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d23d27eac4442/WIP/Intro-to-R/data/"/>
    </mc:Choice>
  </mc:AlternateContent>
  <xr:revisionPtr revIDLastSave="0" documentId="8_{944C8ADB-AD3F-4797-A168-1B737B809553}" xr6:coauthVersionLast="46" xr6:coauthVersionMax="46" xr10:uidLastSave="{00000000-0000-0000-0000-000000000000}"/>
  <bookViews>
    <workbookView xWindow="435" yWindow="345" windowWidth="33270" windowHeight="13800" xr2:uid="{B2699D6C-EDD7-C045-ADEF-E1AC6EC1A5DD}"/>
  </bookViews>
  <sheets>
    <sheet name="MainData-aidsinfo" sheetId="1" r:id="rId1"/>
    <sheet name="Sheet3" sheetId="3" r:id="rId2"/>
    <sheet name="Sheet5" sheetId="5" r:id="rId3"/>
    <sheet name="Sheet2" sheetId="2" r:id="rId4"/>
    <sheet name="Sheet4" sheetId="4" r:id="rId5"/>
  </sheets>
  <definedNames>
    <definedName name="_xlnm._FilterDatabase" localSheetId="0" hidden="1">'MainData-aidsinfo'!$B$1:$G$1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14" i="3" l="1"/>
  <c r="AA706" i="3"/>
  <c r="AA705" i="3"/>
  <c r="AA694" i="3"/>
  <c r="AA693" i="3"/>
  <c r="AA690" i="3"/>
  <c r="AA681" i="3"/>
  <c r="AA670" i="3"/>
  <c r="AA669" i="3"/>
  <c r="AA658" i="3"/>
  <c r="AA657" i="3"/>
  <c r="AA646" i="3"/>
  <c r="AA642" i="3"/>
  <c r="AA634" i="3"/>
  <c r="AA633" i="3"/>
  <c r="AA630" i="3"/>
  <c r="AA622" i="3"/>
  <c r="AA621" i="3"/>
  <c r="AA610" i="3"/>
  <c r="AA609" i="3"/>
  <c r="AA590" i="3"/>
  <c r="AA578" i="3"/>
  <c r="AA566" i="3"/>
  <c r="AA554" i="3"/>
  <c r="AA542" i="3"/>
  <c r="AA530" i="3"/>
  <c r="AA518" i="3"/>
  <c r="AA506" i="3"/>
  <c r="AA494" i="3"/>
  <c r="AA482" i="3"/>
  <c r="AA466" i="3"/>
  <c r="AA455" i="3"/>
  <c r="AA454" i="3"/>
  <c r="AA442" i="3"/>
  <c r="AA430" i="3"/>
  <c r="AA418" i="3"/>
  <c r="AA406" i="3"/>
  <c r="AA382" i="3"/>
  <c r="AA370" i="3"/>
  <c r="AE715" i="3"/>
  <c r="AC715" i="3"/>
  <c r="AD715" i="3" s="1"/>
  <c r="Z715" i="3"/>
  <c r="AA715" i="3" s="1"/>
  <c r="AE714" i="3"/>
  <c r="AC714" i="3"/>
  <c r="AG714" i="3" s="1"/>
  <c r="Z714" i="3"/>
  <c r="AE713" i="3"/>
  <c r="AC713" i="3"/>
  <c r="AD713" i="3" s="1"/>
  <c r="Z713" i="3"/>
  <c r="AA713" i="3" s="1"/>
  <c r="AE712" i="3"/>
  <c r="AC712" i="3"/>
  <c r="AD712" i="3" s="1"/>
  <c r="Z712" i="3"/>
  <c r="AA712" i="3" s="1"/>
  <c r="AE711" i="3"/>
  <c r="AC711" i="3"/>
  <c r="AG711" i="3" s="1"/>
  <c r="Z711" i="3"/>
  <c r="AA711" i="3" s="1"/>
  <c r="AE710" i="3"/>
  <c r="AC710" i="3"/>
  <c r="AD710" i="3" s="1"/>
  <c r="Z710" i="3"/>
  <c r="AA710" i="3" s="1"/>
  <c r="AE709" i="3"/>
  <c r="AC709" i="3"/>
  <c r="AD709" i="3" s="1"/>
  <c r="Z709" i="3"/>
  <c r="AA709" i="3" s="1"/>
  <c r="AE708" i="3"/>
  <c r="AF708" i="3" s="1"/>
  <c r="AC708" i="3"/>
  <c r="AG708" i="3" s="1"/>
  <c r="Z708" i="3"/>
  <c r="AA708" i="3" s="1"/>
  <c r="AE707" i="3"/>
  <c r="AC707" i="3"/>
  <c r="AD707" i="3" s="1"/>
  <c r="Z707" i="3"/>
  <c r="AA707" i="3" s="1"/>
  <c r="AG706" i="3"/>
  <c r="AE706" i="3"/>
  <c r="AC706" i="3"/>
  <c r="AD706" i="3" s="1"/>
  <c r="Z706" i="3"/>
  <c r="AE705" i="3"/>
  <c r="AF705" i="3" s="1"/>
  <c r="AH705" i="3" s="1"/>
  <c r="AI705" i="3" s="1"/>
  <c r="AJ705" i="3" s="1"/>
  <c r="AK705" i="3" s="1"/>
  <c r="AC705" i="3"/>
  <c r="AG705" i="3" s="1"/>
  <c r="Z705" i="3"/>
  <c r="AE704" i="3"/>
  <c r="AC704" i="3"/>
  <c r="AD704" i="3" s="1"/>
  <c r="Z704" i="3"/>
  <c r="AA704" i="3" s="1"/>
  <c r="AE703" i="3"/>
  <c r="AC703" i="3"/>
  <c r="AD703" i="3" s="1"/>
  <c r="Z703" i="3"/>
  <c r="AA703" i="3" s="1"/>
  <c r="AE702" i="3"/>
  <c r="AC702" i="3"/>
  <c r="AG702" i="3" s="1"/>
  <c r="Z702" i="3"/>
  <c r="AA702" i="3" s="1"/>
  <c r="AG701" i="3"/>
  <c r="AE701" i="3"/>
  <c r="AF701" i="3" s="1"/>
  <c r="AH701" i="3" s="1"/>
  <c r="AI701" i="3" s="1"/>
  <c r="AJ701" i="3" s="1"/>
  <c r="AK701" i="3" s="1"/>
  <c r="AC701" i="3"/>
  <c r="AD701" i="3" s="1"/>
  <c r="Z701" i="3"/>
  <c r="AA701" i="3" s="1"/>
  <c r="AE700" i="3"/>
  <c r="AC700" i="3"/>
  <c r="AD700" i="3" s="1"/>
  <c r="Z700" i="3"/>
  <c r="AA700" i="3" s="1"/>
  <c r="AE699" i="3"/>
  <c r="AC699" i="3"/>
  <c r="AG699" i="3" s="1"/>
  <c r="Z699" i="3"/>
  <c r="AA699" i="3" s="1"/>
  <c r="AE698" i="3"/>
  <c r="AC698" i="3"/>
  <c r="AD698" i="3" s="1"/>
  <c r="Z698" i="3"/>
  <c r="AA698" i="3" s="1"/>
  <c r="AE697" i="3"/>
  <c r="AC697" i="3"/>
  <c r="AD697" i="3" s="1"/>
  <c r="Z697" i="3"/>
  <c r="AA697" i="3" s="1"/>
  <c r="AE696" i="3"/>
  <c r="AF696" i="3" s="1"/>
  <c r="AC696" i="3"/>
  <c r="AG696" i="3" s="1"/>
  <c r="Z696" i="3"/>
  <c r="AA696" i="3" s="1"/>
  <c r="AG695" i="3"/>
  <c r="AE695" i="3"/>
  <c r="AC695" i="3"/>
  <c r="AD695" i="3" s="1"/>
  <c r="Z695" i="3"/>
  <c r="AA695" i="3" s="1"/>
  <c r="AE694" i="3"/>
  <c r="AC694" i="3"/>
  <c r="AD694" i="3" s="1"/>
  <c r="Z694" i="3"/>
  <c r="AE693" i="3"/>
  <c r="AC693" i="3"/>
  <c r="AG693" i="3" s="1"/>
  <c r="Z693" i="3"/>
  <c r="AE692" i="3"/>
  <c r="AC692" i="3"/>
  <c r="AD692" i="3" s="1"/>
  <c r="Z692" i="3"/>
  <c r="AA692" i="3" s="1"/>
  <c r="AE691" i="3"/>
  <c r="AC691" i="3"/>
  <c r="AD691" i="3" s="1"/>
  <c r="Z691" i="3"/>
  <c r="AA691" i="3" s="1"/>
  <c r="AE690" i="3"/>
  <c r="AC690" i="3"/>
  <c r="AG690" i="3" s="1"/>
  <c r="Z690" i="3"/>
  <c r="AE689" i="3"/>
  <c r="AC689" i="3"/>
  <c r="AD689" i="3" s="1"/>
  <c r="Z689" i="3"/>
  <c r="AA689" i="3" s="1"/>
  <c r="AG688" i="3"/>
  <c r="AE688" i="3"/>
  <c r="AF688" i="3" s="1"/>
  <c r="AH688" i="3" s="1"/>
  <c r="AI688" i="3" s="1"/>
  <c r="AJ688" i="3" s="1"/>
  <c r="AK688" i="3" s="1"/>
  <c r="AC688" i="3"/>
  <c r="AD688" i="3" s="1"/>
  <c r="Z688" i="3"/>
  <c r="AA688" i="3" s="1"/>
  <c r="AE687" i="3"/>
  <c r="AC687" i="3"/>
  <c r="AG687" i="3" s="1"/>
  <c r="Z687" i="3"/>
  <c r="AA687" i="3" s="1"/>
  <c r="AG686" i="3"/>
  <c r="AE686" i="3"/>
  <c r="AC686" i="3"/>
  <c r="AD686" i="3" s="1"/>
  <c r="Z686" i="3"/>
  <c r="AA686" i="3" s="1"/>
  <c r="AE685" i="3"/>
  <c r="AC685" i="3"/>
  <c r="AD685" i="3" s="1"/>
  <c r="Z685" i="3"/>
  <c r="AA685" i="3" s="1"/>
  <c r="AE684" i="3"/>
  <c r="AC684" i="3"/>
  <c r="AG684" i="3" s="1"/>
  <c r="Z684" i="3"/>
  <c r="AA684" i="3" s="1"/>
  <c r="AE683" i="3"/>
  <c r="AC683" i="3"/>
  <c r="AD683" i="3" s="1"/>
  <c r="Z683" i="3"/>
  <c r="AA683" i="3" s="1"/>
  <c r="AE682" i="3"/>
  <c r="AC682" i="3"/>
  <c r="AD682" i="3" s="1"/>
  <c r="Z682" i="3"/>
  <c r="AA682" i="3" s="1"/>
  <c r="AE681" i="3"/>
  <c r="AF681" i="3" s="1"/>
  <c r="AH681" i="3" s="1"/>
  <c r="AI681" i="3" s="1"/>
  <c r="AJ681" i="3" s="1"/>
  <c r="AK681" i="3" s="1"/>
  <c r="AC681" i="3"/>
  <c r="AG681" i="3" s="1"/>
  <c r="Z681" i="3"/>
  <c r="AE680" i="3"/>
  <c r="AF680" i="3" s="1"/>
  <c r="AC680" i="3"/>
  <c r="AG680" i="3" s="1"/>
  <c r="Z680" i="3"/>
  <c r="AA680" i="3" s="1"/>
  <c r="AE679" i="3"/>
  <c r="AC679" i="3"/>
  <c r="AD679" i="3" s="1"/>
  <c r="Z679" i="3"/>
  <c r="AA679" i="3" s="1"/>
  <c r="AE678" i="3"/>
  <c r="AC678" i="3"/>
  <c r="AG678" i="3" s="1"/>
  <c r="Z678" i="3"/>
  <c r="AA678" i="3" s="1"/>
  <c r="AE677" i="3"/>
  <c r="AC677" i="3"/>
  <c r="AD677" i="3" s="1"/>
  <c r="Z677" i="3"/>
  <c r="AA677" i="3" s="1"/>
  <c r="AG676" i="3"/>
  <c r="AE676" i="3"/>
  <c r="AC676" i="3"/>
  <c r="AD676" i="3" s="1"/>
  <c r="Z676" i="3"/>
  <c r="AA676" i="3" s="1"/>
  <c r="AE675" i="3"/>
  <c r="AF675" i="3" s="1"/>
  <c r="AC675" i="3"/>
  <c r="AG675" i="3" s="1"/>
  <c r="Z675" i="3"/>
  <c r="AA675" i="3" s="1"/>
  <c r="AE674" i="3"/>
  <c r="AC674" i="3"/>
  <c r="AD674" i="3" s="1"/>
  <c r="Z674" i="3"/>
  <c r="AA674" i="3" s="1"/>
  <c r="AE673" i="3"/>
  <c r="AF673" i="3" s="1"/>
  <c r="AC673" i="3"/>
  <c r="AD673" i="3" s="1"/>
  <c r="Z673" i="3"/>
  <c r="AA673" i="3" s="1"/>
  <c r="AE672" i="3"/>
  <c r="AF672" i="3" s="1"/>
  <c r="AH672" i="3" s="1"/>
  <c r="AI672" i="3" s="1"/>
  <c r="AJ672" i="3" s="1"/>
  <c r="AK672" i="3" s="1"/>
  <c r="AC672" i="3"/>
  <c r="AG672" i="3" s="1"/>
  <c r="Z672" i="3"/>
  <c r="AA672" i="3" s="1"/>
  <c r="AE671" i="3"/>
  <c r="AC671" i="3"/>
  <c r="AD671" i="3" s="1"/>
  <c r="Z671" i="3"/>
  <c r="AA671" i="3" s="1"/>
  <c r="AE670" i="3"/>
  <c r="AC670" i="3"/>
  <c r="AD670" i="3" s="1"/>
  <c r="Z670" i="3"/>
  <c r="AE669" i="3"/>
  <c r="AC669" i="3"/>
  <c r="AG669" i="3" s="1"/>
  <c r="Z669" i="3"/>
  <c r="AE668" i="3"/>
  <c r="AF668" i="3" s="1"/>
  <c r="AC668" i="3"/>
  <c r="AD668" i="3" s="1"/>
  <c r="Z668" i="3"/>
  <c r="AA668" i="3" s="1"/>
  <c r="AE667" i="3"/>
  <c r="AC667" i="3"/>
  <c r="AD667" i="3" s="1"/>
  <c r="Z667" i="3"/>
  <c r="AA667" i="3" s="1"/>
  <c r="AE666" i="3"/>
  <c r="AC666" i="3"/>
  <c r="AG666" i="3" s="1"/>
  <c r="Z666" i="3"/>
  <c r="AA666" i="3" s="1"/>
  <c r="AE665" i="3"/>
  <c r="AC665" i="3"/>
  <c r="AD665" i="3" s="1"/>
  <c r="Z665" i="3"/>
  <c r="AA665" i="3" s="1"/>
  <c r="AE664" i="3"/>
  <c r="AC664" i="3"/>
  <c r="AD664" i="3" s="1"/>
  <c r="Z664" i="3"/>
  <c r="AA664" i="3" s="1"/>
  <c r="AE663" i="3"/>
  <c r="AC663" i="3"/>
  <c r="AG663" i="3" s="1"/>
  <c r="Z663" i="3"/>
  <c r="AA663" i="3" s="1"/>
  <c r="AE662" i="3"/>
  <c r="AC662" i="3"/>
  <c r="AD662" i="3" s="1"/>
  <c r="Z662" i="3"/>
  <c r="AA662" i="3" s="1"/>
  <c r="AG661" i="3"/>
  <c r="AE661" i="3"/>
  <c r="AC661" i="3"/>
  <c r="AD661" i="3" s="1"/>
  <c r="Z661" i="3"/>
  <c r="AA661" i="3" s="1"/>
  <c r="AE660" i="3"/>
  <c r="AC660" i="3"/>
  <c r="AG660" i="3" s="1"/>
  <c r="Z660" i="3"/>
  <c r="AA660" i="3" s="1"/>
  <c r="AE659" i="3"/>
  <c r="AF659" i="3" s="1"/>
  <c r="AC659" i="3"/>
  <c r="AD659" i="3" s="1"/>
  <c r="Z659" i="3"/>
  <c r="AA659" i="3" s="1"/>
  <c r="AG658" i="3"/>
  <c r="AE658" i="3"/>
  <c r="AF658" i="3" s="1"/>
  <c r="AC658" i="3"/>
  <c r="AD658" i="3" s="1"/>
  <c r="Z658" i="3"/>
  <c r="AE657" i="3"/>
  <c r="AC657" i="3"/>
  <c r="Z657" i="3"/>
  <c r="AE656" i="3"/>
  <c r="AC656" i="3"/>
  <c r="AD656" i="3" s="1"/>
  <c r="Z656" i="3"/>
  <c r="AA656" i="3" s="1"/>
  <c r="AE655" i="3"/>
  <c r="AC655" i="3"/>
  <c r="AD655" i="3" s="1"/>
  <c r="Z655" i="3"/>
  <c r="AA655" i="3" s="1"/>
  <c r="AE654" i="3"/>
  <c r="AC654" i="3"/>
  <c r="AG654" i="3" s="1"/>
  <c r="Z654" i="3"/>
  <c r="AA654" i="3" s="1"/>
  <c r="AE653" i="3"/>
  <c r="AC653" i="3"/>
  <c r="AD653" i="3" s="1"/>
  <c r="Z653" i="3"/>
  <c r="AA653" i="3" s="1"/>
  <c r="AE652" i="3"/>
  <c r="AC652" i="3"/>
  <c r="AD652" i="3" s="1"/>
  <c r="Z652" i="3"/>
  <c r="AA652" i="3" s="1"/>
  <c r="AE651" i="3"/>
  <c r="AC651" i="3"/>
  <c r="Z651" i="3"/>
  <c r="AA651" i="3" s="1"/>
  <c r="AG650" i="3"/>
  <c r="AE650" i="3"/>
  <c r="AF650" i="3" s="1"/>
  <c r="AH650" i="3" s="1"/>
  <c r="AI650" i="3" s="1"/>
  <c r="AJ650" i="3" s="1"/>
  <c r="AK650" i="3" s="1"/>
  <c r="AC650" i="3"/>
  <c r="AD650" i="3" s="1"/>
  <c r="Z650" i="3"/>
  <c r="AA650" i="3" s="1"/>
  <c r="AE649" i="3"/>
  <c r="AC649" i="3"/>
  <c r="AD649" i="3" s="1"/>
  <c r="Z649" i="3"/>
  <c r="AA649" i="3" s="1"/>
  <c r="AE648" i="3"/>
  <c r="AC648" i="3"/>
  <c r="AG648" i="3" s="1"/>
  <c r="Z648" i="3"/>
  <c r="AA648" i="3" s="1"/>
  <c r="AE647" i="3"/>
  <c r="AC647" i="3"/>
  <c r="AD647" i="3" s="1"/>
  <c r="Z647" i="3"/>
  <c r="AA647" i="3" s="1"/>
  <c r="AE646" i="3"/>
  <c r="AF646" i="3" s="1"/>
  <c r="AC646" i="3"/>
  <c r="AD646" i="3" s="1"/>
  <c r="Z646" i="3"/>
  <c r="AE645" i="3"/>
  <c r="AC645" i="3"/>
  <c r="Z645" i="3"/>
  <c r="AA645" i="3" s="1"/>
  <c r="AE644" i="3"/>
  <c r="AC644" i="3"/>
  <c r="AD644" i="3" s="1"/>
  <c r="Z644" i="3"/>
  <c r="AA644" i="3" s="1"/>
  <c r="AE643" i="3"/>
  <c r="AC643" i="3"/>
  <c r="AD643" i="3" s="1"/>
  <c r="Z643" i="3"/>
  <c r="AA643" i="3" s="1"/>
  <c r="AE642" i="3"/>
  <c r="AC642" i="3"/>
  <c r="AG642" i="3" s="1"/>
  <c r="Z642" i="3"/>
  <c r="AE641" i="3"/>
  <c r="AC641" i="3"/>
  <c r="AD641" i="3" s="1"/>
  <c r="Z641" i="3"/>
  <c r="AA641" i="3" s="1"/>
  <c r="AE640" i="3"/>
  <c r="AC640" i="3"/>
  <c r="AD640" i="3" s="1"/>
  <c r="Z640" i="3"/>
  <c r="AA640" i="3" s="1"/>
  <c r="AE639" i="3"/>
  <c r="AC639" i="3"/>
  <c r="Z639" i="3"/>
  <c r="AA639" i="3" s="1"/>
  <c r="AE638" i="3"/>
  <c r="AC638" i="3"/>
  <c r="AD638" i="3" s="1"/>
  <c r="Z638" i="3"/>
  <c r="AA638" i="3" s="1"/>
  <c r="AG637" i="3"/>
  <c r="AE637" i="3"/>
  <c r="AC637" i="3"/>
  <c r="AD637" i="3" s="1"/>
  <c r="Z637" i="3"/>
  <c r="AA637" i="3" s="1"/>
  <c r="AE636" i="3"/>
  <c r="AF636" i="3" s="1"/>
  <c r="AC636" i="3"/>
  <c r="AG636" i="3" s="1"/>
  <c r="Z636" i="3"/>
  <c r="AA636" i="3" s="1"/>
  <c r="AG635" i="3"/>
  <c r="AE635" i="3"/>
  <c r="AC635" i="3"/>
  <c r="AD635" i="3" s="1"/>
  <c r="Z635" i="3"/>
  <c r="AA635" i="3" s="1"/>
  <c r="AE634" i="3"/>
  <c r="AC634" i="3"/>
  <c r="AD634" i="3" s="1"/>
  <c r="Z634" i="3"/>
  <c r="AE633" i="3"/>
  <c r="AC633" i="3"/>
  <c r="Z633" i="3"/>
  <c r="AE632" i="3"/>
  <c r="AC632" i="3"/>
  <c r="AD632" i="3" s="1"/>
  <c r="Z632" i="3"/>
  <c r="AA632" i="3" s="1"/>
  <c r="AE631" i="3"/>
  <c r="AC631" i="3"/>
  <c r="AD631" i="3" s="1"/>
  <c r="Z631" i="3"/>
  <c r="AA631" i="3" s="1"/>
  <c r="AE630" i="3"/>
  <c r="AC630" i="3"/>
  <c r="AG630" i="3" s="1"/>
  <c r="Z630" i="3"/>
  <c r="AE629" i="3"/>
  <c r="AC629" i="3"/>
  <c r="AD629" i="3" s="1"/>
  <c r="Z629" i="3"/>
  <c r="AA629" i="3" s="1"/>
  <c r="AE628" i="3"/>
  <c r="AC628" i="3"/>
  <c r="AD628" i="3" s="1"/>
  <c r="Z628" i="3"/>
  <c r="AA628" i="3" s="1"/>
  <c r="AE627" i="3"/>
  <c r="AC627" i="3"/>
  <c r="Z627" i="3"/>
  <c r="AA627" i="3" s="1"/>
  <c r="AG626" i="3"/>
  <c r="AE626" i="3"/>
  <c r="AF626" i="3" s="1"/>
  <c r="AC626" i="3"/>
  <c r="AD626" i="3" s="1"/>
  <c r="Z626" i="3"/>
  <c r="AA626" i="3" s="1"/>
  <c r="AG625" i="3"/>
  <c r="AE625" i="3"/>
  <c r="AC625" i="3"/>
  <c r="AD625" i="3" s="1"/>
  <c r="Z625" i="3"/>
  <c r="AA625" i="3" s="1"/>
  <c r="AE624" i="3"/>
  <c r="AC624" i="3"/>
  <c r="AG624" i="3" s="1"/>
  <c r="Z624" i="3"/>
  <c r="AA624" i="3" s="1"/>
  <c r="AE623" i="3"/>
  <c r="AC623" i="3"/>
  <c r="AD623" i="3" s="1"/>
  <c r="Z623" i="3"/>
  <c r="AA623" i="3" s="1"/>
  <c r="AE622" i="3"/>
  <c r="AC622" i="3"/>
  <c r="AD622" i="3" s="1"/>
  <c r="Z622" i="3"/>
  <c r="AE621" i="3"/>
  <c r="AC621" i="3"/>
  <c r="Z621" i="3"/>
  <c r="AE620" i="3"/>
  <c r="AC620" i="3"/>
  <c r="AD620" i="3" s="1"/>
  <c r="Z620" i="3"/>
  <c r="AA620" i="3" s="1"/>
  <c r="AE619" i="3"/>
  <c r="AC619" i="3"/>
  <c r="AD619" i="3" s="1"/>
  <c r="Z619" i="3"/>
  <c r="AA619" i="3" s="1"/>
  <c r="AE618" i="3"/>
  <c r="AC618" i="3"/>
  <c r="AG618" i="3" s="1"/>
  <c r="Z618" i="3"/>
  <c r="AA618" i="3" s="1"/>
  <c r="AG617" i="3"/>
  <c r="AE617" i="3"/>
  <c r="AC617" i="3"/>
  <c r="AD617" i="3" s="1"/>
  <c r="Z617" i="3"/>
  <c r="AA617" i="3" s="1"/>
  <c r="AE616" i="3"/>
  <c r="AC616" i="3"/>
  <c r="AD616" i="3" s="1"/>
  <c r="Z616" i="3"/>
  <c r="AA616" i="3" s="1"/>
  <c r="AE615" i="3"/>
  <c r="AC615" i="3"/>
  <c r="Z615" i="3"/>
  <c r="AA615" i="3" s="1"/>
  <c r="AG614" i="3"/>
  <c r="AE614" i="3"/>
  <c r="AF614" i="3" s="1"/>
  <c r="AH614" i="3" s="1"/>
  <c r="AI614" i="3" s="1"/>
  <c r="AJ614" i="3" s="1"/>
  <c r="AK614" i="3" s="1"/>
  <c r="AC614" i="3"/>
  <c r="AD614" i="3" s="1"/>
  <c r="Z614" i="3"/>
  <c r="AA614" i="3" s="1"/>
  <c r="AG613" i="3"/>
  <c r="AE613" i="3"/>
  <c r="AC613" i="3"/>
  <c r="AD613" i="3" s="1"/>
  <c r="Z613" i="3"/>
  <c r="AA613" i="3" s="1"/>
  <c r="AE612" i="3"/>
  <c r="AC612" i="3"/>
  <c r="AG612" i="3" s="1"/>
  <c r="Z612" i="3"/>
  <c r="AA612" i="3" s="1"/>
  <c r="AE611" i="3"/>
  <c r="AC611" i="3"/>
  <c r="AD611" i="3" s="1"/>
  <c r="Z611" i="3"/>
  <c r="AA611" i="3" s="1"/>
  <c r="AE610" i="3"/>
  <c r="AC610" i="3"/>
  <c r="AD610" i="3" s="1"/>
  <c r="Z610" i="3"/>
  <c r="AE609" i="3"/>
  <c r="AC609" i="3"/>
  <c r="Z609" i="3"/>
  <c r="AE608" i="3"/>
  <c r="AC608" i="3"/>
  <c r="AD608" i="3" s="1"/>
  <c r="Z608" i="3"/>
  <c r="AA608" i="3" s="1"/>
  <c r="AE607" i="3"/>
  <c r="AC607" i="3"/>
  <c r="AD607" i="3" s="1"/>
  <c r="Z607" i="3"/>
  <c r="AA607" i="3" s="1"/>
  <c r="AE606" i="3"/>
  <c r="AC606" i="3"/>
  <c r="AG606" i="3" s="1"/>
  <c r="Z606" i="3"/>
  <c r="AA606" i="3" s="1"/>
  <c r="AE605" i="3"/>
  <c r="AC605" i="3"/>
  <c r="AD605" i="3" s="1"/>
  <c r="Z605" i="3"/>
  <c r="AA605" i="3" s="1"/>
  <c r="AG604" i="3"/>
  <c r="AE604" i="3"/>
  <c r="AC604" i="3"/>
  <c r="AD604" i="3" s="1"/>
  <c r="Z604" i="3"/>
  <c r="AA604" i="3" s="1"/>
  <c r="AE603" i="3"/>
  <c r="AC603" i="3"/>
  <c r="Z603" i="3"/>
  <c r="AA603" i="3" s="1"/>
  <c r="N834" i="3" a="1"/>
  <c r="N834" i="3" s="1"/>
  <c r="N833" i="3" a="1"/>
  <c r="N833" i="3" s="1"/>
  <c r="N832" i="3" a="1"/>
  <c r="N832" i="3" s="1"/>
  <c r="N830" i="3" a="1"/>
  <c r="N830" i="3" s="1"/>
  <c r="N831" i="3" a="1"/>
  <c r="N831" i="3" s="1"/>
  <c r="N829" i="3" a="1"/>
  <c r="N829" i="3" s="1"/>
  <c r="N828" i="3" a="1"/>
  <c r="N828" i="3" s="1"/>
  <c r="N827" i="3" a="1"/>
  <c r="N827" i="3" s="1"/>
  <c r="N826" i="3" a="1"/>
  <c r="N826" i="3" s="1"/>
  <c r="N825" i="3" a="1"/>
  <c r="N825" i="3" s="1"/>
  <c r="N824" i="3" a="1"/>
  <c r="N824" i="3" s="1"/>
  <c r="N823" i="3" a="1"/>
  <c r="N823" i="3" s="1"/>
  <c r="N822" i="3" a="1"/>
  <c r="N822" i="3" s="1"/>
  <c r="N821" i="3" a="1"/>
  <c r="N821" i="3" s="1"/>
  <c r="N820" i="3" a="1"/>
  <c r="N820" i="3" s="1"/>
  <c r="N819" i="3" a="1"/>
  <c r="N819" i="3" s="1"/>
  <c r="N818" i="3" a="1"/>
  <c r="N818" i="3" s="1"/>
  <c r="N817" i="3"/>
  <c r="N817" i="3" a="1"/>
  <c r="N816" i="3" a="1"/>
  <c r="N816" i="3" s="1"/>
  <c r="N815" i="3" a="1"/>
  <c r="N815" i="3" s="1"/>
  <c r="N814" i="3" a="1"/>
  <c r="N814" i="3" s="1"/>
  <c r="N813" i="3" a="1"/>
  <c r="N813" i="3" s="1"/>
  <c r="N812" i="3" a="1"/>
  <c r="N812" i="3" s="1"/>
  <c r="N811" i="3" a="1"/>
  <c r="N811" i="3" s="1"/>
  <c r="N810" i="3" a="1"/>
  <c r="N810" i="3" s="1"/>
  <c r="N809" i="3" a="1"/>
  <c r="N809" i="3" s="1"/>
  <c r="N808" i="3" a="1"/>
  <c r="N808" i="3" s="1"/>
  <c r="N807" i="3" a="1"/>
  <c r="N807" i="3" s="1"/>
  <c r="N806" i="3" a="1"/>
  <c r="N806" i="3" s="1"/>
  <c r="N805" i="3" a="1"/>
  <c r="N805" i="3" s="1"/>
  <c r="N804" i="3" a="1"/>
  <c r="N804" i="3" s="1"/>
  <c r="N803" i="3" a="1"/>
  <c r="N803" i="3" s="1"/>
  <c r="N802" i="3" a="1"/>
  <c r="N802" i="3" s="1"/>
  <c r="N801" i="3" a="1"/>
  <c r="N801" i="3" s="1"/>
  <c r="N800" i="3" a="1"/>
  <c r="N800" i="3" s="1"/>
  <c r="N799" i="3" a="1"/>
  <c r="N799" i="3" s="1"/>
  <c r="N798" i="3"/>
  <c r="N798" i="3" a="1"/>
  <c r="N797" i="3" a="1"/>
  <c r="N797" i="3" s="1"/>
  <c r="N796" i="3" a="1"/>
  <c r="N796" i="3" s="1"/>
  <c r="N795" i="3" a="1"/>
  <c r="N795" i="3" s="1"/>
  <c r="N794" i="3" a="1"/>
  <c r="N794" i="3" s="1"/>
  <c r="N793" i="3"/>
  <c r="N793" i="3" a="1"/>
  <c r="N792" i="3" a="1"/>
  <c r="N792" i="3" s="1"/>
  <c r="N791" i="3" a="1"/>
  <c r="N791" i="3" s="1"/>
  <c r="N790" i="3" a="1"/>
  <c r="N790" i="3" s="1"/>
  <c r="N789" i="3" a="1"/>
  <c r="N789" i="3" s="1"/>
  <c r="N788" i="3" a="1"/>
  <c r="N788" i="3" s="1"/>
  <c r="N787" i="3" a="1"/>
  <c r="N787" i="3" s="1"/>
  <c r="N786" i="3" a="1"/>
  <c r="N786" i="3" s="1"/>
  <c r="N785" i="3" a="1"/>
  <c r="N785" i="3" s="1"/>
  <c r="N784" i="3" a="1"/>
  <c r="N784" i="3" s="1"/>
  <c r="N783" i="3" a="1"/>
  <c r="N783" i="3" s="1"/>
  <c r="N782" i="3" a="1"/>
  <c r="N782" i="3" s="1"/>
  <c r="N781" i="3" a="1"/>
  <c r="N781" i="3" s="1"/>
  <c r="N780" i="3" a="1"/>
  <c r="N780" i="3" s="1"/>
  <c r="N779" i="3" a="1"/>
  <c r="N779" i="3" s="1"/>
  <c r="N778" i="3" a="1"/>
  <c r="N778" i="3" s="1"/>
  <c r="N777" i="3" a="1"/>
  <c r="N777" i="3" s="1"/>
  <c r="N776" i="3" a="1"/>
  <c r="N776" i="3" s="1"/>
  <c r="N775" i="3" a="1"/>
  <c r="N775" i="3" s="1"/>
  <c r="N774" i="3" a="1"/>
  <c r="N774" i="3" s="1"/>
  <c r="N773" i="3" a="1"/>
  <c r="N773" i="3" s="1"/>
  <c r="N772" i="3" a="1"/>
  <c r="N772" i="3" s="1"/>
  <c r="N771" i="3" a="1"/>
  <c r="N771" i="3" s="1"/>
  <c r="N770" i="3" a="1"/>
  <c r="N770" i="3" s="1"/>
  <c r="N769" i="3" a="1"/>
  <c r="N769" i="3" s="1"/>
  <c r="N768" i="3" a="1"/>
  <c r="N768" i="3" s="1"/>
  <c r="N767" i="3" a="1"/>
  <c r="N767" i="3" s="1"/>
  <c r="N766" i="3" a="1"/>
  <c r="N766" i="3" s="1"/>
  <c r="N765" i="3" a="1"/>
  <c r="N765" i="3" s="1"/>
  <c r="N764" i="3" a="1"/>
  <c r="N764" i="3" s="1"/>
  <c r="N763" i="3" a="1"/>
  <c r="N763" i="3" s="1"/>
  <c r="N762" i="3" a="1"/>
  <c r="N762" i="3" s="1"/>
  <c r="N761" i="3" a="1"/>
  <c r="N761" i="3" s="1"/>
  <c r="N760" i="3" a="1"/>
  <c r="N760" i="3" s="1"/>
  <c r="N759" i="3" a="1"/>
  <c r="N759" i="3" s="1"/>
  <c r="N758" i="3" a="1"/>
  <c r="N758" i="3" s="1"/>
  <c r="N757" i="3" a="1"/>
  <c r="N757" i="3" s="1"/>
  <c r="N756" i="3"/>
  <c r="N756" i="3" a="1"/>
  <c r="N755" i="3" a="1"/>
  <c r="N755" i="3" s="1"/>
  <c r="N754" i="3" a="1"/>
  <c r="N754" i="3" s="1"/>
  <c r="N753" i="3" a="1"/>
  <c r="N753" i="3" s="1"/>
  <c r="N752" i="3" a="1"/>
  <c r="N752" i="3" s="1"/>
  <c r="N751" i="3" a="1"/>
  <c r="N751" i="3" s="1"/>
  <c r="N750" i="3"/>
  <c r="N750" i="3" a="1"/>
  <c r="N749" i="3" a="1"/>
  <c r="N749" i="3" s="1"/>
  <c r="N748" i="3" a="1"/>
  <c r="N748" i="3" s="1"/>
  <c r="N747" i="3" a="1"/>
  <c r="N747" i="3" s="1"/>
  <c r="N746" i="3" a="1"/>
  <c r="N746" i="3" s="1"/>
  <c r="N745" i="3" a="1"/>
  <c r="N745" i="3" s="1"/>
  <c r="N744" i="3" a="1"/>
  <c r="N744" i="3" s="1"/>
  <c r="N743" i="3" a="1"/>
  <c r="N743" i="3" s="1"/>
  <c r="N742" i="3" a="1"/>
  <c r="N742" i="3" s="1"/>
  <c r="N741" i="3" a="1"/>
  <c r="N741" i="3" s="1"/>
  <c r="N740" i="3" a="1"/>
  <c r="N740" i="3" s="1"/>
  <c r="N739" i="3" a="1"/>
  <c r="N739" i="3" s="1"/>
  <c r="N738" i="3" a="1"/>
  <c r="N738" i="3" s="1"/>
  <c r="N737" i="3" a="1"/>
  <c r="N737" i="3" s="1"/>
  <c r="N736" i="3" a="1"/>
  <c r="N736" i="3" s="1"/>
  <c r="N735" i="3" a="1"/>
  <c r="N735" i="3" s="1"/>
  <c r="N734" i="3" a="1"/>
  <c r="N734" i="3" s="1"/>
  <c r="N733" i="3" a="1"/>
  <c r="N733" i="3" s="1"/>
  <c r="N732" i="3" a="1"/>
  <c r="N732" i="3" s="1"/>
  <c r="N731" i="3" a="1"/>
  <c r="N731" i="3" s="1"/>
  <c r="N730" i="3" a="1"/>
  <c r="N730" i="3" s="1"/>
  <c r="N729" i="3" a="1"/>
  <c r="N729" i="3" s="1"/>
  <c r="N728" i="3" a="1"/>
  <c r="N728" i="3" s="1"/>
  <c r="N727" i="3" a="1"/>
  <c r="N727" i="3" s="1"/>
  <c r="N726" i="3" a="1"/>
  <c r="N726" i="3" s="1"/>
  <c r="N725" i="3" a="1"/>
  <c r="N725" i="3" s="1"/>
  <c r="N724" i="3" a="1"/>
  <c r="N724" i="3" s="1"/>
  <c r="N723" i="3" a="1"/>
  <c r="N723" i="3" s="1"/>
  <c r="N722" i="3" a="1"/>
  <c r="N722" i="3" s="1"/>
  <c r="N721" i="3" a="1"/>
  <c r="N721" i="3" s="1"/>
  <c r="N720" i="3" a="1"/>
  <c r="N720" i="3" s="1"/>
  <c r="L716" i="3"/>
  <c r="K716" i="3"/>
  <c r="J716" i="3"/>
  <c r="I716" i="3"/>
  <c r="H716" i="3"/>
  <c r="G716" i="3"/>
  <c r="F716" i="3"/>
  <c r="E716" i="3"/>
  <c r="D716" i="3"/>
  <c r="C716" i="3"/>
  <c r="B716" i="3"/>
  <c r="L715" i="3"/>
  <c r="K715" i="3"/>
  <c r="J715" i="3"/>
  <c r="I715" i="3"/>
  <c r="H715" i="3"/>
  <c r="G715" i="3"/>
  <c r="F715" i="3"/>
  <c r="E715" i="3"/>
  <c r="D715" i="3"/>
  <c r="C715" i="3"/>
  <c r="B715" i="3"/>
  <c r="L714" i="3"/>
  <c r="K714" i="3"/>
  <c r="J714" i="3"/>
  <c r="I714" i="3"/>
  <c r="H714" i="3"/>
  <c r="G714" i="3"/>
  <c r="F714" i="3"/>
  <c r="E714" i="3"/>
  <c r="D714" i="3"/>
  <c r="C714" i="3"/>
  <c r="B714" i="3"/>
  <c r="L713" i="3"/>
  <c r="K713" i="3"/>
  <c r="J713" i="3"/>
  <c r="I713" i="3"/>
  <c r="H713" i="3"/>
  <c r="G713" i="3"/>
  <c r="F713" i="3"/>
  <c r="E713" i="3"/>
  <c r="D713" i="3"/>
  <c r="C713" i="3"/>
  <c r="B713" i="3"/>
  <c r="L712" i="3"/>
  <c r="K712" i="3"/>
  <c r="J712" i="3"/>
  <c r="I712" i="3"/>
  <c r="H712" i="3"/>
  <c r="G712" i="3"/>
  <c r="F712" i="3"/>
  <c r="E712" i="3"/>
  <c r="D712" i="3"/>
  <c r="C712" i="3"/>
  <c r="B712" i="3"/>
  <c r="L711" i="3"/>
  <c r="K711" i="3"/>
  <c r="J711" i="3"/>
  <c r="I711" i="3"/>
  <c r="H711" i="3"/>
  <c r="G711" i="3"/>
  <c r="F711" i="3"/>
  <c r="E711" i="3"/>
  <c r="D711" i="3"/>
  <c r="C711" i="3"/>
  <c r="B711" i="3"/>
  <c r="L710" i="3"/>
  <c r="K710" i="3"/>
  <c r="J710" i="3"/>
  <c r="I710" i="3"/>
  <c r="H710" i="3"/>
  <c r="G710" i="3"/>
  <c r="F710" i="3"/>
  <c r="E710" i="3"/>
  <c r="D710" i="3"/>
  <c r="C710" i="3"/>
  <c r="B710" i="3"/>
  <c r="L709" i="3"/>
  <c r="K709" i="3"/>
  <c r="J709" i="3"/>
  <c r="I709" i="3"/>
  <c r="H709" i="3"/>
  <c r="G709" i="3"/>
  <c r="F709" i="3"/>
  <c r="E709" i="3"/>
  <c r="D709" i="3"/>
  <c r="C709" i="3"/>
  <c r="B709" i="3"/>
  <c r="L708" i="3"/>
  <c r="K708" i="3"/>
  <c r="J708" i="3"/>
  <c r="I708" i="3"/>
  <c r="H708" i="3"/>
  <c r="G708" i="3"/>
  <c r="F708" i="3"/>
  <c r="E708" i="3"/>
  <c r="D708" i="3"/>
  <c r="C708" i="3"/>
  <c r="B708" i="3"/>
  <c r="L707" i="3"/>
  <c r="K707" i="3"/>
  <c r="J707" i="3"/>
  <c r="I707" i="3"/>
  <c r="H707" i="3"/>
  <c r="G707" i="3"/>
  <c r="F707" i="3"/>
  <c r="E707" i="3"/>
  <c r="D707" i="3"/>
  <c r="C707" i="3"/>
  <c r="B707" i="3"/>
  <c r="L706" i="3"/>
  <c r="K706" i="3"/>
  <c r="J706" i="3"/>
  <c r="I706" i="3"/>
  <c r="H706" i="3"/>
  <c r="G706" i="3"/>
  <c r="F706" i="3"/>
  <c r="E706" i="3"/>
  <c r="D706" i="3"/>
  <c r="C706" i="3"/>
  <c r="B706" i="3"/>
  <c r="L705" i="3"/>
  <c r="K705" i="3"/>
  <c r="J705" i="3"/>
  <c r="I705" i="3"/>
  <c r="H705" i="3"/>
  <c r="G705" i="3"/>
  <c r="F705" i="3"/>
  <c r="E705" i="3"/>
  <c r="D705" i="3"/>
  <c r="C705" i="3"/>
  <c r="B705" i="3"/>
  <c r="L704" i="3"/>
  <c r="K704" i="3"/>
  <c r="J704" i="3"/>
  <c r="I704" i="3"/>
  <c r="H704" i="3"/>
  <c r="G704" i="3"/>
  <c r="F704" i="3"/>
  <c r="E704" i="3"/>
  <c r="D704" i="3"/>
  <c r="C704" i="3"/>
  <c r="B704" i="3"/>
  <c r="L703" i="3"/>
  <c r="K703" i="3"/>
  <c r="J703" i="3"/>
  <c r="I703" i="3"/>
  <c r="H703" i="3"/>
  <c r="G703" i="3"/>
  <c r="F703" i="3"/>
  <c r="E703" i="3"/>
  <c r="D703" i="3"/>
  <c r="C703" i="3"/>
  <c r="B703" i="3"/>
  <c r="L702" i="3"/>
  <c r="K702" i="3"/>
  <c r="J702" i="3"/>
  <c r="I702" i="3"/>
  <c r="H702" i="3"/>
  <c r="G702" i="3"/>
  <c r="F702" i="3"/>
  <c r="E702" i="3"/>
  <c r="D702" i="3"/>
  <c r="C702" i="3"/>
  <c r="B702" i="3"/>
  <c r="L701" i="3"/>
  <c r="K701" i="3"/>
  <c r="J701" i="3"/>
  <c r="I701" i="3"/>
  <c r="H701" i="3"/>
  <c r="G701" i="3"/>
  <c r="F701" i="3"/>
  <c r="E701" i="3"/>
  <c r="D701" i="3"/>
  <c r="C701" i="3"/>
  <c r="B701" i="3"/>
  <c r="L700" i="3"/>
  <c r="K700" i="3"/>
  <c r="J700" i="3"/>
  <c r="I700" i="3"/>
  <c r="H700" i="3"/>
  <c r="G700" i="3"/>
  <c r="F700" i="3"/>
  <c r="E700" i="3"/>
  <c r="D700" i="3"/>
  <c r="C700" i="3"/>
  <c r="B700" i="3"/>
  <c r="L699" i="3"/>
  <c r="K699" i="3"/>
  <c r="J699" i="3"/>
  <c r="I699" i="3"/>
  <c r="H699" i="3"/>
  <c r="G699" i="3"/>
  <c r="F699" i="3"/>
  <c r="E699" i="3"/>
  <c r="D699" i="3"/>
  <c r="C699" i="3"/>
  <c r="B699" i="3"/>
  <c r="L698" i="3"/>
  <c r="K698" i="3"/>
  <c r="J698" i="3"/>
  <c r="I698" i="3"/>
  <c r="H698" i="3"/>
  <c r="G698" i="3"/>
  <c r="F698" i="3"/>
  <c r="E698" i="3"/>
  <c r="D698" i="3"/>
  <c r="C698" i="3"/>
  <c r="B698" i="3"/>
  <c r="L697" i="3"/>
  <c r="K697" i="3"/>
  <c r="J697" i="3"/>
  <c r="I697" i="3"/>
  <c r="H697" i="3"/>
  <c r="G697" i="3"/>
  <c r="F697" i="3"/>
  <c r="E697" i="3"/>
  <c r="D697" i="3"/>
  <c r="C697" i="3"/>
  <c r="B697" i="3"/>
  <c r="L696" i="3"/>
  <c r="K696" i="3"/>
  <c r="J696" i="3"/>
  <c r="I696" i="3"/>
  <c r="H696" i="3"/>
  <c r="G696" i="3"/>
  <c r="F696" i="3"/>
  <c r="E696" i="3"/>
  <c r="D696" i="3"/>
  <c r="C696" i="3"/>
  <c r="B696" i="3"/>
  <c r="L695" i="3"/>
  <c r="K695" i="3"/>
  <c r="J695" i="3"/>
  <c r="I695" i="3"/>
  <c r="H695" i="3"/>
  <c r="G695" i="3"/>
  <c r="F695" i="3"/>
  <c r="E695" i="3"/>
  <c r="D695" i="3"/>
  <c r="C695" i="3"/>
  <c r="B695" i="3"/>
  <c r="L694" i="3"/>
  <c r="K694" i="3"/>
  <c r="J694" i="3"/>
  <c r="I694" i="3"/>
  <c r="H694" i="3"/>
  <c r="G694" i="3"/>
  <c r="F694" i="3"/>
  <c r="E694" i="3"/>
  <c r="D694" i="3"/>
  <c r="C694" i="3"/>
  <c r="B694" i="3"/>
  <c r="L693" i="3"/>
  <c r="K693" i="3"/>
  <c r="J693" i="3"/>
  <c r="I693" i="3"/>
  <c r="H693" i="3"/>
  <c r="G693" i="3"/>
  <c r="F693" i="3"/>
  <c r="E693" i="3"/>
  <c r="D693" i="3"/>
  <c r="C693" i="3"/>
  <c r="B693" i="3"/>
  <c r="L692" i="3"/>
  <c r="K692" i="3"/>
  <c r="J692" i="3"/>
  <c r="I692" i="3"/>
  <c r="H692" i="3"/>
  <c r="G692" i="3"/>
  <c r="F692" i="3"/>
  <c r="E692" i="3"/>
  <c r="D692" i="3"/>
  <c r="C692" i="3"/>
  <c r="B692" i="3"/>
  <c r="L691" i="3"/>
  <c r="K691" i="3"/>
  <c r="J691" i="3"/>
  <c r="I691" i="3"/>
  <c r="H691" i="3"/>
  <c r="G691" i="3"/>
  <c r="F691" i="3"/>
  <c r="E691" i="3"/>
  <c r="D691" i="3"/>
  <c r="C691" i="3"/>
  <c r="B691" i="3"/>
  <c r="L690" i="3"/>
  <c r="K690" i="3"/>
  <c r="J690" i="3"/>
  <c r="I690" i="3"/>
  <c r="H690" i="3"/>
  <c r="G690" i="3"/>
  <c r="F690" i="3"/>
  <c r="E690" i="3"/>
  <c r="D690" i="3"/>
  <c r="C690" i="3"/>
  <c r="B690" i="3"/>
  <c r="L689" i="3"/>
  <c r="K689" i="3"/>
  <c r="J689" i="3"/>
  <c r="I689" i="3"/>
  <c r="H689" i="3"/>
  <c r="G689" i="3"/>
  <c r="F689" i="3"/>
  <c r="E689" i="3"/>
  <c r="D689" i="3"/>
  <c r="C689" i="3"/>
  <c r="B689" i="3"/>
  <c r="L688" i="3"/>
  <c r="K688" i="3"/>
  <c r="J688" i="3"/>
  <c r="I688" i="3"/>
  <c r="H688" i="3"/>
  <c r="G688" i="3"/>
  <c r="F688" i="3"/>
  <c r="E688" i="3"/>
  <c r="D688" i="3"/>
  <c r="C688" i="3"/>
  <c r="B688" i="3"/>
  <c r="L687" i="3"/>
  <c r="K687" i="3"/>
  <c r="J687" i="3"/>
  <c r="I687" i="3"/>
  <c r="H687" i="3"/>
  <c r="G687" i="3"/>
  <c r="F687" i="3"/>
  <c r="E687" i="3"/>
  <c r="D687" i="3"/>
  <c r="C687" i="3"/>
  <c r="B687" i="3"/>
  <c r="L686" i="3"/>
  <c r="K686" i="3"/>
  <c r="J686" i="3"/>
  <c r="I686" i="3"/>
  <c r="H686" i="3"/>
  <c r="G686" i="3"/>
  <c r="F686" i="3"/>
  <c r="E686" i="3"/>
  <c r="D686" i="3"/>
  <c r="C686" i="3"/>
  <c r="B686" i="3"/>
  <c r="L685" i="3"/>
  <c r="K685" i="3"/>
  <c r="J685" i="3"/>
  <c r="I685" i="3"/>
  <c r="H685" i="3"/>
  <c r="G685" i="3"/>
  <c r="F685" i="3"/>
  <c r="E685" i="3"/>
  <c r="D685" i="3"/>
  <c r="C685" i="3"/>
  <c r="B685" i="3"/>
  <c r="L684" i="3"/>
  <c r="K684" i="3"/>
  <c r="J684" i="3"/>
  <c r="I684" i="3"/>
  <c r="H684" i="3"/>
  <c r="G684" i="3"/>
  <c r="F684" i="3"/>
  <c r="E684" i="3"/>
  <c r="D684" i="3"/>
  <c r="C684" i="3"/>
  <c r="B684" i="3"/>
  <c r="L683" i="3"/>
  <c r="K683" i="3"/>
  <c r="J683" i="3"/>
  <c r="I683" i="3"/>
  <c r="H683" i="3"/>
  <c r="G683" i="3"/>
  <c r="F683" i="3"/>
  <c r="E683" i="3"/>
  <c r="D683" i="3"/>
  <c r="C683" i="3"/>
  <c r="B683" i="3"/>
  <c r="L682" i="3"/>
  <c r="K682" i="3"/>
  <c r="J682" i="3"/>
  <c r="I682" i="3"/>
  <c r="H682" i="3"/>
  <c r="G682" i="3"/>
  <c r="F682" i="3"/>
  <c r="E682" i="3"/>
  <c r="D682" i="3"/>
  <c r="C682" i="3"/>
  <c r="B682" i="3"/>
  <c r="L681" i="3"/>
  <c r="K681" i="3"/>
  <c r="J681" i="3"/>
  <c r="I681" i="3"/>
  <c r="H681" i="3"/>
  <c r="G681" i="3"/>
  <c r="F681" i="3"/>
  <c r="E681" i="3"/>
  <c r="D681" i="3"/>
  <c r="C681" i="3"/>
  <c r="B681" i="3"/>
  <c r="L680" i="3"/>
  <c r="K680" i="3"/>
  <c r="J680" i="3"/>
  <c r="I680" i="3"/>
  <c r="H680" i="3"/>
  <c r="G680" i="3"/>
  <c r="F680" i="3"/>
  <c r="E680" i="3"/>
  <c r="D680" i="3"/>
  <c r="C680" i="3"/>
  <c r="B680" i="3"/>
  <c r="L679" i="3"/>
  <c r="K679" i="3"/>
  <c r="J679" i="3"/>
  <c r="I679" i="3"/>
  <c r="H679" i="3"/>
  <c r="G679" i="3"/>
  <c r="F679" i="3"/>
  <c r="E679" i="3"/>
  <c r="D679" i="3"/>
  <c r="C679" i="3"/>
  <c r="B679" i="3"/>
  <c r="L678" i="3"/>
  <c r="K678" i="3"/>
  <c r="J678" i="3"/>
  <c r="I678" i="3"/>
  <c r="H678" i="3"/>
  <c r="G678" i="3"/>
  <c r="F678" i="3"/>
  <c r="E678" i="3"/>
  <c r="D678" i="3"/>
  <c r="C678" i="3"/>
  <c r="B678" i="3"/>
  <c r="L677" i="3"/>
  <c r="K677" i="3"/>
  <c r="J677" i="3"/>
  <c r="I677" i="3"/>
  <c r="H677" i="3"/>
  <c r="G677" i="3"/>
  <c r="F677" i="3"/>
  <c r="E677" i="3"/>
  <c r="D677" i="3"/>
  <c r="C677" i="3"/>
  <c r="B677" i="3"/>
  <c r="L676" i="3"/>
  <c r="K676" i="3"/>
  <c r="J676" i="3"/>
  <c r="I676" i="3"/>
  <c r="H676" i="3"/>
  <c r="G676" i="3"/>
  <c r="F676" i="3"/>
  <c r="E676" i="3"/>
  <c r="D676" i="3"/>
  <c r="C676" i="3"/>
  <c r="B676" i="3"/>
  <c r="L675" i="3"/>
  <c r="K675" i="3"/>
  <c r="J675" i="3"/>
  <c r="I675" i="3"/>
  <c r="H675" i="3"/>
  <c r="G675" i="3"/>
  <c r="F675" i="3"/>
  <c r="E675" i="3"/>
  <c r="D675" i="3"/>
  <c r="C675" i="3"/>
  <c r="B675" i="3"/>
  <c r="L674" i="3"/>
  <c r="K674" i="3"/>
  <c r="J674" i="3"/>
  <c r="I674" i="3"/>
  <c r="H674" i="3"/>
  <c r="G674" i="3"/>
  <c r="F674" i="3"/>
  <c r="E674" i="3"/>
  <c r="D674" i="3"/>
  <c r="C674" i="3"/>
  <c r="B674" i="3"/>
  <c r="L673" i="3"/>
  <c r="K673" i="3"/>
  <c r="J673" i="3"/>
  <c r="I673" i="3"/>
  <c r="H673" i="3"/>
  <c r="G673" i="3"/>
  <c r="F673" i="3"/>
  <c r="E673" i="3"/>
  <c r="D673" i="3"/>
  <c r="C673" i="3"/>
  <c r="B673" i="3"/>
  <c r="L672" i="3"/>
  <c r="K672" i="3"/>
  <c r="J672" i="3"/>
  <c r="I672" i="3"/>
  <c r="H672" i="3"/>
  <c r="G672" i="3"/>
  <c r="F672" i="3"/>
  <c r="E672" i="3"/>
  <c r="D672" i="3"/>
  <c r="C672" i="3"/>
  <c r="B672" i="3"/>
  <c r="L671" i="3"/>
  <c r="K671" i="3"/>
  <c r="J671" i="3"/>
  <c r="I671" i="3"/>
  <c r="H671" i="3"/>
  <c r="G671" i="3"/>
  <c r="F671" i="3"/>
  <c r="E671" i="3"/>
  <c r="D671" i="3"/>
  <c r="C671" i="3"/>
  <c r="B671" i="3"/>
  <c r="L670" i="3"/>
  <c r="K670" i="3"/>
  <c r="J670" i="3"/>
  <c r="I670" i="3"/>
  <c r="H670" i="3"/>
  <c r="G670" i="3"/>
  <c r="F670" i="3"/>
  <c r="E670" i="3"/>
  <c r="D670" i="3"/>
  <c r="C670" i="3"/>
  <c r="B670" i="3"/>
  <c r="L669" i="3"/>
  <c r="K669" i="3"/>
  <c r="J669" i="3"/>
  <c r="I669" i="3"/>
  <c r="H669" i="3"/>
  <c r="G669" i="3"/>
  <c r="F669" i="3"/>
  <c r="E669" i="3"/>
  <c r="D669" i="3"/>
  <c r="C669" i="3"/>
  <c r="B669" i="3"/>
  <c r="L668" i="3"/>
  <c r="K668" i="3"/>
  <c r="J668" i="3"/>
  <c r="I668" i="3"/>
  <c r="H668" i="3"/>
  <c r="G668" i="3"/>
  <c r="F668" i="3"/>
  <c r="E668" i="3"/>
  <c r="D668" i="3"/>
  <c r="C668" i="3"/>
  <c r="B668" i="3"/>
  <c r="L667" i="3"/>
  <c r="K667" i="3"/>
  <c r="J667" i="3"/>
  <c r="I667" i="3"/>
  <c r="H667" i="3"/>
  <c r="G667" i="3"/>
  <c r="F667" i="3"/>
  <c r="E667" i="3"/>
  <c r="D667" i="3"/>
  <c r="C667" i="3"/>
  <c r="B667" i="3"/>
  <c r="L666" i="3"/>
  <c r="K666" i="3"/>
  <c r="J666" i="3"/>
  <c r="I666" i="3"/>
  <c r="H666" i="3"/>
  <c r="G666" i="3"/>
  <c r="F666" i="3"/>
  <c r="E666" i="3"/>
  <c r="D666" i="3"/>
  <c r="C666" i="3"/>
  <c r="B666" i="3"/>
  <c r="L665" i="3"/>
  <c r="K665" i="3"/>
  <c r="J665" i="3"/>
  <c r="I665" i="3"/>
  <c r="H665" i="3"/>
  <c r="G665" i="3"/>
  <c r="F665" i="3"/>
  <c r="E665" i="3"/>
  <c r="D665" i="3"/>
  <c r="C665" i="3"/>
  <c r="B665" i="3"/>
  <c r="L664" i="3"/>
  <c r="K664" i="3"/>
  <c r="J664" i="3"/>
  <c r="I664" i="3"/>
  <c r="H664" i="3"/>
  <c r="G664" i="3"/>
  <c r="F664" i="3"/>
  <c r="E664" i="3"/>
  <c r="D664" i="3"/>
  <c r="C664" i="3"/>
  <c r="B664" i="3"/>
  <c r="L663" i="3"/>
  <c r="K663" i="3"/>
  <c r="J663" i="3"/>
  <c r="I663" i="3"/>
  <c r="H663" i="3"/>
  <c r="G663" i="3"/>
  <c r="F663" i="3"/>
  <c r="E663" i="3"/>
  <c r="D663" i="3"/>
  <c r="C663" i="3"/>
  <c r="B663" i="3"/>
  <c r="L662" i="3"/>
  <c r="K662" i="3"/>
  <c r="J662" i="3"/>
  <c r="I662" i="3"/>
  <c r="H662" i="3"/>
  <c r="G662" i="3"/>
  <c r="F662" i="3"/>
  <c r="E662" i="3"/>
  <c r="D662" i="3"/>
  <c r="C662" i="3"/>
  <c r="B662" i="3"/>
  <c r="L661" i="3"/>
  <c r="K661" i="3"/>
  <c r="J661" i="3"/>
  <c r="I661" i="3"/>
  <c r="H661" i="3"/>
  <c r="G661" i="3"/>
  <c r="F661" i="3"/>
  <c r="E661" i="3"/>
  <c r="D661" i="3"/>
  <c r="C661" i="3"/>
  <c r="B661" i="3"/>
  <c r="L660" i="3"/>
  <c r="K660" i="3"/>
  <c r="J660" i="3"/>
  <c r="I660" i="3"/>
  <c r="H660" i="3"/>
  <c r="G660" i="3"/>
  <c r="F660" i="3"/>
  <c r="E660" i="3"/>
  <c r="D660" i="3"/>
  <c r="C660" i="3"/>
  <c r="B660" i="3"/>
  <c r="L659" i="3"/>
  <c r="K659" i="3"/>
  <c r="J659" i="3"/>
  <c r="I659" i="3"/>
  <c r="H659" i="3"/>
  <c r="G659" i="3"/>
  <c r="F659" i="3"/>
  <c r="E659" i="3"/>
  <c r="D659" i="3"/>
  <c r="C659" i="3"/>
  <c r="B659" i="3"/>
  <c r="L658" i="3"/>
  <c r="K658" i="3"/>
  <c r="J658" i="3"/>
  <c r="I658" i="3"/>
  <c r="H658" i="3"/>
  <c r="G658" i="3"/>
  <c r="F658" i="3"/>
  <c r="E658" i="3"/>
  <c r="D658" i="3"/>
  <c r="C658" i="3"/>
  <c r="B658" i="3"/>
  <c r="L657" i="3"/>
  <c r="K657" i="3"/>
  <c r="J657" i="3"/>
  <c r="I657" i="3"/>
  <c r="H657" i="3"/>
  <c r="G657" i="3"/>
  <c r="F657" i="3"/>
  <c r="E657" i="3"/>
  <c r="D657" i="3"/>
  <c r="C657" i="3"/>
  <c r="B657" i="3"/>
  <c r="L656" i="3"/>
  <c r="K656" i="3"/>
  <c r="J656" i="3"/>
  <c r="I656" i="3"/>
  <c r="H656" i="3"/>
  <c r="G656" i="3"/>
  <c r="F656" i="3"/>
  <c r="E656" i="3"/>
  <c r="D656" i="3"/>
  <c r="C656" i="3"/>
  <c r="B656" i="3"/>
  <c r="L655" i="3"/>
  <c r="K655" i="3"/>
  <c r="J655" i="3"/>
  <c r="I655" i="3"/>
  <c r="H655" i="3"/>
  <c r="G655" i="3"/>
  <c r="F655" i="3"/>
  <c r="E655" i="3"/>
  <c r="D655" i="3"/>
  <c r="C655" i="3"/>
  <c r="B655" i="3"/>
  <c r="L654" i="3"/>
  <c r="K654" i="3"/>
  <c r="J654" i="3"/>
  <c r="I654" i="3"/>
  <c r="H654" i="3"/>
  <c r="G654" i="3"/>
  <c r="F654" i="3"/>
  <c r="E654" i="3"/>
  <c r="D654" i="3"/>
  <c r="C654" i="3"/>
  <c r="B654" i="3"/>
  <c r="L653" i="3"/>
  <c r="K653" i="3"/>
  <c r="J653" i="3"/>
  <c r="I653" i="3"/>
  <c r="H653" i="3"/>
  <c r="G653" i="3"/>
  <c r="F653" i="3"/>
  <c r="E653" i="3"/>
  <c r="D653" i="3"/>
  <c r="C653" i="3"/>
  <c r="B653" i="3"/>
  <c r="L652" i="3"/>
  <c r="K652" i="3"/>
  <c r="J652" i="3"/>
  <c r="I652" i="3"/>
  <c r="H652" i="3"/>
  <c r="G652" i="3"/>
  <c r="F652" i="3"/>
  <c r="E652" i="3"/>
  <c r="D652" i="3"/>
  <c r="C652" i="3"/>
  <c r="B652" i="3"/>
  <c r="L651" i="3"/>
  <c r="K651" i="3"/>
  <c r="J651" i="3"/>
  <c r="I651" i="3"/>
  <c r="H651" i="3"/>
  <c r="G651" i="3"/>
  <c r="F651" i="3"/>
  <c r="E651" i="3"/>
  <c r="D651" i="3"/>
  <c r="C651" i="3"/>
  <c r="B651" i="3"/>
  <c r="L650" i="3"/>
  <c r="K650" i="3"/>
  <c r="J650" i="3"/>
  <c r="I650" i="3"/>
  <c r="H650" i="3"/>
  <c r="G650" i="3"/>
  <c r="F650" i="3"/>
  <c r="E650" i="3"/>
  <c r="D650" i="3"/>
  <c r="C650" i="3"/>
  <c r="B650" i="3"/>
  <c r="L649" i="3"/>
  <c r="K649" i="3"/>
  <c r="J649" i="3"/>
  <c r="I649" i="3"/>
  <c r="H649" i="3"/>
  <c r="G649" i="3"/>
  <c r="F649" i="3"/>
  <c r="E649" i="3"/>
  <c r="D649" i="3"/>
  <c r="C649" i="3"/>
  <c r="B649" i="3"/>
  <c r="L648" i="3"/>
  <c r="K648" i="3"/>
  <c r="J648" i="3"/>
  <c r="I648" i="3"/>
  <c r="H648" i="3"/>
  <c r="G648" i="3"/>
  <c r="F648" i="3"/>
  <c r="E648" i="3"/>
  <c r="D648" i="3"/>
  <c r="C648" i="3"/>
  <c r="B648" i="3"/>
  <c r="L647" i="3"/>
  <c r="K647" i="3"/>
  <c r="J647" i="3"/>
  <c r="I647" i="3"/>
  <c r="H647" i="3"/>
  <c r="G647" i="3"/>
  <c r="F647" i="3"/>
  <c r="E647" i="3"/>
  <c r="D647" i="3"/>
  <c r="C647" i="3"/>
  <c r="B647" i="3"/>
  <c r="L646" i="3"/>
  <c r="K646" i="3"/>
  <c r="J646" i="3"/>
  <c r="I646" i="3"/>
  <c r="H646" i="3"/>
  <c r="G646" i="3"/>
  <c r="F646" i="3"/>
  <c r="E646" i="3"/>
  <c r="D646" i="3"/>
  <c r="C646" i="3"/>
  <c r="B646" i="3"/>
  <c r="L645" i="3"/>
  <c r="K645" i="3"/>
  <c r="J645" i="3"/>
  <c r="I645" i="3"/>
  <c r="H645" i="3"/>
  <c r="G645" i="3"/>
  <c r="F645" i="3"/>
  <c r="E645" i="3"/>
  <c r="D645" i="3"/>
  <c r="C645" i="3"/>
  <c r="B645" i="3"/>
  <c r="L644" i="3"/>
  <c r="K644" i="3"/>
  <c r="J644" i="3"/>
  <c r="I644" i="3"/>
  <c r="H644" i="3"/>
  <c r="G644" i="3"/>
  <c r="F644" i="3"/>
  <c r="E644" i="3"/>
  <c r="D644" i="3"/>
  <c r="C644" i="3"/>
  <c r="B644" i="3"/>
  <c r="L643" i="3"/>
  <c r="K643" i="3"/>
  <c r="J643" i="3"/>
  <c r="I643" i="3"/>
  <c r="H643" i="3"/>
  <c r="G643" i="3"/>
  <c r="F643" i="3"/>
  <c r="E643" i="3"/>
  <c r="D643" i="3"/>
  <c r="C643" i="3"/>
  <c r="B643" i="3"/>
  <c r="L642" i="3"/>
  <c r="K642" i="3"/>
  <c r="J642" i="3"/>
  <c r="I642" i="3"/>
  <c r="H642" i="3"/>
  <c r="G642" i="3"/>
  <c r="F642" i="3"/>
  <c r="E642" i="3"/>
  <c r="D642" i="3"/>
  <c r="C642" i="3"/>
  <c r="B642" i="3"/>
  <c r="L641" i="3"/>
  <c r="K641" i="3"/>
  <c r="J641" i="3"/>
  <c r="I641" i="3"/>
  <c r="H641" i="3"/>
  <c r="G641" i="3"/>
  <c r="F641" i="3"/>
  <c r="E641" i="3"/>
  <c r="D641" i="3"/>
  <c r="C641" i="3"/>
  <c r="B641" i="3"/>
  <c r="L640" i="3"/>
  <c r="K640" i="3"/>
  <c r="J640" i="3"/>
  <c r="I640" i="3"/>
  <c r="H640" i="3"/>
  <c r="G640" i="3"/>
  <c r="F640" i="3"/>
  <c r="E640" i="3"/>
  <c r="D640" i="3"/>
  <c r="C640" i="3"/>
  <c r="B640" i="3"/>
  <c r="L639" i="3"/>
  <c r="K639" i="3"/>
  <c r="J639" i="3"/>
  <c r="I639" i="3"/>
  <c r="H639" i="3"/>
  <c r="G639" i="3"/>
  <c r="F639" i="3"/>
  <c r="E639" i="3"/>
  <c r="D639" i="3"/>
  <c r="C639" i="3"/>
  <c r="B639" i="3"/>
  <c r="L638" i="3"/>
  <c r="K638" i="3"/>
  <c r="J638" i="3"/>
  <c r="I638" i="3"/>
  <c r="H638" i="3"/>
  <c r="G638" i="3"/>
  <c r="F638" i="3"/>
  <c r="E638" i="3"/>
  <c r="D638" i="3"/>
  <c r="C638" i="3"/>
  <c r="B638" i="3"/>
  <c r="L637" i="3"/>
  <c r="K637" i="3"/>
  <c r="J637" i="3"/>
  <c r="I637" i="3"/>
  <c r="H637" i="3"/>
  <c r="G637" i="3"/>
  <c r="F637" i="3"/>
  <c r="E637" i="3"/>
  <c r="D637" i="3"/>
  <c r="C637" i="3"/>
  <c r="B637" i="3"/>
  <c r="L636" i="3"/>
  <c r="K636" i="3"/>
  <c r="J636" i="3"/>
  <c r="I636" i="3"/>
  <c r="H636" i="3"/>
  <c r="G636" i="3"/>
  <c r="F636" i="3"/>
  <c r="E636" i="3"/>
  <c r="D636" i="3"/>
  <c r="C636" i="3"/>
  <c r="B636" i="3"/>
  <c r="L635" i="3"/>
  <c r="K635" i="3"/>
  <c r="J635" i="3"/>
  <c r="I635" i="3"/>
  <c r="H635" i="3"/>
  <c r="G635" i="3"/>
  <c r="F635" i="3"/>
  <c r="E635" i="3"/>
  <c r="D635" i="3"/>
  <c r="C635" i="3"/>
  <c r="B635" i="3"/>
  <c r="L634" i="3"/>
  <c r="K634" i="3"/>
  <c r="J634" i="3"/>
  <c r="I634" i="3"/>
  <c r="H634" i="3"/>
  <c r="G634" i="3"/>
  <c r="F634" i="3"/>
  <c r="E634" i="3"/>
  <c r="D634" i="3"/>
  <c r="C634" i="3"/>
  <c r="B634" i="3"/>
  <c r="L633" i="3"/>
  <c r="K633" i="3"/>
  <c r="J633" i="3"/>
  <c r="I633" i="3"/>
  <c r="H633" i="3"/>
  <c r="G633" i="3"/>
  <c r="F633" i="3"/>
  <c r="E633" i="3"/>
  <c r="D633" i="3"/>
  <c r="C633" i="3"/>
  <c r="B633" i="3"/>
  <c r="L632" i="3"/>
  <c r="K632" i="3"/>
  <c r="J632" i="3"/>
  <c r="I632" i="3"/>
  <c r="H632" i="3"/>
  <c r="G632" i="3"/>
  <c r="F632" i="3"/>
  <c r="E632" i="3"/>
  <c r="D632" i="3"/>
  <c r="C632" i="3"/>
  <c r="B632" i="3"/>
  <c r="L631" i="3"/>
  <c r="K631" i="3"/>
  <c r="J631" i="3"/>
  <c r="I631" i="3"/>
  <c r="H631" i="3"/>
  <c r="G631" i="3"/>
  <c r="F631" i="3"/>
  <c r="E631" i="3"/>
  <c r="D631" i="3"/>
  <c r="C631" i="3"/>
  <c r="B631" i="3"/>
  <c r="L630" i="3"/>
  <c r="K630" i="3"/>
  <c r="J630" i="3"/>
  <c r="I630" i="3"/>
  <c r="H630" i="3"/>
  <c r="G630" i="3"/>
  <c r="F630" i="3"/>
  <c r="E630" i="3"/>
  <c r="D630" i="3"/>
  <c r="C630" i="3"/>
  <c r="B630" i="3"/>
  <c r="L629" i="3"/>
  <c r="K629" i="3"/>
  <c r="J629" i="3"/>
  <c r="I629" i="3"/>
  <c r="H629" i="3"/>
  <c r="G629" i="3"/>
  <c r="F629" i="3"/>
  <c r="E629" i="3"/>
  <c r="D629" i="3"/>
  <c r="C629" i="3"/>
  <c r="B629" i="3"/>
  <c r="L628" i="3"/>
  <c r="K628" i="3"/>
  <c r="J628" i="3"/>
  <c r="I628" i="3"/>
  <c r="H628" i="3"/>
  <c r="G628" i="3"/>
  <c r="F628" i="3"/>
  <c r="E628" i="3"/>
  <c r="D628" i="3"/>
  <c r="C628" i="3"/>
  <c r="B628" i="3"/>
  <c r="L627" i="3"/>
  <c r="K627" i="3"/>
  <c r="J627" i="3"/>
  <c r="I627" i="3"/>
  <c r="H627" i="3"/>
  <c r="G627" i="3"/>
  <c r="F627" i="3"/>
  <c r="E627" i="3"/>
  <c r="D627" i="3"/>
  <c r="C627" i="3"/>
  <c r="B627" i="3"/>
  <c r="L626" i="3"/>
  <c r="K626" i="3"/>
  <c r="J626" i="3"/>
  <c r="I626" i="3"/>
  <c r="H626" i="3"/>
  <c r="G626" i="3"/>
  <c r="F626" i="3"/>
  <c r="E626" i="3"/>
  <c r="D626" i="3"/>
  <c r="C626" i="3"/>
  <c r="B626" i="3"/>
  <c r="L625" i="3"/>
  <c r="K625" i="3"/>
  <c r="J625" i="3"/>
  <c r="I625" i="3"/>
  <c r="H625" i="3"/>
  <c r="G625" i="3"/>
  <c r="F625" i="3"/>
  <c r="E625" i="3"/>
  <c r="D625" i="3"/>
  <c r="C625" i="3"/>
  <c r="B625" i="3"/>
  <c r="L624" i="3"/>
  <c r="K624" i="3"/>
  <c r="J624" i="3"/>
  <c r="I624" i="3"/>
  <c r="H624" i="3"/>
  <c r="G624" i="3"/>
  <c r="F624" i="3"/>
  <c r="E624" i="3"/>
  <c r="D624" i="3"/>
  <c r="C624" i="3"/>
  <c r="B624" i="3"/>
  <c r="L623" i="3"/>
  <c r="K623" i="3"/>
  <c r="J623" i="3"/>
  <c r="I623" i="3"/>
  <c r="H623" i="3"/>
  <c r="G623" i="3"/>
  <c r="F623" i="3"/>
  <c r="E623" i="3"/>
  <c r="D623" i="3"/>
  <c r="C623" i="3"/>
  <c r="B623" i="3"/>
  <c r="L622" i="3"/>
  <c r="K622" i="3"/>
  <c r="J622" i="3"/>
  <c r="I622" i="3"/>
  <c r="H622" i="3"/>
  <c r="G622" i="3"/>
  <c r="F622" i="3"/>
  <c r="E622" i="3"/>
  <c r="D622" i="3"/>
  <c r="C622" i="3"/>
  <c r="B622" i="3"/>
  <c r="L621" i="3"/>
  <c r="K621" i="3"/>
  <c r="J621" i="3"/>
  <c r="I621" i="3"/>
  <c r="H621" i="3"/>
  <c r="G621" i="3"/>
  <c r="F621" i="3"/>
  <c r="E621" i="3"/>
  <c r="D621" i="3"/>
  <c r="C621" i="3"/>
  <c r="B621" i="3"/>
  <c r="L620" i="3"/>
  <c r="K620" i="3"/>
  <c r="J620" i="3"/>
  <c r="I620" i="3"/>
  <c r="H620" i="3"/>
  <c r="G620" i="3"/>
  <c r="F620" i="3"/>
  <c r="E620" i="3"/>
  <c r="D620" i="3"/>
  <c r="C620" i="3"/>
  <c r="B620" i="3"/>
  <c r="L619" i="3"/>
  <c r="K619" i="3"/>
  <c r="J619" i="3"/>
  <c r="I619" i="3"/>
  <c r="H619" i="3"/>
  <c r="G619" i="3"/>
  <c r="F619" i="3"/>
  <c r="E619" i="3"/>
  <c r="D619" i="3"/>
  <c r="C619" i="3"/>
  <c r="B619" i="3"/>
  <c r="L618" i="3"/>
  <c r="K618" i="3"/>
  <c r="J618" i="3"/>
  <c r="I618" i="3"/>
  <c r="H618" i="3"/>
  <c r="G618" i="3"/>
  <c r="F618" i="3"/>
  <c r="E618" i="3"/>
  <c r="D618" i="3"/>
  <c r="C618" i="3"/>
  <c r="B618" i="3"/>
  <c r="L617" i="3"/>
  <c r="K617" i="3"/>
  <c r="J617" i="3"/>
  <c r="I617" i="3"/>
  <c r="H617" i="3"/>
  <c r="G617" i="3"/>
  <c r="F617" i="3"/>
  <c r="E617" i="3"/>
  <c r="D617" i="3"/>
  <c r="C617" i="3"/>
  <c r="B617" i="3"/>
  <c r="L616" i="3"/>
  <c r="K616" i="3"/>
  <c r="J616" i="3"/>
  <c r="I616" i="3"/>
  <c r="H616" i="3"/>
  <c r="G616" i="3"/>
  <c r="F616" i="3"/>
  <c r="E616" i="3"/>
  <c r="D616" i="3"/>
  <c r="C616" i="3"/>
  <c r="B616" i="3"/>
  <c r="L615" i="3"/>
  <c r="K615" i="3"/>
  <c r="J615" i="3"/>
  <c r="I615" i="3"/>
  <c r="H615" i="3"/>
  <c r="G615" i="3"/>
  <c r="F615" i="3"/>
  <c r="E615" i="3"/>
  <c r="D615" i="3"/>
  <c r="C615" i="3"/>
  <c r="B615" i="3"/>
  <c r="L614" i="3"/>
  <c r="K614" i="3"/>
  <c r="J614" i="3"/>
  <c r="I614" i="3"/>
  <c r="H614" i="3"/>
  <c r="G614" i="3"/>
  <c r="F614" i="3"/>
  <c r="E614" i="3"/>
  <c r="D614" i="3"/>
  <c r="C614" i="3"/>
  <c r="B614" i="3"/>
  <c r="L613" i="3"/>
  <c r="K613" i="3"/>
  <c r="J613" i="3"/>
  <c r="I613" i="3"/>
  <c r="H613" i="3"/>
  <c r="G613" i="3"/>
  <c r="F613" i="3"/>
  <c r="E613" i="3"/>
  <c r="D613" i="3"/>
  <c r="C613" i="3"/>
  <c r="B613" i="3"/>
  <c r="L612" i="3"/>
  <c r="K612" i="3"/>
  <c r="J612" i="3"/>
  <c r="I612" i="3"/>
  <c r="H612" i="3"/>
  <c r="G612" i="3"/>
  <c r="F612" i="3"/>
  <c r="E612" i="3"/>
  <c r="D612" i="3"/>
  <c r="C612" i="3"/>
  <c r="B612" i="3"/>
  <c r="L611" i="3"/>
  <c r="K611" i="3"/>
  <c r="J611" i="3"/>
  <c r="I611" i="3"/>
  <c r="H611" i="3"/>
  <c r="G611" i="3"/>
  <c r="F611" i="3"/>
  <c r="E611" i="3"/>
  <c r="D611" i="3"/>
  <c r="C611" i="3"/>
  <c r="B611" i="3"/>
  <c r="L610" i="3"/>
  <c r="K610" i="3"/>
  <c r="J610" i="3"/>
  <c r="I610" i="3"/>
  <c r="H610" i="3"/>
  <c r="G610" i="3"/>
  <c r="F610" i="3"/>
  <c r="E610" i="3"/>
  <c r="D610" i="3"/>
  <c r="C610" i="3"/>
  <c r="B610" i="3"/>
  <c r="L609" i="3"/>
  <c r="K609" i="3"/>
  <c r="J609" i="3"/>
  <c r="I609" i="3"/>
  <c r="H609" i="3"/>
  <c r="G609" i="3"/>
  <c r="F609" i="3"/>
  <c r="E609" i="3"/>
  <c r="D609" i="3"/>
  <c r="C609" i="3"/>
  <c r="B609" i="3"/>
  <c r="L608" i="3"/>
  <c r="K608" i="3"/>
  <c r="J608" i="3"/>
  <c r="I608" i="3"/>
  <c r="H608" i="3"/>
  <c r="G608" i="3"/>
  <c r="F608" i="3"/>
  <c r="E608" i="3"/>
  <c r="D608" i="3"/>
  <c r="C608" i="3"/>
  <c r="B608" i="3"/>
  <c r="L607" i="3"/>
  <c r="K607" i="3"/>
  <c r="J607" i="3"/>
  <c r="I607" i="3"/>
  <c r="H607" i="3"/>
  <c r="G607" i="3"/>
  <c r="F607" i="3"/>
  <c r="E607" i="3"/>
  <c r="D607" i="3"/>
  <c r="C607" i="3"/>
  <c r="B607" i="3"/>
  <c r="L606" i="3"/>
  <c r="K606" i="3"/>
  <c r="J606" i="3"/>
  <c r="I606" i="3"/>
  <c r="H606" i="3"/>
  <c r="G606" i="3"/>
  <c r="F606" i="3"/>
  <c r="E606" i="3"/>
  <c r="D606" i="3"/>
  <c r="C606" i="3"/>
  <c r="B606" i="3"/>
  <c r="L605" i="3"/>
  <c r="K605" i="3"/>
  <c r="J605" i="3"/>
  <c r="I605" i="3"/>
  <c r="H605" i="3"/>
  <c r="G605" i="3"/>
  <c r="F605" i="3"/>
  <c r="E605" i="3"/>
  <c r="D605" i="3"/>
  <c r="C605" i="3"/>
  <c r="B605" i="3"/>
  <c r="L604" i="3"/>
  <c r="K604" i="3"/>
  <c r="J604" i="3"/>
  <c r="I604" i="3"/>
  <c r="H604" i="3"/>
  <c r="G604" i="3"/>
  <c r="F604" i="3"/>
  <c r="E604" i="3"/>
  <c r="D604" i="3"/>
  <c r="C604" i="3"/>
  <c r="B604" i="3"/>
  <c r="L603" i="3"/>
  <c r="K603" i="3"/>
  <c r="J603" i="3"/>
  <c r="I603" i="3"/>
  <c r="H603" i="3"/>
  <c r="G603" i="3"/>
  <c r="F603" i="3"/>
  <c r="E603" i="3"/>
  <c r="D603" i="3"/>
  <c r="C603" i="3"/>
  <c r="B603" i="3"/>
  <c r="L602" i="3"/>
  <c r="K602" i="3"/>
  <c r="J602" i="3"/>
  <c r="I602" i="3"/>
  <c r="H602" i="3"/>
  <c r="G602" i="3"/>
  <c r="F602" i="3"/>
  <c r="E602" i="3"/>
  <c r="D602" i="3"/>
  <c r="C602" i="3"/>
  <c r="B602" i="3"/>
  <c r="Z602" i="3"/>
  <c r="AA602" i="3" s="1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L601" i="3"/>
  <c r="K601" i="3"/>
  <c r="J601" i="3"/>
  <c r="I601" i="3"/>
  <c r="H601" i="3"/>
  <c r="G601" i="3"/>
  <c r="F601" i="3"/>
  <c r="E601" i="3"/>
  <c r="D601" i="3"/>
  <c r="C601" i="3"/>
  <c r="B601" i="3"/>
  <c r="A602" i="3"/>
  <c r="AD469" i="3"/>
  <c r="AE476" i="3"/>
  <c r="AC476" i="3"/>
  <c r="AD476" i="3" s="1"/>
  <c r="Z476" i="3"/>
  <c r="AA476" i="3" s="1"/>
  <c r="AE475" i="3"/>
  <c r="AC475" i="3"/>
  <c r="AG475" i="3" s="1"/>
  <c r="Z475" i="3"/>
  <c r="AA475" i="3" s="1"/>
  <c r="AE474" i="3"/>
  <c r="AF474" i="3" s="1"/>
  <c r="AC474" i="3"/>
  <c r="AD474" i="3" s="1"/>
  <c r="Z474" i="3"/>
  <c r="AA474" i="3" s="1"/>
  <c r="AE473" i="3"/>
  <c r="AC473" i="3"/>
  <c r="AG473" i="3" s="1"/>
  <c r="Z473" i="3"/>
  <c r="AA473" i="3" s="1"/>
  <c r="AE472" i="3"/>
  <c r="AF472" i="3" s="1"/>
  <c r="AC472" i="3"/>
  <c r="AG472" i="3" s="1"/>
  <c r="Z472" i="3"/>
  <c r="AA472" i="3" s="1"/>
  <c r="AE471" i="3"/>
  <c r="AC471" i="3"/>
  <c r="AG471" i="3" s="1"/>
  <c r="Z471" i="3"/>
  <c r="AA471" i="3" s="1"/>
  <c r="AG470" i="3"/>
  <c r="AE470" i="3"/>
  <c r="AC470" i="3"/>
  <c r="AD470" i="3" s="1"/>
  <c r="Z470" i="3"/>
  <c r="AA470" i="3" s="1"/>
  <c r="AE469" i="3"/>
  <c r="AC469" i="3"/>
  <c r="AG469" i="3" s="1"/>
  <c r="Z469" i="3"/>
  <c r="AA469" i="3" s="1"/>
  <c r="AE468" i="3"/>
  <c r="AF468" i="3" s="1"/>
  <c r="AC468" i="3"/>
  <c r="AD468" i="3" s="1"/>
  <c r="Z468" i="3"/>
  <c r="AA468" i="3" s="1"/>
  <c r="AE467" i="3"/>
  <c r="AC467" i="3"/>
  <c r="AD467" i="3" s="1"/>
  <c r="Z467" i="3"/>
  <c r="AA467" i="3" s="1"/>
  <c r="AE466" i="3"/>
  <c r="AC466" i="3"/>
  <c r="AG466" i="3" s="1"/>
  <c r="Z466" i="3"/>
  <c r="AE465" i="3"/>
  <c r="AC465" i="3"/>
  <c r="AD465" i="3" s="1"/>
  <c r="Z465" i="3"/>
  <c r="AA465" i="3" s="1"/>
  <c r="AE464" i="3"/>
  <c r="AC464" i="3"/>
  <c r="AD464" i="3" s="1"/>
  <c r="Z464" i="3"/>
  <c r="AA464" i="3" s="1"/>
  <c r="AE463" i="3"/>
  <c r="AC463" i="3"/>
  <c r="AG463" i="3" s="1"/>
  <c r="Z463" i="3"/>
  <c r="AA463" i="3" s="1"/>
  <c r="AE462" i="3"/>
  <c r="AC462" i="3"/>
  <c r="AG462" i="3" s="1"/>
  <c r="Z462" i="3"/>
  <c r="AA462" i="3" s="1"/>
  <c r="AE461" i="3"/>
  <c r="AC461" i="3"/>
  <c r="AG461" i="3" s="1"/>
  <c r="Z461" i="3"/>
  <c r="AA461" i="3" s="1"/>
  <c r="AE460" i="3"/>
  <c r="AC460" i="3"/>
  <c r="AG460" i="3" s="1"/>
  <c r="Z460" i="3"/>
  <c r="AA460" i="3" s="1"/>
  <c r="AE459" i="3"/>
  <c r="AC459" i="3"/>
  <c r="AG459" i="3" s="1"/>
  <c r="Z459" i="3"/>
  <c r="AA459" i="3" s="1"/>
  <c r="AE458" i="3"/>
  <c r="AC458" i="3"/>
  <c r="AG458" i="3" s="1"/>
  <c r="Z458" i="3"/>
  <c r="AA458" i="3" s="1"/>
  <c r="AE457" i="3"/>
  <c r="AC457" i="3"/>
  <c r="AG457" i="3" s="1"/>
  <c r="Z457" i="3"/>
  <c r="AA457" i="3" s="1"/>
  <c r="AG456" i="3"/>
  <c r="AE456" i="3"/>
  <c r="AC456" i="3"/>
  <c r="AD456" i="3" s="1"/>
  <c r="Z456" i="3"/>
  <c r="AA456" i="3" s="1"/>
  <c r="AE455" i="3"/>
  <c r="AC455" i="3"/>
  <c r="AD455" i="3" s="1"/>
  <c r="Z455" i="3"/>
  <c r="AE454" i="3"/>
  <c r="AC454" i="3"/>
  <c r="AG454" i="3" s="1"/>
  <c r="Z454" i="3"/>
  <c r="AE453" i="3"/>
  <c r="AC453" i="3"/>
  <c r="AD453" i="3" s="1"/>
  <c r="Z453" i="3"/>
  <c r="AA453" i="3" s="1"/>
  <c r="AE452" i="3"/>
  <c r="AC452" i="3"/>
  <c r="AD452" i="3" s="1"/>
  <c r="Z452" i="3"/>
  <c r="AA452" i="3" s="1"/>
  <c r="AE451" i="3"/>
  <c r="AC451" i="3"/>
  <c r="AG451" i="3" s="1"/>
  <c r="Z451" i="3"/>
  <c r="AA451" i="3" s="1"/>
  <c r="AE450" i="3"/>
  <c r="AC450" i="3"/>
  <c r="AG450" i="3" s="1"/>
  <c r="Z450" i="3"/>
  <c r="AA450" i="3" s="1"/>
  <c r="AG449" i="3"/>
  <c r="AE449" i="3"/>
  <c r="AC449" i="3"/>
  <c r="AD449" i="3" s="1"/>
  <c r="Z449" i="3"/>
  <c r="AA449" i="3" s="1"/>
  <c r="AE448" i="3"/>
  <c r="AC448" i="3"/>
  <c r="AG448" i="3" s="1"/>
  <c r="Z448" i="3"/>
  <c r="AA448" i="3" s="1"/>
  <c r="AE447" i="3"/>
  <c r="AC447" i="3"/>
  <c r="AD447" i="3" s="1"/>
  <c r="Z447" i="3"/>
  <c r="AA447" i="3" s="1"/>
  <c r="AE446" i="3"/>
  <c r="AC446" i="3"/>
  <c r="AG446" i="3" s="1"/>
  <c r="Z446" i="3"/>
  <c r="AA446" i="3" s="1"/>
  <c r="AE445" i="3"/>
  <c r="AF445" i="3" s="1"/>
  <c r="AH445" i="3" s="1"/>
  <c r="AI445" i="3" s="1"/>
  <c r="AJ445" i="3" s="1"/>
  <c r="AK445" i="3" s="1"/>
  <c r="AC445" i="3"/>
  <c r="AG445" i="3" s="1"/>
  <c r="Z445" i="3"/>
  <c r="AA445" i="3" s="1"/>
  <c r="AE444" i="3"/>
  <c r="AC444" i="3"/>
  <c r="AD444" i="3" s="1"/>
  <c r="Z444" i="3"/>
  <c r="AA444" i="3" s="1"/>
  <c r="AE443" i="3"/>
  <c r="AC443" i="3"/>
  <c r="AD443" i="3" s="1"/>
  <c r="Z443" i="3"/>
  <c r="AA443" i="3" s="1"/>
  <c r="AE442" i="3"/>
  <c r="AF442" i="3" s="1"/>
  <c r="AC442" i="3"/>
  <c r="AG442" i="3" s="1"/>
  <c r="Z442" i="3"/>
  <c r="AE441" i="3"/>
  <c r="AC441" i="3"/>
  <c r="AD441" i="3" s="1"/>
  <c r="Z441" i="3"/>
  <c r="AA441" i="3" s="1"/>
  <c r="AE440" i="3"/>
  <c r="AC440" i="3"/>
  <c r="AD440" i="3" s="1"/>
  <c r="Z440" i="3"/>
  <c r="AA440" i="3" s="1"/>
  <c r="AE439" i="3"/>
  <c r="AC439" i="3"/>
  <c r="AG439" i="3" s="1"/>
  <c r="Z439" i="3"/>
  <c r="AA439" i="3" s="1"/>
  <c r="AE438" i="3"/>
  <c r="AF438" i="3" s="1"/>
  <c r="AC438" i="3"/>
  <c r="AG438" i="3" s="1"/>
  <c r="Z438" i="3"/>
  <c r="AA438" i="3" s="1"/>
  <c r="AE437" i="3"/>
  <c r="AC437" i="3"/>
  <c r="AG437" i="3" s="1"/>
  <c r="Z437" i="3"/>
  <c r="AA437" i="3" s="1"/>
  <c r="AE436" i="3"/>
  <c r="AC436" i="3"/>
  <c r="AG436" i="3" s="1"/>
  <c r="Z436" i="3"/>
  <c r="AA436" i="3" s="1"/>
  <c r="AE435" i="3"/>
  <c r="AC435" i="3"/>
  <c r="AD435" i="3" s="1"/>
  <c r="Z435" i="3"/>
  <c r="AA435" i="3" s="1"/>
  <c r="AE434" i="3"/>
  <c r="AC434" i="3"/>
  <c r="AG434" i="3" s="1"/>
  <c r="Z434" i="3"/>
  <c r="AA434" i="3" s="1"/>
  <c r="AE433" i="3"/>
  <c r="AC433" i="3"/>
  <c r="AG433" i="3" s="1"/>
  <c r="Z433" i="3"/>
  <c r="AA433" i="3" s="1"/>
  <c r="AE432" i="3"/>
  <c r="AC432" i="3"/>
  <c r="AD432" i="3" s="1"/>
  <c r="Z432" i="3"/>
  <c r="AA432" i="3" s="1"/>
  <c r="AE431" i="3"/>
  <c r="AC431" i="3"/>
  <c r="AD431" i="3" s="1"/>
  <c r="Z431" i="3"/>
  <c r="AA431" i="3" s="1"/>
  <c r="AE430" i="3"/>
  <c r="AC430" i="3"/>
  <c r="AG430" i="3" s="1"/>
  <c r="Z430" i="3"/>
  <c r="AE429" i="3"/>
  <c r="AC429" i="3"/>
  <c r="AD429" i="3" s="1"/>
  <c r="Z429" i="3"/>
  <c r="AA429" i="3" s="1"/>
  <c r="AE428" i="3"/>
  <c r="AC428" i="3"/>
  <c r="AG428" i="3" s="1"/>
  <c r="Z428" i="3"/>
  <c r="AA428" i="3" s="1"/>
  <c r="AE427" i="3"/>
  <c r="AC427" i="3"/>
  <c r="AG427" i="3" s="1"/>
  <c r="Z427" i="3"/>
  <c r="AA427" i="3" s="1"/>
  <c r="AG426" i="3"/>
  <c r="AF426" i="3"/>
  <c r="AE426" i="3"/>
  <c r="AC426" i="3"/>
  <c r="AD426" i="3" s="1"/>
  <c r="Z426" i="3"/>
  <c r="AA426" i="3" s="1"/>
  <c r="AE425" i="3"/>
  <c r="AC425" i="3"/>
  <c r="AG425" i="3" s="1"/>
  <c r="Z425" i="3"/>
  <c r="AA425" i="3" s="1"/>
  <c r="AE424" i="3"/>
  <c r="AC424" i="3"/>
  <c r="AG424" i="3" s="1"/>
  <c r="Z424" i="3"/>
  <c r="AA424" i="3" s="1"/>
  <c r="AE423" i="3"/>
  <c r="AC423" i="3"/>
  <c r="AD423" i="3" s="1"/>
  <c r="Z423" i="3"/>
  <c r="AA423" i="3" s="1"/>
  <c r="AE422" i="3"/>
  <c r="AF422" i="3" s="1"/>
  <c r="AC422" i="3"/>
  <c r="AG422" i="3" s="1"/>
  <c r="Z422" i="3"/>
  <c r="AA422" i="3" s="1"/>
  <c r="AE421" i="3"/>
  <c r="AC421" i="3"/>
  <c r="AG421" i="3" s="1"/>
  <c r="Z421" i="3"/>
  <c r="AA421" i="3" s="1"/>
  <c r="AE420" i="3"/>
  <c r="AF420" i="3" s="1"/>
  <c r="AC420" i="3"/>
  <c r="AD420" i="3" s="1"/>
  <c r="Z420" i="3"/>
  <c r="AA420" i="3" s="1"/>
  <c r="AE419" i="3"/>
  <c r="AC419" i="3"/>
  <c r="AD419" i="3" s="1"/>
  <c r="Z419" i="3"/>
  <c r="AA419" i="3" s="1"/>
  <c r="AE418" i="3"/>
  <c r="AC418" i="3"/>
  <c r="AG418" i="3" s="1"/>
  <c r="Z418" i="3"/>
  <c r="AE417" i="3"/>
  <c r="AC417" i="3"/>
  <c r="AD417" i="3" s="1"/>
  <c r="Z417" i="3"/>
  <c r="AA417" i="3" s="1"/>
  <c r="AE416" i="3"/>
  <c r="AC416" i="3"/>
  <c r="AD416" i="3" s="1"/>
  <c r="Z416" i="3"/>
  <c r="AA416" i="3" s="1"/>
  <c r="AE415" i="3"/>
  <c r="AC415" i="3"/>
  <c r="AG415" i="3" s="1"/>
  <c r="Z415" i="3"/>
  <c r="AA415" i="3" s="1"/>
  <c r="AE414" i="3"/>
  <c r="AC414" i="3"/>
  <c r="AD414" i="3" s="1"/>
  <c r="Z414" i="3"/>
  <c r="AA414" i="3" s="1"/>
  <c r="AE413" i="3"/>
  <c r="AC413" i="3"/>
  <c r="AG413" i="3" s="1"/>
  <c r="Z413" i="3"/>
  <c r="AA413" i="3" s="1"/>
  <c r="AE412" i="3"/>
  <c r="AC412" i="3"/>
  <c r="AG412" i="3" s="1"/>
  <c r="Z412" i="3"/>
  <c r="AA412" i="3" s="1"/>
  <c r="AE411" i="3"/>
  <c r="AC411" i="3"/>
  <c r="AG411" i="3" s="1"/>
  <c r="Z411" i="3"/>
  <c r="AA411" i="3" s="1"/>
  <c r="AE410" i="3"/>
  <c r="AC410" i="3"/>
  <c r="AG410" i="3" s="1"/>
  <c r="Z410" i="3"/>
  <c r="AA410" i="3" s="1"/>
  <c r="AE409" i="3"/>
  <c r="AC409" i="3"/>
  <c r="AG409" i="3" s="1"/>
  <c r="Z409" i="3"/>
  <c r="AA409" i="3" s="1"/>
  <c r="AE408" i="3"/>
  <c r="AC408" i="3"/>
  <c r="AD408" i="3" s="1"/>
  <c r="Z408" i="3"/>
  <c r="AA408" i="3" s="1"/>
  <c r="AE407" i="3"/>
  <c r="AC407" i="3"/>
  <c r="AG407" i="3" s="1"/>
  <c r="Z407" i="3"/>
  <c r="AA407" i="3" s="1"/>
  <c r="AE406" i="3"/>
  <c r="AC406" i="3"/>
  <c r="AG406" i="3" s="1"/>
  <c r="Z406" i="3"/>
  <c r="AE405" i="3"/>
  <c r="AC405" i="3"/>
  <c r="AD405" i="3" s="1"/>
  <c r="Z405" i="3"/>
  <c r="AA405" i="3" s="1"/>
  <c r="AE404" i="3"/>
  <c r="AC404" i="3"/>
  <c r="AD404" i="3" s="1"/>
  <c r="Z404" i="3"/>
  <c r="AA404" i="3" s="1"/>
  <c r="AE403" i="3"/>
  <c r="AF403" i="3" s="1"/>
  <c r="AH403" i="3" s="1"/>
  <c r="AI403" i="3" s="1"/>
  <c r="AJ403" i="3" s="1"/>
  <c r="AK403" i="3" s="1"/>
  <c r="AC403" i="3"/>
  <c r="AG403" i="3" s="1"/>
  <c r="Z403" i="3"/>
  <c r="AA403" i="3" s="1"/>
  <c r="AE402" i="3"/>
  <c r="AC402" i="3"/>
  <c r="AD402" i="3" s="1"/>
  <c r="Z402" i="3"/>
  <c r="AA402" i="3" s="1"/>
  <c r="AG401" i="3"/>
  <c r="AE401" i="3"/>
  <c r="AC401" i="3"/>
  <c r="AD401" i="3" s="1"/>
  <c r="Z401" i="3"/>
  <c r="AA401" i="3" s="1"/>
  <c r="AE400" i="3"/>
  <c r="AC400" i="3"/>
  <c r="AG400" i="3" s="1"/>
  <c r="Z400" i="3"/>
  <c r="AA400" i="3" s="1"/>
  <c r="AE399" i="3"/>
  <c r="AC399" i="3"/>
  <c r="AG399" i="3" s="1"/>
  <c r="Z399" i="3"/>
  <c r="AA399" i="3" s="1"/>
  <c r="AE398" i="3"/>
  <c r="AC398" i="3"/>
  <c r="AD398" i="3" s="1"/>
  <c r="Z398" i="3"/>
  <c r="AA398" i="3" s="1"/>
  <c r="AE397" i="3"/>
  <c r="AC397" i="3"/>
  <c r="AG397" i="3" s="1"/>
  <c r="Z397" i="3"/>
  <c r="AA397" i="3" s="1"/>
  <c r="AE396" i="3"/>
  <c r="AF396" i="3" s="1"/>
  <c r="AC396" i="3"/>
  <c r="AD396" i="3" s="1"/>
  <c r="Z396" i="3"/>
  <c r="AA396" i="3" s="1"/>
  <c r="AE395" i="3"/>
  <c r="AC395" i="3"/>
  <c r="AD395" i="3" s="1"/>
  <c r="Z395" i="3"/>
  <c r="AA395" i="3" s="1"/>
  <c r="AE394" i="3"/>
  <c r="AC394" i="3"/>
  <c r="AG394" i="3" s="1"/>
  <c r="Z394" i="3"/>
  <c r="AA394" i="3" s="1"/>
  <c r="AE393" i="3"/>
  <c r="AC393" i="3"/>
  <c r="AG393" i="3" s="1"/>
  <c r="Z393" i="3"/>
  <c r="AA393" i="3" s="1"/>
  <c r="AE392" i="3"/>
  <c r="AC392" i="3"/>
  <c r="AD392" i="3" s="1"/>
  <c r="Z392" i="3"/>
  <c r="AA392" i="3" s="1"/>
  <c r="AE391" i="3"/>
  <c r="AC391" i="3"/>
  <c r="AG391" i="3" s="1"/>
  <c r="Z391" i="3"/>
  <c r="AA391" i="3" s="1"/>
  <c r="AE390" i="3"/>
  <c r="AC390" i="3"/>
  <c r="AD390" i="3" s="1"/>
  <c r="Z390" i="3"/>
  <c r="AA390" i="3" s="1"/>
  <c r="AE389" i="3"/>
  <c r="AC389" i="3"/>
  <c r="AD389" i="3" s="1"/>
  <c r="Z389" i="3"/>
  <c r="AA389" i="3" s="1"/>
  <c r="AE388" i="3"/>
  <c r="AC388" i="3"/>
  <c r="AG388" i="3" s="1"/>
  <c r="Z388" i="3"/>
  <c r="AA388" i="3" s="1"/>
  <c r="AE387" i="3"/>
  <c r="AC387" i="3"/>
  <c r="AG387" i="3" s="1"/>
  <c r="Z387" i="3"/>
  <c r="AA387" i="3" s="1"/>
  <c r="AE386" i="3"/>
  <c r="AC386" i="3"/>
  <c r="AG386" i="3" s="1"/>
  <c r="Z386" i="3"/>
  <c r="AA386" i="3" s="1"/>
  <c r="AE385" i="3"/>
  <c r="AC385" i="3"/>
  <c r="AG385" i="3" s="1"/>
  <c r="Z385" i="3"/>
  <c r="AA385" i="3" s="1"/>
  <c r="AG384" i="3"/>
  <c r="AE384" i="3"/>
  <c r="AF384" i="3" s="1"/>
  <c r="AH384" i="3" s="1"/>
  <c r="AI384" i="3" s="1"/>
  <c r="AJ384" i="3" s="1"/>
  <c r="AK384" i="3" s="1"/>
  <c r="AC384" i="3"/>
  <c r="AD384" i="3" s="1"/>
  <c r="Z384" i="3"/>
  <c r="AA384" i="3" s="1"/>
  <c r="AE383" i="3"/>
  <c r="AC383" i="3"/>
  <c r="AD383" i="3" s="1"/>
  <c r="Z383" i="3"/>
  <c r="AA383" i="3" s="1"/>
  <c r="AE382" i="3"/>
  <c r="AF382" i="3" s="1"/>
  <c r="AC382" i="3"/>
  <c r="AG382" i="3" s="1"/>
  <c r="Z382" i="3"/>
  <c r="AE381" i="3"/>
  <c r="AC381" i="3"/>
  <c r="AG381" i="3" s="1"/>
  <c r="Z381" i="3"/>
  <c r="AA381" i="3" s="1"/>
  <c r="AG380" i="3"/>
  <c r="AE380" i="3"/>
  <c r="AC380" i="3"/>
  <c r="AD380" i="3" s="1"/>
  <c r="Z380" i="3"/>
  <c r="AA380" i="3" s="1"/>
  <c r="AE379" i="3"/>
  <c r="AC379" i="3"/>
  <c r="AG379" i="3" s="1"/>
  <c r="Z379" i="3"/>
  <c r="AA379" i="3" s="1"/>
  <c r="AE378" i="3"/>
  <c r="AC378" i="3"/>
  <c r="AD378" i="3" s="1"/>
  <c r="Z378" i="3"/>
  <c r="AA378" i="3" s="1"/>
  <c r="AE377" i="3"/>
  <c r="AF377" i="3" s="1"/>
  <c r="AC377" i="3"/>
  <c r="AG377" i="3" s="1"/>
  <c r="Z377" i="3"/>
  <c r="AA377" i="3" s="1"/>
  <c r="AE376" i="3"/>
  <c r="AC376" i="3"/>
  <c r="AG376" i="3" s="1"/>
  <c r="Z376" i="3"/>
  <c r="AA376" i="3" s="1"/>
  <c r="AE375" i="3"/>
  <c r="AC375" i="3"/>
  <c r="AG375" i="3" s="1"/>
  <c r="Z375" i="3"/>
  <c r="AA375" i="3" s="1"/>
  <c r="AE374" i="3"/>
  <c r="AC374" i="3"/>
  <c r="AD374" i="3" s="1"/>
  <c r="Z374" i="3"/>
  <c r="AA374" i="3" s="1"/>
  <c r="AE373" i="3"/>
  <c r="AC373" i="3"/>
  <c r="AG373" i="3" s="1"/>
  <c r="Z373" i="3"/>
  <c r="AA373" i="3" s="1"/>
  <c r="AE372" i="3"/>
  <c r="AF372" i="3" s="1"/>
  <c r="AC372" i="3"/>
  <c r="AD372" i="3" s="1"/>
  <c r="Z372" i="3"/>
  <c r="AA372" i="3" s="1"/>
  <c r="AE371" i="3"/>
  <c r="AF371" i="3" s="1"/>
  <c r="AC371" i="3"/>
  <c r="AD371" i="3" s="1"/>
  <c r="Z371" i="3"/>
  <c r="AA371" i="3" s="1"/>
  <c r="AE370" i="3"/>
  <c r="AC370" i="3"/>
  <c r="AG370" i="3" s="1"/>
  <c r="Z370" i="3"/>
  <c r="AE369" i="3"/>
  <c r="AC369" i="3"/>
  <c r="AG369" i="3" s="1"/>
  <c r="Z369" i="3"/>
  <c r="AA369" i="3" s="1"/>
  <c r="AE368" i="3"/>
  <c r="AC368" i="3"/>
  <c r="AD368" i="3" s="1"/>
  <c r="Z368" i="3"/>
  <c r="AA368" i="3" s="1"/>
  <c r="AE367" i="3"/>
  <c r="AC367" i="3"/>
  <c r="AG367" i="3" s="1"/>
  <c r="Z367" i="3"/>
  <c r="AA367" i="3" s="1"/>
  <c r="AE366" i="3"/>
  <c r="AC366" i="3"/>
  <c r="AD366" i="3" s="1"/>
  <c r="Z366" i="3"/>
  <c r="AA366" i="3" s="1"/>
  <c r="AG365" i="3"/>
  <c r="AE365" i="3"/>
  <c r="AC365" i="3"/>
  <c r="AD365" i="3" s="1"/>
  <c r="Z365" i="3"/>
  <c r="AA365" i="3" s="1"/>
  <c r="AE364" i="3"/>
  <c r="AC364" i="3"/>
  <c r="AG364" i="3" s="1"/>
  <c r="Z364" i="3"/>
  <c r="AA364" i="3" s="1"/>
  <c r="AE363" i="3"/>
  <c r="AC363" i="3"/>
  <c r="AG363" i="3" s="1"/>
  <c r="Z363" i="3"/>
  <c r="AA363" i="3" s="1"/>
  <c r="Z594" i="3"/>
  <c r="AA594" i="3" s="1"/>
  <c r="Z593" i="3"/>
  <c r="AA593" i="3" s="1"/>
  <c r="Z592" i="3"/>
  <c r="AA592" i="3" s="1"/>
  <c r="Z591" i="3"/>
  <c r="AA591" i="3" s="1"/>
  <c r="Z590" i="3"/>
  <c r="Z589" i="3"/>
  <c r="AA589" i="3" s="1"/>
  <c r="Z588" i="3"/>
  <c r="AA588" i="3" s="1"/>
  <c r="Z587" i="3"/>
  <c r="AA587" i="3" s="1"/>
  <c r="Z586" i="3"/>
  <c r="AA586" i="3" s="1"/>
  <c r="Z585" i="3"/>
  <c r="AA585" i="3" s="1"/>
  <c r="Z584" i="3"/>
  <c r="AA584" i="3" s="1"/>
  <c r="Z583" i="3"/>
  <c r="AA583" i="3" s="1"/>
  <c r="Z582" i="3"/>
  <c r="AA582" i="3" s="1"/>
  <c r="Z581" i="3"/>
  <c r="AA581" i="3" s="1"/>
  <c r="Z580" i="3"/>
  <c r="AA580" i="3" s="1"/>
  <c r="Z579" i="3"/>
  <c r="AA579" i="3" s="1"/>
  <c r="Z578" i="3"/>
  <c r="Z577" i="3"/>
  <c r="AA577" i="3" s="1"/>
  <c r="Z576" i="3"/>
  <c r="AA576" i="3" s="1"/>
  <c r="Z575" i="3"/>
  <c r="AA575" i="3" s="1"/>
  <c r="Z574" i="3"/>
  <c r="AA574" i="3" s="1"/>
  <c r="Z573" i="3"/>
  <c r="AA573" i="3" s="1"/>
  <c r="Z572" i="3"/>
  <c r="AA572" i="3" s="1"/>
  <c r="Z571" i="3"/>
  <c r="AA571" i="3" s="1"/>
  <c r="Z570" i="3"/>
  <c r="AA570" i="3" s="1"/>
  <c r="Z569" i="3"/>
  <c r="AA569" i="3" s="1"/>
  <c r="Z568" i="3"/>
  <c r="AA568" i="3" s="1"/>
  <c r="Z567" i="3"/>
  <c r="AA567" i="3" s="1"/>
  <c r="Z566" i="3"/>
  <c r="Z565" i="3"/>
  <c r="AA565" i="3" s="1"/>
  <c r="Z564" i="3"/>
  <c r="AA564" i="3" s="1"/>
  <c r="Z563" i="3"/>
  <c r="AA563" i="3" s="1"/>
  <c r="Z562" i="3"/>
  <c r="AA562" i="3" s="1"/>
  <c r="Z561" i="3"/>
  <c r="AA561" i="3" s="1"/>
  <c r="Z560" i="3"/>
  <c r="AA560" i="3" s="1"/>
  <c r="Z559" i="3"/>
  <c r="AA559" i="3" s="1"/>
  <c r="Z558" i="3"/>
  <c r="AA558" i="3" s="1"/>
  <c r="Z557" i="3"/>
  <c r="AA557" i="3" s="1"/>
  <c r="Z556" i="3"/>
  <c r="AA556" i="3" s="1"/>
  <c r="Z555" i="3"/>
  <c r="AA555" i="3" s="1"/>
  <c r="Z554" i="3"/>
  <c r="Z553" i="3"/>
  <c r="AA553" i="3" s="1"/>
  <c r="Z552" i="3"/>
  <c r="AA552" i="3" s="1"/>
  <c r="Z551" i="3"/>
  <c r="AA551" i="3" s="1"/>
  <c r="Z550" i="3"/>
  <c r="AA550" i="3" s="1"/>
  <c r="Z549" i="3"/>
  <c r="AA549" i="3" s="1"/>
  <c r="Z548" i="3"/>
  <c r="AA548" i="3" s="1"/>
  <c r="Z547" i="3"/>
  <c r="AA547" i="3" s="1"/>
  <c r="Z546" i="3"/>
  <c r="AA546" i="3" s="1"/>
  <c r="Z545" i="3"/>
  <c r="AA545" i="3" s="1"/>
  <c r="Z544" i="3"/>
  <c r="AA544" i="3" s="1"/>
  <c r="Z543" i="3"/>
  <c r="AA543" i="3" s="1"/>
  <c r="Z542" i="3"/>
  <c r="Z541" i="3"/>
  <c r="AA541" i="3" s="1"/>
  <c r="Z540" i="3"/>
  <c r="AA540" i="3" s="1"/>
  <c r="Z539" i="3"/>
  <c r="AA539" i="3" s="1"/>
  <c r="Z538" i="3"/>
  <c r="AA538" i="3" s="1"/>
  <c r="Z537" i="3"/>
  <c r="AA537" i="3" s="1"/>
  <c r="Z536" i="3"/>
  <c r="AA536" i="3" s="1"/>
  <c r="Z535" i="3"/>
  <c r="AA535" i="3" s="1"/>
  <c r="Z534" i="3"/>
  <c r="AA534" i="3" s="1"/>
  <c r="Z533" i="3"/>
  <c r="AA533" i="3" s="1"/>
  <c r="Z532" i="3"/>
  <c r="AA532" i="3" s="1"/>
  <c r="Z531" i="3"/>
  <c r="AA531" i="3" s="1"/>
  <c r="Z530" i="3"/>
  <c r="Z529" i="3"/>
  <c r="AA529" i="3" s="1"/>
  <c r="Z528" i="3"/>
  <c r="AA528" i="3" s="1"/>
  <c r="Z527" i="3"/>
  <c r="AA527" i="3" s="1"/>
  <c r="Z526" i="3"/>
  <c r="AA526" i="3" s="1"/>
  <c r="Z525" i="3"/>
  <c r="AA525" i="3" s="1"/>
  <c r="Z524" i="3"/>
  <c r="AA524" i="3" s="1"/>
  <c r="Z523" i="3"/>
  <c r="AA523" i="3" s="1"/>
  <c r="Z522" i="3"/>
  <c r="AA522" i="3" s="1"/>
  <c r="Z521" i="3"/>
  <c r="AA521" i="3" s="1"/>
  <c r="Z520" i="3"/>
  <c r="AA520" i="3" s="1"/>
  <c r="Z519" i="3"/>
  <c r="AA519" i="3" s="1"/>
  <c r="Z518" i="3"/>
  <c r="Z517" i="3"/>
  <c r="AA517" i="3" s="1"/>
  <c r="Z516" i="3"/>
  <c r="AA516" i="3" s="1"/>
  <c r="Z515" i="3"/>
  <c r="AA515" i="3" s="1"/>
  <c r="Z514" i="3"/>
  <c r="AA514" i="3" s="1"/>
  <c r="Z513" i="3"/>
  <c r="AA513" i="3" s="1"/>
  <c r="Z512" i="3"/>
  <c r="AA512" i="3" s="1"/>
  <c r="Z511" i="3"/>
  <c r="AA511" i="3" s="1"/>
  <c r="Z510" i="3"/>
  <c r="AA510" i="3" s="1"/>
  <c r="Z509" i="3"/>
  <c r="AA509" i="3" s="1"/>
  <c r="Z508" i="3"/>
  <c r="AA508" i="3" s="1"/>
  <c r="Z507" i="3"/>
  <c r="AA507" i="3" s="1"/>
  <c r="Z506" i="3"/>
  <c r="Z505" i="3"/>
  <c r="AA505" i="3" s="1"/>
  <c r="Z504" i="3"/>
  <c r="AA504" i="3" s="1"/>
  <c r="Z503" i="3"/>
  <c r="AA503" i="3" s="1"/>
  <c r="Z502" i="3"/>
  <c r="AA502" i="3" s="1"/>
  <c r="Z501" i="3"/>
  <c r="AA501" i="3" s="1"/>
  <c r="Z500" i="3"/>
  <c r="AA500" i="3" s="1"/>
  <c r="Z499" i="3"/>
  <c r="AA499" i="3" s="1"/>
  <c r="Z498" i="3"/>
  <c r="AA498" i="3" s="1"/>
  <c r="Z497" i="3"/>
  <c r="AA497" i="3" s="1"/>
  <c r="Z496" i="3"/>
  <c r="AA496" i="3" s="1"/>
  <c r="Z495" i="3"/>
  <c r="AA495" i="3" s="1"/>
  <c r="Z494" i="3"/>
  <c r="Z493" i="3"/>
  <c r="AA493" i="3" s="1"/>
  <c r="Z492" i="3"/>
  <c r="AA492" i="3" s="1"/>
  <c r="Z491" i="3"/>
  <c r="AA491" i="3" s="1"/>
  <c r="Z490" i="3"/>
  <c r="AA490" i="3" s="1"/>
  <c r="Z489" i="3"/>
  <c r="AA489" i="3" s="1"/>
  <c r="Z488" i="3"/>
  <c r="AA488" i="3" s="1"/>
  <c r="Z487" i="3"/>
  <c r="AA487" i="3" s="1"/>
  <c r="Z486" i="3"/>
  <c r="AA486" i="3" s="1"/>
  <c r="Z485" i="3"/>
  <c r="AA485" i="3" s="1"/>
  <c r="Z484" i="3"/>
  <c r="AA484" i="3" s="1"/>
  <c r="Z483" i="3"/>
  <c r="AA483" i="3" s="1"/>
  <c r="Z482" i="3"/>
  <c r="Z481" i="3"/>
  <c r="AA481" i="3" s="1"/>
  <c r="AE594" i="3"/>
  <c r="AF594" i="3" s="1"/>
  <c r="AH594" i="3" s="1"/>
  <c r="AI594" i="3" s="1"/>
  <c r="AJ594" i="3" s="1"/>
  <c r="AK594" i="3" s="1"/>
  <c r="AC594" i="3"/>
  <c r="AG594" i="3" s="1"/>
  <c r="AE593" i="3"/>
  <c r="AC593" i="3"/>
  <c r="AG593" i="3" s="1"/>
  <c r="AE592" i="3"/>
  <c r="AF592" i="3" s="1"/>
  <c r="AH592" i="3" s="1"/>
  <c r="AI592" i="3" s="1"/>
  <c r="AJ592" i="3" s="1"/>
  <c r="AK592" i="3" s="1"/>
  <c r="AC592" i="3"/>
  <c r="AG592" i="3" s="1"/>
  <c r="AE591" i="3"/>
  <c r="AF591" i="3" s="1"/>
  <c r="AH591" i="3" s="1"/>
  <c r="AI591" i="3" s="1"/>
  <c r="AJ591" i="3" s="1"/>
  <c r="AK591" i="3" s="1"/>
  <c r="AC591" i="3"/>
  <c r="AG591" i="3" s="1"/>
  <c r="AE590" i="3"/>
  <c r="AC590" i="3"/>
  <c r="AG590" i="3" s="1"/>
  <c r="AE589" i="3"/>
  <c r="AC589" i="3"/>
  <c r="AG589" i="3" s="1"/>
  <c r="AE588" i="3"/>
  <c r="AC588" i="3"/>
  <c r="AG588" i="3" s="1"/>
  <c r="AE587" i="3"/>
  <c r="AC587" i="3"/>
  <c r="AG587" i="3" s="1"/>
  <c r="AE586" i="3"/>
  <c r="AC586" i="3"/>
  <c r="AG586" i="3" s="1"/>
  <c r="AE585" i="3"/>
  <c r="AC585" i="3"/>
  <c r="AG585" i="3" s="1"/>
  <c r="AE584" i="3"/>
  <c r="AC584" i="3"/>
  <c r="AG584" i="3" s="1"/>
  <c r="AE583" i="3"/>
  <c r="AC583" i="3"/>
  <c r="AG583" i="3" s="1"/>
  <c r="AE582" i="3"/>
  <c r="AC582" i="3"/>
  <c r="AG582" i="3" s="1"/>
  <c r="AE581" i="3"/>
  <c r="AC581" i="3"/>
  <c r="AG581" i="3" s="1"/>
  <c r="AE580" i="3"/>
  <c r="AD580" i="3"/>
  <c r="AC580" i="3"/>
  <c r="AG580" i="3" s="1"/>
  <c r="AE579" i="3"/>
  <c r="AC579" i="3"/>
  <c r="AG579" i="3" s="1"/>
  <c r="AE578" i="3"/>
  <c r="AC578" i="3"/>
  <c r="AG578" i="3" s="1"/>
  <c r="AE577" i="3"/>
  <c r="AC577" i="3"/>
  <c r="AG577" i="3" s="1"/>
  <c r="AE576" i="3"/>
  <c r="AC576" i="3"/>
  <c r="AG576" i="3" s="1"/>
  <c r="AE575" i="3"/>
  <c r="AC575" i="3"/>
  <c r="AG575" i="3" s="1"/>
  <c r="AE574" i="3"/>
  <c r="AC574" i="3"/>
  <c r="AG574" i="3" s="1"/>
  <c r="AE573" i="3"/>
  <c r="AC573" i="3"/>
  <c r="AG573" i="3" s="1"/>
  <c r="AE572" i="3"/>
  <c r="AC572" i="3"/>
  <c r="AG572" i="3" s="1"/>
  <c r="AE571" i="3"/>
  <c r="AC571" i="3"/>
  <c r="AG571" i="3" s="1"/>
  <c r="AE570" i="3"/>
  <c r="AD570" i="3"/>
  <c r="AC570" i="3"/>
  <c r="AG570" i="3" s="1"/>
  <c r="AE569" i="3"/>
  <c r="AC569" i="3"/>
  <c r="AG569" i="3" s="1"/>
  <c r="AE568" i="3"/>
  <c r="AC568" i="3"/>
  <c r="AG568" i="3" s="1"/>
  <c r="AE567" i="3"/>
  <c r="AC567" i="3"/>
  <c r="AG567" i="3" s="1"/>
  <c r="AE566" i="3"/>
  <c r="AC566" i="3"/>
  <c r="AG566" i="3" s="1"/>
  <c r="AE565" i="3"/>
  <c r="AC565" i="3"/>
  <c r="AG565" i="3" s="1"/>
  <c r="AE564" i="3"/>
  <c r="AC564" i="3"/>
  <c r="AG564" i="3" s="1"/>
  <c r="AE563" i="3"/>
  <c r="AC563" i="3"/>
  <c r="AG563" i="3" s="1"/>
  <c r="AE562" i="3"/>
  <c r="AC562" i="3"/>
  <c r="AG562" i="3" s="1"/>
  <c r="AE561" i="3"/>
  <c r="AC561" i="3"/>
  <c r="AG561" i="3" s="1"/>
  <c r="AE560" i="3"/>
  <c r="AC560" i="3"/>
  <c r="AG560" i="3" s="1"/>
  <c r="AE559" i="3"/>
  <c r="AC559" i="3"/>
  <c r="AG559" i="3" s="1"/>
  <c r="AE558" i="3"/>
  <c r="AC558" i="3"/>
  <c r="AG558" i="3" s="1"/>
  <c r="AE557" i="3"/>
  <c r="AC557" i="3"/>
  <c r="AG557" i="3" s="1"/>
  <c r="AE556" i="3"/>
  <c r="AC556" i="3"/>
  <c r="AG556" i="3" s="1"/>
  <c r="AE555" i="3"/>
  <c r="AC555" i="3"/>
  <c r="AG555" i="3" s="1"/>
  <c r="AE554" i="3"/>
  <c r="AC554" i="3"/>
  <c r="AG554" i="3" s="1"/>
  <c r="AE553" i="3"/>
  <c r="AC553" i="3"/>
  <c r="AG553" i="3" s="1"/>
  <c r="AE552" i="3"/>
  <c r="AC552" i="3"/>
  <c r="AG552" i="3" s="1"/>
  <c r="AE551" i="3"/>
  <c r="AF551" i="3" s="1"/>
  <c r="AH551" i="3" s="1"/>
  <c r="AI551" i="3" s="1"/>
  <c r="AJ551" i="3" s="1"/>
  <c r="AK551" i="3" s="1"/>
  <c r="AC551" i="3"/>
  <c r="AG551" i="3" s="1"/>
  <c r="AE550" i="3"/>
  <c r="AC550" i="3"/>
  <c r="AG550" i="3" s="1"/>
  <c r="AE549" i="3"/>
  <c r="AC549" i="3"/>
  <c r="AG549" i="3" s="1"/>
  <c r="AE548" i="3"/>
  <c r="AC548" i="3"/>
  <c r="AG548" i="3" s="1"/>
  <c r="AE547" i="3"/>
  <c r="AC547" i="3"/>
  <c r="AG547" i="3" s="1"/>
  <c r="AE546" i="3"/>
  <c r="AC546" i="3"/>
  <c r="AG546" i="3" s="1"/>
  <c r="AE545" i="3"/>
  <c r="AC545" i="3"/>
  <c r="AG545" i="3" s="1"/>
  <c r="AE544" i="3"/>
  <c r="AC544" i="3"/>
  <c r="AG544" i="3" s="1"/>
  <c r="AE543" i="3"/>
  <c r="AC543" i="3"/>
  <c r="AG543" i="3" s="1"/>
  <c r="AE542" i="3"/>
  <c r="AC542" i="3"/>
  <c r="AG542" i="3" s="1"/>
  <c r="AE541" i="3"/>
  <c r="AC541" i="3"/>
  <c r="AG541" i="3" s="1"/>
  <c r="AE540" i="3"/>
  <c r="AD540" i="3"/>
  <c r="AC540" i="3"/>
  <c r="AG540" i="3" s="1"/>
  <c r="AE539" i="3"/>
  <c r="AC539" i="3"/>
  <c r="AG539" i="3" s="1"/>
  <c r="AE538" i="3"/>
  <c r="AC538" i="3"/>
  <c r="AG538" i="3" s="1"/>
  <c r="AE537" i="3"/>
  <c r="AC537" i="3"/>
  <c r="AG537" i="3" s="1"/>
  <c r="AE536" i="3"/>
  <c r="AC536" i="3"/>
  <c r="AG536" i="3" s="1"/>
  <c r="AE535" i="3"/>
  <c r="AC535" i="3"/>
  <c r="AG535" i="3" s="1"/>
  <c r="AE534" i="3"/>
  <c r="AC534" i="3"/>
  <c r="AG534" i="3" s="1"/>
  <c r="AE533" i="3"/>
  <c r="AC533" i="3"/>
  <c r="AG533" i="3" s="1"/>
  <c r="AE532" i="3"/>
  <c r="AC532" i="3"/>
  <c r="AG532" i="3" s="1"/>
  <c r="AE531" i="3"/>
  <c r="AC531" i="3"/>
  <c r="AG531" i="3" s="1"/>
  <c r="AE530" i="3"/>
  <c r="AC530" i="3"/>
  <c r="AG530" i="3" s="1"/>
  <c r="AE529" i="3"/>
  <c r="AC529" i="3"/>
  <c r="AG529" i="3" s="1"/>
  <c r="AE528" i="3"/>
  <c r="AC528" i="3"/>
  <c r="AG528" i="3" s="1"/>
  <c r="AE527" i="3"/>
  <c r="AC527" i="3"/>
  <c r="AG527" i="3" s="1"/>
  <c r="AE526" i="3"/>
  <c r="AC526" i="3"/>
  <c r="AG526" i="3" s="1"/>
  <c r="AE525" i="3"/>
  <c r="AC525" i="3"/>
  <c r="AG525" i="3" s="1"/>
  <c r="AE524" i="3"/>
  <c r="AC524" i="3"/>
  <c r="AG524" i="3" s="1"/>
  <c r="AE523" i="3"/>
  <c r="AC523" i="3"/>
  <c r="AG523" i="3" s="1"/>
  <c r="AE522" i="3"/>
  <c r="AC522" i="3"/>
  <c r="AG522" i="3" s="1"/>
  <c r="AE521" i="3"/>
  <c r="AC521" i="3"/>
  <c r="AG521" i="3" s="1"/>
  <c r="AE520" i="3"/>
  <c r="AC520" i="3"/>
  <c r="AG520" i="3" s="1"/>
  <c r="AE519" i="3"/>
  <c r="AC519" i="3"/>
  <c r="AG519" i="3" s="1"/>
  <c r="AE518" i="3"/>
  <c r="AC518" i="3"/>
  <c r="AG518" i="3" s="1"/>
  <c r="AE517" i="3"/>
  <c r="AC517" i="3"/>
  <c r="AG517" i="3" s="1"/>
  <c r="AE516" i="3"/>
  <c r="AC516" i="3"/>
  <c r="AG516" i="3" s="1"/>
  <c r="AE515" i="3"/>
  <c r="AC515" i="3"/>
  <c r="AG515" i="3" s="1"/>
  <c r="AE514" i="3"/>
  <c r="AC514" i="3"/>
  <c r="AG514" i="3" s="1"/>
  <c r="AE513" i="3"/>
  <c r="AC513" i="3"/>
  <c r="AG513" i="3" s="1"/>
  <c r="AE512" i="3"/>
  <c r="AC512" i="3"/>
  <c r="AG512" i="3" s="1"/>
  <c r="AE511" i="3"/>
  <c r="AC511" i="3"/>
  <c r="AG511" i="3" s="1"/>
  <c r="AE510" i="3"/>
  <c r="AF510" i="3" s="1"/>
  <c r="AH510" i="3" s="1"/>
  <c r="AI510" i="3" s="1"/>
  <c r="AJ510" i="3" s="1"/>
  <c r="AK510" i="3" s="1"/>
  <c r="AC510" i="3"/>
  <c r="AG510" i="3" s="1"/>
  <c r="AE509" i="3"/>
  <c r="AC509" i="3"/>
  <c r="AG509" i="3" s="1"/>
  <c r="AE508" i="3"/>
  <c r="AF508" i="3" s="1"/>
  <c r="AH508" i="3" s="1"/>
  <c r="AI508" i="3" s="1"/>
  <c r="AJ508" i="3" s="1"/>
  <c r="AK508" i="3" s="1"/>
  <c r="AD508" i="3"/>
  <c r="AC508" i="3"/>
  <c r="AG508" i="3" s="1"/>
  <c r="AE507" i="3"/>
  <c r="AC507" i="3"/>
  <c r="AG507" i="3" s="1"/>
  <c r="AE506" i="3"/>
  <c r="AC506" i="3"/>
  <c r="AG506" i="3" s="1"/>
  <c r="AE505" i="3"/>
  <c r="AC505" i="3"/>
  <c r="AG505" i="3" s="1"/>
  <c r="AE504" i="3"/>
  <c r="AC504" i="3"/>
  <c r="AG504" i="3" s="1"/>
  <c r="AE503" i="3"/>
  <c r="AC503" i="3"/>
  <c r="AG503" i="3" s="1"/>
  <c r="AE502" i="3"/>
  <c r="AC502" i="3"/>
  <c r="AG502" i="3" s="1"/>
  <c r="AE501" i="3"/>
  <c r="AC501" i="3"/>
  <c r="AG501" i="3" s="1"/>
  <c r="AE500" i="3"/>
  <c r="AC500" i="3"/>
  <c r="AG500" i="3" s="1"/>
  <c r="AE499" i="3"/>
  <c r="AC499" i="3"/>
  <c r="AG499" i="3" s="1"/>
  <c r="AE498" i="3"/>
  <c r="AC498" i="3"/>
  <c r="AG498" i="3" s="1"/>
  <c r="AE497" i="3"/>
  <c r="AC497" i="3"/>
  <c r="AG497" i="3" s="1"/>
  <c r="AE496" i="3"/>
  <c r="AC496" i="3"/>
  <c r="AG496" i="3" s="1"/>
  <c r="AE495" i="3"/>
  <c r="AC495" i="3"/>
  <c r="AG495" i="3" s="1"/>
  <c r="AE494" i="3"/>
  <c r="AC494" i="3"/>
  <c r="AG494" i="3" s="1"/>
  <c r="AE493" i="3"/>
  <c r="AF493" i="3" s="1"/>
  <c r="AH493" i="3" s="1"/>
  <c r="AI493" i="3" s="1"/>
  <c r="AJ493" i="3" s="1"/>
  <c r="AK493" i="3" s="1"/>
  <c r="AC493" i="3"/>
  <c r="AG493" i="3" s="1"/>
  <c r="AE492" i="3"/>
  <c r="AC492" i="3"/>
  <c r="AG492" i="3" s="1"/>
  <c r="AE491" i="3"/>
  <c r="AC491" i="3"/>
  <c r="AG491" i="3" s="1"/>
  <c r="AE490" i="3"/>
  <c r="AC490" i="3"/>
  <c r="AG490" i="3" s="1"/>
  <c r="AE489" i="3"/>
  <c r="AC489" i="3"/>
  <c r="AG489" i="3" s="1"/>
  <c r="AE488" i="3"/>
  <c r="AD488" i="3"/>
  <c r="AC488" i="3"/>
  <c r="AG488" i="3" s="1"/>
  <c r="AE487" i="3"/>
  <c r="AC487" i="3"/>
  <c r="AG487" i="3" s="1"/>
  <c r="AE486" i="3"/>
  <c r="AC486" i="3"/>
  <c r="AG486" i="3" s="1"/>
  <c r="AE485" i="3"/>
  <c r="AC485" i="3"/>
  <c r="AG485" i="3" s="1"/>
  <c r="AE484" i="3"/>
  <c r="AC484" i="3"/>
  <c r="AG484" i="3" s="1"/>
  <c r="AE483" i="3"/>
  <c r="AF483" i="3" s="1"/>
  <c r="AH483" i="3" s="1"/>
  <c r="AI483" i="3" s="1"/>
  <c r="AJ483" i="3" s="1"/>
  <c r="AK483" i="3" s="1"/>
  <c r="AC483" i="3"/>
  <c r="AG483" i="3" s="1"/>
  <c r="AE482" i="3"/>
  <c r="AC482" i="3"/>
  <c r="AG482" i="3" s="1"/>
  <c r="AE481" i="3"/>
  <c r="AC481" i="3"/>
  <c r="AG481" i="3" s="1"/>
  <c r="T361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79" i="3"/>
  <c r="A480" i="3"/>
  <c r="N601" i="3" s="1"/>
  <c r="N719" i="3" s="1" a="1"/>
  <c r="N719" i="3" s="1"/>
  <c r="L479" i="3"/>
  <c r="K479" i="3"/>
  <c r="J479" i="3"/>
  <c r="I479" i="3"/>
  <c r="H479" i="3"/>
  <c r="G479" i="3"/>
  <c r="F479" i="3"/>
  <c r="E479" i="3"/>
  <c r="D479" i="3"/>
  <c r="C479" i="3"/>
  <c r="B479" i="3"/>
  <c r="L478" i="3"/>
  <c r="K478" i="3"/>
  <c r="J478" i="3"/>
  <c r="I478" i="3"/>
  <c r="H478" i="3"/>
  <c r="G478" i="3"/>
  <c r="F478" i="3"/>
  <c r="E478" i="3"/>
  <c r="D478" i="3"/>
  <c r="C478" i="3"/>
  <c r="B478" i="3"/>
  <c r="A478" i="3"/>
  <c r="L477" i="3"/>
  <c r="K477" i="3"/>
  <c r="J477" i="3"/>
  <c r="I477" i="3"/>
  <c r="H477" i="3"/>
  <c r="G477" i="3"/>
  <c r="F477" i="3"/>
  <c r="E477" i="3"/>
  <c r="D477" i="3"/>
  <c r="C477" i="3"/>
  <c r="B477" i="3"/>
  <c r="A477" i="3"/>
  <c r="L476" i="3"/>
  <c r="K476" i="3"/>
  <c r="J476" i="3"/>
  <c r="I476" i="3"/>
  <c r="H476" i="3"/>
  <c r="G476" i="3"/>
  <c r="F476" i="3"/>
  <c r="E476" i="3"/>
  <c r="D476" i="3"/>
  <c r="C476" i="3"/>
  <c r="B476" i="3"/>
  <c r="A476" i="3"/>
  <c r="L475" i="3"/>
  <c r="K475" i="3"/>
  <c r="J475" i="3"/>
  <c r="I475" i="3"/>
  <c r="H475" i="3"/>
  <c r="G475" i="3"/>
  <c r="F475" i="3"/>
  <c r="E475" i="3"/>
  <c r="D475" i="3"/>
  <c r="C475" i="3"/>
  <c r="B475" i="3"/>
  <c r="A475" i="3"/>
  <c r="L474" i="3"/>
  <c r="K474" i="3"/>
  <c r="J474" i="3"/>
  <c r="I474" i="3"/>
  <c r="H474" i="3"/>
  <c r="G474" i="3"/>
  <c r="F474" i="3"/>
  <c r="E474" i="3"/>
  <c r="D474" i="3"/>
  <c r="C474" i="3"/>
  <c r="B474" i="3"/>
  <c r="A474" i="3"/>
  <c r="L473" i="3"/>
  <c r="K473" i="3"/>
  <c r="J473" i="3"/>
  <c r="I473" i="3"/>
  <c r="H473" i="3"/>
  <c r="G473" i="3"/>
  <c r="F473" i="3"/>
  <c r="E473" i="3"/>
  <c r="D473" i="3"/>
  <c r="C473" i="3"/>
  <c r="B473" i="3"/>
  <c r="A473" i="3"/>
  <c r="L472" i="3"/>
  <c r="K472" i="3"/>
  <c r="J472" i="3"/>
  <c r="I472" i="3"/>
  <c r="H472" i="3"/>
  <c r="G472" i="3"/>
  <c r="F472" i="3"/>
  <c r="E472" i="3"/>
  <c r="D472" i="3"/>
  <c r="C472" i="3"/>
  <c r="B472" i="3"/>
  <c r="A472" i="3"/>
  <c r="L471" i="3"/>
  <c r="K471" i="3"/>
  <c r="J471" i="3"/>
  <c r="I471" i="3"/>
  <c r="H471" i="3"/>
  <c r="G471" i="3"/>
  <c r="F471" i="3"/>
  <c r="E471" i="3"/>
  <c r="D471" i="3"/>
  <c r="C471" i="3"/>
  <c r="B471" i="3"/>
  <c r="A471" i="3"/>
  <c r="L470" i="3"/>
  <c r="K470" i="3"/>
  <c r="J470" i="3"/>
  <c r="I470" i="3"/>
  <c r="H470" i="3"/>
  <c r="G470" i="3"/>
  <c r="F470" i="3"/>
  <c r="E470" i="3"/>
  <c r="D470" i="3"/>
  <c r="C470" i="3"/>
  <c r="B470" i="3"/>
  <c r="A470" i="3"/>
  <c r="L469" i="3"/>
  <c r="K469" i="3"/>
  <c r="J469" i="3"/>
  <c r="I469" i="3"/>
  <c r="H469" i="3"/>
  <c r="G469" i="3"/>
  <c r="F469" i="3"/>
  <c r="E469" i="3"/>
  <c r="D469" i="3"/>
  <c r="C469" i="3"/>
  <c r="B469" i="3"/>
  <c r="A469" i="3"/>
  <c r="L468" i="3"/>
  <c r="K468" i="3"/>
  <c r="J468" i="3"/>
  <c r="I468" i="3"/>
  <c r="H468" i="3"/>
  <c r="G468" i="3"/>
  <c r="F468" i="3"/>
  <c r="E468" i="3"/>
  <c r="D468" i="3"/>
  <c r="C468" i="3"/>
  <c r="B468" i="3"/>
  <c r="A468" i="3"/>
  <c r="L467" i="3"/>
  <c r="K467" i="3"/>
  <c r="J467" i="3"/>
  <c r="I467" i="3"/>
  <c r="H467" i="3"/>
  <c r="G467" i="3"/>
  <c r="F467" i="3"/>
  <c r="E467" i="3"/>
  <c r="D467" i="3"/>
  <c r="C467" i="3"/>
  <c r="B467" i="3"/>
  <c r="A467" i="3"/>
  <c r="L466" i="3"/>
  <c r="K466" i="3"/>
  <c r="J466" i="3"/>
  <c r="I466" i="3"/>
  <c r="H466" i="3"/>
  <c r="G466" i="3"/>
  <c r="F466" i="3"/>
  <c r="E466" i="3"/>
  <c r="D466" i="3"/>
  <c r="C466" i="3"/>
  <c r="B466" i="3"/>
  <c r="A466" i="3"/>
  <c r="L465" i="3"/>
  <c r="K465" i="3"/>
  <c r="J465" i="3"/>
  <c r="I465" i="3"/>
  <c r="H465" i="3"/>
  <c r="G465" i="3"/>
  <c r="F465" i="3"/>
  <c r="E465" i="3"/>
  <c r="D465" i="3"/>
  <c r="C465" i="3"/>
  <c r="B465" i="3"/>
  <c r="A465" i="3"/>
  <c r="L464" i="3"/>
  <c r="K464" i="3"/>
  <c r="J464" i="3"/>
  <c r="I464" i="3"/>
  <c r="H464" i="3"/>
  <c r="G464" i="3"/>
  <c r="F464" i="3"/>
  <c r="E464" i="3"/>
  <c r="D464" i="3"/>
  <c r="C464" i="3"/>
  <c r="B464" i="3"/>
  <c r="A464" i="3"/>
  <c r="L463" i="3"/>
  <c r="K463" i="3"/>
  <c r="J463" i="3"/>
  <c r="I463" i="3"/>
  <c r="H463" i="3"/>
  <c r="G463" i="3"/>
  <c r="F463" i="3"/>
  <c r="E463" i="3"/>
  <c r="D463" i="3"/>
  <c r="C463" i="3"/>
  <c r="B463" i="3"/>
  <c r="A463" i="3"/>
  <c r="L462" i="3"/>
  <c r="K462" i="3"/>
  <c r="J462" i="3"/>
  <c r="I462" i="3"/>
  <c r="H462" i="3"/>
  <c r="G462" i="3"/>
  <c r="F462" i="3"/>
  <c r="E462" i="3"/>
  <c r="D462" i="3"/>
  <c r="C462" i="3"/>
  <c r="B462" i="3"/>
  <c r="A462" i="3"/>
  <c r="L461" i="3"/>
  <c r="K461" i="3"/>
  <c r="J461" i="3"/>
  <c r="I461" i="3"/>
  <c r="H461" i="3"/>
  <c r="G461" i="3"/>
  <c r="F461" i="3"/>
  <c r="E461" i="3"/>
  <c r="D461" i="3"/>
  <c r="C461" i="3"/>
  <c r="B461" i="3"/>
  <c r="A461" i="3"/>
  <c r="L460" i="3"/>
  <c r="K460" i="3"/>
  <c r="J460" i="3"/>
  <c r="I460" i="3"/>
  <c r="H460" i="3"/>
  <c r="G460" i="3"/>
  <c r="F460" i="3"/>
  <c r="E460" i="3"/>
  <c r="D460" i="3"/>
  <c r="C460" i="3"/>
  <c r="B460" i="3"/>
  <c r="A460" i="3"/>
  <c r="L459" i="3"/>
  <c r="K459" i="3"/>
  <c r="J459" i="3"/>
  <c r="I459" i="3"/>
  <c r="H459" i="3"/>
  <c r="G459" i="3"/>
  <c r="F459" i="3"/>
  <c r="E459" i="3"/>
  <c r="D459" i="3"/>
  <c r="C459" i="3"/>
  <c r="B459" i="3"/>
  <c r="A459" i="3"/>
  <c r="L458" i="3"/>
  <c r="K458" i="3"/>
  <c r="J458" i="3"/>
  <c r="I458" i="3"/>
  <c r="H458" i="3"/>
  <c r="G458" i="3"/>
  <c r="F458" i="3"/>
  <c r="E458" i="3"/>
  <c r="D458" i="3"/>
  <c r="C458" i="3"/>
  <c r="B458" i="3"/>
  <c r="A458" i="3"/>
  <c r="L457" i="3"/>
  <c r="K457" i="3"/>
  <c r="J457" i="3"/>
  <c r="I457" i="3"/>
  <c r="H457" i="3"/>
  <c r="G457" i="3"/>
  <c r="F457" i="3"/>
  <c r="E457" i="3"/>
  <c r="D457" i="3"/>
  <c r="C457" i="3"/>
  <c r="B457" i="3"/>
  <c r="A457" i="3"/>
  <c r="L456" i="3"/>
  <c r="K456" i="3"/>
  <c r="J456" i="3"/>
  <c r="I456" i="3"/>
  <c r="H456" i="3"/>
  <c r="G456" i="3"/>
  <c r="F456" i="3"/>
  <c r="E456" i="3"/>
  <c r="D456" i="3"/>
  <c r="C456" i="3"/>
  <c r="B456" i="3"/>
  <c r="A456" i="3"/>
  <c r="L455" i="3"/>
  <c r="K455" i="3"/>
  <c r="J455" i="3"/>
  <c r="I455" i="3"/>
  <c r="H455" i="3"/>
  <c r="G455" i="3"/>
  <c r="F455" i="3"/>
  <c r="E455" i="3"/>
  <c r="D455" i="3"/>
  <c r="C455" i="3"/>
  <c r="B455" i="3"/>
  <c r="A455" i="3"/>
  <c r="L454" i="3"/>
  <c r="K454" i="3"/>
  <c r="J454" i="3"/>
  <c r="I454" i="3"/>
  <c r="H454" i="3"/>
  <c r="G454" i="3"/>
  <c r="F454" i="3"/>
  <c r="E454" i="3"/>
  <c r="D454" i="3"/>
  <c r="C454" i="3"/>
  <c r="B454" i="3"/>
  <c r="A454" i="3"/>
  <c r="L453" i="3"/>
  <c r="K453" i="3"/>
  <c r="J453" i="3"/>
  <c r="I453" i="3"/>
  <c r="H453" i="3"/>
  <c r="G453" i="3"/>
  <c r="F453" i="3"/>
  <c r="E453" i="3"/>
  <c r="D453" i="3"/>
  <c r="C453" i="3"/>
  <c r="B453" i="3"/>
  <c r="A453" i="3"/>
  <c r="L452" i="3"/>
  <c r="K452" i="3"/>
  <c r="J452" i="3"/>
  <c r="I452" i="3"/>
  <c r="H452" i="3"/>
  <c r="G452" i="3"/>
  <c r="F452" i="3"/>
  <c r="E452" i="3"/>
  <c r="D452" i="3"/>
  <c r="C452" i="3"/>
  <c r="B452" i="3"/>
  <c r="A452" i="3"/>
  <c r="L451" i="3"/>
  <c r="K451" i="3"/>
  <c r="J451" i="3"/>
  <c r="I451" i="3"/>
  <c r="H451" i="3"/>
  <c r="G451" i="3"/>
  <c r="F451" i="3"/>
  <c r="E451" i="3"/>
  <c r="D451" i="3"/>
  <c r="C451" i="3"/>
  <c r="B451" i="3"/>
  <c r="A451" i="3"/>
  <c r="L450" i="3"/>
  <c r="K450" i="3"/>
  <c r="J450" i="3"/>
  <c r="I450" i="3"/>
  <c r="H450" i="3"/>
  <c r="G450" i="3"/>
  <c r="F450" i="3"/>
  <c r="E450" i="3"/>
  <c r="D450" i="3"/>
  <c r="C450" i="3"/>
  <c r="B450" i="3"/>
  <c r="A450" i="3"/>
  <c r="L449" i="3"/>
  <c r="K449" i="3"/>
  <c r="J449" i="3"/>
  <c r="I449" i="3"/>
  <c r="H449" i="3"/>
  <c r="G449" i="3"/>
  <c r="F449" i="3"/>
  <c r="E449" i="3"/>
  <c r="D449" i="3"/>
  <c r="C449" i="3"/>
  <c r="B449" i="3"/>
  <c r="A449" i="3"/>
  <c r="L448" i="3"/>
  <c r="K448" i="3"/>
  <c r="J448" i="3"/>
  <c r="I448" i="3"/>
  <c r="H448" i="3"/>
  <c r="G448" i="3"/>
  <c r="F448" i="3"/>
  <c r="E448" i="3"/>
  <c r="D448" i="3"/>
  <c r="C448" i="3"/>
  <c r="B448" i="3"/>
  <c r="A448" i="3"/>
  <c r="L447" i="3"/>
  <c r="K447" i="3"/>
  <c r="J447" i="3"/>
  <c r="I447" i="3"/>
  <c r="H447" i="3"/>
  <c r="G447" i="3"/>
  <c r="F447" i="3"/>
  <c r="E447" i="3"/>
  <c r="D447" i="3"/>
  <c r="C447" i="3"/>
  <c r="B447" i="3"/>
  <c r="A447" i="3"/>
  <c r="L446" i="3"/>
  <c r="K446" i="3"/>
  <c r="J446" i="3"/>
  <c r="I446" i="3"/>
  <c r="H446" i="3"/>
  <c r="G446" i="3"/>
  <c r="F446" i="3"/>
  <c r="E446" i="3"/>
  <c r="D446" i="3"/>
  <c r="C446" i="3"/>
  <c r="B446" i="3"/>
  <c r="A446" i="3"/>
  <c r="L445" i="3"/>
  <c r="K445" i="3"/>
  <c r="J445" i="3"/>
  <c r="I445" i="3"/>
  <c r="H445" i="3"/>
  <c r="G445" i="3"/>
  <c r="F445" i="3"/>
  <c r="E445" i="3"/>
  <c r="D445" i="3"/>
  <c r="C445" i="3"/>
  <c r="B445" i="3"/>
  <c r="A445" i="3"/>
  <c r="L444" i="3"/>
  <c r="K444" i="3"/>
  <c r="J444" i="3"/>
  <c r="I444" i="3"/>
  <c r="H444" i="3"/>
  <c r="G444" i="3"/>
  <c r="F444" i="3"/>
  <c r="E444" i="3"/>
  <c r="D444" i="3"/>
  <c r="C444" i="3"/>
  <c r="B444" i="3"/>
  <c r="A444" i="3"/>
  <c r="L443" i="3"/>
  <c r="K443" i="3"/>
  <c r="J443" i="3"/>
  <c r="I443" i="3"/>
  <c r="H443" i="3"/>
  <c r="G443" i="3"/>
  <c r="F443" i="3"/>
  <c r="E443" i="3"/>
  <c r="D443" i="3"/>
  <c r="C443" i="3"/>
  <c r="B443" i="3"/>
  <c r="A443" i="3"/>
  <c r="L442" i="3"/>
  <c r="K442" i="3"/>
  <c r="J442" i="3"/>
  <c r="I442" i="3"/>
  <c r="H442" i="3"/>
  <c r="G442" i="3"/>
  <c r="F442" i="3"/>
  <c r="E442" i="3"/>
  <c r="D442" i="3"/>
  <c r="C442" i="3"/>
  <c r="B442" i="3"/>
  <c r="A442" i="3"/>
  <c r="L441" i="3"/>
  <c r="K441" i="3"/>
  <c r="J441" i="3"/>
  <c r="I441" i="3"/>
  <c r="H441" i="3"/>
  <c r="G441" i="3"/>
  <c r="F441" i="3"/>
  <c r="E441" i="3"/>
  <c r="D441" i="3"/>
  <c r="C441" i="3"/>
  <c r="B441" i="3"/>
  <c r="A441" i="3"/>
  <c r="L440" i="3"/>
  <c r="K440" i="3"/>
  <c r="J440" i="3"/>
  <c r="I440" i="3"/>
  <c r="H440" i="3"/>
  <c r="G440" i="3"/>
  <c r="F440" i="3"/>
  <c r="E440" i="3"/>
  <c r="D440" i="3"/>
  <c r="C440" i="3"/>
  <c r="B440" i="3"/>
  <c r="A440" i="3"/>
  <c r="L439" i="3"/>
  <c r="K439" i="3"/>
  <c r="J439" i="3"/>
  <c r="I439" i="3"/>
  <c r="H439" i="3"/>
  <c r="G439" i="3"/>
  <c r="F439" i="3"/>
  <c r="E439" i="3"/>
  <c r="D439" i="3"/>
  <c r="C439" i="3"/>
  <c r="B439" i="3"/>
  <c r="A439" i="3"/>
  <c r="L438" i="3"/>
  <c r="K438" i="3"/>
  <c r="J438" i="3"/>
  <c r="I438" i="3"/>
  <c r="H438" i="3"/>
  <c r="G438" i="3"/>
  <c r="F438" i="3"/>
  <c r="E438" i="3"/>
  <c r="D438" i="3"/>
  <c r="C438" i="3"/>
  <c r="B438" i="3"/>
  <c r="A438" i="3"/>
  <c r="L437" i="3"/>
  <c r="K437" i="3"/>
  <c r="J437" i="3"/>
  <c r="I437" i="3"/>
  <c r="H437" i="3"/>
  <c r="G437" i="3"/>
  <c r="F437" i="3"/>
  <c r="E437" i="3"/>
  <c r="D437" i="3"/>
  <c r="C437" i="3"/>
  <c r="B437" i="3"/>
  <c r="A437" i="3"/>
  <c r="L436" i="3"/>
  <c r="K436" i="3"/>
  <c r="J436" i="3"/>
  <c r="I436" i="3"/>
  <c r="H436" i="3"/>
  <c r="G436" i="3"/>
  <c r="F436" i="3"/>
  <c r="E436" i="3"/>
  <c r="D436" i="3"/>
  <c r="C436" i="3"/>
  <c r="B436" i="3"/>
  <c r="A436" i="3"/>
  <c r="L435" i="3"/>
  <c r="K435" i="3"/>
  <c r="J435" i="3"/>
  <c r="I435" i="3"/>
  <c r="H435" i="3"/>
  <c r="G435" i="3"/>
  <c r="F435" i="3"/>
  <c r="E435" i="3"/>
  <c r="D435" i="3"/>
  <c r="C435" i="3"/>
  <c r="B435" i="3"/>
  <c r="A435" i="3"/>
  <c r="L434" i="3"/>
  <c r="K434" i="3"/>
  <c r="J434" i="3"/>
  <c r="I434" i="3"/>
  <c r="H434" i="3"/>
  <c r="G434" i="3"/>
  <c r="F434" i="3"/>
  <c r="E434" i="3"/>
  <c r="D434" i="3"/>
  <c r="C434" i="3"/>
  <c r="B434" i="3"/>
  <c r="A434" i="3"/>
  <c r="L433" i="3"/>
  <c r="K433" i="3"/>
  <c r="J433" i="3"/>
  <c r="I433" i="3"/>
  <c r="H433" i="3"/>
  <c r="G433" i="3"/>
  <c r="F433" i="3"/>
  <c r="E433" i="3"/>
  <c r="D433" i="3"/>
  <c r="C433" i="3"/>
  <c r="B433" i="3"/>
  <c r="A433" i="3"/>
  <c r="L432" i="3"/>
  <c r="K432" i="3"/>
  <c r="J432" i="3"/>
  <c r="I432" i="3"/>
  <c r="H432" i="3"/>
  <c r="G432" i="3"/>
  <c r="F432" i="3"/>
  <c r="E432" i="3"/>
  <c r="D432" i="3"/>
  <c r="C432" i="3"/>
  <c r="B432" i="3"/>
  <c r="A432" i="3"/>
  <c r="L431" i="3"/>
  <c r="K431" i="3"/>
  <c r="J431" i="3"/>
  <c r="I431" i="3"/>
  <c r="H431" i="3"/>
  <c r="G431" i="3"/>
  <c r="F431" i="3"/>
  <c r="E431" i="3"/>
  <c r="D431" i="3"/>
  <c r="C431" i="3"/>
  <c r="B431" i="3"/>
  <c r="A431" i="3"/>
  <c r="L430" i="3"/>
  <c r="K430" i="3"/>
  <c r="J430" i="3"/>
  <c r="I430" i="3"/>
  <c r="H430" i="3"/>
  <c r="G430" i="3"/>
  <c r="F430" i="3"/>
  <c r="E430" i="3"/>
  <c r="D430" i="3"/>
  <c r="C430" i="3"/>
  <c r="B430" i="3"/>
  <c r="A430" i="3"/>
  <c r="L429" i="3"/>
  <c r="K429" i="3"/>
  <c r="J429" i="3"/>
  <c r="I429" i="3"/>
  <c r="H429" i="3"/>
  <c r="G429" i="3"/>
  <c r="F429" i="3"/>
  <c r="E429" i="3"/>
  <c r="D429" i="3"/>
  <c r="C429" i="3"/>
  <c r="B429" i="3"/>
  <c r="A429" i="3"/>
  <c r="L428" i="3"/>
  <c r="K428" i="3"/>
  <c r="J428" i="3"/>
  <c r="I428" i="3"/>
  <c r="H428" i="3"/>
  <c r="G428" i="3"/>
  <c r="F428" i="3"/>
  <c r="E428" i="3"/>
  <c r="D428" i="3"/>
  <c r="C428" i="3"/>
  <c r="B428" i="3"/>
  <c r="A428" i="3"/>
  <c r="L427" i="3"/>
  <c r="K427" i="3"/>
  <c r="J427" i="3"/>
  <c r="I427" i="3"/>
  <c r="H427" i="3"/>
  <c r="G427" i="3"/>
  <c r="F427" i="3"/>
  <c r="E427" i="3"/>
  <c r="D427" i="3"/>
  <c r="C427" i="3"/>
  <c r="B427" i="3"/>
  <c r="A427" i="3"/>
  <c r="L426" i="3"/>
  <c r="K426" i="3"/>
  <c r="J426" i="3"/>
  <c r="I426" i="3"/>
  <c r="H426" i="3"/>
  <c r="G426" i="3"/>
  <c r="F426" i="3"/>
  <c r="E426" i="3"/>
  <c r="D426" i="3"/>
  <c r="C426" i="3"/>
  <c r="B426" i="3"/>
  <c r="A426" i="3"/>
  <c r="L425" i="3"/>
  <c r="K425" i="3"/>
  <c r="J425" i="3"/>
  <c r="I425" i="3"/>
  <c r="H425" i="3"/>
  <c r="G425" i="3"/>
  <c r="F425" i="3"/>
  <c r="E425" i="3"/>
  <c r="D425" i="3"/>
  <c r="C425" i="3"/>
  <c r="B425" i="3"/>
  <c r="A425" i="3"/>
  <c r="L424" i="3"/>
  <c r="K424" i="3"/>
  <c r="J424" i="3"/>
  <c r="I424" i="3"/>
  <c r="H424" i="3"/>
  <c r="G424" i="3"/>
  <c r="F424" i="3"/>
  <c r="E424" i="3"/>
  <c r="D424" i="3"/>
  <c r="C424" i="3"/>
  <c r="B424" i="3"/>
  <c r="A424" i="3"/>
  <c r="L423" i="3"/>
  <c r="K423" i="3"/>
  <c r="J423" i="3"/>
  <c r="I423" i="3"/>
  <c r="H423" i="3"/>
  <c r="G423" i="3"/>
  <c r="F423" i="3"/>
  <c r="E423" i="3"/>
  <c r="D423" i="3"/>
  <c r="C423" i="3"/>
  <c r="B423" i="3"/>
  <c r="A423" i="3"/>
  <c r="L422" i="3"/>
  <c r="K422" i="3"/>
  <c r="J422" i="3"/>
  <c r="I422" i="3"/>
  <c r="H422" i="3"/>
  <c r="G422" i="3"/>
  <c r="F422" i="3"/>
  <c r="E422" i="3"/>
  <c r="D422" i="3"/>
  <c r="C422" i="3"/>
  <c r="B422" i="3"/>
  <c r="A422" i="3"/>
  <c r="L421" i="3"/>
  <c r="K421" i="3"/>
  <c r="J421" i="3"/>
  <c r="I421" i="3"/>
  <c r="H421" i="3"/>
  <c r="G421" i="3"/>
  <c r="F421" i="3"/>
  <c r="E421" i="3"/>
  <c r="D421" i="3"/>
  <c r="C421" i="3"/>
  <c r="B421" i="3"/>
  <c r="A421" i="3"/>
  <c r="L420" i="3"/>
  <c r="K420" i="3"/>
  <c r="J420" i="3"/>
  <c r="I420" i="3"/>
  <c r="H420" i="3"/>
  <c r="G420" i="3"/>
  <c r="F420" i="3"/>
  <c r="E420" i="3"/>
  <c r="D420" i="3"/>
  <c r="C420" i="3"/>
  <c r="B420" i="3"/>
  <c r="A420" i="3"/>
  <c r="L419" i="3"/>
  <c r="K419" i="3"/>
  <c r="J419" i="3"/>
  <c r="I419" i="3"/>
  <c r="H419" i="3"/>
  <c r="G419" i="3"/>
  <c r="F419" i="3"/>
  <c r="E419" i="3"/>
  <c r="D419" i="3"/>
  <c r="C419" i="3"/>
  <c r="B419" i="3"/>
  <c r="A419" i="3"/>
  <c r="L418" i="3"/>
  <c r="K418" i="3"/>
  <c r="J418" i="3"/>
  <c r="I418" i="3"/>
  <c r="H418" i="3"/>
  <c r="G418" i="3"/>
  <c r="F418" i="3"/>
  <c r="E418" i="3"/>
  <c r="D418" i="3"/>
  <c r="C418" i="3"/>
  <c r="B418" i="3"/>
  <c r="A418" i="3"/>
  <c r="L417" i="3"/>
  <c r="K417" i="3"/>
  <c r="J417" i="3"/>
  <c r="I417" i="3"/>
  <c r="H417" i="3"/>
  <c r="G417" i="3"/>
  <c r="F417" i="3"/>
  <c r="E417" i="3"/>
  <c r="D417" i="3"/>
  <c r="C417" i="3"/>
  <c r="B417" i="3"/>
  <c r="A417" i="3"/>
  <c r="L416" i="3"/>
  <c r="K416" i="3"/>
  <c r="J416" i="3"/>
  <c r="I416" i="3"/>
  <c r="H416" i="3"/>
  <c r="G416" i="3"/>
  <c r="F416" i="3"/>
  <c r="E416" i="3"/>
  <c r="D416" i="3"/>
  <c r="C416" i="3"/>
  <c r="B416" i="3"/>
  <c r="A416" i="3"/>
  <c r="L415" i="3"/>
  <c r="K415" i="3"/>
  <c r="J415" i="3"/>
  <c r="I415" i="3"/>
  <c r="H415" i="3"/>
  <c r="G415" i="3"/>
  <c r="F415" i="3"/>
  <c r="E415" i="3"/>
  <c r="D415" i="3"/>
  <c r="C415" i="3"/>
  <c r="B415" i="3"/>
  <c r="A415" i="3"/>
  <c r="L414" i="3"/>
  <c r="K414" i="3"/>
  <c r="J414" i="3"/>
  <c r="I414" i="3"/>
  <c r="H414" i="3"/>
  <c r="G414" i="3"/>
  <c r="F414" i="3"/>
  <c r="E414" i="3"/>
  <c r="D414" i="3"/>
  <c r="C414" i="3"/>
  <c r="B414" i="3"/>
  <c r="A414" i="3"/>
  <c r="L413" i="3"/>
  <c r="K413" i="3"/>
  <c r="J413" i="3"/>
  <c r="I413" i="3"/>
  <c r="H413" i="3"/>
  <c r="G413" i="3"/>
  <c r="F413" i="3"/>
  <c r="E413" i="3"/>
  <c r="D413" i="3"/>
  <c r="C413" i="3"/>
  <c r="B413" i="3"/>
  <c r="A413" i="3"/>
  <c r="L412" i="3"/>
  <c r="K412" i="3"/>
  <c r="J412" i="3"/>
  <c r="I412" i="3"/>
  <c r="H412" i="3"/>
  <c r="G412" i="3"/>
  <c r="F412" i="3"/>
  <c r="E412" i="3"/>
  <c r="D412" i="3"/>
  <c r="C412" i="3"/>
  <c r="B412" i="3"/>
  <c r="A412" i="3"/>
  <c r="L411" i="3"/>
  <c r="K411" i="3"/>
  <c r="J411" i="3"/>
  <c r="I411" i="3"/>
  <c r="H411" i="3"/>
  <c r="G411" i="3"/>
  <c r="F411" i="3"/>
  <c r="E411" i="3"/>
  <c r="D411" i="3"/>
  <c r="C411" i="3"/>
  <c r="B411" i="3"/>
  <c r="A411" i="3"/>
  <c r="L410" i="3"/>
  <c r="K410" i="3"/>
  <c r="J410" i="3"/>
  <c r="I410" i="3"/>
  <c r="H410" i="3"/>
  <c r="G410" i="3"/>
  <c r="F410" i="3"/>
  <c r="E410" i="3"/>
  <c r="D410" i="3"/>
  <c r="C410" i="3"/>
  <c r="B410" i="3"/>
  <c r="A410" i="3"/>
  <c r="L409" i="3"/>
  <c r="K409" i="3"/>
  <c r="J409" i="3"/>
  <c r="I409" i="3"/>
  <c r="H409" i="3"/>
  <c r="G409" i="3"/>
  <c r="F409" i="3"/>
  <c r="E409" i="3"/>
  <c r="D409" i="3"/>
  <c r="C409" i="3"/>
  <c r="B409" i="3"/>
  <c r="A409" i="3"/>
  <c r="L408" i="3"/>
  <c r="K408" i="3"/>
  <c r="J408" i="3"/>
  <c r="I408" i="3"/>
  <c r="H408" i="3"/>
  <c r="G408" i="3"/>
  <c r="F408" i="3"/>
  <c r="E408" i="3"/>
  <c r="D408" i="3"/>
  <c r="C408" i="3"/>
  <c r="B408" i="3"/>
  <c r="A408" i="3"/>
  <c r="L407" i="3"/>
  <c r="K407" i="3"/>
  <c r="J407" i="3"/>
  <c r="I407" i="3"/>
  <c r="H407" i="3"/>
  <c r="G407" i="3"/>
  <c r="F407" i="3"/>
  <c r="E407" i="3"/>
  <c r="D407" i="3"/>
  <c r="C407" i="3"/>
  <c r="B407" i="3"/>
  <c r="A407" i="3"/>
  <c r="L406" i="3"/>
  <c r="K406" i="3"/>
  <c r="J406" i="3"/>
  <c r="I406" i="3"/>
  <c r="H406" i="3"/>
  <c r="G406" i="3"/>
  <c r="F406" i="3"/>
  <c r="E406" i="3"/>
  <c r="D406" i="3"/>
  <c r="C406" i="3"/>
  <c r="B406" i="3"/>
  <c r="A406" i="3"/>
  <c r="L405" i="3"/>
  <c r="K405" i="3"/>
  <c r="J405" i="3"/>
  <c r="I405" i="3"/>
  <c r="H405" i="3"/>
  <c r="G405" i="3"/>
  <c r="F405" i="3"/>
  <c r="E405" i="3"/>
  <c r="D405" i="3"/>
  <c r="C405" i="3"/>
  <c r="B405" i="3"/>
  <c r="A405" i="3"/>
  <c r="L404" i="3"/>
  <c r="K404" i="3"/>
  <c r="J404" i="3"/>
  <c r="I404" i="3"/>
  <c r="H404" i="3"/>
  <c r="G404" i="3"/>
  <c r="F404" i="3"/>
  <c r="E404" i="3"/>
  <c r="D404" i="3"/>
  <c r="C404" i="3"/>
  <c r="B404" i="3"/>
  <c r="A404" i="3"/>
  <c r="L403" i="3"/>
  <c r="K403" i="3"/>
  <c r="J403" i="3"/>
  <c r="I403" i="3"/>
  <c r="H403" i="3"/>
  <c r="G403" i="3"/>
  <c r="F403" i="3"/>
  <c r="E403" i="3"/>
  <c r="D403" i="3"/>
  <c r="C403" i="3"/>
  <c r="B403" i="3"/>
  <c r="A403" i="3"/>
  <c r="L402" i="3"/>
  <c r="K402" i="3"/>
  <c r="J402" i="3"/>
  <c r="I402" i="3"/>
  <c r="H402" i="3"/>
  <c r="G402" i="3"/>
  <c r="F402" i="3"/>
  <c r="E402" i="3"/>
  <c r="D402" i="3"/>
  <c r="C402" i="3"/>
  <c r="B402" i="3"/>
  <c r="A402" i="3"/>
  <c r="L401" i="3"/>
  <c r="K401" i="3"/>
  <c r="J401" i="3"/>
  <c r="I401" i="3"/>
  <c r="H401" i="3"/>
  <c r="G401" i="3"/>
  <c r="F401" i="3"/>
  <c r="E401" i="3"/>
  <c r="D401" i="3"/>
  <c r="C401" i="3"/>
  <c r="B401" i="3"/>
  <c r="A401" i="3"/>
  <c r="L400" i="3"/>
  <c r="K400" i="3"/>
  <c r="J400" i="3"/>
  <c r="I400" i="3"/>
  <c r="H400" i="3"/>
  <c r="G400" i="3"/>
  <c r="F400" i="3"/>
  <c r="E400" i="3"/>
  <c r="D400" i="3"/>
  <c r="C400" i="3"/>
  <c r="B400" i="3"/>
  <c r="A400" i="3"/>
  <c r="L399" i="3"/>
  <c r="K399" i="3"/>
  <c r="J399" i="3"/>
  <c r="I399" i="3"/>
  <c r="H399" i="3"/>
  <c r="G399" i="3"/>
  <c r="F399" i="3"/>
  <c r="E399" i="3"/>
  <c r="D399" i="3"/>
  <c r="C399" i="3"/>
  <c r="B399" i="3"/>
  <c r="A399" i="3"/>
  <c r="L398" i="3"/>
  <c r="K398" i="3"/>
  <c r="J398" i="3"/>
  <c r="I398" i="3"/>
  <c r="H398" i="3"/>
  <c r="G398" i="3"/>
  <c r="F398" i="3"/>
  <c r="E398" i="3"/>
  <c r="D398" i="3"/>
  <c r="C398" i="3"/>
  <c r="B398" i="3"/>
  <c r="A398" i="3"/>
  <c r="L397" i="3"/>
  <c r="K397" i="3"/>
  <c r="J397" i="3"/>
  <c r="I397" i="3"/>
  <c r="H397" i="3"/>
  <c r="G397" i="3"/>
  <c r="F397" i="3"/>
  <c r="E397" i="3"/>
  <c r="D397" i="3"/>
  <c r="C397" i="3"/>
  <c r="B397" i="3"/>
  <c r="A397" i="3"/>
  <c r="L396" i="3"/>
  <c r="K396" i="3"/>
  <c r="J396" i="3"/>
  <c r="I396" i="3"/>
  <c r="H396" i="3"/>
  <c r="G396" i="3"/>
  <c r="F396" i="3"/>
  <c r="E396" i="3"/>
  <c r="D396" i="3"/>
  <c r="C396" i="3"/>
  <c r="B396" i="3"/>
  <c r="A396" i="3"/>
  <c r="L395" i="3"/>
  <c r="K395" i="3"/>
  <c r="J395" i="3"/>
  <c r="I395" i="3"/>
  <c r="H395" i="3"/>
  <c r="G395" i="3"/>
  <c r="F395" i="3"/>
  <c r="E395" i="3"/>
  <c r="D395" i="3"/>
  <c r="C395" i="3"/>
  <c r="B395" i="3"/>
  <c r="A395" i="3"/>
  <c r="L394" i="3"/>
  <c r="K394" i="3"/>
  <c r="J394" i="3"/>
  <c r="I394" i="3"/>
  <c r="H394" i="3"/>
  <c r="G394" i="3"/>
  <c r="F394" i="3"/>
  <c r="E394" i="3"/>
  <c r="D394" i="3"/>
  <c r="C394" i="3"/>
  <c r="B394" i="3"/>
  <c r="A394" i="3"/>
  <c r="L393" i="3"/>
  <c r="K393" i="3"/>
  <c r="J393" i="3"/>
  <c r="I393" i="3"/>
  <c r="H393" i="3"/>
  <c r="G393" i="3"/>
  <c r="F393" i="3"/>
  <c r="E393" i="3"/>
  <c r="D393" i="3"/>
  <c r="C393" i="3"/>
  <c r="B393" i="3"/>
  <c r="A393" i="3"/>
  <c r="L392" i="3"/>
  <c r="K392" i="3"/>
  <c r="J392" i="3"/>
  <c r="I392" i="3"/>
  <c r="H392" i="3"/>
  <c r="G392" i="3"/>
  <c r="F392" i="3"/>
  <c r="E392" i="3"/>
  <c r="D392" i="3"/>
  <c r="C392" i="3"/>
  <c r="B392" i="3"/>
  <c r="A392" i="3"/>
  <c r="L391" i="3"/>
  <c r="K391" i="3"/>
  <c r="J391" i="3"/>
  <c r="I391" i="3"/>
  <c r="H391" i="3"/>
  <c r="G391" i="3"/>
  <c r="F391" i="3"/>
  <c r="E391" i="3"/>
  <c r="D391" i="3"/>
  <c r="C391" i="3"/>
  <c r="B391" i="3"/>
  <c r="A391" i="3"/>
  <c r="L390" i="3"/>
  <c r="K390" i="3"/>
  <c r="J390" i="3"/>
  <c r="I390" i="3"/>
  <c r="H390" i="3"/>
  <c r="G390" i="3"/>
  <c r="F390" i="3"/>
  <c r="E390" i="3"/>
  <c r="D390" i="3"/>
  <c r="C390" i="3"/>
  <c r="B390" i="3"/>
  <c r="A390" i="3"/>
  <c r="L389" i="3"/>
  <c r="K389" i="3"/>
  <c r="J389" i="3"/>
  <c r="I389" i="3"/>
  <c r="H389" i="3"/>
  <c r="G389" i="3"/>
  <c r="F389" i="3"/>
  <c r="E389" i="3"/>
  <c r="D389" i="3"/>
  <c r="C389" i="3"/>
  <c r="B389" i="3"/>
  <c r="A389" i="3"/>
  <c r="L388" i="3"/>
  <c r="K388" i="3"/>
  <c r="J388" i="3"/>
  <c r="I388" i="3"/>
  <c r="H388" i="3"/>
  <c r="G388" i="3"/>
  <c r="F388" i="3"/>
  <c r="E388" i="3"/>
  <c r="D388" i="3"/>
  <c r="C388" i="3"/>
  <c r="B388" i="3"/>
  <c r="A388" i="3"/>
  <c r="L387" i="3"/>
  <c r="K387" i="3"/>
  <c r="J387" i="3"/>
  <c r="I387" i="3"/>
  <c r="H387" i="3"/>
  <c r="G387" i="3"/>
  <c r="F387" i="3"/>
  <c r="E387" i="3"/>
  <c r="D387" i="3"/>
  <c r="C387" i="3"/>
  <c r="B387" i="3"/>
  <c r="A387" i="3"/>
  <c r="L386" i="3"/>
  <c r="K386" i="3"/>
  <c r="J386" i="3"/>
  <c r="I386" i="3"/>
  <c r="H386" i="3"/>
  <c r="G386" i="3"/>
  <c r="F386" i="3"/>
  <c r="E386" i="3"/>
  <c r="D386" i="3"/>
  <c r="C386" i="3"/>
  <c r="B386" i="3"/>
  <c r="A386" i="3"/>
  <c r="L385" i="3"/>
  <c r="K385" i="3"/>
  <c r="J385" i="3"/>
  <c r="I385" i="3"/>
  <c r="H385" i="3"/>
  <c r="G385" i="3"/>
  <c r="F385" i="3"/>
  <c r="E385" i="3"/>
  <c r="D385" i="3"/>
  <c r="C385" i="3"/>
  <c r="B385" i="3"/>
  <c r="A385" i="3"/>
  <c r="L384" i="3"/>
  <c r="K384" i="3"/>
  <c r="J384" i="3"/>
  <c r="I384" i="3"/>
  <c r="H384" i="3"/>
  <c r="G384" i="3"/>
  <c r="F384" i="3"/>
  <c r="E384" i="3"/>
  <c r="D384" i="3"/>
  <c r="C384" i="3"/>
  <c r="B384" i="3"/>
  <c r="A384" i="3"/>
  <c r="L383" i="3"/>
  <c r="K383" i="3"/>
  <c r="J383" i="3"/>
  <c r="I383" i="3"/>
  <c r="H383" i="3"/>
  <c r="G383" i="3"/>
  <c r="F383" i="3"/>
  <c r="E383" i="3"/>
  <c r="D383" i="3"/>
  <c r="C383" i="3"/>
  <c r="B383" i="3"/>
  <c r="A383" i="3"/>
  <c r="L382" i="3"/>
  <c r="K382" i="3"/>
  <c r="J382" i="3"/>
  <c r="I382" i="3"/>
  <c r="H382" i="3"/>
  <c r="G382" i="3"/>
  <c r="F382" i="3"/>
  <c r="E382" i="3"/>
  <c r="D382" i="3"/>
  <c r="C382" i="3"/>
  <c r="B382" i="3"/>
  <c r="A382" i="3"/>
  <c r="L381" i="3"/>
  <c r="K381" i="3"/>
  <c r="J381" i="3"/>
  <c r="I381" i="3"/>
  <c r="H381" i="3"/>
  <c r="G381" i="3"/>
  <c r="F381" i="3"/>
  <c r="E381" i="3"/>
  <c r="D381" i="3"/>
  <c r="C381" i="3"/>
  <c r="B381" i="3"/>
  <c r="A381" i="3"/>
  <c r="L380" i="3"/>
  <c r="K380" i="3"/>
  <c r="J380" i="3"/>
  <c r="I380" i="3"/>
  <c r="H380" i="3"/>
  <c r="G380" i="3"/>
  <c r="F380" i="3"/>
  <c r="E380" i="3"/>
  <c r="D380" i="3"/>
  <c r="C380" i="3"/>
  <c r="B380" i="3"/>
  <c r="A380" i="3"/>
  <c r="L379" i="3"/>
  <c r="K379" i="3"/>
  <c r="J379" i="3"/>
  <c r="I379" i="3"/>
  <c r="H379" i="3"/>
  <c r="G379" i="3"/>
  <c r="F379" i="3"/>
  <c r="E379" i="3"/>
  <c r="D379" i="3"/>
  <c r="C379" i="3"/>
  <c r="B379" i="3"/>
  <c r="A379" i="3"/>
  <c r="L378" i="3"/>
  <c r="K378" i="3"/>
  <c r="J378" i="3"/>
  <c r="I378" i="3"/>
  <c r="H378" i="3"/>
  <c r="G378" i="3"/>
  <c r="F378" i="3"/>
  <c r="E378" i="3"/>
  <c r="D378" i="3"/>
  <c r="C378" i="3"/>
  <c r="B378" i="3"/>
  <c r="A378" i="3"/>
  <c r="L377" i="3"/>
  <c r="K377" i="3"/>
  <c r="J377" i="3"/>
  <c r="I377" i="3"/>
  <c r="H377" i="3"/>
  <c r="G377" i="3"/>
  <c r="F377" i="3"/>
  <c r="E377" i="3"/>
  <c r="D377" i="3"/>
  <c r="C377" i="3"/>
  <c r="B377" i="3"/>
  <c r="A377" i="3"/>
  <c r="L376" i="3"/>
  <c r="K376" i="3"/>
  <c r="J376" i="3"/>
  <c r="I376" i="3"/>
  <c r="H376" i="3"/>
  <c r="G376" i="3"/>
  <c r="F376" i="3"/>
  <c r="E376" i="3"/>
  <c r="D376" i="3"/>
  <c r="C376" i="3"/>
  <c r="B376" i="3"/>
  <c r="A376" i="3"/>
  <c r="L375" i="3"/>
  <c r="K375" i="3"/>
  <c r="J375" i="3"/>
  <c r="I375" i="3"/>
  <c r="H375" i="3"/>
  <c r="G375" i="3"/>
  <c r="F375" i="3"/>
  <c r="E375" i="3"/>
  <c r="D375" i="3"/>
  <c r="C375" i="3"/>
  <c r="B375" i="3"/>
  <c r="A375" i="3"/>
  <c r="L374" i="3"/>
  <c r="K374" i="3"/>
  <c r="J374" i="3"/>
  <c r="I374" i="3"/>
  <c r="H374" i="3"/>
  <c r="G374" i="3"/>
  <c r="F374" i="3"/>
  <c r="E374" i="3"/>
  <c r="D374" i="3"/>
  <c r="C374" i="3"/>
  <c r="B374" i="3"/>
  <c r="A374" i="3"/>
  <c r="L373" i="3"/>
  <c r="K373" i="3"/>
  <c r="J373" i="3"/>
  <c r="I373" i="3"/>
  <c r="H373" i="3"/>
  <c r="G373" i="3"/>
  <c r="F373" i="3"/>
  <c r="E373" i="3"/>
  <c r="D373" i="3"/>
  <c r="C373" i="3"/>
  <c r="B373" i="3"/>
  <c r="A373" i="3"/>
  <c r="L372" i="3"/>
  <c r="K372" i="3"/>
  <c r="J372" i="3"/>
  <c r="I372" i="3"/>
  <c r="H372" i="3"/>
  <c r="G372" i="3"/>
  <c r="F372" i="3"/>
  <c r="E372" i="3"/>
  <c r="D372" i="3"/>
  <c r="C372" i="3"/>
  <c r="B372" i="3"/>
  <c r="A372" i="3"/>
  <c r="L371" i="3"/>
  <c r="K371" i="3"/>
  <c r="J371" i="3"/>
  <c r="I371" i="3"/>
  <c r="H371" i="3"/>
  <c r="G371" i="3"/>
  <c r="F371" i="3"/>
  <c r="E371" i="3"/>
  <c r="D371" i="3"/>
  <c r="C371" i="3"/>
  <c r="B371" i="3"/>
  <c r="A371" i="3"/>
  <c r="L370" i="3"/>
  <c r="K370" i="3"/>
  <c r="J370" i="3"/>
  <c r="I370" i="3"/>
  <c r="H370" i="3"/>
  <c r="G370" i="3"/>
  <c r="F370" i="3"/>
  <c r="E370" i="3"/>
  <c r="D370" i="3"/>
  <c r="C370" i="3"/>
  <c r="B370" i="3"/>
  <c r="A370" i="3"/>
  <c r="L369" i="3"/>
  <c r="K369" i="3"/>
  <c r="J369" i="3"/>
  <c r="I369" i="3"/>
  <c r="H369" i="3"/>
  <c r="G369" i="3"/>
  <c r="F369" i="3"/>
  <c r="E369" i="3"/>
  <c r="D369" i="3"/>
  <c r="C369" i="3"/>
  <c r="B369" i="3"/>
  <c r="A369" i="3"/>
  <c r="L368" i="3"/>
  <c r="K368" i="3"/>
  <c r="J368" i="3"/>
  <c r="I368" i="3"/>
  <c r="H368" i="3"/>
  <c r="G368" i="3"/>
  <c r="F368" i="3"/>
  <c r="E368" i="3"/>
  <c r="D368" i="3"/>
  <c r="C368" i="3"/>
  <c r="B368" i="3"/>
  <c r="A368" i="3"/>
  <c r="L367" i="3"/>
  <c r="K367" i="3"/>
  <c r="J367" i="3"/>
  <c r="I367" i="3"/>
  <c r="H367" i="3"/>
  <c r="G367" i="3"/>
  <c r="F367" i="3"/>
  <c r="E367" i="3"/>
  <c r="D367" i="3"/>
  <c r="C367" i="3"/>
  <c r="B367" i="3"/>
  <c r="A367" i="3"/>
  <c r="L366" i="3"/>
  <c r="K366" i="3"/>
  <c r="J366" i="3"/>
  <c r="I366" i="3"/>
  <c r="H366" i="3"/>
  <c r="G366" i="3"/>
  <c r="F366" i="3"/>
  <c r="E366" i="3"/>
  <c r="D366" i="3"/>
  <c r="C366" i="3"/>
  <c r="B366" i="3"/>
  <c r="A366" i="3"/>
  <c r="L365" i="3"/>
  <c r="K365" i="3"/>
  <c r="J365" i="3"/>
  <c r="I365" i="3"/>
  <c r="H365" i="3"/>
  <c r="G365" i="3"/>
  <c r="F365" i="3"/>
  <c r="E365" i="3"/>
  <c r="D365" i="3"/>
  <c r="C365" i="3"/>
  <c r="B365" i="3"/>
  <c r="A365" i="3"/>
  <c r="L364" i="3"/>
  <c r="K364" i="3"/>
  <c r="J364" i="3"/>
  <c r="I364" i="3"/>
  <c r="H364" i="3"/>
  <c r="G364" i="3"/>
  <c r="F364" i="3"/>
  <c r="E364" i="3"/>
  <c r="D364" i="3"/>
  <c r="C364" i="3"/>
  <c r="B364" i="3"/>
  <c r="A364" i="3"/>
  <c r="L363" i="3"/>
  <c r="K363" i="3"/>
  <c r="J363" i="3"/>
  <c r="I363" i="3"/>
  <c r="H363" i="3"/>
  <c r="G363" i="3"/>
  <c r="T360" i="3" s="1"/>
  <c r="F363" i="3"/>
  <c r="E363" i="3"/>
  <c r="D363" i="3"/>
  <c r="C363" i="3"/>
  <c r="L362" i="3"/>
  <c r="K362" i="3"/>
  <c r="J362" i="3"/>
  <c r="I362" i="3"/>
  <c r="H362" i="3"/>
  <c r="G362" i="3"/>
  <c r="F362" i="3"/>
  <c r="E362" i="3"/>
  <c r="D362" i="3"/>
  <c r="C362" i="3"/>
  <c r="B362" i="3"/>
  <c r="B363" i="3"/>
  <c r="A363" i="3"/>
  <c r="A362" i="3"/>
  <c r="N1374" i="2" a="1"/>
  <c r="N1374" i="2" s="1"/>
  <c r="M1374" i="2" a="1"/>
  <c r="M1374" i="2" s="1"/>
  <c r="L1374" i="2"/>
  <c r="L1374" i="2" a="1"/>
  <c r="K1374" i="2" a="1"/>
  <c r="K1374" i="2" s="1"/>
  <c r="N1373" i="2" a="1"/>
  <c r="N1373" i="2" s="1"/>
  <c r="M1373" i="2"/>
  <c r="M1373" i="2" a="1"/>
  <c r="L1373" i="2" a="1"/>
  <c r="L1373" i="2" s="1"/>
  <c r="K1373" i="2"/>
  <c r="K1373" i="2" a="1"/>
  <c r="N1372" i="2" a="1"/>
  <c r="N1372" i="2" s="1"/>
  <c r="M1372" i="2" a="1"/>
  <c r="M1372" i="2" s="1"/>
  <c r="L1372" i="2" a="1"/>
  <c r="L1372" i="2" s="1"/>
  <c r="K1372" i="2" a="1"/>
  <c r="K1372" i="2" s="1"/>
  <c r="N1371" i="2" a="1"/>
  <c r="N1371" i="2" s="1"/>
  <c r="M1371" i="2" a="1"/>
  <c r="M1371" i="2" s="1"/>
  <c r="L1371" i="2"/>
  <c r="L1371" i="2" a="1"/>
  <c r="K1371" i="2" a="1"/>
  <c r="K1371" i="2" s="1"/>
  <c r="N1370" i="2"/>
  <c r="N1370" i="2" a="1"/>
  <c r="M1370" i="2" a="1"/>
  <c r="M1370" i="2" s="1"/>
  <c r="L1370" i="2" a="1"/>
  <c r="L1370" i="2" s="1"/>
  <c r="K1370" i="2"/>
  <c r="K1370" i="2" a="1"/>
  <c r="N1369" i="2" a="1"/>
  <c r="N1369" i="2" s="1"/>
  <c r="M1369" i="2" a="1"/>
  <c r="M1369" i="2" s="1"/>
  <c r="L1369" i="2"/>
  <c r="L1369" i="2" a="1"/>
  <c r="K1369" i="2" a="1"/>
  <c r="K1369" i="2" s="1"/>
  <c r="N1368" i="2" a="1"/>
  <c r="N1368" i="2" s="1"/>
  <c r="M1368" i="2"/>
  <c r="M1368" i="2" a="1"/>
  <c r="L1368" i="2"/>
  <c r="L1368" i="2" a="1"/>
  <c r="K1368" i="2" a="1"/>
  <c r="K1368" i="2" s="1"/>
  <c r="N1367" i="2" a="1"/>
  <c r="N1367" i="2" s="1"/>
  <c r="M1367" i="2" a="1"/>
  <c r="M1367" i="2" s="1"/>
  <c r="L1367" i="2" a="1"/>
  <c r="L1367" i="2" s="1"/>
  <c r="K1367" i="2"/>
  <c r="K1367" i="2" a="1"/>
  <c r="N1366" i="2"/>
  <c r="N1366" i="2" a="1"/>
  <c r="M1366" i="2" a="1"/>
  <c r="M1366" i="2" s="1"/>
  <c r="L1366" i="2" a="1"/>
  <c r="L1366" i="2" s="1"/>
  <c r="K1366" i="2" a="1"/>
  <c r="K1366" i="2" s="1"/>
  <c r="N1365" i="2" a="1"/>
  <c r="N1365" i="2" s="1"/>
  <c r="M1365" i="2" a="1"/>
  <c r="M1365" i="2" s="1"/>
  <c r="L1365" i="2" a="1"/>
  <c r="L1365" i="2" s="1"/>
  <c r="K1365" i="2" a="1"/>
  <c r="K1365" i="2" s="1"/>
  <c r="N1364" i="2" a="1"/>
  <c r="N1364" i="2" s="1"/>
  <c r="M1364" i="2" a="1"/>
  <c r="M1364" i="2" s="1"/>
  <c r="L1364" i="2" a="1"/>
  <c r="L1364" i="2" s="1"/>
  <c r="K1364" i="2"/>
  <c r="K1364" i="2" a="1"/>
  <c r="N1363" i="2" a="1"/>
  <c r="N1363" i="2" s="1"/>
  <c r="M1363" i="2" a="1"/>
  <c r="M1363" i="2" s="1"/>
  <c r="L1363" i="2" a="1"/>
  <c r="L1363" i="2" s="1"/>
  <c r="K1363" i="2" a="1"/>
  <c r="K1363" i="2" s="1"/>
  <c r="N1362" i="2" a="1"/>
  <c r="N1362" i="2" s="1"/>
  <c r="M1362" i="2" a="1"/>
  <c r="M1362" i="2" s="1"/>
  <c r="L1362" i="2"/>
  <c r="L1362" i="2" a="1"/>
  <c r="K1362" i="2" a="1"/>
  <c r="K1362" i="2" s="1"/>
  <c r="N1361" i="2"/>
  <c r="N1361" i="2" a="1"/>
  <c r="M1361" i="2" a="1"/>
  <c r="M1361" i="2" s="1"/>
  <c r="L1361" i="2" a="1"/>
  <c r="L1361" i="2" s="1"/>
  <c r="K1361" i="2"/>
  <c r="K1361" i="2" a="1"/>
  <c r="N1360" i="2" a="1"/>
  <c r="N1360" i="2" s="1"/>
  <c r="M1360" i="2" a="1"/>
  <c r="M1360" i="2" s="1"/>
  <c r="L1360" i="2"/>
  <c r="L1360" i="2" a="1"/>
  <c r="K1360" i="2"/>
  <c r="K1360" i="2" a="1"/>
  <c r="N1359" i="2" a="1"/>
  <c r="N1359" i="2" s="1"/>
  <c r="M1359" i="2"/>
  <c r="M1359" i="2" a="1"/>
  <c r="L1359" i="2"/>
  <c r="L1359" i="2" a="1"/>
  <c r="K1359" i="2" a="1"/>
  <c r="K1359" i="2" s="1"/>
  <c r="N1358" i="2" a="1"/>
  <c r="N1358" i="2" s="1"/>
  <c r="M1358" i="2" a="1"/>
  <c r="M1358" i="2" s="1"/>
  <c r="L1358" i="2" a="1"/>
  <c r="L1358" i="2" s="1"/>
  <c r="K1358" i="2"/>
  <c r="K1358" i="2" a="1"/>
  <c r="N1357" i="2"/>
  <c r="N1357" i="2" a="1"/>
  <c r="M1357" i="2" a="1"/>
  <c r="M1357" i="2" s="1"/>
  <c r="L1357" i="2" a="1"/>
  <c r="L1357" i="2" s="1"/>
  <c r="K1357" i="2" a="1"/>
  <c r="K1357" i="2" s="1"/>
  <c r="N1356" i="2" a="1"/>
  <c r="N1356" i="2" s="1"/>
  <c r="M1356" i="2" a="1"/>
  <c r="M1356" i="2" s="1"/>
  <c r="L1356" i="2"/>
  <c r="L1356" i="2" a="1"/>
  <c r="K1356" i="2" a="1"/>
  <c r="K1356" i="2" s="1"/>
  <c r="N1355" i="2" a="1"/>
  <c r="N1355" i="2" s="1"/>
  <c r="M1355" i="2" a="1"/>
  <c r="M1355" i="2" s="1"/>
  <c r="L1355" i="2" a="1"/>
  <c r="L1355" i="2" s="1"/>
  <c r="K1355" i="2"/>
  <c r="K1355" i="2" a="1"/>
  <c r="N1354" i="2" a="1"/>
  <c r="N1354" i="2" s="1"/>
  <c r="M1354" i="2" a="1"/>
  <c r="M1354" i="2" s="1"/>
  <c r="L1354" i="2" a="1"/>
  <c r="L1354" i="2" s="1"/>
  <c r="K1354" i="2" a="1"/>
  <c r="K1354" i="2" s="1"/>
  <c r="N1353" i="2" a="1"/>
  <c r="N1353" i="2" s="1"/>
  <c r="M1353" i="2" a="1"/>
  <c r="M1353" i="2" s="1"/>
  <c r="L1353" i="2"/>
  <c r="L1353" i="2" a="1"/>
  <c r="K1353" i="2" a="1"/>
  <c r="K1353" i="2" s="1"/>
  <c r="N1352" i="2"/>
  <c r="N1352" i="2" a="1"/>
  <c r="M1352" i="2" a="1"/>
  <c r="M1352" i="2" s="1"/>
  <c r="L1352" i="2" a="1"/>
  <c r="L1352" i="2" s="1"/>
  <c r="K1352" i="2"/>
  <c r="K1352" i="2" a="1"/>
  <c r="N1351" i="2" a="1"/>
  <c r="N1351" i="2" s="1"/>
  <c r="M1351" i="2" a="1"/>
  <c r="M1351" i="2" s="1"/>
  <c r="L1351" i="2"/>
  <c r="L1351" i="2" a="1"/>
  <c r="K1351" i="2"/>
  <c r="K1351" i="2" a="1"/>
  <c r="N1350" i="2" a="1"/>
  <c r="N1350" i="2" s="1"/>
  <c r="M1350" i="2"/>
  <c r="M1350" i="2" a="1"/>
  <c r="L1350" i="2"/>
  <c r="L1350" i="2" a="1"/>
  <c r="K1350" i="2" a="1"/>
  <c r="K1350" i="2" s="1"/>
  <c r="N1349" i="2" a="1"/>
  <c r="N1349" i="2" s="1"/>
  <c r="M1349" i="2" a="1"/>
  <c r="M1349" i="2" s="1"/>
  <c r="L1349" i="2" a="1"/>
  <c r="L1349" i="2" s="1"/>
  <c r="K1349" i="2"/>
  <c r="K1349" i="2" a="1"/>
  <c r="N1348" i="2"/>
  <c r="N1348" i="2" a="1"/>
  <c r="M1348" i="2" a="1"/>
  <c r="M1348" i="2" s="1"/>
  <c r="L1348" i="2" a="1"/>
  <c r="L1348" i="2" s="1"/>
  <c r="K1348" i="2" a="1"/>
  <c r="K1348" i="2" s="1"/>
  <c r="N1347" i="2" a="1"/>
  <c r="N1347" i="2" s="1"/>
  <c r="M1347" i="2" a="1"/>
  <c r="M1347" i="2" s="1"/>
  <c r="L1347" i="2"/>
  <c r="L1347" i="2" a="1"/>
  <c r="K1347" i="2" a="1"/>
  <c r="K1347" i="2" s="1"/>
  <c r="N1346" i="2" a="1"/>
  <c r="N1346" i="2" s="1"/>
  <c r="M1346" i="2" a="1"/>
  <c r="M1346" i="2" s="1"/>
  <c r="L1346" i="2" a="1"/>
  <c r="L1346" i="2" s="1"/>
  <c r="K1346" i="2"/>
  <c r="K1346" i="2" a="1"/>
  <c r="N1345" i="2" a="1"/>
  <c r="N1345" i="2" s="1"/>
  <c r="M1345" i="2" a="1"/>
  <c r="M1345" i="2" s="1"/>
  <c r="L1345" i="2" a="1"/>
  <c r="L1345" i="2" s="1"/>
  <c r="K1345" i="2" a="1"/>
  <c r="K1345" i="2" s="1"/>
  <c r="N1344" i="2" a="1"/>
  <c r="N1344" i="2" s="1"/>
  <c r="M1344" i="2" a="1"/>
  <c r="M1344" i="2" s="1"/>
  <c r="L1344" i="2"/>
  <c r="L1344" i="2" a="1"/>
  <c r="K1344" i="2" a="1"/>
  <c r="K1344" i="2" s="1"/>
  <c r="N1343" i="2" a="1"/>
  <c r="N1343" i="2" s="1"/>
  <c r="M1343" i="2"/>
  <c r="M1343" i="2" a="1"/>
  <c r="L1343" i="2"/>
  <c r="L1343" i="2" a="1"/>
  <c r="K1343" i="2"/>
  <c r="K1343" i="2" a="1"/>
  <c r="N1342" i="2"/>
  <c r="N1342" i="2" a="1"/>
  <c r="M1342" i="2" a="1"/>
  <c r="M1342" i="2" s="1"/>
  <c r="L1342" i="2"/>
  <c r="L1342" i="2" a="1"/>
  <c r="K1342" i="2" a="1"/>
  <c r="K1342" i="2" s="1"/>
  <c r="N1341" i="2" a="1"/>
  <c r="N1341" i="2" s="1"/>
  <c r="M1341" i="2" a="1"/>
  <c r="M1341" i="2" s="1"/>
  <c r="L1341" i="2" a="1"/>
  <c r="L1341" i="2" s="1"/>
  <c r="K1341" i="2" a="1"/>
  <c r="K1341" i="2" s="1"/>
  <c r="N1340" i="2" a="1"/>
  <c r="N1340" i="2" s="1"/>
  <c r="M1340" i="2"/>
  <c r="M1340" i="2" a="1"/>
  <c r="L1340" i="2"/>
  <c r="L1340" i="2" a="1"/>
  <c r="K1340" i="2"/>
  <c r="K1340" i="2" a="1"/>
  <c r="N1339" i="2"/>
  <c r="N1339" i="2" a="1"/>
  <c r="M1339" i="2" a="1"/>
  <c r="M1339" i="2" s="1"/>
  <c r="L1339" i="2"/>
  <c r="L1339" i="2" a="1"/>
  <c r="K1339" i="2"/>
  <c r="K1339" i="2" a="1"/>
  <c r="N1338" i="2" a="1"/>
  <c r="N1338" i="2" s="1"/>
  <c r="M1338" i="2" a="1"/>
  <c r="M1338" i="2" s="1"/>
  <c r="L1338" i="2" a="1"/>
  <c r="L1338" i="2" s="1"/>
  <c r="K1338" i="2" a="1"/>
  <c r="K1338" i="2" s="1"/>
  <c r="N1337" i="2"/>
  <c r="N1337" i="2" a="1"/>
  <c r="M1337" i="2" a="1"/>
  <c r="M1337" i="2" s="1"/>
  <c r="L1337" i="2"/>
  <c r="L1337" i="2" a="1"/>
  <c r="K1337" i="2"/>
  <c r="K1337" i="2" a="1"/>
  <c r="N1336" i="2"/>
  <c r="N1336" i="2" a="1"/>
  <c r="M1336" i="2" a="1"/>
  <c r="M1336" i="2" s="1"/>
  <c r="L1336" i="2" a="1"/>
  <c r="L1336" i="2" s="1"/>
  <c r="K1336" i="2"/>
  <c r="K1336" i="2" a="1"/>
  <c r="N1335" i="2"/>
  <c r="N1335" i="2" a="1"/>
  <c r="M1335" i="2" a="1"/>
  <c r="M1335" i="2" s="1"/>
  <c r="L1335" i="2" a="1"/>
  <c r="L1335" i="2" s="1"/>
  <c r="K1335" i="2" a="1"/>
  <c r="K1335" i="2" s="1"/>
  <c r="N1334" i="2"/>
  <c r="N1334" i="2" a="1"/>
  <c r="M1334" i="2"/>
  <c r="M1334" i="2" a="1"/>
  <c r="L1334" i="2" a="1"/>
  <c r="L1334" i="2" s="1"/>
  <c r="K1334" i="2"/>
  <c r="K1334" i="2" a="1"/>
  <c r="N1333" i="2"/>
  <c r="N1333" i="2" a="1"/>
  <c r="M1333" i="2" a="1"/>
  <c r="M1333" i="2" s="1"/>
  <c r="L1333" i="2" a="1"/>
  <c r="L1333" i="2" s="1"/>
  <c r="K1333" i="2" a="1"/>
  <c r="K1333" i="2" s="1"/>
  <c r="N1332" i="2"/>
  <c r="N1332" i="2" a="1"/>
  <c r="M1332" i="2"/>
  <c r="M1332" i="2" a="1"/>
  <c r="L1332" i="2" a="1"/>
  <c r="L1332" i="2" s="1"/>
  <c r="K1332" i="2" a="1"/>
  <c r="K1332" i="2" s="1"/>
  <c r="N1331" i="2"/>
  <c r="N1331" i="2" a="1"/>
  <c r="M1331" i="2"/>
  <c r="M1331" i="2" a="1"/>
  <c r="L1331" i="2"/>
  <c r="L1331" i="2" a="1"/>
  <c r="K1331" i="2" a="1"/>
  <c r="K1331" i="2" s="1"/>
  <c r="N1330" i="2"/>
  <c r="N1330" i="2" a="1"/>
  <c r="M1330" i="2" a="1"/>
  <c r="M1330" i="2" s="1"/>
  <c r="L1330" i="2" a="1"/>
  <c r="L1330" i="2" s="1"/>
  <c r="K1330" i="2" a="1"/>
  <c r="K1330" i="2" s="1"/>
  <c r="N1329" i="2" a="1"/>
  <c r="N1329" i="2" s="1"/>
  <c r="M1329" i="2"/>
  <c r="M1329" i="2" a="1"/>
  <c r="L1329" i="2"/>
  <c r="L1329" i="2" a="1"/>
  <c r="K1329" i="2" a="1"/>
  <c r="K1329" i="2" s="1"/>
  <c r="N1328" i="2"/>
  <c r="N1328" i="2" a="1"/>
  <c r="M1328" i="2"/>
  <c r="M1328" i="2" a="1"/>
  <c r="L1328" i="2"/>
  <c r="L1328" i="2" a="1"/>
  <c r="K1328" i="2"/>
  <c r="K1328" i="2" a="1"/>
  <c r="N1327" i="2" a="1"/>
  <c r="N1327" i="2" s="1"/>
  <c r="M1327" i="2" a="1"/>
  <c r="M1327" i="2" s="1"/>
  <c r="L1327" i="2" a="1"/>
  <c r="L1327" i="2" s="1"/>
  <c r="K1327" i="2" a="1"/>
  <c r="K1327" i="2" s="1"/>
  <c r="N1326" i="2" a="1"/>
  <c r="N1326" i="2" s="1"/>
  <c r="M1326" i="2" a="1"/>
  <c r="M1326" i="2" s="1"/>
  <c r="L1326" i="2"/>
  <c r="L1326" i="2" a="1"/>
  <c r="K1326" i="2" a="1"/>
  <c r="K1326" i="2" s="1"/>
  <c r="N1325" i="2"/>
  <c r="N1325" i="2" a="1"/>
  <c r="M1325" i="2"/>
  <c r="M1325" i="2" a="1"/>
  <c r="L1325" i="2"/>
  <c r="L1325" i="2" a="1"/>
  <c r="K1325" i="2"/>
  <c r="K1325" i="2" a="1"/>
  <c r="N1324" i="2"/>
  <c r="N1324" i="2" a="1"/>
  <c r="M1324" i="2" a="1"/>
  <c r="M1324" i="2" s="1"/>
  <c r="L1324" i="2"/>
  <c r="L1324" i="2" a="1"/>
  <c r="K1324" i="2" a="1"/>
  <c r="K1324" i="2" s="1"/>
  <c r="N1323" i="2" a="1"/>
  <c r="N1323" i="2" s="1"/>
  <c r="M1323" i="2" a="1"/>
  <c r="M1323" i="2" s="1"/>
  <c r="L1323" i="2" a="1"/>
  <c r="L1323" i="2" s="1"/>
  <c r="K1323" i="2" a="1"/>
  <c r="K1323" i="2" s="1"/>
  <c r="N1322" i="2" a="1"/>
  <c r="N1322" i="2" s="1"/>
  <c r="M1322" i="2"/>
  <c r="M1322" i="2" a="1"/>
  <c r="L1322" i="2"/>
  <c r="L1322" i="2" a="1"/>
  <c r="K1322" i="2"/>
  <c r="K1322" i="2" a="1"/>
  <c r="N1321" i="2"/>
  <c r="N1321" i="2" a="1"/>
  <c r="M1321" i="2" a="1"/>
  <c r="M1321" i="2" s="1"/>
  <c r="L1321" i="2"/>
  <c r="L1321" i="2" a="1"/>
  <c r="K1321" i="2"/>
  <c r="K1321" i="2" a="1"/>
  <c r="N1320" i="2" a="1"/>
  <c r="N1320" i="2" s="1"/>
  <c r="M1320" i="2" a="1"/>
  <c r="M1320" i="2" s="1"/>
  <c r="L1320" i="2" a="1"/>
  <c r="L1320" i="2" s="1"/>
  <c r="K1320" i="2" a="1"/>
  <c r="K1320" i="2" s="1"/>
  <c r="N1319" i="2"/>
  <c r="N1319" i="2" a="1"/>
  <c r="M1319" i="2" a="1"/>
  <c r="M1319" i="2" s="1"/>
  <c r="L1319" i="2" a="1"/>
  <c r="L1319" i="2" s="1"/>
  <c r="K1319" i="2"/>
  <c r="K1319" i="2" a="1"/>
  <c r="N1318" i="2"/>
  <c r="N1318" i="2" a="1"/>
  <c r="M1318" i="2" a="1"/>
  <c r="M1318" i="2" s="1"/>
  <c r="L1318" i="2" a="1"/>
  <c r="L1318" i="2" s="1"/>
  <c r="K1318" i="2"/>
  <c r="K1318" i="2" a="1"/>
  <c r="N1317" i="2"/>
  <c r="N1317" i="2" a="1"/>
  <c r="M1317" i="2" a="1"/>
  <c r="M1317" i="2" s="1"/>
  <c r="L1317" i="2" a="1"/>
  <c r="L1317" i="2" s="1"/>
  <c r="K1317" i="2" a="1"/>
  <c r="K1317" i="2" s="1"/>
  <c r="N1316" i="2"/>
  <c r="N1316" i="2" a="1"/>
  <c r="M1316" i="2"/>
  <c r="M1316" i="2" a="1"/>
  <c r="L1316" i="2" a="1"/>
  <c r="L1316" i="2" s="1"/>
  <c r="K1316" i="2"/>
  <c r="K1316" i="2" a="1"/>
  <c r="N1315" i="2"/>
  <c r="N1315" i="2" a="1"/>
  <c r="M1315" i="2" a="1"/>
  <c r="M1315" i="2" s="1"/>
  <c r="L1315" i="2" a="1"/>
  <c r="L1315" i="2" s="1"/>
  <c r="K1315" i="2" a="1"/>
  <c r="K1315" i="2" s="1"/>
  <c r="N1314" i="2"/>
  <c r="N1314" i="2" a="1"/>
  <c r="M1314" i="2"/>
  <c r="M1314" i="2" a="1"/>
  <c r="L1314" i="2" a="1"/>
  <c r="L1314" i="2" s="1"/>
  <c r="K1314" i="2" a="1"/>
  <c r="K1314" i="2" s="1"/>
  <c r="N1313" i="2"/>
  <c r="N1313" i="2" a="1"/>
  <c r="M1313" i="2"/>
  <c r="M1313" i="2" a="1"/>
  <c r="L1313" i="2"/>
  <c r="L1313" i="2" a="1"/>
  <c r="K1313" i="2" a="1"/>
  <c r="K1313" i="2" s="1"/>
  <c r="N1312" i="2" a="1"/>
  <c r="N1312" i="2" s="1"/>
  <c r="M1312" i="2" a="1"/>
  <c r="M1312" i="2" s="1"/>
  <c r="L1312" i="2" a="1"/>
  <c r="L1312" i="2" s="1"/>
  <c r="K1312" i="2" a="1"/>
  <c r="K1312" i="2" s="1"/>
  <c r="N1311" i="2" a="1"/>
  <c r="N1311" i="2" s="1"/>
  <c r="M1311" i="2"/>
  <c r="M1311" i="2" a="1"/>
  <c r="L1311" i="2"/>
  <c r="L1311" i="2" a="1"/>
  <c r="K1311" i="2" a="1"/>
  <c r="K1311" i="2" s="1"/>
  <c r="N1310" i="2"/>
  <c r="N1310" i="2" a="1"/>
  <c r="M1310" i="2"/>
  <c r="M1310" i="2" a="1"/>
  <c r="L1310" i="2"/>
  <c r="L1310" i="2" a="1"/>
  <c r="K1310" i="2"/>
  <c r="K1310" i="2" a="1"/>
  <c r="N1309" i="2" a="1"/>
  <c r="N1309" i="2" s="1"/>
  <c r="M1309" i="2" a="1"/>
  <c r="M1309" i="2" s="1"/>
  <c r="L1309" i="2" a="1"/>
  <c r="L1309" i="2" s="1"/>
  <c r="K1309" i="2" a="1"/>
  <c r="K1309" i="2" s="1"/>
  <c r="N1308" i="2" a="1"/>
  <c r="N1308" i="2" s="1"/>
  <c r="M1308" i="2" a="1"/>
  <c r="M1308" i="2" s="1"/>
  <c r="L1308" i="2"/>
  <c r="L1308" i="2" a="1"/>
  <c r="K1308" i="2" a="1"/>
  <c r="K1308" i="2" s="1"/>
  <c r="N1307" i="2"/>
  <c r="N1307" i="2" a="1"/>
  <c r="M1307" i="2"/>
  <c r="M1307" i="2" a="1"/>
  <c r="L1307" i="2"/>
  <c r="L1307" i="2" a="1"/>
  <c r="K1307" i="2"/>
  <c r="K1307" i="2" a="1"/>
  <c r="N1306" i="2"/>
  <c r="N1306" i="2" a="1"/>
  <c r="M1306" i="2" a="1"/>
  <c r="M1306" i="2" s="1"/>
  <c r="L1306" i="2"/>
  <c r="L1306" i="2" a="1"/>
  <c r="K1306" i="2" a="1"/>
  <c r="K1306" i="2" s="1"/>
  <c r="N1305" i="2" a="1"/>
  <c r="N1305" i="2" s="1"/>
  <c r="M1305" i="2" a="1"/>
  <c r="M1305" i="2" s="1"/>
  <c r="L1305" i="2" a="1"/>
  <c r="L1305" i="2" s="1"/>
  <c r="K1305" i="2" a="1"/>
  <c r="K1305" i="2" s="1"/>
  <c r="N1304" i="2" a="1"/>
  <c r="N1304" i="2" s="1"/>
  <c r="M1304" i="2"/>
  <c r="M1304" i="2" a="1"/>
  <c r="L1304" i="2"/>
  <c r="L1304" i="2" a="1"/>
  <c r="K1304" i="2"/>
  <c r="K1304" i="2" a="1"/>
  <c r="N1303" i="2"/>
  <c r="N1303" i="2" a="1"/>
  <c r="M1303" i="2" a="1"/>
  <c r="M1303" i="2" s="1"/>
  <c r="L1303" i="2"/>
  <c r="L1303" i="2" a="1"/>
  <c r="K1303" i="2"/>
  <c r="K1303" i="2" a="1"/>
  <c r="N1302" i="2" a="1"/>
  <c r="N1302" i="2" s="1"/>
  <c r="M1302" i="2" a="1"/>
  <c r="M1302" i="2" s="1"/>
  <c r="L1302" i="2" a="1"/>
  <c r="L1302" i="2" s="1"/>
  <c r="K1302" i="2" a="1"/>
  <c r="K1302" i="2" s="1"/>
  <c r="N1301" i="2"/>
  <c r="N1301" i="2" a="1"/>
  <c r="M1301" i="2" a="1"/>
  <c r="M1301" i="2" s="1"/>
  <c r="L1301" i="2"/>
  <c r="L1301" i="2" a="1"/>
  <c r="K1301" i="2"/>
  <c r="K1301" i="2" a="1"/>
  <c r="N1300" i="2"/>
  <c r="N1300" i="2" a="1"/>
  <c r="M1300" i="2" a="1"/>
  <c r="M1300" i="2" s="1"/>
  <c r="L1300" i="2" a="1"/>
  <c r="L1300" i="2" s="1"/>
  <c r="K1300" i="2"/>
  <c r="K1300" i="2" a="1"/>
  <c r="N1299" i="2"/>
  <c r="N1299" i="2" a="1"/>
  <c r="M1299" i="2" a="1"/>
  <c r="M1299" i="2" s="1"/>
  <c r="L1299" i="2" a="1"/>
  <c r="L1299" i="2" s="1"/>
  <c r="K1299" i="2" a="1"/>
  <c r="K1299" i="2" s="1"/>
  <c r="N1298" i="2"/>
  <c r="N1298" i="2" a="1"/>
  <c r="M1298" i="2"/>
  <c r="M1298" i="2" a="1"/>
  <c r="L1298" i="2" a="1"/>
  <c r="L1298" i="2" s="1"/>
  <c r="K1298" i="2"/>
  <c r="K1298" i="2" a="1"/>
  <c r="N1297" i="2"/>
  <c r="N1297" i="2" a="1"/>
  <c r="M1297" i="2" a="1"/>
  <c r="M1297" i="2" s="1"/>
  <c r="L1297" i="2" a="1"/>
  <c r="L1297" i="2" s="1"/>
  <c r="K1297" i="2" a="1"/>
  <c r="K1297" i="2" s="1"/>
  <c r="N1296" i="2"/>
  <c r="N1296" i="2" a="1"/>
  <c r="M1296" i="2"/>
  <c r="M1296" i="2" a="1"/>
  <c r="L1296" i="2" a="1"/>
  <c r="L1296" i="2" s="1"/>
  <c r="K1296" i="2" a="1"/>
  <c r="K1296" i="2" s="1"/>
  <c r="N1295" i="2"/>
  <c r="N1295" i="2" a="1"/>
  <c r="M1295" i="2"/>
  <c r="M1295" i="2" a="1"/>
  <c r="L1295" i="2"/>
  <c r="L1295" i="2" a="1"/>
  <c r="K1295" i="2" a="1"/>
  <c r="K1295" i="2" s="1"/>
  <c r="N1294" i="2"/>
  <c r="N1294" i="2" a="1"/>
  <c r="M1294" i="2" a="1"/>
  <c r="M1294" i="2" s="1"/>
  <c r="L1294" i="2" a="1"/>
  <c r="L1294" i="2" s="1"/>
  <c r="K1294" i="2" a="1"/>
  <c r="K1294" i="2" s="1"/>
  <c r="N1293" i="2" a="1"/>
  <c r="N1293" i="2" s="1"/>
  <c r="M1293" i="2"/>
  <c r="M1293" i="2" a="1"/>
  <c r="L1293" i="2"/>
  <c r="L1293" i="2" a="1"/>
  <c r="K1293" i="2" a="1"/>
  <c r="K1293" i="2" s="1"/>
  <c r="N1292" i="2"/>
  <c r="N1292" i="2" a="1"/>
  <c r="M1292" i="2"/>
  <c r="M1292" i="2" a="1"/>
  <c r="L1292" i="2"/>
  <c r="L1292" i="2" a="1"/>
  <c r="K1292" i="2"/>
  <c r="K1292" i="2" a="1"/>
  <c r="N1291" i="2" a="1"/>
  <c r="N1291" i="2" s="1"/>
  <c r="M1291" i="2" a="1"/>
  <c r="M1291" i="2" s="1"/>
  <c r="L1291" i="2" a="1"/>
  <c r="L1291" i="2" s="1"/>
  <c r="K1291" i="2" a="1"/>
  <c r="K1291" i="2" s="1"/>
  <c r="N1290" i="2" a="1"/>
  <c r="N1290" i="2" s="1"/>
  <c r="M1290" i="2" a="1"/>
  <c r="M1290" i="2" s="1"/>
  <c r="L1290" i="2"/>
  <c r="L1290" i="2" a="1"/>
  <c r="K1290" i="2" a="1"/>
  <c r="K1290" i="2" s="1"/>
  <c r="N1289" i="2"/>
  <c r="N1289" i="2" a="1"/>
  <c r="M1289" i="2"/>
  <c r="M1289" i="2" a="1"/>
  <c r="L1289" i="2"/>
  <c r="L1289" i="2" a="1"/>
  <c r="K1289" i="2"/>
  <c r="K1289" i="2" a="1"/>
  <c r="N1288" i="2"/>
  <c r="N1288" i="2" a="1"/>
  <c r="M1288" i="2" a="1"/>
  <c r="M1288" i="2" s="1"/>
  <c r="L1288" i="2"/>
  <c r="L1288" i="2" a="1"/>
  <c r="K1288" i="2" a="1"/>
  <c r="K1288" i="2" s="1"/>
  <c r="N1287" i="2" a="1"/>
  <c r="N1287" i="2" s="1"/>
  <c r="M1287" i="2" a="1"/>
  <c r="M1287" i="2" s="1"/>
  <c r="L1287" i="2" a="1"/>
  <c r="L1287" i="2" s="1"/>
  <c r="K1287" i="2" a="1"/>
  <c r="K1287" i="2" s="1"/>
  <c r="N1286" i="2" a="1"/>
  <c r="N1286" i="2" s="1"/>
  <c r="M1286" i="2"/>
  <c r="M1286" i="2" a="1"/>
  <c r="L1286" i="2"/>
  <c r="L1286" i="2" a="1"/>
  <c r="K1286" i="2"/>
  <c r="K1286" i="2" a="1"/>
  <c r="N1285" i="2"/>
  <c r="N1285" i="2" a="1"/>
  <c r="M1285" i="2" a="1"/>
  <c r="M1285" i="2" s="1"/>
  <c r="L1285" i="2"/>
  <c r="L1285" i="2" a="1"/>
  <c r="K1285" i="2"/>
  <c r="K1285" i="2" a="1"/>
  <c r="N1284" i="2" a="1"/>
  <c r="N1284" i="2" s="1"/>
  <c r="M1284" i="2" a="1"/>
  <c r="M1284" i="2" s="1"/>
  <c r="L1284" i="2" a="1"/>
  <c r="L1284" i="2" s="1"/>
  <c r="K1284" i="2" a="1"/>
  <c r="K1284" i="2" s="1"/>
  <c r="N1283" i="2"/>
  <c r="N1283" i="2" a="1"/>
  <c r="M1283" i="2" a="1"/>
  <c r="M1283" i="2" s="1"/>
  <c r="L1283" i="2"/>
  <c r="L1283" i="2" a="1"/>
  <c r="K1283" i="2"/>
  <c r="K1283" i="2" a="1"/>
  <c r="N1282" i="2"/>
  <c r="N1282" i="2" a="1"/>
  <c r="M1282" i="2" a="1"/>
  <c r="M1282" i="2" s="1"/>
  <c r="L1282" i="2" a="1"/>
  <c r="L1282" i="2" s="1"/>
  <c r="K1282" i="2"/>
  <c r="K1282" i="2" a="1"/>
  <c r="N1281" i="2"/>
  <c r="N1281" i="2" a="1"/>
  <c r="M1281" i="2" a="1"/>
  <c r="M1281" i="2" s="1"/>
  <c r="L1281" i="2" a="1"/>
  <c r="L1281" i="2" s="1"/>
  <c r="K1281" i="2" a="1"/>
  <c r="K1281" i="2" s="1"/>
  <c r="N1280" i="2"/>
  <c r="N1280" i="2" a="1"/>
  <c r="M1280" i="2"/>
  <c r="M1280" i="2" a="1"/>
  <c r="L1280" i="2" a="1"/>
  <c r="L1280" i="2" s="1"/>
  <c r="K1280" i="2"/>
  <c r="K1280" i="2" a="1"/>
  <c r="N1279" i="2"/>
  <c r="N1279" i="2" a="1"/>
  <c r="M1279" i="2" a="1"/>
  <c r="M1279" i="2" s="1"/>
  <c r="L1279" i="2" a="1"/>
  <c r="L1279" i="2" s="1"/>
  <c r="K1279" i="2" a="1"/>
  <c r="K1279" i="2" s="1"/>
  <c r="N1278" i="2"/>
  <c r="N1278" i="2" a="1"/>
  <c r="M1278" i="2"/>
  <c r="M1278" i="2" a="1"/>
  <c r="L1278" i="2" a="1"/>
  <c r="L1278" i="2" s="1"/>
  <c r="K1278" i="2" a="1"/>
  <c r="K1278" i="2" s="1"/>
  <c r="N1277" i="2"/>
  <c r="N1277" i="2" a="1"/>
  <c r="M1277" i="2"/>
  <c r="M1277" i="2" a="1"/>
  <c r="L1277" i="2"/>
  <c r="L1277" i="2" a="1"/>
  <c r="K1277" i="2" a="1"/>
  <c r="K1277" i="2" s="1"/>
  <c r="N1276" i="2"/>
  <c r="N1276" i="2" a="1"/>
  <c r="M1276" i="2" a="1"/>
  <c r="M1276" i="2" s="1"/>
  <c r="L1276" i="2" a="1"/>
  <c r="L1276" i="2" s="1"/>
  <c r="K1276" i="2" a="1"/>
  <c r="K1276" i="2" s="1"/>
  <c r="N1275" i="2" a="1"/>
  <c r="N1275" i="2" s="1"/>
  <c r="M1275" i="2"/>
  <c r="M1275" i="2" a="1"/>
  <c r="L1275" i="2"/>
  <c r="L1275" i="2" a="1"/>
  <c r="K1275" i="2" a="1"/>
  <c r="K1275" i="2" s="1"/>
  <c r="N1274" i="2"/>
  <c r="N1274" i="2" a="1"/>
  <c r="M1274" i="2"/>
  <c r="M1274" i="2" a="1"/>
  <c r="L1274" i="2"/>
  <c r="L1274" i="2" a="1"/>
  <c r="K1274" i="2"/>
  <c r="K1274" i="2" a="1"/>
  <c r="N1273" i="2" a="1"/>
  <c r="N1273" i="2" s="1"/>
  <c r="M1273" i="2" a="1"/>
  <c r="M1273" i="2" s="1"/>
  <c r="L1273" i="2" a="1"/>
  <c r="L1273" i="2" s="1"/>
  <c r="K1273" i="2" a="1"/>
  <c r="K1273" i="2" s="1"/>
  <c r="N1272" i="2" a="1"/>
  <c r="N1272" i="2" s="1"/>
  <c r="M1272" i="2" a="1"/>
  <c r="M1272" i="2" s="1"/>
  <c r="L1272" i="2"/>
  <c r="L1272" i="2" a="1"/>
  <c r="K1272" i="2" a="1"/>
  <c r="K1272" i="2" s="1"/>
  <c r="N1271" i="2"/>
  <c r="N1271" i="2" a="1"/>
  <c r="M1271" i="2"/>
  <c r="M1271" i="2" a="1"/>
  <c r="L1271" i="2"/>
  <c r="L1271" i="2" a="1"/>
  <c r="K1271" i="2"/>
  <c r="K1271" i="2" a="1"/>
  <c r="N1270" i="2"/>
  <c r="N1270" i="2" a="1"/>
  <c r="M1270" i="2" a="1"/>
  <c r="M1270" i="2" s="1"/>
  <c r="L1270" i="2"/>
  <c r="L1270" i="2" a="1"/>
  <c r="K1270" i="2" a="1"/>
  <c r="K1270" i="2" s="1"/>
  <c r="N1269" i="2" a="1"/>
  <c r="N1269" i="2" s="1"/>
  <c r="M1269" i="2" a="1"/>
  <c r="M1269" i="2" s="1"/>
  <c r="L1269" i="2" a="1"/>
  <c r="L1269" i="2" s="1"/>
  <c r="K1269" i="2" a="1"/>
  <c r="K1269" i="2" s="1"/>
  <c r="N1268" i="2" a="1"/>
  <c r="N1268" i="2" s="1"/>
  <c r="M1268" i="2"/>
  <c r="M1268" i="2" a="1"/>
  <c r="L1268" i="2"/>
  <c r="L1268" i="2" a="1"/>
  <c r="K1268" i="2"/>
  <c r="K1268" i="2" a="1"/>
  <c r="N1267" i="2"/>
  <c r="N1267" i="2" a="1"/>
  <c r="M1267" i="2" a="1"/>
  <c r="M1267" i="2" s="1"/>
  <c r="L1267" i="2"/>
  <c r="L1267" i="2" a="1"/>
  <c r="K1267" i="2"/>
  <c r="K1267" i="2" a="1"/>
  <c r="N1266" i="2" a="1"/>
  <c r="N1266" i="2" s="1"/>
  <c r="M1266" i="2" a="1"/>
  <c r="M1266" i="2" s="1"/>
  <c r="L1266" i="2" a="1"/>
  <c r="L1266" i="2" s="1"/>
  <c r="K1266" i="2" a="1"/>
  <c r="K1266" i="2" s="1"/>
  <c r="N1265" i="2"/>
  <c r="N1265" i="2" a="1"/>
  <c r="M1265" i="2" a="1"/>
  <c r="M1265" i="2" s="1"/>
  <c r="L1265" i="2"/>
  <c r="L1265" i="2" a="1"/>
  <c r="K1265" i="2"/>
  <c r="K1265" i="2" a="1"/>
  <c r="N1264" i="2"/>
  <c r="N1264" i="2" a="1"/>
  <c r="M1264" i="2" a="1"/>
  <c r="M1264" i="2" s="1"/>
  <c r="L1264" i="2" a="1"/>
  <c r="L1264" i="2" s="1"/>
  <c r="K1264" i="2"/>
  <c r="K1264" i="2" a="1"/>
  <c r="N1263" i="2"/>
  <c r="N1263" i="2" a="1"/>
  <c r="M1263" i="2" a="1"/>
  <c r="M1263" i="2" s="1"/>
  <c r="L1263" i="2" a="1"/>
  <c r="L1263" i="2" s="1"/>
  <c r="K1263" i="2" a="1"/>
  <c r="K1263" i="2" s="1"/>
  <c r="N1262" i="2"/>
  <c r="N1262" i="2" a="1"/>
  <c r="M1262" i="2"/>
  <c r="M1262" i="2" a="1"/>
  <c r="L1262" i="2" a="1"/>
  <c r="L1262" i="2" s="1"/>
  <c r="K1262" i="2"/>
  <c r="K1262" i="2" a="1"/>
  <c r="N1261" i="2"/>
  <c r="N1261" i="2" a="1"/>
  <c r="M1261" i="2" a="1"/>
  <c r="M1261" i="2" s="1"/>
  <c r="L1261" i="2" a="1"/>
  <c r="L1261" i="2" s="1"/>
  <c r="K1261" i="2" a="1"/>
  <c r="K1261" i="2" s="1"/>
  <c r="N1260" i="2"/>
  <c r="N1260" i="2" a="1"/>
  <c r="M1260" i="2"/>
  <c r="M1260" i="2" a="1"/>
  <c r="L1260" i="2" a="1"/>
  <c r="L1260" i="2" s="1"/>
  <c r="K1260" i="2" a="1"/>
  <c r="K1260" i="2" s="1"/>
  <c r="N1259" i="2"/>
  <c r="N1259" i="2" a="1"/>
  <c r="M1259" i="2"/>
  <c r="M1259" i="2" a="1"/>
  <c r="L1259" i="2"/>
  <c r="L1259" i="2" a="1"/>
  <c r="K1259" i="2" a="1"/>
  <c r="K1259" i="2" s="1"/>
  <c r="N1258" i="2"/>
  <c r="N1258" i="2" a="1"/>
  <c r="M1258" i="2" a="1"/>
  <c r="M1258" i="2" s="1"/>
  <c r="L1258" i="2" a="1"/>
  <c r="L1258" i="2" s="1"/>
  <c r="K1258" i="2" a="1"/>
  <c r="K1258" i="2" s="1"/>
  <c r="N1257" i="2" a="1"/>
  <c r="N1257" i="2" s="1"/>
  <c r="M1257" i="2"/>
  <c r="M1257" i="2" a="1"/>
  <c r="L1257" i="2"/>
  <c r="L1257" i="2" a="1"/>
  <c r="K1257" i="2" a="1"/>
  <c r="K1257" i="2" s="1"/>
  <c r="N1256" i="2"/>
  <c r="N1256" i="2" a="1"/>
  <c r="M1256" i="2"/>
  <c r="M1256" i="2" a="1"/>
  <c r="L1256" i="2"/>
  <c r="L1256" i="2" a="1"/>
  <c r="K1256" i="2"/>
  <c r="K1256" i="2" a="1"/>
  <c r="N1255" i="2" a="1"/>
  <c r="N1255" i="2" s="1"/>
  <c r="M1255" i="2" a="1"/>
  <c r="M1255" i="2" s="1"/>
  <c r="L1255" i="2" a="1"/>
  <c r="L1255" i="2" s="1"/>
  <c r="K1255" i="2" a="1"/>
  <c r="K1255" i="2" s="1"/>
  <c r="N1254" i="2" a="1"/>
  <c r="N1254" i="2" s="1"/>
  <c r="M1254" i="2" a="1"/>
  <c r="M1254" i="2" s="1"/>
  <c r="L1254" i="2"/>
  <c r="L1254" i="2" a="1"/>
  <c r="K1254" i="2" a="1"/>
  <c r="K1254" i="2" s="1"/>
  <c r="N1253" i="2"/>
  <c r="N1253" i="2" a="1"/>
  <c r="M1253" i="2"/>
  <c r="M1253" i="2" a="1"/>
  <c r="L1253" i="2"/>
  <c r="L1253" i="2" a="1"/>
  <c r="K1253" i="2"/>
  <c r="K1253" i="2" a="1"/>
  <c r="N1252" i="2"/>
  <c r="N1252" i="2" a="1"/>
  <c r="M1252" i="2" a="1"/>
  <c r="M1252" i="2" s="1"/>
  <c r="L1252" i="2"/>
  <c r="L1252" i="2" a="1"/>
  <c r="K1252" i="2" a="1"/>
  <c r="K1252" i="2" s="1"/>
  <c r="N1251" i="2" a="1"/>
  <c r="N1251" i="2" s="1"/>
  <c r="M1251" i="2" a="1"/>
  <c r="M1251" i="2" s="1"/>
  <c r="L1251" i="2" a="1"/>
  <c r="L1251" i="2" s="1"/>
  <c r="K1251" i="2" a="1"/>
  <c r="K1251" i="2" s="1"/>
  <c r="N1250" i="2" a="1"/>
  <c r="N1250" i="2" s="1"/>
  <c r="M1250" i="2" a="1"/>
  <c r="M1250" i="2" s="1"/>
  <c r="L1250" i="2"/>
  <c r="L1250" i="2" a="1"/>
  <c r="K1250" i="2"/>
  <c r="K1250" i="2" a="1"/>
  <c r="N1249" i="2"/>
  <c r="N1249" i="2" a="1"/>
  <c r="M1249" i="2" a="1"/>
  <c r="M1249" i="2" s="1"/>
  <c r="L1249" i="2"/>
  <c r="L1249" i="2" a="1"/>
  <c r="K1249" i="2"/>
  <c r="K1249" i="2" a="1"/>
  <c r="N1248" i="2" a="1"/>
  <c r="N1248" i="2" s="1"/>
  <c r="M1248" i="2" a="1"/>
  <c r="M1248" i="2" s="1"/>
  <c r="L1248" i="2" a="1"/>
  <c r="L1248" i="2" s="1"/>
  <c r="K1248" i="2" a="1"/>
  <c r="K1248" i="2" s="1"/>
  <c r="N1247" i="2" a="1"/>
  <c r="N1247" i="2" s="1"/>
  <c r="M1247" i="2" a="1"/>
  <c r="M1247" i="2" s="1"/>
  <c r="L1247" i="2"/>
  <c r="L1247" i="2" a="1"/>
  <c r="K1247" i="2"/>
  <c r="K1247" i="2" a="1"/>
  <c r="N1246" i="2"/>
  <c r="N1246" i="2" a="1"/>
  <c r="M1246" i="2"/>
  <c r="M1246" i="2" a="1"/>
  <c r="L1246" i="2" a="1"/>
  <c r="L1246" i="2" s="1"/>
  <c r="K1246" i="2" a="1"/>
  <c r="K1246" i="2" s="1"/>
  <c r="N1245" i="2" a="1"/>
  <c r="N1245" i="2" s="1"/>
  <c r="M1245" i="2" a="1"/>
  <c r="M1245" i="2" s="1"/>
  <c r="L1245" i="2"/>
  <c r="L1245" i="2" a="1"/>
  <c r="K1245" i="2"/>
  <c r="K1245" i="2" a="1"/>
  <c r="N1244" i="2"/>
  <c r="N1244" i="2" a="1"/>
  <c r="M1244" i="2" a="1"/>
  <c r="M1244" i="2" s="1"/>
  <c r="L1244" i="2" a="1"/>
  <c r="L1244" i="2" s="1"/>
  <c r="K1244" i="2" a="1"/>
  <c r="K1244" i="2" s="1"/>
  <c r="N1243" i="2"/>
  <c r="N1243" i="2" a="1"/>
  <c r="M1243" i="2"/>
  <c r="M1243" i="2" a="1"/>
  <c r="L1243" i="2" a="1"/>
  <c r="L1243" i="2" s="1"/>
  <c r="K1243" i="2" a="1"/>
  <c r="K1243" i="2" s="1"/>
  <c r="N1242" i="2" a="1"/>
  <c r="N1242" i="2" s="1"/>
  <c r="M1242" i="2" a="1"/>
  <c r="M1242" i="2" s="1"/>
  <c r="L1242" i="2" a="1"/>
  <c r="L1242" i="2" s="1"/>
  <c r="K1242" i="2" a="1"/>
  <c r="K1242" i="2" s="1"/>
  <c r="N1241" i="2" a="1"/>
  <c r="N1241" i="2" s="1"/>
  <c r="M1241" i="2" a="1"/>
  <c r="M1241" i="2" s="1"/>
  <c r="L1241" i="2" a="1"/>
  <c r="L1241" i="2" s="1"/>
  <c r="K1241" i="2" a="1"/>
  <c r="K1241" i="2" s="1"/>
  <c r="N1240" i="2" a="1"/>
  <c r="N1240" i="2" s="1"/>
  <c r="M1240" i="2" a="1"/>
  <c r="M1240" i="2" s="1"/>
  <c r="L1240" i="2" a="1"/>
  <c r="L1240" i="2" s="1"/>
  <c r="K1240" i="2" a="1"/>
  <c r="K1240" i="2" s="1"/>
  <c r="N1239" i="2" a="1"/>
  <c r="N1239" i="2" s="1"/>
  <c r="M1239" i="2" a="1"/>
  <c r="M1239" i="2" s="1"/>
  <c r="L1239" i="2" a="1"/>
  <c r="L1239" i="2" s="1"/>
  <c r="K1239" i="2" a="1"/>
  <c r="K1239" i="2" s="1"/>
  <c r="N1238" i="2" a="1"/>
  <c r="N1238" i="2" s="1"/>
  <c r="M1238" i="2" a="1"/>
  <c r="M1238" i="2" s="1"/>
  <c r="L1238" i="2" a="1"/>
  <c r="L1238" i="2" s="1"/>
  <c r="K1238" i="2" a="1"/>
  <c r="K1238" i="2" s="1"/>
  <c r="N1237" i="2" a="1"/>
  <c r="N1237" i="2" s="1"/>
  <c r="M1237" i="2" a="1"/>
  <c r="M1237" i="2" s="1"/>
  <c r="L1237" i="2" a="1"/>
  <c r="L1237" i="2" s="1"/>
  <c r="K1237" i="2" a="1"/>
  <c r="K1237" i="2" s="1"/>
  <c r="N1236" i="2" a="1"/>
  <c r="N1236" i="2" s="1"/>
  <c r="M1236" i="2" a="1"/>
  <c r="M1236" i="2" s="1"/>
  <c r="L1236" i="2" a="1"/>
  <c r="L1236" i="2" s="1"/>
  <c r="K1236" i="2" a="1"/>
  <c r="K1236" i="2" s="1"/>
  <c r="N1235" i="2" a="1"/>
  <c r="N1235" i="2" s="1"/>
  <c r="M1235" i="2" a="1"/>
  <c r="M1235" i="2" s="1"/>
  <c r="L1235" i="2" a="1"/>
  <c r="L1235" i="2" s="1"/>
  <c r="K1235" i="2" a="1"/>
  <c r="K1235" i="2" s="1"/>
  <c r="N1234" i="2" a="1"/>
  <c r="N1234" i="2" s="1"/>
  <c r="M1234" i="2" a="1"/>
  <c r="M1234" i="2" s="1"/>
  <c r="L1234" i="2" a="1"/>
  <c r="L1234" i="2" s="1"/>
  <c r="K1234" i="2" a="1"/>
  <c r="K1234" i="2" s="1"/>
  <c r="N1233" i="2" a="1"/>
  <c r="N1233" i="2" s="1"/>
  <c r="M1233" i="2" a="1"/>
  <c r="M1233" i="2" s="1"/>
  <c r="L1233" i="2" a="1"/>
  <c r="L1233" i="2" s="1"/>
  <c r="K1233" i="2" a="1"/>
  <c r="K1233" i="2" s="1"/>
  <c r="N1232" i="2" a="1"/>
  <c r="N1232" i="2" s="1"/>
  <c r="M1232" i="2" a="1"/>
  <c r="M1232" i="2" s="1"/>
  <c r="L1232" i="2" a="1"/>
  <c r="L1232" i="2" s="1"/>
  <c r="K1232" i="2" a="1"/>
  <c r="K1232" i="2" s="1"/>
  <c r="N1231" i="2" a="1"/>
  <c r="N1231" i="2" s="1"/>
  <c r="M1231" i="2" a="1"/>
  <c r="M1231" i="2" s="1"/>
  <c r="L1231" i="2" a="1"/>
  <c r="L1231" i="2" s="1"/>
  <c r="K1231" i="2" a="1"/>
  <c r="K1231" i="2" s="1"/>
  <c r="N1230" i="2" a="1"/>
  <c r="N1230" i="2" s="1"/>
  <c r="M1230" i="2" a="1"/>
  <c r="M1230" i="2" s="1"/>
  <c r="L1230" i="2" a="1"/>
  <c r="L1230" i="2" s="1"/>
  <c r="K1230" i="2" a="1"/>
  <c r="K1230" i="2" s="1"/>
  <c r="N1229" i="2" a="1"/>
  <c r="N1229" i="2" s="1"/>
  <c r="M1229" i="2" a="1"/>
  <c r="M1229" i="2" s="1"/>
  <c r="L1229" i="2" a="1"/>
  <c r="L1229" i="2" s="1"/>
  <c r="K1229" i="2" a="1"/>
  <c r="K1229" i="2" s="1"/>
  <c r="N1228" i="2" a="1"/>
  <c r="N1228" i="2" s="1"/>
  <c r="M1228" i="2" a="1"/>
  <c r="M1228" i="2" s="1"/>
  <c r="L1228" i="2" a="1"/>
  <c r="L1228" i="2" s="1"/>
  <c r="K1228" i="2" a="1"/>
  <c r="K1228" i="2" s="1"/>
  <c r="N1227" i="2" a="1"/>
  <c r="N1227" i="2" s="1"/>
  <c r="M1227" i="2" a="1"/>
  <c r="M1227" i="2" s="1"/>
  <c r="L1227" i="2" a="1"/>
  <c r="L1227" i="2" s="1"/>
  <c r="K1227" i="2" a="1"/>
  <c r="K1227" i="2" s="1"/>
  <c r="N1226" i="2" a="1"/>
  <c r="N1226" i="2" s="1"/>
  <c r="M1226" i="2" a="1"/>
  <c r="M1226" i="2" s="1"/>
  <c r="L1226" i="2" a="1"/>
  <c r="L1226" i="2" s="1"/>
  <c r="K1226" i="2" a="1"/>
  <c r="K1226" i="2" s="1"/>
  <c r="N1225" i="2" a="1"/>
  <c r="N1225" i="2" s="1"/>
  <c r="M1225" i="2" a="1"/>
  <c r="M1225" i="2" s="1"/>
  <c r="L1225" i="2" a="1"/>
  <c r="L1225" i="2" s="1"/>
  <c r="K1225" i="2" a="1"/>
  <c r="K1225" i="2" s="1"/>
  <c r="N1224" i="2" a="1"/>
  <c r="N1224" i="2" s="1"/>
  <c r="M1224" i="2" a="1"/>
  <c r="M1224" i="2" s="1"/>
  <c r="L1224" i="2" a="1"/>
  <c r="L1224" i="2" s="1"/>
  <c r="K1224" i="2" a="1"/>
  <c r="K1224" i="2" s="1"/>
  <c r="N1223" i="2" a="1"/>
  <c r="N1223" i="2" s="1"/>
  <c r="M1223" i="2" a="1"/>
  <c r="M1223" i="2" s="1"/>
  <c r="L1223" i="2" a="1"/>
  <c r="L1223" i="2" s="1"/>
  <c r="K1223" i="2" a="1"/>
  <c r="K1223" i="2" s="1"/>
  <c r="N1222" i="2" a="1"/>
  <c r="N1222" i="2" s="1"/>
  <c r="M1222" i="2" a="1"/>
  <c r="M1222" i="2" s="1"/>
  <c r="L1222" i="2" a="1"/>
  <c r="L1222" i="2" s="1"/>
  <c r="K1222" i="2" a="1"/>
  <c r="K1222" i="2" s="1"/>
  <c r="N1221" i="2" a="1"/>
  <c r="N1221" i="2" s="1"/>
  <c r="M1221" i="2" a="1"/>
  <c r="M1221" i="2" s="1"/>
  <c r="L1221" i="2" a="1"/>
  <c r="L1221" i="2" s="1"/>
  <c r="K1221" i="2" a="1"/>
  <c r="K1221" i="2" s="1"/>
  <c r="N1220" i="2" a="1"/>
  <c r="N1220" i="2" s="1"/>
  <c r="M1220" i="2" a="1"/>
  <c r="M1220" i="2" s="1"/>
  <c r="L1220" i="2" a="1"/>
  <c r="L1220" i="2" s="1"/>
  <c r="K1220" i="2" a="1"/>
  <c r="K1220" i="2" s="1"/>
  <c r="N1219" i="2" a="1"/>
  <c r="N1219" i="2" s="1"/>
  <c r="M1219" i="2" a="1"/>
  <c r="M1219" i="2" s="1"/>
  <c r="L1219" i="2" a="1"/>
  <c r="L1219" i="2" s="1"/>
  <c r="K1219" i="2" a="1"/>
  <c r="K1219" i="2" s="1"/>
  <c r="N1218" i="2" a="1"/>
  <c r="N1218" i="2" s="1"/>
  <c r="M1218" i="2" a="1"/>
  <c r="M1218" i="2" s="1"/>
  <c r="L1218" i="2" a="1"/>
  <c r="L1218" i="2" s="1"/>
  <c r="K1218" i="2" a="1"/>
  <c r="K1218" i="2" s="1"/>
  <c r="N1217" i="2" a="1"/>
  <c r="N1217" i="2" s="1"/>
  <c r="M1217" i="2" a="1"/>
  <c r="M1217" i="2" s="1"/>
  <c r="L1217" i="2" a="1"/>
  <c r="L1217" i="2" s="1"/>
  <c r="K1217" i="2" a="1"/>
  <c r="K1217" i="2" s="1"/>
  <c r="N1216" i="2" a="1"/>
  <c r="N1216" i="2" s="1"/>
  <c r="M1216" i="2" a="1"/>
  <c r="M1216" i="2" s="1"/>
  <c r="L1216" i="2" a="1"/>
  <c r="L1216" i="2" s="1"/>
  <c r="K1216" i="2" a="1"/>
  <c r="K1216" i="2" s="1"/>
  <c r="N1215" i="2" a="1"/>
  <c r="N1215" i="2" s="1"/>
  <c r="M1215" i="2" a="1"/>
  <c r="M1215" i="2" s="1"/>
  <c r="L1215" i="2" a="1"/>
  <c r="L1215" i="2" s="1"/>
  <c r="K1215" i="2" a="1"/>
  <c r="K1215" i="2" s="1"/>
  <c r="N1214" i="2" a="1"/>
  <c r="N1214" i="2" s="1"/>
  <c r="M1214" i="2" a="1"/>
  <c r="M1214" i="2" s="1"/>
  <c r="L1214" i="2" a="1"/>
  <c r="L1214" i="2" s="1"/>
  <c r="K1214" i="2" a="1"/>
  <c r="K1214" i="2" s="1"/>
  <c r="N1213" i="2" a="1"/>
  <c r="N1213" i="2" s="1"/>
  <c r="M1213" i="2" a="1"/>
  <c r="M1213" i="2" s="1"/>
  <c r="L1213" i="2" a="1"/>
  <c r="L1213" i="2" s="1"/>
  <c r="K1213" i="2" a="1"/>
  <c r="K1213" i="2" s="1"/>
  <c r="N1212" i="2" a="1"/>
  <c r="N1212" i="2" s="1"/>
  <c r="M1212" i="2" a="1"/>
  <c r="M1212" i="2" s="1"/>
  <c r="L1212" i="2" a="1"/>
  <c r="L1212" i="2" s="1"/>
  <c r="K1212" i="2" a="1"/>
  <c r="K1212" i="2" s="1"/>
  <c r="N1211" i="2" a="1"/>
  <c r="N1211" i="2" s="1"/>
  <c r="M1211" i="2" a="1"/>
  <c r="M1211" i="2" s="1"/>
  <c r="L1211" i="2" a="1"/>
  <c r="L1211" i="2" s="1"/>
  <c r="K1211" i="2" a="1"/>
  <c r="K1211" i="2" s="1"/>
  <c r="N1210" i="2" a="1"/>
  <c r="N1210" i="2" s="1"/>
  <c r="M1210" i="2" a="1"/>
  <c r="M1210" i="2" s="1"/>
  <c r="L1210" i="2" a="1"/>
  <c r="L1210" i="2" s="1"/>
  <c r="K1210" i="2" a="1"/>
  <c r="K1210" i="2" s="1"/>
  <c r="N1209" i="2" a="1"/>
  <c r="N1209" i="2" s="1"/>
  <c r="M1209" i="2" a="1"/>
  <c r="M1209" i="2" s="1"/>
  <c r="L1209" i="2" a="1"/>
  <c r="L1209" i="2" s="1"/>
  <c r="K1209" i="2" a="1"/>
  <c r="K1209" i="2" s="1"/>
  <c r="N1208" i="2" a="1"/>
  <c r="N1208" i="2" s="1"/>
  <c r="M1208" i="2" a="1"/>
  <c r="M1208" i="2" s="1"/>
  <c r="L1208" i="2" a="1"/>
  <c r="L1208" i="2" s="1"/>
  <c r="K1208" i="2" a="1"/>
  <c r="K1208" i="2" s="1"/>
  <c r="N1207" i="2" a="1"/>
  <c r="N1207" i="2" s="1"/>
  <c r="M1207" i="2" a="1"/>
  <c r="M1207" i="2" s="1"/>
  <c r="L1207" i="2" a="1"/>
  <c r="L1207" i="2" s="1"/>
  <c r="K1207" i="2" a="1"/>
  <c r="K1207" i="2" s="1"/>
  <c r="N1206" i="2" a="1"/>
  <c r="N1206" i="2" s="1"/>
  <c r="M1206" i="2" a="1"/>
  <c r="M1206" i="2" s="1"/>
  <c r="L1206" i="2" a="1"/>
  <c r="L1206" i="2" s="1"/>
  <c r="K1206" i="2" a="1"/>
  <c r="K1206" i="2" s="1"/>
  <c r="N1205" i="2" a="1"/>
  <c r="N1205" i="2" s="1"/>
  <c r="M1205" i="2" a="1"/>
  <c r="M1205" i="2" s="1"/>
  <c r="L1205" i="2" a="1"/>
  <c r="L1205" i="2" s="1"/>
  <c r="K1205" i="2" a="1"/>
  <c r="K1205" i="2" s="1"/>
  <c r="N1204" i="2" a="1"/>
  <c r="N1204" i="2" s="1"/>
  <c r="M1204" i="2" a="1"/>
  <c r="M1204" i="2" s="1"/>
  <c r="L1204" i="2" a="1"/>
  <c r="L1204" i="2" s="1"/>
  <c r="K1204" i="2" a="1"/>
  <c r="K1204" i="2" s="1"/>
  <c r="N1203" i="2" a="1"/>
  <c r="N1203" i="2" s="1"/>
  <c r="M1203" i="2" a="1"/>
  <c r="M1203" i="2" s="1"/>
  <c r="L1203" i="2" a="1"/>
  <c r="L1203" i="2" s="1"/>
  <c r="K1203" i="2" a="1"/>
  <c r="K1203" i="2" s="1"/>
  <c r="N1202" i="2" a="1"/>
  <c r="N1202" i="2" s="1"/>
  <c r="M1202" i="2" a="1"/>
  <c r="M1202" i="2" s="1"/>
  <c r="L1202" i="2" a="1"/>
  <c r="L1202" i="2" s="1"/>
  <c r="K1202" i="2" a="1"/>
  <c r="K1202" i="2" s="1"/>
  <c r="N1201" i="2" a="1"/>
  <c r="N1201" i="2" s="1"/>
  <c r="M1201" i="2" a="1"/>
  <c r="M1201" i="2" s="1"/>
  <c r="L1201" i="2" a="1"/>
  <c r="L1201" i="2" s="1"/>
  <c r="K1201" i="2" a="1"/>
  <c r="K1201" i="2" s="1"/>
  <c r="N1200" i="2" a="1"/>
  <c r="N1200" i="2" s="1"/>
  <c r="M1200" i="2" a="1"/>
  <c r="M1200" i="2" s="1"/>
  <c r="L1200" i="2"/>
  <c r="L1200" i="2" a="1"/>
  <c r="K1200" i="2" a="1"/>
  <c r="K1200" i="2" s="1"/>
  <c r="N1199" i="2" a="1"/>
  <c r="N1199" i="2" s="1"/>
  <c r="M1199" i="2" a="1"/>
  <c r="M1199" i="2" s="1"/>
  <c r="L1199" i="2" a="1"/>
  <c r="L1199" i="2" s="1"/>
  <c r="K1199" i="2" a="1"/>
  <c r="K1199" i="2" s="1"/>
  <c r="N1198" i="2" a="1"/>
  <c r="N1198" i="2" s="1"/>
  <c r="M1198" i="2" a="1"/>
  <c r="M1198" i="2" s="1"/>
  <c r="L1198" i="2" a="1"/>
  <c r="L1198" i="2" s="1"/>
  <c r="K1198" i="2" a="1"/>
  <c r="K1198" i="2" s="1"/>
  <c r="N1197" i="2" a="1"/>
  <c r="N1197" i="2" s="1"/>
  <c r="M1197" i="2" a="1"/>
  <c r="M1197" i="2" s="1"/>
  <c r="L1197" i="2" a="1"/>
  <c r="L1197" i="2" s="1"/>
  <c r="K1197" i="2" a="1"/>
  <c r="K1197" i="2" s="1"/>
  <c r="N1196" i="2" a="1"/>
  <c r="N1196" i="2" s="1"/>
  <c r="M1196" i="2" a="1"/>
  <c r="M1196" i="2" s="1"/>
  <c r="L1196" i="2" a="1"/>
  <c r="L1196" i="2" s="1"/>
  <c r="K1196" i="2" a="1"/>
  <c r="K1196" i="2" s="1"/>
  <c r="N1195" i="2" a="1"/>
  <c r="N1195" i="2" s="1"/>
  <c r="M1195" i="2" a="1"/>
  <c r="M1195" i="2" s="1"/>
  <c r="L1195" i="2" a="1"/>
  <c r="L1195" i="2" s="1"/>
  <c r="K1195" i="2" a="1"/>
  <c r="K1195" i="2" s="1"/>
  <c r="N1194" i="2" a="1"/>
  <c r="N1194" i="2" s="1"/>
  <c r="M1194" i="2" a="1"/>
  <c r="M1194" i="2" s="1"/>
  <c r="L1194" i="2" a="1"/>
  <c r="L1194" i="2" s="1"/>
  <c r="K1194" i="2" a="1"/>
  <c r="K1194" i="2" s="1"/>
  <c r="N1193" i="2" a="1"/>
  <c r="N1193" i="2" s="1"/>
  <c r="M1193" i="2" a="1"/>
  <c r="M1193" i="2" s="1"/>
  <c r="L1193" i="2" a="1"/>
  <c r="L1193" i="2" s="1"/>
  <c r="K1193" i="2" a="1"/>
  <c r="K1193" i="2" s="1"/>
  <c r="N1192" i="2" a="1"/>
  <c r="N1192" i="2" s="1"/>
  <c r="M1192" i="2" a="1"/>
  <c r="M1192" i="2" s="1"/>
  <c r="L1192" i="2" a="1"/>
  <c r="L1192" i="2" s="1"/>
  <c r="K1192" i="2" a="1"/>
  <c r="K1192" i="2" s="1"/>
  <c r="N1191" i="2" a="1"/>
  <c r="N1191" i="2" s="1"/>
  <c r="M1191" i="2" a="1"/>
  <c r="M1191" i="2" s="1"/>
  <c r="L1191" i="2" a="1"/>
  <c r="L1191" i="2" s="1"/>
  <c r="K1191" i="2" a="1"/>
  <c r="K1191" i="2" s="1"/>
  <c r="N1190" i="2" a="1"/>
  <c r="N1190" i="2" s="1"/>
  <c r="M1190" i="2" a="1"/>
  <c r="M1190" i="2" s="1"/>
  <c r="L1190" i="2" a="1"/>
  <c r="L1190" i="2" s="1"/>
  <c r="K1190" i="2" a="1"/>
  <c r="K1190" i="2" s="1"/>
  <c r="N1189" i="2" a="1"/>
  <c r="N1189" i="2" s="1"/>
  <c r="M1189" i="2"/>
  <c r="M1189" i="2" a="1"/>
  <c r="L1189" i="2" a="1"/>
  <c r="L1189" i="2" s="1"/>
  <c r="K1189" i="2" a="1"/>
  <c r="K1189" i="2" s="1"/>
  <c r="N1188" i="2" a="1"/>
  <c r="N1188" i="2" s="1"/>
  <c r="M1188" i="2" a="1"/>
  <c r="M1188" i="2" s="1"/>
  <c r="L1188" i="2" a="1"/>
  <c r="L1188" i="2" s="1"/>
  <c r="K1188" i="2" a="1"/>
  <c r="K1188" i="2" s="1"/>
  <c r="N1187" i="2" a="1"/>
  <c r="N1187" i="2" s="1"/>
  <c r="M1187" i="2" a="1"/>
  <c r="M1187" i="2" s="1"/>
  <c r="L1187" i="2" a="1"/>
  <c r="L1187" i="2" s="1"/>
  <c r="K1187" i="2" a="1"/>
  <c r="K1187" i="2" s="1"/>
  <c r="N1186" i="2" a="1"/>
  <c r="N1186" i="2" s="1"/>
  <c r="M1186" i="2" a="1"/>
  <c r="M1186" i="2" s="1"/>
  <c r="L1186" i="2" a="1"/>
  <c r="L1186" i="2" s="1"/>
  <c r="K1186" i="2" a="1"/>
  <c r="K1186" i="2" s="1"/>
  <c r="N1185" i="2" a="1"/>
  <c r="N1185" i="2" s="1"/>
  <c r="M1185" i="2"/>
  <c r="M1185" i="2" a="1"/>
  <c r="L1185" i="2" a="1"/>
  <c r="L1185" i="2" s="1"/>
  <c r="K1185" i="2" a="1"/>
  <c r="K1185" i="2" s="1"/>
  <c r="N1184" i="2" a="1"/>
  <c r="N1184" i="2" s="1"/>
  <c r="M1184" i="2" a="1"/>
  <c r="M1184" i="2" s="1"/>
  <c r="L1184" i="2" a="1"/>
  <c r="L1184" i="2" s="1"/>
  <c r="K1184" i="2"/>
  <c r="K1184" i="2" a="1"/>
  <c r="N1183" i="2"/>
  <c r="N1183" i="2" a="1"/>
  <c r="M1183" i="2" a="1"/>
  <c r="M1183" i="2" s="1"/>
  <c r="L1183" i="2" a="1"/>
  <c r="L1183" i="2" s="1"/>
  <c r="K1183" i="2" a="1"/>
  <c r="K1183" i="2" s="1"/>
  <c r="N1182" i="2" a="1"/>
  <c r="N1182" i="2" s="1"/>
  <c r="M1182" i="2" a="1"/>
  <c r="M1182" i="2" s="1"/>
  <c r="L1182" i="2"/>
  <c r="L1182" i="2" a="1"/>
  <c r="K1182" i="2"/>
  <c r="K1182" i="2" a="1"/>
  <c r="N1181" i="2" a="1"/>
  <c r="N1181" i="2" s="1"/>
  <c r="M1181" i="2" a="1"/>
  <c r="M1181" i="2" s="1"/>
  <c r="L1181" i="2" a="1"/>
  <c r="L1181" i="2" s="1"/>
  <c r="K1181" i="2" a="1"/>
  <c r="K1181" i="2" s="1"/>
  <c r="N1180" i="2" a="1"/>
  <c r="N1180" i="2" s="1"/>
  <c r="M1180" i="2" a="1"/>
  <c r="M1180" i="2" s="1"/>
  <c r="L1180" i="2"/>
  <c r="L1180" i="2" a="1"/>
  <c r="K1180" i="2" a="1"/>
  <c r="K1180" i="2" s="1"/>
  <c r="N1179" i="2" a="1"/>
  <c r="N1179" i="2" s="1"/>
  <c r="M1179" i="2" a="1"/>
  <c r="M1179" i="2" s="1"/>
  <c r="L1179" i="2" a="1"/>
  <c r="L1179" i="2" s="1"/>
  <c r="K1179" i="2" a="1"/>
  <c r="K1179" i="2" s="1"/>
  <c r="N1178" i="2"/>
  <c r="N1178" i="2" a="1"/>
  <c r="M1178" i="2" a="1"/>
  <c r="M1178" i="2" s="1"/>
  <c r="L1178" i="2" a="1"/>
  <c r="L1178" i="2" s="1"/>
  <c r="K1178" i="2" a="1"/>
  <c r="K1178" i="2" s="1"/>
  <c r="N1177" i="2"/>
  <c r="N1177" i="2" a="1"/>
  <c r="M1177" i="2"/>
  <c r="M1177" i="2" a="1"/>
  <c r="L1177" i="2" a="1"/>
  <c r="L1177" i="2" s="1"/>
  <c r="K1177" i="2" a="1"/>
  <c r="K1177" i="2" s="1"/>
  <c r="N1176" i="2" a="1"/>
  <c r="N1176" i="2" s="1"/>
  <c r="M1176" i="2" a="1"/>
  <c r="M1176" i="2" s="1"/>
  <c r="L1176" i="2"/>
  <c r="L1176" i="2" a="1"/>
  <c r="K1176" i="2" a="1"/>
  <c r="K1176" i="2" s="1"/>
  <c r="N1175" i="2" a="1"/>
  <c r="N1175" i="2" s="1"/>
  <c r="M1175" i="2" a="1"/>
  <c r="M1175" i="2" s="1"/>
  <c r="L1175" i="2" a="1"/>
  <c r="L1175" i="2" s="1"/>
  <c r="K1175" i="2"/>
  <c r="K1175" i="2" a="1"/>
  <c r="N1174" i="2" a="1"/>
  <c r="N1174" i="2" s="1"/>
  <c r="M1174" i="2"/>
  <c r="M1174" i="2" a="1"/>
  <c r="L1174" i="2" a="1"/>
  <c r="L1174" i="2" s="1"/>
  <c r="K1174" i="2" a="1"/>
  <c r="K1174" i="2" s="1"/>
  <c r="N1173" i="2" a="1"/>
  <c r="N1173" i="2" s="1"/>
  <c r="M1173" i="2" a="1"/>
  <c r="M1173" i="2" s="1"/>
  <c r="L1173" i="2" a="1"/>
  <c r="L1173" i="2" s="1"/>
  <c r="K1173" i="2"/>
  <c r="K1173" i="2" a="1"/>
  <c r="N1172" i="2"/>
  <c r="N1172" i="2" a="1"/>
  <c r="M1172" i="2" a="1"/>
  <c r="M1172" i="2" s="1"/>
  <c r="L1172" i="2" a="1"/>
  <c r="L1172" i="2" s="1"/>
  <c r="K1172" i="2"/>
  <c r="K1172" i="2" a="1"/>
  <c r="N1171" i="2" a="1"/>
  <c r="N1171" i="2" s="1"/>
  <c r="M1171" i="2" a="1"/>
  <c r="M1171" i="2" s="1"/>
  <c r="L1171" i="2"/>
  <c r="L1171" i="2" a="1"/>
  <c r="K1171" i="2" a="1"/>
  <c r="K1171" i="2" s="1"/>
  <c r="N1170" i="2" a="1"/>
  <c r="N1170" i="2" s="1"/>
  <c r="M1170" i="2" a="1"/>
  <c r="M1170" i="2" s="1"/>
  <c r="L1170" i="2" a="1"/>
  <c r="L1170" i="2" s="1"/>
  <c r="K1170" i="2"/>
  <c r="K1170" i="2" a="1"/>
  <c r="N1169" i="2" a="1"/>
  <c r="N1169" i="2" s="1"/>
  <c r="M1169" i="2"/>
  <c r="M1169" i="2" a="1"/>
  <c r="L1169" i="2"/>
  <c r="L1169" i="2" a="1"/>
  <c r="K1169" i="2"/>
  <c r="K1169" i="2" a="1"/>
  <c r="N1168" i="2" a="1"/>
  <c r="N1168" i="2" s="1"/>
  <c r="M1168" i="2" a="1"/>
  <c r="M1168" i="2" s="1"/>
  <c r="L1168" i="2" a="1"/>
  <c r="L1168" i="2" s="1"/>
  <c r="K1168" i="2"/>
  <c r="K1168" i="2" a="1"/>
  <c r="N1167" i="2" a="1"/>
  <c r="N1167" i="2" s="1"/>
  <c r="M1167" i="2" a="1"/>
  <c r="M1167" i="2" s="1"/>
  <c r="L1167" i="2" a="1"/>
  <c r="L1167" i="2" s="1"/>
  <c r="K1167" i="2"/>
  <c r="K1167" i="2" a="1"/>
  <c r="N1166" i="2"/>
  <c r="N1166" i="2" a="1"/>
  <c r="M1166" i="2" a="1"/>
  <c r="M1166" i="2" s="1"/>
  <c r="L1166" i="2"/>
  <c r="L1166" i="2" a="1"/>
  <c r="K1166" i="2"/>
  <c r="K1166" i="2" a="1"/>
  <c r="N1165" i="2" a="1"/>
  <c r="N1165" i="2" s="1"/>
  <c r="M1165" i="2" a="1"/>
  <c r="M1165" i="2" s="1"/>
  <c r="L1165" i="2" a="1"/>
  <c r="L1165" i="2" s="1"/>
  <c r="K1165" i="2" a="1"/>
  <c r="K1165" i="2" s="1"/>
  <c r="N1164" i="2"/>
  <c r="N1164" i="2" a="1"/>
  <c r="M1164" i="2" a="1"/>
  <c r="M1164" i="2" s="1"/>
  <c r="L1164" i="2" a="1"/>
  <c r="L1164" i="2" s="1"/>
  <c r="K1164" i="2"/>
  <c r="K1164" i="2" a="1"/>
  <c r="N1163" i="2"/>
  <c r="N1163" i="2" a="1"/>
  <c r="M1163" i="2"/>
  <c r="M1163" i="2" a="1"/>
  <c r="L1163" i="2" a="1"/>
  <c r="L1163" i="2" s="1"/>
  <c r="K1163" i="2"/>
  <c r="K1163" i="2" a="1"/>
  <c r="N1162" i="2" a="1"/>
  <c r="N1162" i="2" s="1"/>
  <c r="M1162" i="2" a="1"/>
  <c r="M1162" i="2" s="1"/>
  <c r="L1162" i="2" a="1"/>
  <c r="L1162" i="2" s="1"/>
  <c r="K1162" i="2" a="1"/>
  <c r="K1162" i="2" s="1"/>
  <c r="N1161" i="2" a="1"/>
  <c r="N1161" i="2" s="1"/>
  <c r="M1161" i="2"/>
  <c r="M1161" i="2" a="1"/>
  <c r="L1161" i="2" a="1"/>
  <c r="L1161" i="2" s="1"/>
  <c r="K1161" i="2"/>
  <c r="K1161" i="2" a="1"/>
  <c r="N1160" i="2"/>
  <c r="N1160" i="2" a="1"/>
  <c r="M1160" i="2"/>
  <c r="M1160" i="2" a="1"/>
  <c r="L1160" i="2"/>
  <c r="L1160" i="2" a="1"/>
  <c r="K1160" i="2" a="1"/>
  <c r="K1160" i="2" s="1"/>
  <c r="N1159" i="2" a="1"/>
  <c r="N1159" i="2" s="1"/>
  <c r="M1159" i="2" a="1"/>
  <c r="M1159" i="2" s="1"/>
  <c r="L1159" i="2" a="1"/>
  <c r="L1159" i="2" s="1"/>
  <c r="K1159" i="2" a="1"/>
  <c r="K1159" i="2" s="1"/>
  <c r="N1158" i="2" a="1"/>
  <c r="N1158" i="2" s="1"/>
  <c r="M1158" i="2" a="1"/>
  <c r="M1158" i="2" s="1"/>
  <c r="L1158" i="2" a="1"/>
  <c r="L1158" i="2" s="1"/>
  <c r="K1158" i="2"/>
  <c r="K1158" i="2" a="1"/>
  <c r="N1157" i="2"/>
  <c r="N1157" i="2" a="1"/>
  <c r="M1157" i="2"/>
  <c r="M1157" i="2" a="1"/>
  <c r="L1157" i="2"/>
  <c r="L1157" i="2" a="1"/>
  <c r="K1157" i="2"/>
  <c r="K1157" i="2" a="1"/>
  <c r="N1156" i="2" a="1"/>
  <c r="N1156" i="2" s="1"/>
  <c r="M1156" i="2"/>
  <c r="M1156" i="2" a="1"/>
  <c r="L1156" i="2" a="1"/>
  <c r="L1156" i="2" s="1"/>
  <c r="K1156" i="2" a="1"/>
  <c r="K1156" i="2" s="1"/>
  <c r="N1155" i="2" a="1"/>
  <c r="N1155" i="2" s="1"/>
  <c r="M1155" i="2" a="1"/>
  <c r="M1155" i="2" s="1"/>
  <c r="L1155" i="2" a="1"/>
  <c r="L1155" i="2" s="1"/>
  <c r="K1155" i="2" a="1"/>
  <c r="K1155" i="2" s="1"/>
  <c r="N1154" i="2"/>
  <c r="N1154" i="2" a="1"/>
  <c r="M1154" i="2"/>
  <c r="M1154" i="2" a="1"/>
  <c r="L1154" i="2"/>
  <c r="L1154" i="2" a="1"/>
  <c r="K1154" i="2"/>
  <c r="K1154" i="2" a="1"/>
  <c r="N1153" i="2" a="1"/>
  <c r="N1153" i="2" s="1"/>
  <c r="M1153" i="2" a="1"/>
  <c r="M1153" i="2" s="1"/>
  <c r="L1153" i="2"/>
  <c r="L1153" i="2" a="1"/>
  <c r="K1153" i="2" a="1"/>
  <c r="K1153" i="2" s="1"/>
  <c r="N1152" i="2" a="1"/>
  <c r="N1152" i="2" s="1"/>
  <c r="M1152" i="2" a="1"/>
  <c r="M1152" i="2" s="1"/>
  <c r="L1152" i="2" a="1"/>
  <c r="L1152" i="2" s="1"/>
  <c r="K1152" i="2"/>
  <c r="K1152" i="2" a="1"/>
  <c r="N1151" i="2" a="1"/>
  <c r="N1151" i="2" s="1"/>
  <c r="M1151" i="2"/>
  <c r="M1151" i="2" a="1"/>
  <c r="L1151" i="2"/>
  <c r="L1151" i="2" a="1"/>
  <c r="K1151" i="2"/>
  <c r="K1151" i="2" a="1"/>
  <c r="N1150" i="2" a="1"/>
  <c r="N1150" i="2" s="1"/>
  <c r="M1150" i="2" a="1"/>
  <c r="M1150" i="2" s="1"/>
  <c r="L1150" i="2" a="1"/>
  <c r="L1150" i="2" s="1"/>
  <c r="K1150" i="2"/>
  <c r="K1150" i="2" a="1"/>
  <c r="N1149" i="2" a="1"/>
  <c r="N1149" i="2" s="1"/>
  <c r="M1149" i="2" a="1"/>
  <c r="M1149" i="2" s="1"/>
  <c r="L1149" i="2" a="1"/>
  <c r="L1149" i="2" s="1"/>
  <c r="K1149" i="2"/>
  <c r="K1149" i="2" a="1"/>
  <c r="N1148" i="2"/>
  <c r="N1148" i="2" a="1"/>
  <c r="M1148" i="2" a="1"/>
  <c r="M1148" i="2" s="1"/>
  <c r="L1148" i="2"/>
  <c r="L1148" i="2" a="1"/>
  <c r="K1148" i="2"/>
  <c r="K1148" i="2" a="1"/>
  <c r="N1147" i="2" a="1"/>
  <c r="N1147" i="2" s="1"/>
  <c r="M1147" i="2" a="1"/>
  <c r="M1147" i="2" s="1"/>
  <c r="L1147" i="2" a="1"/>
  <c r="L1147" i="2" s="1"/>
  <c r="K1147" i="2" a="1"/>
  <c r="K1147" i="2" s="1"/>
  <c r="N1146" i="2"/>
  <c r="N1146" i="2" a="1"/>
  <c r="M1146" i="2" a="1"/>
  <c r="M1146" i="2" s="1"/>
  <c r="L1146" i="2" a="1"/>
  <c r="L1146" i="2" s="1"/>
  <c r="K1146" i="2" a="1"/>
  <c r="K1146" i="2" s="1"/>
  <c r="N1145" i="2"/>
  <c r="N1145" i="2" a="1"/>
  <c r="M1145" i="2"/>
  <c r="M1145" i="2" a="1"/>
  <c r="L1145" i="2" a="1"/>
  <c r="L1145" i="2" s="1"/>
  <c r="K1145" i="2"/>
  <c r="K1145" i="2" a="1"/>
  <c r="N1144" i="2" a="1"/>
  <c r="N1144" i="2" s="1"/>
  <c r="M1144" i="2" a="1"/>
  <c r="M1144" i="2" s="1"/>
  <c r="L1144" i="2" a="1"/>
  <c r="L1144" i="2" s="1"/>
  <c r="K1144" i="2" a="1"/>
  <c r="K1144" i="2" s="1"/>
  <c r="N1143" i="2" a="1"/>
  <c r="N1143" i="2" s="1"/>
  <c r="M1143" i="2"/>
  <c r="M1143" i="2" a="1"/>
  <c r="L1143" i="2" a="1"/>
  <c r="L1143" i="2" s="1"/>
  <c r="K1143" i="2"/>
  <c r="K1143" i="2" a="1"/>
  <c r="N1142" i="2" a="1"/>
  <c r="N1142" i="2" s="1"/>
  <c r="M1142" i="2"/>
  <c r="M1142" i="2" a="1"/>
  <c r="L1142" i="2"/>
  <c r="L1142" i="2" a="1"/>
  <c r="K1142" i="2" a="1"/>
  <c r="K1142" i="2" s="1"/>
  <c r="N1141" i="2" a="1"/>
  <c r="N1141" i="2" s="1"/>
  <c r="M1141" i="2" a="1"/>
  <c r="M1141" i="2" s="1"/>
  <c r="L1141" i="2" a="1"/>
  <c r="L1141" i="2" s="1"/>
  <c r="K1141" i="2" a="1"/>
  <c r="K1141" i="2" s="1"/>
  <c r="N1140" i="2" a="1"/>
  <c r="N1140" i="2" s="1"/>
  <c r="M1140" i="2" a="1"/>
  <c r="M1140" i="2" s="1"/>
  <c r="L1140" i="2" a="1"/>
  <c r="L1140" i="2" s="1"/>
  <c r="K1140" i="2"/>
  <c r="K1140" i="2" a="1"/>
  <c r="N1139" i="2"/>
  <c r="N1139" i="2" a="1"/>
  <c r="M1139" i="2" a="1"/>
  <c r="M1139" i="2" s="1"/>
  <c r="L1139" i="2"/>
  <c r="L1139" i="2" a="1"/>
  <c r="K1139" i="2"/>
  <c r="K1139" i="2" a="1"/>
  <c r="N1138" i="2" a="1"/>
  <c r="N1138" i="2" s="1"/>
  <c r="M1138" i="2"/>
  <c r="M1138" i="2" a="1"/>
  <c r="L1138" i="2" a="1"/>
  <c r="L1138" i="2" s="1"/>
  <c r="K1138" i="2"/>
  <c r="K1138" i="2" a="1"/>
  <c r="N1137" i="2" a="1"/>
  <c r="N1137" i="2" s="1"/>
  <c r="M1137" i="2" a="1"/>
  <c r="M1137" i="2" s="1"/>
  <c r="L1137" i="2" a="1"/>
  <c r="L1137" i="2" s="1"/>
  <c r="K1137" i="2"/>
  <c r="K1137" i="2" a="1"/>
  <c r="N1136" i="2"/>
  <c r="N1136" i="2" a="1"/>
  <c r="M1136" i="2"/>
  <c r="M1136" i="2" a="1"/>
  <c r="L1136" i="2" a="1"/>
  <c r="L1136" i="2" s="1"/>
  <c r="K1136" i="2"/>
  <c r="K1136" i="2" a="1"/>
  <c r="N1135" i="2" a="1"/>
  <c r="N1135" i="2" s="1"/>
  <c r="M1135" i="2" a="1"/>
  <c r="M1135" i="2" s="1"/>
  <c r="L1135" i="2"/>
  <c r="L1135" i="2" a="1"/>
  <c r="K1135" i="2" a="1"/>
  <c r="K1135" i="2" s="1"/>
  <c r="N1134" i="2"/>
  <c r="N1134" i="2" a="1"/>
  <c r="M1134" i="2" a="1"/>
  <c r="M1134" i="2" s="1"/>
  <c r="L1134" i="2" a="1"/>
  <c r="L1134" i="2" s="1"/>
  <c r="K1134" i="2"/>
  <c r="K1134" i="2" a="1"/>
  <c r="N1133" i="2" a="1"/>
  <c r="N1133" i="2" s="1"/>
  <c r="M1133" i="2"/>
  <c r="M1133" i="2" a="1"/>
  <c r="L1133" i="2"/>
  <c r="L1133" i="2" a="1"/>
  <c r="K1133" i="2" a="1"/>
  <c r="K1133" i="2" s="1"/>
  <c r="N1132" i="2" a="1"/>
  <c r="N1132" i="2" s="1"/>
  <c r="M1132" i="2" a="1"/>
  <c r="M1132" i="2" s="1"/>
  <c r="L1132" i="2" a="1"/>
  <c r="L1132" i="2" s="1"/>
  <c r="K1132" i="2"/>
  <c r="K1132" i="2" a="1"/>
  <c r="N1131" i="2" a="1"/>
  <c r="N1131" i="2" s="1"/>
  <c r="M1131" i="2"/>
  <c r="M1131" i="2" a="1"/>
  <c r="L1131" i="2" a="1"/>
  <c r="L1131" i="2" s="1"/>
  <c r="K1131" i="2"/>
  <c r="K1131" i="2" a="1"/>
  <c r="N1130" i="2"/>
  <c r="N1130" i="2" a="1"/>
  <c r="M1130" i="2"/>
  <c r="M1130" i="2" a="1"/>
  <c r="L1130" i="2"/>
  <c r="L1130" i="2" a="1"/>
  <c r="K1130" i="2"/>
  <c r="K1130" i="2" a="1"/>
  <c r="N1129" i="2" a="1"/>
  <c r="N1129" i="2" s="1"/>
  <c r="M1129" i="2" a="1"/>
  <c r="M1129" i="2" s="1"/>
  <c r="L1129" i="2" a="1"/>
  <c r="L1129" i="2" s="1"/>
  <c r="K1129" i="2" a="1"/>
  <c r="K1129" i="2" s="1"/>
  <c r="N1128" i="2"/>
  <c r="N1128" i="2" a="1"/>
  <c r="M1128" i="2" a="1"/>
  <c r="M1128" i="2" s="1"/>
  <c r="L1128" i="2" a="1"/>
  <c r="L1128" i="2" s="1"/>
  <c r="K1128" i="2"/>
  <c r="K1128" i="2" a="1"/>
  <c r="N1127" i="2"/>
  <c r="N1127" i="2" a="1"/>
  <c r="M1127" i="2"/>
  <c r="M1127" i="2" a="1"/>
  <c r="L1127" i="2" a="1"/>
  <c r="L1127" i="2" s="1"/>
  <c r="K1127" i="2"/>
  <c r="K1127" i="2" a="1"/>
  <c r="N1126" i="2" a="1"/>
  <c r="N1126" i="2" s="1"/>
  <c r="M1126" i="2"/>
  <c r="M1126" i="2" a="1"/>
  <c r="L1126" i="2" a="1"/>
  <c r="L1126" i="2" s="1"/>
  <c r="K1126" i="2" a="1"/>
  <c r="K1126" i="2" s="1"/>
  <c r="N1125" i="2" a="1"/>
  <c r="N1125" i="2" s="1"/>
  <c r="M1125" i="2"/>
  <c r="M1125" i="2" a="1"/>
  <c r="L1125" i="2" a="1"/>
  <c r="L1125" i="2" s="1"/>
  <c r="K1125" i="2"/>
  <c r="K1125" i="2" a="1"/>
  <c r="N1124" i="2"/>
  <c r="N1124" i="2" a="1"/>
  <c r="M1124" i="2"/>
  <c r="M1124" i="2" a="1"/>
  <c r="L1124" i="2"/>
  <c r="L1124" i="2" a="1"/>
  <c r="K1124" i="2" a="1"/>
  <c r="K1124" i="2" s="1"/>
  <c r="N1123" i="2" a="1"/>
  <c r="N1123" i="2" s="1"/>
  <c r="M1123" i="2" a="1"/>
  <c r="M1123" i="2" s="1"/>
  <c r="L1123" i="2"/>
  <c r="L1123" i="2" a="1"/>
  <c r="K1123" i="2" a="1"/>
  <c r="K1123" i="2" s="1"/>
  <c r="N1122" i="2" a="1"/>
  <c r="N1122" i="2" s="1"/>
  <c r="M1122" i="2" a="1"/>
  <c r="M1122" i="2" s="1"/>
  <c r="L1122" i="2" a="1"/>
  <c r="L1122" i="2" s="1"/>
  <c r="K1122" i="2"/>
  <c r="K1122" i="2" a="1"/>
  <c r="N1121" i="2"/>
  <c r="N1121" i="2" a="1"/>
  <c r="M1121" i="2"/>
  <c r="M1121" i="2" a="1"/>
  <c r="L1121" i="2"/>
  <c r="L1121" i="2" a="1"/>
  <c r="K1121" i="2"/>
  <c r="K1121" i="2" a="1"/>
  <c r="N1120" i="2" a="1"/>
  <c r="N1120" i="2" s="1"/>
  <c r="M1120" i="2" a="1"/>
  <c r="M1120" i="2" s="1"/>
  <c r="L1120" i="2" a="1"/>
  <c r="L1120" i="2" s="1"/>
  <c r="K1120" i="2"/>
  <c r="K1120" i="2" a="1"/>
  <c r="N1119" i="2" a="1"/>
  <c r="N1119" i="2" s="1"/>
  <c r="M1119" i="2" a="1"/>
  <c r="M1119" i="2" s="1"/>
  <c r="L1119" i="2" a="1"/>
  <c r="L1119" i="2" s="1"/>
  <c r="K1119" i="2" a="1"/>
  <c r="K1119" i="2" s="1"/>
  <c r="N1118" i="2"/>
  <c r="N1118" i="2" a="1"/>
  <c r="M1118" i="2"/>
  <c r="M1118" i="2" a="1"/>
  <c r="L1118" i="2" a="1"/>
  <c r="L1118" i="2" s="1"/>
  <c r="K1118" i="2"/>
  <c r="K1118" i="2" a="1"/>
  <c r="N1117" i="2" a="1"/>
  <c r="N1117" i="2" s="1"/>
  <c r="M1117" i="2" a="1"/>
  <c r="M1117" i="2" s="1"/>
  <c r="L1117" i="2"/>
  <c r="L1117" i="2" a="1"/>
  <c r="K1117" i="2" a="1"/>
  <c r="K1117" i="2" s="1"/>
  <c r="N1116" i="2"/>
  <c r="N1116" i="2" a="1"/>
  <c r="M1116" i="2" a="1"/>
  <c r="M1116" i="2" s="1"/>
  <c r="L1116" i="2" a="1"/>
  <c r="L1116" i="2" s="1"/>
  <c r="K1116" i="2"/>
  <c r="K1116" i="2" a="1"/>
  <c r="N1115" i="2"/>
  <c r="N1115" i="2" a="1"/>
  <c r="M1115" i="2"/>
  <c r="M1115" i="2" a="1"/>
  <c r="L1115" i="2" a="1"/>
  <c r="L1115" i="2" s="1"/>
  <c r="K1115" i="2"/>
  <c r="K1115" i="2" a="1"/>
  <c r="N1114" i="2" a="1"/>
  <c r="N1114" i="2" s="1"/>
  <c r="M1114" i="2" a="1"/>
  <c r="M1114" i="2" s="1"/>
  <c r="L1114" i="2" a="1"/>
  <c r="L1114" i="2" s="1"/>
  <c r="K1114" i="2" a="1"/>
  <c r="K1114" i="2" s="1"/>
  <c r="N1113" i="2" a="1"/>
  <c r="N1113" i="2" s="1"/>
  <c r="M1113" i="2" a="1"/>
  <c r="M1113" i="2" s="1"/>
  <c r="L1113" i="2" a="1"/>
  <c r="L1113" i="2" s="1"/>
  <c r="K1113" i="2"/>
  <c r="K1113" i="2" a="1"/>
  <c r="N1112" i="2"/>
  <c r="N1112" i="2" a="1"/>
  <c r="M1112" i="2"/>
  <c r="M1112" i="2" a="1"/>
  <c r="L1112" i="2"/>
  <c r="L1112" i="2" a="1"/>
  <c r="K1112" i="2" a="1"/>
  <c r="K1112" i="2" s="1"/>
  <c r="N1111" i="2" a="1"/>
  <c r="N1111" i="2" s="1"/>
  <c r="M1111" i="2" a="1"/>
  <c r="M1111" i="2" s="1"/>
  <c r="L1111" i="2" a="1"/>
  <c r="L1111" i="2" s="1"/>
  <c r="K1111" i="2" a="1"/>
  <c r="K1111" i="2" s="1"/>
  <c r="N1110" i="2" a="1"/>
  <c r="N1110" i="2" s="1"/>
  <c r="M1110" i="2" a="1"/>
  <c r="M1110" i="2" s="1"/>
  <c r="L1110" i="2" a="1"/>
  <c r="L1110" i="2" s="1"/>
  <c r="K1110" i="2"/>
  <c r="K1110" i="2" a="1"/>
  <c r="N1109" i="2"/>
  <c r="N1109" i="2" a="1"/>
  <c r="M1109" i="2"/>
  <c r="M1109" i="2" a="1"/>
  <c r="L1109" i="2"/>
  <c r="L1109" i="2" a="1"/>
  <c r="K1109" i="2"/>
  <c r="K1109" i="2" a="1"/>
  <c r="N1108" i="2" a="1"/>
  <c r="N1108" i="2" s="1"/>
  <c r="M1108" i="2" a="1"/>
  <c r="M1108" i="2" s="1"/>
  <c r="L1108" i="2" a="1"/>
  <c r="L1108" i="2" s="1"/>
  <c r="K1108" i="2" a="1"/>
  <c r="K1108" i="2" s="1"/>
  <c r="N1107" i="2" a="1"/>
  <c r="N1107" i="2" s="1"/>
  <c r="M1107" i="2"/>
  <c r="M1107" i="2" a="1"/>
  <c r="L1107" i="2" a="1"/>
  <c r="L1107" i="2" s="1"/>
  <c r="K1107" i="2" a="1"/>
  <c r="K1107" i="2" s="1"/>
  <c r="N1106" i="2"/>
  <c r="N1106" i="2" a="1"/>
  <c r="M1106" i="2"/>
  <c r="M1106" i="2" a="1"/>
  <c r="L1106" i="2"/>
  <c r="L1106" i="2" a="1"/>
  <c r="K1106" i="2" a="1"/>
  <c r="K1106" i="2" s="1"/>
  <c r="N1105" i="2" a="1"/>
  <c r="N1105" i="2" s="1"/>
  <c r="M1105" i="2" a="1"/>
  <c r="M1105" i="2" s="1"/>
  <c r="L1105" i="2" a="1"/>
  <c r="L1105" i="2" s="1"/>
  <c r="K1105" i="2" a="1"/>
  <c r="K1105" i="2" s="1"/>
  <c r="N1104" i="2" a="1"/>
  <c r="N1104" i="2" s="1"/>
  <c r="M1104" i="2" a="1"/>
  <c r="M1104" i="2" s="1"/>
  <c r="L1104" i="2" a="1"/>
  <c r="L1104" i="2" s="1"/>
  <c r="K1104" i="2"/>
  <c r="K1104" i="2" a="1"/>
  <c r="N1103" i="2"/>
  <c r="N1103" i="2" a="1"/>
  <c r="M1103" i="2" a="1"/>
  <c r="M1103" i="2" s="1"/>
  <c r="L1103" i="2"/>
  <c r="L1103" i="2" a="1"/>
  <c r="K1103" i="2"/>
  <c r="K1103" i="2" a="1"/>
  <c r="N1102" i="2" a="1"/>
  <c r="N1102" i="2" s="1"/>
  <c r="M1102" i="2"/>
  <c r="M1102" i="2" a="1"/>
  <c r="L1102" i="2" a="1"/>
  <c r="L1102" i="2" s="1"/>
  <c r="K1102" i="2" a="1"/>
  <c r="K1102" i="2" s="1"/>
  <c r="N1101" i="2" a="1"/>
  <c r="N1101" i="2" s="1"/>
  <c r="M1101" i="2" a="1"/>
  <c r="M1101" i="2" s="1"/>
  <c r="L1101" i="2" a="1"/>
  <c r="L1101" i="2" s="1"/>
  <c r="K1101" i="2"/>
  <c r="K1101" i="2" a="1"/>
  <c r="N1100" i="2"/>
  <c r="N1100" i="2" a="1"/>
  <c r="M1100" i="2" a="1"/>
  <c r="M1100" i="2" s="1"/>
  <c r="L1100" i="2" a="1"/>
  <c r="L1100" i="2" s="1"/>
  <c r="K1100" i="2"/>
  <c r="K1100" i="2" a="1"/>
  <c r="N1099" i="2" a="1"/>
  <c r="N1099" i="2" s="1"/>
  <c r="M1099" i="2" a="1"/>
  <c r="M1099" i="2" s="1"/>
  <c r="L1099" i="2" a="1"/>
  <c r="L1099" i="2" s="1"/>
  <c r="K1099" i="2" a="1"/>
  <c r="K1099" i="2" s="1"/>
  <c r="N1098" i="2" a="1"/>
  <c r="N1098" i="2" s="1"/>
  <c r="M1098" i="2" a="1"/>
  <c r="M1098" i="2" s="1"/>
  <c r="L1098" i="2" a="1"/>
  <c r="L1098" i="2" s="1"/>
  <c r="K1098" i="2"/>
  <c r="K1098" i="2" a="1"/>
  <c r="N1097" i="2" a="1"/>
  <c r="N1097" i="2" s="1"/>
  <c r="M1097" i="2"/>
  <c r="M1097" i="2" a="1"/>
  <c r="L1097" i="2"/>
  <c r="L1097" i="2" a="1"/>
  <c r="K1097" i="2"/>
  <c r="K1097" i="2" a="1"/>
  <c r="N1096" i="2" a="1"/>
  <c r="N1096" i="2" s="1"/>
  <c r="M1096" i="2" a="1"/>
  <c r="M1096" i="2" s="1"/>
  <c r="L1096" i="2"/>
  <c r="L1096" i="2" a="1"/>
  <c r="K1096" i="2" a="1"/>
  <c r="K1096" i="2" s="1"/>
  <c r="N1095" i="2" a="1"/>
  <c r="N1095" i="2" s="1"/>
  <c r="M1095" i="2" a="1"/>
  <c r="M1095" i="2" s="1"/>
  <c r="L1095" i="2" a="1"/>
  <c r="L1095" i="2" s="1"/>
  <c r="K1095" i="2"/>
  <c r="K1095" i="2" a="1"/>
  <c r="N1094" i="2" a="1"/>
  <c r="N1094" i="2" s="1"/>
  <c r="M1094" i="2"/>
  <c r="M1094" i="2" a="1"/>
  <c r="L1094" i="2"/>
  <c r="L1094" i="2" a="1"/>
  <c r="K1094" i="2"/>
  <c r="K1094" i="2" a="1"/>
  <c r="N1093" i="2" a="1"/>
  <c r="N1093" i="2" s="1"/>
  <c r="M1093" i="2"/>
  <c r="M1093" i="2" a="1"/>
  <c r="L1093" i="2" a="1"/>
  <c r="L1093" i="2" s="1"/>
  <c r="K1093" i="2" a="1"/>
  <c r="K1093" i="2" s="1"/>
  <c r="N1092" i="2"/>
  <c r="N1092" i="2" a="1"/>
  <c r="M1092" i="2"/>
  <c r="M1092" i="2" a="1"/>
  <c r="L1092" i="2"/>
  <c r="L1092" i="2" a="1"/>
  <c r="K1092" i="2" a="1"/>
  <c r="K1092" i="2" s="1"/>
  <c r="N1091" i="2" a="1"/>
  <c r="N1091" i="2" s="1"/>
  <c r="M1091" i="2"/>
  <c r="M1091" i="2" a="1"/>
  <c r="L1091" i="2"/>
  <c r="L1091" i="2" a="1"/>
  <c r="K1091" i="2" a="1"/>
  <c r="K1091" i="2" s="1"/>
  <c r="N1090" i="2" a="1"/>
  <c r="N1090" i="2" s="1"/>
  <c r="M1090" i="2"/>
  <c r="M1090" i="2" a="1"/>
  <c r="L1090" i="2" a="1"/>
  <c r="L1090" i="2" s="1"/>
  <c r="K1090" i="2"/>
  <c r="K1090" i="2" a="1"/>
  <c r="N1089" i="2" a="1"/>
  <c r="N1089" i="2" s="1"/>
  <c r="M1089" i="2"/>
  <c r="M1089" i="2" a="1"/>
  <c r="L1089" i="2"/>
  <c r="L1089" i="2" a="1"/>
  <c r="K1089" i="2"/>
  <c r="K1089" i="2" a="1"/>
  <c r="N1088" i="2" a="1"/>
  <c r="N1088" i="2" s="1"/>
  <c r="M1088" i="2" a="1"/>
  <c r="M1088" i="2" s="1"/>
  <c r="L1088" i="2"/>
  <c r="L1088" i="2" a="1"/>
  <c r="K1088" i="2"/>
  <c r="K1088" i="2" a="1"/>
  <c r="N1087" i="2" a="1"/>
  <c r="N1087" i="2" s="1"/>
  <c r="M1087" i="2" a="1"/>
  <c r="M1087" i="2" s="1"/>
  <c r="L1087" i="2" a="1"/>
  <c r="L1087" i="2" s="1"/>
  <c r="K1087" i="2" a="1"/>
  <c r="K1087" i="2" s="1"/>
  <c r="N1086" i="2"/>
  <c r="N1086" i="2" a="1"/>
  <c r="M1086" i="2" a="1"/>
  <c r="M1086" i="2" s="1"/>
  <c r="L1086" i="2"/>
  <c r="L1086" i="2" a="1"/>
  <c r="K1086" i="2"/>
  <c r="K1086" i="2" a="1"/>
  <c r="N1085" i="2" a="1"/>
  <c r="N1085" i="2" s="1"/>
  <c r="M1085" i="2"/>
  <c r="M1085" i="2" a="1"/>
  <c r="L1085" i="2" a="1"/>
  <c r="L1085" i="2" s="1"/>
  <c r="K1085" i="2"/>
  <c r="K1085" i="2" a="1"/>
  <c r="N1084" i="2"/>
  <c r="N1084" i="2" a="1"/>
  <c r="M1084" i="2" a="1"/>
  <c r="M1084" i="2" s="1"/>
  <c r="L1084" i="2" a="1"/>
  <c r="L1084" i="2" s="1"/>
  <c r="K1084" i="2"/>
  <c r="K1084" i="2" a="1"/>
  <c r="N1083" i="2" a="1"/>
  <c r="N1083" i="2" s="1"/>
  <c r="M1083" i="2"/>
  <c r="M1083" i="2" a="1"/>
  <c r="L1083" i="2" a="1"/>
  <c r="L1083" i="2" s="1"/>
  <c r="K1083" i="2"/>
  <c r="K1083" i="2" a="1"/>
  <c r="N1082" i="2" a="1"/>
  <c r="N1082" i="2" s="1"/>
  <c r="M1082" i="2" a="1"/>
  <c r="M1082" i="2" s="1"/>
  <c r="L1082" i="2"/>
  <c r="L1082" i="2" a="1"/>
  <c r="K1082" i="2" a="1"/>
  <c r="K1082" i="2" s="1"/>
  <c r="N1081" i="2"/>
  <c r="N1081" i="2" a="1"/>
  <c r="M1081" i="2"/>
  <c r="M1081" i="2" a="1"/>
  <c r="L1081" i="2" a="1"/>
  <c r="L1081" i="2" s="1"/>
  <c r="K1081" i="2"/>
  <c r="K1081" i="2" a="1"/>
  <c r="N1080" i="2" a="1"/>
  <c r="N1080" i="2" s="1"/>
  <c r="M1080" i="2" a="1"/>
  <c r="M1080" i="2" s="1"/>
  <c r="L1080" i="2"/>
  <c r="L1080" i="2" a="1"/>
  <c r="K1080" i="2" a="1"/>
  <c r="K1080" i="2" s="1"/>
  <c r="N1079" i="2" a="1"/>
  <c r="N1079" i="2" s="1"/>
  <c r="M1079" i="2" a="1"/>
  <c r="M1079" i="2" s="1"/>
  <c r="L1079" i="2" a="1"/>
  <c r="L1079" i="2" s="1"/>
  <c r="K1079" i="2"/>
  <c r="K1079" i="2" a="1"/>
  <c r="N1078" i="2" a="1"/>
  <c r="N1078" i="2" s="1"/>
  <c r="M1078" i="2"/>
  <c r="M1078" i="2" a="1"/>
  <c r="L1078" i="2" a="1"/>
  <c r="L1078" i="2" s="1"/>
  <c r="K1078" i="2"/>
  <c r="K1078" i="2" a="1"/>
  <c r="N1077" i="2"/>
  <c r="N1077" i="2" a="1"/>
  <c r="M1077" i="2"/>
  <c r="M1077" i="2" a="1"/>
  <c r="L1077" i="2" a="1"/>
  <c r="L1077" i="2" s="1"/>
  <c r="K1077" i="2"/>
  <c r="K1077" i="2" a="1"/>
  <c r="N1076" i="2" a="1"/>
  <c r="N1076" i="2" s="1"/>
  <c r="M1076" i="2"/>
  <c r="M1076" i="2" a="1"/>
  <c r="L1076" i="2" a="1"/>
  <c r="L1076" i="2" s="1"/>
  <c r="K1076" i="2" a="1"/>
  <c r="K1076" i="2" s="1"/>
  <c r="N1075" i="2"/>
  <c r="N1075" i="2" a="1"/>
  <c r="M1075" i="2" a="1"/>
  <c r="M1075" i="2" s="1"/>
  <c r="L1075" i="2" a="1"/>
  <c r="L1075" i="2" s="1"/>
  <c r="K1075" i="2" a="1"/>
  <c r="K1075" i="2" s="1"/>
  <c r="N1074" i="2"/>
  <c r="N1074" i="2" a="1"/>
  <c r="M1074" i="2"/>
  <c r="M1074" i="2" a="1"/>
  <c r="L1074" i="2"/>
  <c r="L1074" i="2" a="1"/>
  <c r="K1074" i="2" a="1"/>
  <c r="K1074" i="2" s="1"/>
  <c r="N1073" i="2" a="1"/>
  <c r="N1073" i="2" s="1"/>
  <c r="M1073" i="2"/>
  <c r="M1073" i="2" a="1"/>
  <c r="L1073" i="2"/>
  <c r="L1073" i="2" a="1"/>
  <c r="K1073" i="2" a="1"/>
  <c r="K1073" i="2" s="1"/>
  <c r="N1072" i="2" a="1"/>
  <c r="N1072" i="2" s="1"/>
  <c r="M1072" i="2"/>
  <c r="M1072" i="2" a="1"/>
  <c r="L1072" i="2" a="1"/>
  <c r="L1072" i="2" s="1"/>
  <c r="K1072" i="2"/>
  <c r="K1072" i="2" a="1"/>
  <c r="N1071" i="2" a="1"/>
  <c r="N1071" i="2" s="1"/>
  <c r="M1071" i="2"/>
  <c r="M1071" i="2" a="1"/>
  <c r="L1071" i="2"/>
  <c r="L1071" i="2" a="1"/>
  <c r="K1071" i="2"/>
  <c r="K1071" i="2" a="1"/>
  <c r="N1070" i="2" a="1"/>
  <c r="N1070" i="2" s="1"/>
  <c r="M1070" i="2" a="1"/>
  <c r="M1070" i="2" s="1"/>
  <c r="L1070" i="2"/>
  <c r="L1070" i="2" a="1"/>
  <c r="K1070" i="2"/>
  <c r="K1070" i="2" a="1"/>
  <c r="N1069" i="2" a="1"/>
  <c r="N1069" i="2" s="1"/>
  <c r="M1069" i="2" a="1"/>
  <c r="M1069" i="2" s="1"/>
  <c r="L1069" i="2" a="1"/>
  <c r="L1069" i="2" s="1"/>
  <c r="K1069" i="2" a="1"/>
  <c r="K1069" i="2" s="1"/>
  <c r="N1068" i="2"/>
  <c r="N1068" i="2" a="1"/>
  <c r="M1068" i="2" a="1"/>
  <c r="M1068" i="2" s="1"/>
  <c r="L1068" i="2"/>
  <c r="L1068" i="2" a="1"/>
  <c r="K1068" i="2"/>
  <c r="K1068" i="2" a="1"/>
  <c r="N1067" i="2" a="1"/>
  <c r="N1067" i="2" s="1"/>
  <c r="M1067" i="2"/>
  <c r="M1067" i="2" a="1"/>
  <c r="L1067" i="2" a="1"/>
  <c r="L1067" i="2" s="1"/>
  <c r="K1067" i="2"/>
  <c r="K1067" i="2" a="1"/>
  <c r="N1066" i="2"/>
  <c r="N1066" i="2" a="1"/>
  <c r="M1066" i="2" a="1"/>
  <c r="M1066" i="2" s="1"/>
  <c r="L1066" i="2" a="1"/>
  <c r="L1066" i="2" s="1"/>
  <c r="K1066" i="2"/>
  <c r="K1066" i="2" a="1"/>
  <c r="N1065" i="2" a="1"/>
  <c r="N1065" i="2" s="1"/>
  <c r="M1065" i="2"/>
  <c r="M1065" i="2" a="1"/>
  <c r="L1065" i="2" a="1"/>
  <c r="L1065" i="2" s="1"/>
  <c r="K1065" i="2"/>
  <c r="K1065" i="2" a="1"/>
  <c r="N1064" i="2" a="1"/>
  <c r="N1064" i="2" s="1"/>
  <c r="M1064" i="2" a="1"/>
  <c r="M1064" i="2" s="1"/>
  <c r="L1064" i="2"/>
  <c r="L1064" i="2" a="1"/>
  <c r="K1064" i="2" a="1"/>
  <c r="K1064" i="2" s="1"/>
  <c r="N1063" i="2"/>
  <c r="N1063" i="2" a="1"/>
  <c r="M1063" i="2"/>
  <c r="M1063" i="2" a="1"/>
  <c r="L1063" i="2" a="1"/>
  <c r="L1063" i="2" s="1"/>
  <c r="K1063" i="2"/>
  <c r="K1063" i="2" a="1"/>
  <c r="N1062" i="2" a="1"/>
  <c r="N1062" i="2" s="1"/>
  <c r="M1062" i="2" a="1"/>
  <c r="M1062" i="2" s="1"/>
  <c r="L1062" i="2"/>
  <c r="L1062" i="2" a="1"/>
  <c r="K1062" i="2" a="1"/>
  <c r="K1062" i="2" s="1"/>
  <c r="N1061" i="2" a="1"/>
  <c r="N1061" i="2" s="1"/>
  <c r="M1061" i="2" a="1"/>
  <c r="M1061" i="2" s="1"/>
  <c r="L1061" i="2" a="1"/>
  <c r="L1061" i="2" s="1"/>
  <c r="K1061" i="2"/>
  <c r="K1061" i="2" a="1"/>
  <c r="N1060" i="2" a="1"/>
  <c r="N1060" i="2" s="1"/>
  <c r="M1060" i="2"/>
  <c r="M1060" i="2" a="1"/>
  <c r="L1060" i="2" a="1"/>
  <c r="L1060" i="2" s="1"/>
  <c r="K1060" i="2"/>
  <c r="K1060" i="2" a="1"/>
  <c r="N1059" i="2"/>
  <c r="N1059" i="2" a="1"/>
  <c r="M1059" i="2"/>
  <c r="M1059" i="2" a="1"/>
  <c r="L1059" i="2" a="1"/>
  <c r="L1059" i="2" s="1"/>
  <c r="K1059" i="2"/>
  <c r="K1059" i="2" a="1"/>
  <c r="N1058" i="2" a="1"/>
  <c r="N1058" i="2" s="1"/>
  <c r="M1058" i="2"/>
  <c r="M1058" i="2" a="1"/>
  <c r="L1058" i="2" a="1"/>
  <c r="L1058" i="2" s="1"/>
  <c r="K1058" i="2" a="1"/>
  <c r="K1058" i="2" s="1"/>
  <c r="N1057" i="2"/>
  <c r="N1057" i="2" a="1"/>
  <c r="M1057" i="2" a="1"/>
  <c r="M1057" i="2" s="1"/>
  <c r="L1057" i="2" a="1"/>
  <c r="L1057" i="2" s="1"/>
  <c r="K1057" i="2" a="1"/>
  <c r="K1057" i="2" s="1"/>
  <c r="N1056" i="2"/>
  <c r="N1056" i="2" a="1"/>
  <c r="M1056" i="2"/>
  <c r="M1056" i="2" a="1"/>
  <c r="L1056" i="2"/>
  <c r="L1056" i="2" a="1"/>
  <c r="K1056" i="2" a="1"/>
  <c r="K1056" i="2" s="1"/>
  <c r="N1055" i="2" a="1"/>
  <c r="N1055" i="2" s="1"/>
  <c r="M1055" i="2"/>
  <c r="M1055" i="2" a="1"/>
  <c r="L1055" i="2"/>
  <c r="L1055" i="2" a="1"/>
  <c r="K1055" i="2" a="1"/>
  <c r="K1055" i="2" s="1"/>
  <c r="N1054" i="2" a="1"/>
  <c r="N1054" i="2" s="1"/>
  <c r="M1054" i="2"/>
  <c r="M1054" i="2" a="1"/>
  <c r="L1054" i="2" a="1"/>
  <c r="L1054" i="2" s="1"/>
  <c r="K1054" i="2"/>
  <c r="K1054" i="2" a="1"/>
  <c r="N1053" i="2" a="1"/>
  <c r="N1053" i="2" s="1"/>
  <c r="M1053" i="2"/>
  <c r="M1053" i="2" a="1"/>
  <c r="L1053" i="2"/>
  <c r="L1053" i="2" a="1"/>
  <c r="K1053" i="2"/>
  <c r="K1053" i="2" a="1"/>
  <c r="N1052" i="2" a="1"/>
  <c r="N1052" i="2" s="1"/>
  <c r="M1052" i="2" a="1"/>
  <c r="M1052" i="2" s="1"/>
  <c r="L1052" i="2"/>
  <c r="L1052" i="2" a="1"/>
  <c r="K1052" i="2"/>
  <c r="K1052" i="2" a="1"/>
  <c r="N1051" i="2" a="1"/>
  <c r="N1051" i="2" s="1"/>
  <c r="M1051" i="2" a="1"/>
  <c r="M1051" i="2" s="1"/>
  <c r="L1051" i="2" a="1"/>
  <c r="L1051" i="2" s="1"/>
  <c r="K1051" i="2" a="1"/>
  <c r="K1051" i="2" s="1"/>
  <c r="N1050" i="2"/>
  <c r="N1050" i="2" a="1"/>
  <c r="M1050" i="2" a="1"/>
  <c r="M1050" i="2" s="1"/>
  <c r="L1050" i="2"/>
  <c r="L1050" i="2" a="1"/>
  <c r="K1050" i="2"/>
  <c r="K1050" i="2" a="1"/>
  <c r="N1049" i="2" a="1"/>
  <c r="N1049" i="2" s="1"/>
  <c r="M1049" i="2"/>
  <c r="M1049" i="2" a="1"/>
  <c r="L1049" i="2" a="1"/>
  <c r="L1049" i="2" s="1"/>
  <c r="K1049" i="2"/>
  <c r="K1049" i="2" a="1"/>
  <c r="N1048" i="2"/>
  <c r="N1048" i="2" a="1"/>
  <c r="M1048" i="2" a="1"/>
  <c r="M1048" i="2" s="1"/>
  <c r="L1048" i="2" a="1"/>
  <c r="L1048" i="2" s="1"/>
  <c r="K1048" i="2"/>
  <c r="K1048" i="2" a="1"/>
  <c r="N1047" i="2" a="1"/>
  <c r="N1047" i="2" s="1"/>
  <c r="M1047" i="2"/>
  <c r="M1047" i="2" a="1"/>
  <c r="L1047" i="2" a="1"/>
  <c r="L1047" i="2" s="1"/>
  <c r="K1047" i="2"/>
  <c r="K1047" i="2" a="1"/>
  <c r="N1046" i="2" a="1"/>
  <c r="N1046" i="2" s="1"/>
  <c r="M1046" i="2" a="1"/>
  <c r="M1046" i="2" s="1"/>
  <c r="L1046" i="2"/>
  <c r="L1046" i="2" a="1"/>
  <c r="K1046" i="2" a="1"/>
  <c r="K1046" i="2" s="1"/>
  <c r="N1045" i="2"/>
  <c r="N1045" i="2" a="1"/>
  <c r="M1045" i="2"/>
  <c r="M1045" i="2" a="1"/>
  <c r="L1045" i="2" a="1"/>
  <c r="L1045" i="2" s="1"/>
  <c r="K1045" i="2"/>
  <c r="K1045" i="2" a="1"/>
  <c r="N1044" i="2"/>
  <c r="N1044" i="2" a="1"/>
  <c r="M1044" i="2" a="1"/>
  <c r="M1044" i="2" s="1"/>
  <c r="L1044" i="2"/>
  <c r="L1044" i="2" a="1"/>
  <c r="K1044" i="2" a="1"/>
  <c r="K1044" i="2" s="1"/>
  <c r="N1043" i="2" a="1"/>
  <c r="N1043" i="2" s="1"/>
  <c r="M1043" i="2" a="1"/>
  <c r="M1043" i="2" s="1"/>
  <c r="L1043" i="2" a="1"/>
  <c r="L1043" i="2" s="1"/>
  <c r="K1043" i="2"/>
  <c r="K1043" i="2" a="1"/>
  <c r="N1042" i="2" a="1"/>
  <c r="N1042" i="2" s="1"/>
  <c r="M1042" i="2"/>
  <c r="M1042" i="2" a="1"/>
  <c r="L1042" i="2" a="1"/>
  <c r="L1042" i="2" s="1"/>
  <c r="K1042" i="2"/>
  <c r="K1042" i="2" a="1"/>
  <c r="N1041" i="2"/>
  <c r="N1041" i="2" a="1"/>
  <c r="M1041" i="2"/>
  <c r="M1041" i="2" a="1"/>
  <c r="L1041" i="2" a="1"/>
  <c r="L1041" i="2" s="1"/>
  <c r="K1041" i="2"/>
  <c r="K1041" i="2" a="1"/>
  <c r="N1040" i="2" a="1"/>
  <c r="N1040" i="2" s="1"/>
  <c r="M1040" i="2"/>
  <c r="M1040" i="2" a="1"/>
  <c r="L1040" i="2" a="1"/>
  <c r="L1040" i="2" s="1"/>
  <c r="K1040" i="2" a="1"/>
  <c r="K1040" i="2" s="1"/>
  <c r="N1039" i="2"/>
  <c r="N1039" i="2" a="1"/>
  <c r="M1039" i="2" a="1"/>
  <c r="M1039" i="2" s="1"/>
  <c r="L1039" i="2" a="1"/>
  <c r="L1039" i="2" s="1"/>
  <c r="K1039" i="2" a="1"/>
  <c r="K1039" i="2" s="1"/>
  <c r="N1038" i="2"/>
  <c r="N1038" i="2" a="1"/>
  <c r="M1038" i="2"/>
  <c r="M1038" i="2" a="1"/>
  <c r="L1038" i="2"/>
  <c r="L1038" i="2" a="1"/>
  <c r="K1038" i="2" a="1"/>
  <c r="K1038" i="2" s="1"/>
  <c r="N1037" i="2" a="1"/>
  <c r="N1037" i="2" s="1"/>
  <c r="M1037" i="2"/>
  <c r="M1037" i="2" a="1"/>
  <c r="L1037" i="2"/>
  <c r="L1037" i="2" a="1"/>
  <c r="K1037" i="2" a="1"/>
  <c r="K1037" i="2" s="1"/>
  <c r="N1036" i="2" a="1"/>
  <c r="N1036" i="2" s="1"/>
  <c r="M1036" i="2"/>
  <c r="M1036" i="2" a="1"/>
  <c r="L1036" i="2" a="1"/>
  <c r="L1036" i="2" s="1"/>
  <c r="K1036" i="2"/>
  <c r="K1036" i="2" a="1"/>
  <c r="N1035" i="2" a="1"/>
  <c r="N1035" i="2" s="1"/>
  <c r="M1035" i="2"/>
  <c r="M1035" i="2" a="1"/>
  <c r="L1035" i="2"/>
  <c r="L1035" i="2" a="1"/>
  <c r="K1035" i="2"/>
  <c r="K1035" i="2" a="1"/>
  <c r="N1034" i="2" a="1"/>
  <c r="N1034" i="2" s="1"/>
  <c r="M1034" i="2" a="1"/>
  <c r="M1034" i="2" s="1"/>
  <c r="L1034" i="2"/>
  <c r="L1034" i="2" a="1"/>
  <c r="K1034" i="2"/>
  <c r="K1034" i="2" a="1"/>
  <c r="N1033" i="2" a="1"/>
  <c r="N1033" i="2" s="1"/>
  <c r="M1033" i="2" a="1"/>
  <c r="M1033" i="2" s="1"/>
  <c r="L1033" i="2" a="1"/>
  <c r="L1033" i="2" s="1"/>
  <c r="K1033" i="2" a="1"/>
  <c r="K1033" i="2" s="1"/>
  <c r="N1032" i="2"/>
  <c r="N1032" i="2" a="1"/>
  <c r="M1032" i="2" a="1"/>
  <c r="M1032" i="2" s="1"/>
  <c r="L1032" i="2"/>
  <c r="L1032" i="2" a="1"/>
  <c r="K1032" i="2"/>
  <c r="K1032" i="2" a="1"/>
  <c r="N1031" i="2" a="1"/>
  <c r="N1031" i="2" s="1"/>
  <c r="M1031" i="2"/>
  <c r="M1031" i="2" a="1"/>
  <c r="L1031" i="2" a="1"/>
  <c r="L1031" i="2" s="1"/>
  <c r="K1031" i="2"/>
  <c r="K1031" i="2" a="1"/>
  <c r="N1030" i="2"/>
  <c r="N1030" i="2" a="1"/>
  <c r="M1030" i="2" a="1"/>
  <c r="M1030" i="2" s="1"/>
  <c r="L1030" i="2" a="1"/>
  <c r="L1030" i="2" s="1"/>
  <c r="K1030" i="2" a="1"/>
  <c r="K1030" i="2" s="1"/>
  <c r="N1029" i="2" a="1"/>
  <c r="N1029" i="2" s="1"/>
  <c r="M1029" i="2"/>
  <c r="M1029" i="2" a="1"/>
  <c r="L1029" i="2" a="1"/>
  <c r="L1029" i="2" s="1"/>
  <c r="K1029" i="2"/>
  <c r="K1029" i="2" a="1"/>
  <c r="N1028" i="2" a="1"/>
  <c r="N1028" i="2" s="1"/>
  <c r="M1028" i="2" a="1"/>
  <c r="M1028" i="2" s="1"/>
  <c r="L1028" i="2"/>
  <c r="L1028" i="2" a="1"/>
  <c r="K1028" i="2" a="1"/>
  <c r="K1028" i="2" s="1"/>
  <c r="N1027" i="2"/>
  <c r="N1027" i="2" a="1"/>
  <c r="M1027" i="2"/>
  <c r="M1027" i="2" a="1"/>
  <c r="L1027" i="2" a="1"/>
  <c r="L1027" i="2" s="1"/>
  <c r="K1027" i="2"/>
  <c r="K1027" i="2" a="1"/>
  <c r="N1026" i="2"/>
  <c r="N1026" i="2" a="1"/>
  <c r="M1026" i="2" a="1"/>
  <c r="M1026" i="2" s="1"/>
  <c r="L1026" i="2"/>
  <c r="L1026" i="2" a="1"/>
  <c r="K1026" i="2" a="1"/>
  <c r="K1026" i="2" s="1"/>
  <c r="N1025" i="2" a="1"/>
  <c r="N1025" i="2" s="1"/>
  <c r="M1025" i="2" a="1"/>
  <c r="M1025" i="2" s="1"/>
  <c r="L1025" i="2" a="1"/>
  <c r="L1025" i="2" s="1"/>
  <c r="K1025" i="2"/>
  <c r="K1025" i="2" a="1"/>
  <c r="N1024" i="2" a="1"/>
  <c r="N1024" i="2" s="1"/>
  <c r="M1024" i="2"/>
  <c r="M1024" i="2" a="1"/>
  <c r="L1024" i="2" a="1"/>
  <c r="L1024" i="2" s="1"/>
  <c r="K1024" i="2"/>
  <c r="K1024" i="2" a="1"/>
  <c r="N1023" i="2"/>
  <c r="N1023" i="2" a="1"/>
  <c r="M1023" i="2"/>
  <c r="M1023" i="2" a="1"/>
  <c r="L1023" i="2" a="1"/>
  <c r="L1023" i="2" s="1"/>
  <c r="K1023" i="2"/>
  <c r="K1023" i="2" a="1"/>
  <c r="N1022" i="2" a="1"/>
  <c r="N1022" i="2" s="1"/>
  <c r="M1022" i="2"/>
  <c r="M1022" i="2" a="1"/>
  <c r="L1022" i="2" a="1"/>
  <c r="L1022" i="2" s="1"/>
  <c r="K1022" i="2" a="1"/>
  <c r="K1022" i="2" s="1"/>
  <c r="N1021" i="2"/>
  <c r="N1021" i="2" a="1"/>
  <c r="M1021" i="2" a="1"/>
  <c r="M1021" i="2" s="1"/>
  <c r="L1021" i="2" a="1"/>
  <c r="L1021" i="2" s="1"/>
  <c r="K1021" i="2" a="1"/>
  <c r="K1021" i="2" s="1"/>
  <c r="N1020" i="2"/>
  <c r="N1020" i="2" a="1"/>
  <c r="M1020" i="2"/>
  <c r="M1020" i="2" a="1"/>
  <c r="L1020" i="2"/>
  <c r="L1020" i="2" a="1"/>
  <c r="K1020" i="2" a="1"/>
  <c r="K1020" i="2" s="1"/>
  <c r="N1019" i="2" a="1"/>
  <c r="N1019" i="2" s="1"/>
  <c r="M1019" i="2"/>
  <c r="M1019" i="2" a="1"/>
  <c r="L1019" i="2"/>
  <c r="L1019" i="2" a="1"/>
  <c r="K1019" i="2" a="1"/>
  <c r="K1019" i="2" s="1"/>
  <c r="N1018" i="2" a="1"/>
  <c r="N1018" i="2" s="1"/>
  <c r="M1018" i="2"/>
  <c r="M1018" i="2" a="1"/>
  <c r="L1018" i="2" a="1"/>
  <c r="L1018" i="2" s="1"/>
  <c r="K1018" i="2"/>
  <c r="K1018" i="2" a="1"/>
  <c r="N1017" i="2" a="1"/>
  <c r="N1017" i="2" s="1"/>
  <c r="M1017" i="2"/>
  <c r="M1017" i="2" a="1"/>
  <c r="L1017" i="2"/>
  <c r="L1017" i="2" a="1"/>
  <c r="K1017" i="2"/>
  <c r="K1017" i="2" a="1"/>
  <c r="N1016" i="2" a="1"/>
  <c r="N1016" i="2" s="1"/>
  <c r="M1016" i="2" a="1"/>
  <c r="M1016" i="2" s="1"/>
  <c r="L1016" i="2"/>
  <c r="L1016" i="2" a="1"/>
  <c r="K1016" i="2"/>
  <c r="K1016" i="2" a="1"/>
  <c r="N1015" i="2" a="1"/>
  <c r="N1015" i="2" s="1"/>
  <c r="M1015" i="2" a="1"/>
  <c r="M1015" i="2" s="1"/>
  <c r="L1015" i="2" a="1"/>
  <c r="L1015" i="2" s="1"/>
  <c r="K1015" i="2" a="1"/>
  <c r="K1015" i="2" s="1"/>
  <c r="N1014" i="2"/>
  <c r="N1014" i="2" a="1"/>
  <c r="M1014" i="2" a="1"/>
  <c r="M1014" i="2" s="1"/>
  <c r="L1014" i="2"/>
  <c r="L1014" i="2" a="1"/>
  <c r="K1014" i="2"/>
  <c r="K1014" i="2" a="1"/>
  <c r="N1013" i="2" a="1"/>
  <c r="N1013" i="2" s="1"/>
  <c r="M1013" i="2"/>
  <c r="M1013" i="2" a="1"/>
  <c r="L1013" i="2" a="1"/>
  <c r="L1013" i="2" s="1"/>
  <c r="K1013" i="2"/>
  <c r="K1013" i="2" a="1"/>
  <c r="N1012" i="2"/>
  <c r="N1012" i="2" a="1"/>
  <c r="M1012" i="2" a="1"/>
  <c r="M1012" i="2" s="1"/>
  <c r="L1012" i="2" a="1"/>
  <c r="L1012" i="2" s="1"/>
  <c r="K1012" i="2"/>
  <c r="K1012" i="2" a="1"/>
  <c r="N1011" i="2" a="1"/>
  <c r="N1011" i="2" s="1"/>
  <c r="M1011" i="2"/>
  <c r="M1011" i="2" a="1"/>
  <c r="L1011" i="2" a="1"/>
  <c r="L1011" i="2" s="1"/>
  <c r="K1011" i="2"/>
  <c r="K1011" i="2" a="1"/>
  <c r="N1010" i="2" a="1"/>
  <c r="N1010" i="2" s="1"/>
  <c r="M1010" i="2" a="1"/>
  <c r="M1010" i="2" s="1"/>
  <c r="L1010" i="2"/>
  <c r="L1010" i="2" a="1"/>
  <c r="K1010" i="2"/>
  <c r="K1010" i="2" a="1"/>
  <c r="N1009" i="2"/>
  <c r="N1009" i="2" a="1"/>
  <c r="M1009" i="2" a="1"/>
  <c r="M1009" i="2" s="1"/>
  <c r="L1009" i="2" a="1"/>
  <c r="L1009" i="2" s="1"/>
  <c r="K1009" i="2"/>
  <c r="K1009" i="2" a="1"/>
  <c r="N1008" i="2"/>
  <c r="N1008" i="2" a="1"/>
  <c r="M1008" i="2" a="1"/>
  <c r="M1008" i="2" s="1"/>
  <c r="L1008" i="2"/>
  <c r="L1008" i="2" a="1"/>
  <c r="K1008" i="2" a="1"/>
  <c r="K1008" i="2" s="1"/>
  <c r="N1007" i="2" a="1"/>
  <c r="N1007" i="2" s="1"/>
  <c r="M1007" i="2" a="1"/>
  <c r="M1007" i="2" s="1"/>
  <c r="L1007" i="2" a="1"/>
  <c r="L1007" i="2" s="1"/>
  <c r="K1007" i="2"/>
  <c r="K1007" i="2" a="1"/>
  <c r="N1006" i="2" a="1"/>
  <c r="N1006" i="2" s="1"/>
  <c r="M1006" i="2"/>
  <c r="M1006" i="2" a="1"/>
  <c r="L1006" i="2" a="1"/>
  <c r="L1006" i="2" s="1"/>
  <c r="K1006" i="2"/>
  <c r="K1006" i="2" a="1"/>
  <c r="N1005" i="2"/>
  <c r="N1005" i="2" a="1"/>
  <c r="M1005" i="2" a="1"/>
  <c r="M1005" i="2" s="1"/>
  <c r="L1005" i="2"/>
  <c r="L1005" i="2" a="1"/>
  <c r="K1005" i="2"/>
  <c r="K1005" i="2" a="1"/>
  <c r="N1004" i="2" a="1"/>
  <c r="N1004" i="2" s="1"/>
  <c r="M1004" i="2" a="1"/>
  <c r="M1004" i="2" s="1"/>
  <c r="L1004" i="2" a="1"/>
  <c r="L1004" i="2" s="1"/>
  <c r="K1004" i="2" a="1"/>
  <c r="K1004" i="2" s="1"/>
  <c r="N1003" i="2" a="1"/>
  <c r="N1003" i="2" s="1"/>
  <c r="M1003" i="2"/>
  <c r="M1003" i="2" a="1"/>
  <c r="L1003" i="2" a="1"/>
  <c r="L1003" i="2" s="1"/>
  <c r="K1003" i="2" a="1"/>
  <c r="K1003" i="2" s="1"/>
  <c r="N1002" i="2"/>
  <c r="N1002" i="2" a="1"/>
  <c r="M1002" i="2"/>
  <c r="M1002" i="2" a="1"/>
  <c r="L1002" i="2" a="1"/>
  <c r="L1002" i="2" s="1"/>
  <c r="K1002" i="2" a="1"/>
  <c r="K1002" i="2" s="1"/>
  <c r="N1001" i="2" a="1"/>
  <c r="N1001" i="2" s="1"/>
  <c r="M1001" i="2"/>
  <c r="M1001" i="2" a="1"/>
  <c r="L1001" i="2" a="1"/>
  <c r="L1001" i="2" s="1"/>
  <c r="K1001" i="2" a="1"/>
  <c r="K1001" i="2" s="1"/>
  <c r="N1000" i="2" a="1"/>
  <c r="N1000" i="2" s="1"/>
  <c r="M1000" i="2" a="1"/>
  <c r="M1000" i="2" s="1"/>
  <c r="L1000" i="2" a="1"/>
  <c r="L1000" i="2" s="1"/>
  <c r="K1000" i="2"/>
  <c r="K1000" i="2" a="1"/>
  <c r="N999" i="2" a="1"/>
  <c r="N999" i="2" s="1"/>
  <c r="M999" i="2"/>
  <c r="M999" i="2" a="1"/>
  <c r="L999" i="2" a="1"/>
  <c r="L999" i="2" s="1"/>
  <c r="K999" i="2" a="1"/>
  <c r="K999" i="2" s="1"/>
  <c r="N998" i="2"/>
  <c r="N998" i="2" a="1"/>
  <c r="M998" i="2" a="1"/>
  <c r="M998" i="2" s="1"/>
  <c r="L998" i="2" a="1"/>
  <c r="L998" i="2" s="1"/>
  <c r="K998" i="2" a="1"/>
  <c r="K998" i="2" s="1"/>
  <c r="N997" i="2" a="1"/>
  <c r="N997" i="2" s="1"/>
  <c r="M997" i="2"/>
  <c r="M997" i="2" a="1"/>
  <c r="L997" i="2" a="1"/>
  <c r="L997" i="2" s="1"/>
  <c r="K997" i="2" a="1"/>
  <c r="K997" i="2" s="1"/>
  <c r="N996" i="2"/>
  <c r="N996" i="2" a="1"/>
  <c r="M996" i="2" a="1"/>
  <c r="M996" i="2" s="1"/>
  <c r="L996" i="2" a="1"/>
  <c r="L996" i="2" s="1"/>
  <c r="K996" i="2" a="1"/>
  <c r="K996" i="2" s="1"/>
  <c r="N995" i="2" a="1"/>
  <c r="N995" i="2" s="1"/>
  <c r="M995" i="2"/>
  <c r="M995" i="2" a="1"/>
  <c r="L995" i="2" a="1"/>
  <c r="L995" i="2" s="1"/>
  <c r="K995" i="2" a="1"/>
  <c r="K995" i="2" s="1"/>
  <c r="N994" i="2" a="1"/>
  <c r="N994" i="2" s="1"/>
  <c r="M994" i="2"/>
  <c r="M994" i="2" a="1"/>
  <c r="L994" i="2"/>
  <c r="L994" i="2" a="1"/>
  <c r="K994" i="2" a="1"/>
  <c r="K994" i="2" s="1"/>
  <c r="N993" i="2" a="1"/>
  <c r="N993" i="2" s="1"/>
  <c r="M993" i="2"/>
  <c r="M993" i="2" a="1"/>
  <c r="L993" i="2" a="1"/>
  <c r="L993" i="2" s="1"/>
  <c r="K993" i="2" a="1"/>
  <c r="K993" i="2" s="1"/>
  <c r="N992" i="2" a="1"/>
  <c r="N992" i="2" s="1"/>
  <c r="M992" i="2" a="1"/>
  <c r="M992" i="2" s="1"/>
  <c r="L992" i="2"/>
  <c r="L992" i="2" a="1"/>
  <c r="K992" i="2" a="1"/>
  <c r="K992" i="2" s="1"/>
  <c r="N991" i="2" a="1"/>
  <c r="N991" i="2" s="1"/>
  <c r="M991" i="2" a="1"/>
  <c r="M991" i="2" s="1"/>
  <c r="L991" i="2"/>
  <c r="L991" i="2" a="1"/>
  <c r="K991" i="2"/>
  <c r="K991" i="2" a="1"/>
  <c r="N990" i="2" a="1"/>
  <c r="N990" i="2" s="1"/>
  <c r="M990" i="2" a="1"/>
  <c r="M990" i="2" s="1"/>
  <c r="L990" i="2" a="1"/>
  <c r="L990" i="2" s="1"/>
  <c r="K990" i="2" a="1"/>
  <c r="K990" i="2" s="1"/>
  <c r="N989" i="2" a="1"/>
  <c r="N989" i="2" s="1"/>
  <c r="M989" i="2" a="1"/>
  <c r="M989" i="2" s="1"/>
  <c r="L989" i="2" a="1"/>
  <c r="L989" i="2" s="1"/>
  <c r="K989" i="2"/>
  <c r="K989" i="2" a="1"/>
  <c r="N988" i="2" a="1"/>
  <c r="N988" i="2" s="1"/>
  <c r="M988" i="2"/>
  <c r="M988" i="2" a="1"/>
  <c r="L988" i="2" a="1"/>
  <c r="L988" i="2" s="1"/>
  <c r="K988" i="2"/>
  <c r="K988" i="2" a="1"/>
  <c r="N987" i="2"/>
  <c r="N987" i="2" a="1"/>
  <c r="M987" i="2" a="1"/>
  <c r="M987" i="2" s="1"/>
  <c r="L987" i="2" a="1"/>
  <c r="L987" i="2" s="1"/>
  <c r="K987" i="2" a="1"/>
  <c r="K987" i="2" s="1"/>
  <c r="N986" i="2" a="1"/>
  <c r="N986" i="2" s="1"/>
  <c r="M986" i="2" a="1"/>
  <c r="M986" i="2" s="1"/>
  <c r="L986" i="2" a="1"/>
  <c r="L986" i="2" s="1"/>
  <c r="K986" i="2" a="1"/>
  <c r="K986" i="2" s="1"/>
  <c r="N985" i="2" a="1"/>
  <c r="N985" i="2" s="1"/>
  <c r="M985" i="2" a="1"/>
  <c r="M985" i="2" s="1"/>
  <c r="L985" i="2"/>
  <c r="L985" i="2" a="1"/>
  <c r="K985" i="2" a="1"/>
  <c r="K985" i="2" s="1"/>
  <c r="N984" i="2"/>
  <c r="N984" i="2" a="1"/>
  <c r="M984" i="2"/>
  <c r="M984" i="2" a="1"/>
  <c r="L984" i="2" a="1"/>
  <c r="L984" i="2" s="1"/>
  <c r="K984" i="2"/>
  <c r="K984" i="2" a="1"/>
  <c r="N983" i="2" a="1"/>
  <c r="N983" i="2" s="1"/>
  <c r="M983" i="2" a="1"/>
  <c r="M983" i="2" s="1"/>
  <c r="L983" i="2" a="1"/>
  <c r="L983" i="2" s="1"/>
  <c r="K983" i="2" a="1"/>
  <c r="K983" i="2" s="1"/>
  <c r="N982" i="2" a="1"/>
  <c r="N982" i="2" s="1"/>
  <c r="M982" i="2" a="1"/>
  <c r="M982" i="2" s="1"/>
  <c r="L982" i="2" a="1"/>
  <c r="L982" i="2" s="1"/>
  <c r="K982" i="2"/>
  <c r="K982" i="2" a="1"/>
  <c r="N981" i="2" a="1"/>
  <c r="N981" i="2" s="1"/>
  <c r="M981" i="2"/>
  <c r="M981" i="2" a="1"/>
  <c r="L981" i="2" a="1"/>
  <c r="L981" i="2" s="1"/>
  <c r="K981" i="2" a="1"/>
  <c r="K981" i="2" s="1"/>
  <c r="N980" i="2"/>
  <c r="N980" i="2" a="1"/>
  <c r="M980" i="2" a="1"/>
  <c r="M980" i="2" s="1"/>
  <c r="L980" i="2" a="1"/>
  <c r="L980" i="2" s="1"/>
  <c r="K980" i="2" a="1"/>
  <c r="K980" i="2" s="1"/>
  <c r="N979" i="2" a="1"/>
  <c r="N979" i="2" s="1"/>
  <c r="M979" i="2"/>
  <c r="M979" i="2" a="1"/>
  <c r="L979" i="2" a="1"/>
  <c r="L979" i="2" s="1"/>
  <c r="K979" i="2" a="1"/>
  <c r="K979" i="2" s="1"/>
  <c r="N978" i="2"/>
  <c r="N978" i="2" a="1"/>
  <c r="M978" i="2" a="1"/>
  <c r="M978" i="2" s="1"/>
  <c r="L978" i="2" a="1"/>
  <c r="L978" i="2" s="1"/>
  <c r="K978" i="2" a="1"/>
  <c r="K978" i="2" s="1"/>
  <c r="N977" i="2" a="1"/>
  <c r="N977" i="2" s="1"/>
  <c r="M977" i="2"/>
  <c r="M977" i="2" a="1"/>
  <c r="L977" i="2" a="1"/>
  <c r="L977" i="2" s="1"/>
  <c r="K977" i="2" a="1"/>
  <c r="K977" i="2" s="1"/>
  <c r="N976" i="2" a="1"/>
  <c r="N976" i="2" s="1"/>
  <c r="M976" i="2"/>
  <c r="M976" i="2" a="1"/>
  <c r="L976" i="2"/>
  <c r="L976" i="2" a="1"/>
  <c r="K976" i="2" a="1"/>
  <c r="K976" i="2" s="1"/>
  <c r="N975" i="2" a="1"/>
  <c r="N975" i="2" s="1"/>
  <c r="M975" i="2"/>
  <c r="M975" i="2" a="1"/>
  <c r="L975" i="2" a="1"/>
  <c r="L975" i="2" s="1"/>
  <c r="K975" i="2" a="1"/>
  <c r="K975" i="2" s="1"/>
  <c r="N974" i="2" a="1"/>
  <c r="N974" i="2" s="1"/>
  <c r="M974" i="2" a="1"/>
  <c r="M974" i="2" s="1"/>
  <c r="L974" i="2"/>
  <c r="L974" i="2" a="1"/>
  <c r="K974" i="2" a="1"/>
  <c r="K974" i="2" s="1"/>
  <c r="N973" i="2" a="1"/>
  <c r="N973" i="2" s="1"/>
  <c r="M973" i="2" a="1"/>
  <c r="M973" i="2" s="1"/>
  <c r="L973" i="2"/>
  <c r="L973" i="2" a="1"/>
  <c r="K973" i="2"/>
  <c r="K973" i="2" a="1"/>
  <c r="N972" i="2" a="1"/>
  <c r="N972" i="2" s="1"/>
  <c r="M972" i="2" a="1"/>
  <c r="M972" i="2" s="1"/>
  <c r="L972" i="2" a="1"/>
  <c r="L972" i="2" s="1"/>
  <c r="K972" i="2" a="1"/>
  <c r="K972" i="2" s="1"/>
  <c r="N971" i="2" a="1"/>
  <c r="N971" i="2" s="1"/>
  <c r="M971" i="2" a="1"/>
  <c r="M971" i="2" s="1"/>
  <c r="L971" i="2" a="1"/>
  <c r="L971" i="2" s="1"/>
  <c r="K971" i="2"/>
  <c r="K971" i="2" a="1"/>
  <c r="N970" i="2" a="1"/>
  <c r="N970" i="2" s="1"/>
  <c r="M970" i="2"/>
  <c r="M970" i="2" a="1"/>
  <c r="L970" i="2" a="1"/>
  <c r="L970" i="2" s="1"/>
  <c r="K970" i="2"/>
  <c r="K970" i="2" a="1"/>
  <c r="N969" i="2"/>
  <c r="N969" i="2" a="1"/>
  <c r="M969" i="2" a="1"/>
  <c r="M969" i="2" s="1"/>
  <c r="L969" i="2" a="1"/>
  <c r="L969" i="2" s="1"/>
  <c r="K969" i="2" a="1"/>
  <c r="K969" i="2" s="1"/>
  <c r="N968" i="2" a="1"/>
  <c r="N968" i="2" s="1"/>
  <c r="M968" i="2" a="1"/>
  <c r="M968" i="2" s="1"/>
  <c r="L968" i="2" a="1"/>
  <c r="L968" i="2" s="1"/>
  <c r="K968" i="2" a="1"/>
  <c r="K968" i="2" s="1"/>
  <c r="N967" i="2" a="1"/>
  <c r="N967" i="2" s="1"/>
  <c r="M967" i="2" a="1"/>
  <c r="M967" i="2" s="1"/>
  <c r="L967" i="2"/>
  <c r="L967" i="2" a="1"/>
  <c r="K967" i="2" a="1"/>
  <c r="K967" i="2" s="1"/>
  <c r="N966" i="2"/>
  <c r="N966" i="2" a="1"/>
  <c r="M966" i="2"/>
  <c r="M966" i="2" a="1"/>
  <c r="L966" i="2" a="1"/>
  <c r="L966" i="2" s="1"/>
  <c r="K966" i="2"/>
  <c r="K966" i="2" a="1"/>
  <c r="N965" i="2" a="1"/>
  <c r="N965" i="2" s="1"/>
  <c r="M965" i="2" a="1"/>
  <c r="M965" i="2" s="1"/>
  <c r="L965" i="2" a="1"/>
  <c r="L965" i="2" s="1"/>
  <c r="K965" i="2" a="1"/>
  <c r="K965" i="2" s="1"/>
  <c r="N964" i="2" a="1"/>
  <c r="N964" i="2" s="1"/>
  <c r="M964" i="2" a="1"/>
  <c r="M964" i="2" s="1"/>
  <c r="L964" i="2" a="1"/>
  <c r="L964" i="2" s="1"/>
  <c r="K964" i="2"/>
  <c r="K964" i="2" a="1"/>
  <c r="N963" i="2" a="1"/>
  <c r="N963" i="2" s="1"/>
  <c r="M963" i="2"/>
  <c r="M963" i="2" a="1"/>
  <c r="L963" i="2" a="1"/>
  <c r="L963" i="2" s="1"/>
  <c r="K963" i="2" a="1"/>
  <c r="K963" i="2" s="1"/>
  <c r="N962" i="2"/>
  <c r="N962" i="2" a="1"/>
  <c r="M962" i="2" a="1"/>
  <c r="M962" i="2" s="1"/>
  <c r="L962" i="2" a="1"/>
  <c r="L962" i="2" s="1"/>
  <c r="K962" i="2" a="1"/>
  <c r="K962" i="2" s="1"/>
  <c r="N961" i="2" a="1"/>
  <c r="N961" i="2" s="1"/>
  <c r="M961" i="2"/>
  <c r="M961" i="2" a="1"/>
  <c r="L961" i="2" a="1"/>
  <c r="L961" i="2" s="1"/>
  <c r="K961" i="2" a="1"/>
  <c r="K961" i="2" s="1"/>
  <c r="N960" i="2"/>
  <c r="N960" i="2" a="1"/>
  <c r="M960" i="2" a="1"/>
  <c r="M960" i="2" s="1"/>
  <c r="L960" i="2" a="1"/>
  <c r="L960" i="2" s="1"/>
  <c r="K960" i="2" a="1"/>
  <c r="K960" i="2" s="1"/>
  <c r="N959" i="2" a="1"/>
  <c r="N959" i="2" s="1"/>
  <c r="M959" i="2"/>
  <c r="M959" i="2" a="1"/>
  <c r="L959" i="2" a="1"/>
  <c r="L959" i="2" s="1"/>
  <c r="K959" i="2" a="1"/>
  <c r="K959" i="2" s="1"/>
  <c r="N958" i="2" a="1"/>
  <c r="N958" i="2" s="1"/>
  <c r="M958" i="2"/>
  <c r="M958" i="2" a="1"/>
  <c r="L958" i="2"/>
  <c r="L958" i="2" a="1"/>
  <c r="K958" i="2" a="1"/>
  <c r="K958" i="2" s="1"/>
  <c r="N957" i="2" a="1"/>
  <c r="N957" i="2" s="1"/>
  <c r="M957" i="2"/>
  <c r="M957" i="2" a="1"/>
  <c r="L957" i="2" a="1"/>
  <c r="L957" i="2" s="1"/>
  <c r="K957" i="2" a="1"/>
  <c r="K957" i="2" s="1"/>
  <c r="N956" i="2" a="1"/>
  <c r="N956" i="2" s="1"/>
  <c r="M956" i="2" a="1"/>
  <c r="M956" i="2" s="1"/>
  <c r="L956" i="2"/>
  <c r="L956" i="2" a="1"/>
  <c r="K956" i="2" a="1"/>
  <c r="K956" i="2" s="1"/>
  <c r="N955" i="2" a="1"/>
  <c r="N955" i="2" s="1"/>
  <c r="M955" i="2" a="1"/>
  <c r="M955" i="2" s="1"/>
  <c r="L955" i="2"/>
  <c r="L955" i="2" a="1"/>
  <c r="K955" i="2"/>
  <c r="K955" i="2" a="1"/>
  <c r="N954" i="2" a="1"/>
  <c r="N954" i="2" s="1"/>
  <c r="M954" i="2" a="1"/>
  <c r="M954" i="2" s="1"/>
  <c r="L954" i="2" a="1"/>
  <c r="L954" i="2" s="1"/>
  <c r="K954" i="2" a="1"/>
  <c r="K954" i="2" s="1"/>
  <c r="N953" i="2" a="1"/>
  <c r="N953" i="2" s="1"/>
  <c r="M953" i="2" a="1"/>
  <c r="M953" i="2" s="1"/>
  <c r="L953" i="2" a="1"/>
  <c r="L953" i="2" s="1"/>
  <c r="K953" i="2"/>
  <c r="K953" i="2" a="1"/>
  <c r="N952" i="2" a="1"/>
  <c r="N952" i="2" s="1"/>
  <c r="M952" i="2"/>
  <c r="M952" i="2" a="1"/>
  <c r="L952" i="2" a="1"/>
  <c r="L952" i="2" s="1"/>
  <c r="K952" i="2"/>
  <c r="K952" i="2" a="1"/>
  <c r="N951" i="2"/>
  <c r="N951" i="2" a="1"/>
  <c r="M951" i="2" a="1"/>
  <c r="M951" i="2" s="1"/>
  <c r="L951" i="2" a="1"/>
  <c r="L951" i="2" s="1"/>
  <c r="K951" i="2" a="1"/>
  <c r="K951" i="2" s="1"/>
  <c r="N950" i="2" a="1"/>
  <c r="N950" i="2" s="1"/>
  <c r="M950" i="2" a="1"/>
  <c r="M950" i="2" s="1"/>
  <c r="L950" i="2" a="1"/>
  <c r="L950" i="2" s="1"/>
  <c r="K950" i="2" a="1"/>
  <c r="K950" i="2" s="1"/>
  <c r="N949" i="2" a="1"/>
  <c r="N949" i="2" s="1"/>
  <c r="M949" i="2" a="1"/>
  <c r="M949" i="2" s="1"/>
  <c r="L949" i="2"/>
  <c r="L949" i="2" a="1"/>
  <c r="K949" i="2" a="1"/>
  <c r="K949" i="2" s="1"/>
  <c r="N948" i="2"/>
  <c r="N948" i="2" a="1"/>
  <c r="M948" i="2"/>
  <c r="M948" i="2" a="1"/>
  <c r="L948" i="2" a="1"/>
  <c r="L948" i="2" s="1"/>
  <c r="K948" i="2"/>
  <c r="K948" i="2" a="1"/>
  <c r="N947" i="2" a="1"/>
  <c r="N947" i="2" s="1"/>
  <c r="M947" i="2" a="1"/>
  <c r="M947" i="2" s="1"/>
  <c r="L947" i="2" a="1"/>
  <c r="L947" i="2" s="1"/>
  <c r="K947" i="2" a="1"/>
  <c r="K947" i="2" s="1"/>
  <c r="N946" i="2" a="1"/>
  <c r="N946" i="2" s="1"/>
  <c r="M946" i="2" a="1"/>
  <c r="M946" i="2" s="1"/>
  <c r="L946" i="2" a="1"/>
  <c r="L946" i="2" s="1"/>
  <c r="K946" i="2"/>
  <c r="K946" i="2" a="1"/>
  <c r="N945" i="2" a="1"/>
  <c r="N945" i="2" s="1"/>
  <c r="M945" i="2"/>
  <c r="M945" i="2" a="1"/>
  <c r="L945" i="2" a="1"/>
  <c r="L945" i="2" s="1"/>
  <c r="K945" i="2" a="1"/>
  <c r="K945" i="2" s="1"/>
  <c r="N944" i="2"/>
  <c r="N944" i="2" a="1"/>
  <c r="M944" i="2" a="1"/>
  <c r="M944" i="2" s="1"/>
  <c r="L944" i="2" a="1"/>
  <c r="L944" i="2" s="1"/>
  <c r="K944" i="2" a="1"/>
  <c r="K944" i="2" s="1"/>
  <c r="N943" i="2" a="1"/>
  <c r="N943" i="2" s="1"/>
  <c r="M943" i="2"/>
  <c r="M943" i="2" a="1"/>
  <c r="L943" i="2" a="1"/>
  <c r="L943" i="2" s="1"/>
  <c r="K943" i="2" a="1"/>
  <c r="K943" i="2" s="1"/>
  <c r="N942" i="2"/>
  <c r="N942" i="2" a="1"/>
  <c r="M942" i="2" a="1"/>
  <c r="M942" i="2" s="1"/>
  <c r="L942" i="2" a="1"/>
  <c r="L942" i="2" s="1"/>
  <c r="K942" i="2" a="1"/>
  <c r="K942" i="2" s="1"/>
  <c r="N941" i="2" a="1"/>
  <c r="N941" i="2" s="1"/>
  <c r="M941" i="2"/>
  <c r="M941" i="2" a="1"/>
  <c r="L941" i="2" a="1"/>
  <c r="L941" i="2" s="1"/>
  <c r="K941" i="2" a="1"/>
  <c r="K941" i="2" s="1"/>
  <c r="N940" i="2" a="1"/>
  <c r="N940" i="2" s="1"/>
  <c r="M940" i="2"/>
  <c r="M940" i="2" a="1"/>
  <c r="L940" i="2"/>
  <c r="L940" i="2" a="1"/>
  <c r="K940" i="2" a="1"/>
  <c r="K940" i="2" s="1"/>
  <c r="N939" i="2" a="1"/>
  <c r="N939" i="2" s="1"/>
  <c r="M939" i="2"/>
  <c r="M939" i="2" a="1"/>
  <c r="L939" i="2" a="1"/>
  <c r="L939" i="2" s="1"/>
  <c r="K939" i="2" a="1"/>
  <c r="K939" i="2" s="1"/>
  <c r="N938" i="2" a="1"/>
  <c r="N938" i="2" s="1"/>
  <c r="M938" i="2" a="1"/>
  <c r="M938" i="2" s="1"/>
  <c r="L938" i="2"/>
  <c r="L938" i="2" a="1"/>
  <c r="K938" i="2" a="1"/>
  <c r="K938" i="2" s="1"/>
  <c r="N937" i="2" a="1"/>
  <c r="N937" i="2" s="1"/>
  <c r="M937" i="2" a="1"/>
  <c r="M937" i="2" s="1"/>
  <c r="L937" i="2"/>
  <c r="L937" i="2" a="1"/>
  <c r="K937" i="2"/>
  <c r="K937" i="2" a="1"/>
  <c r="N936" i="2" a="1"/>
  <c r="N936" i="2" s="1"/>
  <c r="M936" i="2" a="1"/>
  <c r="M936" i="2" s="1"/>
  <c r="L936" i="2" a="1"/>
  <c r="L936" i="2" s="1"/>
  <c r="K936" i="2" a="1"/>
  <c r="K936" i="2" s="1"/>
  <c r="N935" i="2" a="1"/>
  <c r="N935" i="2" s="1"/>
  <c r="M935" i="2" a="1"/>
  <c r="M935" i="2" s="1"/>
  <c r="L935" i="2" a="1"/>
  <c r="L935" i="2" s="1"/>
  <c r="K935" i="2"/>
  <c r="K935" i="2" a="1"/>
  <c r="N934" i="2" a="1"/>
  <c r="N934" i="2" s="1"/>
  <c r="M934" i="2"/>
  <c r="M934" i="2" a="1"/>
  <c r="L934" i="2" a="1"/>
  <c r="L934" i="2" s="1"/>
  <c r="K934" i="2"/>
  <c r="K934" i="2" a="1"/>
  <c r="N933" i="2"/>
  <c r="N933" i="2" a="1"/>
  <c r="M933" i="2" a="1"/>
  <c r="M933" i="2" s="1"/>
  <c r="L933" i="2" a="1"/>
  <c r="L933" i="2" s="1"/>
  <c r="K933" i="2" a="1"/>
  <c r="K933" i="2" s="1"/>
  <c r="N932" i="2" a="1"/>
  <c r="N932" i="2" s="1"/>
  <c r="M932" i="2" a="1"/>
  <c r="M932" i="2" s="1"/>
  <c r="L932" i="2" a="1"/>
  <c r="L932" i="2" s="1"/>
  <c r="K932" i="2" a="1"/>
  <c r="K932" i="2" s="1"/>
  <c r="N931" i="2" a="1"/>
  <c r="N931" i="2" s="1"/>
  <c r="M931" i="2" a="1"/>
  <c r="M931" i="2" s="1"/>
  <c r="L931" i="2"/>
  <c r="L931" i="2" a="1"/>
  <c r="K931" i="2" a="1"/>
  <c r="K931" i="2" s="1"/>
  <c r="N930" i="2"/>
  <c r="N930" i="2" a="1"/>
  <c r="M930" i="2"/>
  <c r="M930" i="2" a="1"/>
  <c r="L930" i="2" a="1"/>
  <c r="L930" i="2" s="1"/>
  <c r="K930" i="2"/>
  <c r="K930" i="2" a="1"/>
  <c r="N929" i="2" a="1"/>
  <c r="N929" i="2" s="1"/>
  <c r="M929" i="2" a="1"/>
  <c r="M929" i="2" s="1"/>
  <c r="L929" i="2" a="1"/>
  <c r="L929" i="2" s="1"/>
  <c r="K929" i="2" a="1"/>
  <c r="K929" i="2" s="1"/>
  <c r="N928" i="2" a="1"/>
  <c r="N928" i="2" s="1"/>
  <c r="M928" i="2" a="1"/>
  <c r="M928" i="2" s="1"/>
  <c r="L928" i="2" a="1"/>
  <c r="L928" i="2" s="1"/>
  <c r="K928" i="2"/>
  <c r="K928" i="2" a="1"/>
  <c r="N927" i="2" a="1"/>
  <c r="N927" i="2" s="1"/>
  <c r="M927" i="2"/>
  <c r="M927" i="2" a="1"/>
  <c r="L927" i="2" a="1"/>
  <c r="L927" i="2" s="1"/>
  <c r="K927" i="2" a="1"/>
  <c r="K927" i="2" s="1"/>
  <c r="N926" i="2"/>
  <c r="N926" i="2" a="1"/>
  <c r="M926" i="2"/>
  <c r="M926" i="2" a="1"/>
  <c r="L926" i="2" a="1"/>
  <c r="L926" i="2" s="1"/>
  <c r="K926" i="2" a="1"/>
  <c r="K926" i="2" s="1"/>
  <c r="N925" i="2" a="1"/>
  <c r="N925" i="2" s="1"/>
  <c r="M925" i="2"/>
  <c r="M925" i="2" a="1"/>
  <c r="L925" i="2" a="1"/>
  <c r="L925" i="2" s="1"/>
  <c r="K925" i="2" a="1"/>
  <c r="K925" i="2" s="1"/>
  <c r="N924" i="2"/>
  <c r="N924" i="2" a="1"/>
  <c r="M924" i="2" a="1"/>
  <c r="M924" i="2" s="1"/>
  <c r="L924" i="2" a="1"/>
  <c r="L924" i="2" s="1"/>
  <c r="K924" i="2"/>
  <c r="K924" i="2" a="1"/>
  <c r="N923" i="2" a="1"/>
  <c r="N923" i="2" s="1"/>
  <c r="M923" i="2"/>
  <c r="M923" i="2" a="1"/>
  <c r="L923" i="2" a="1"/>
  <c r="L923" i="2" s="1"/>
  <c r="K923" i="2" a="1"/>
  <c r="K923" i="2" s="1"/>
  <c r="N922" i="2" a="1"/>
  <c r="N922" i="2" s="1"/>
  <c r="M922" i="2" a="1"/>
  <c r="M922" i="2" s="1"/>
  <c r="L922" i="2"/>
  <c r="L922" i="2" a="1"/>
  <c r="K922" i="2" a="1"/>
  <c r="K922" i="2" s="1"/>
  <c r="N921" i="2" a="1"/>
  <c r="N921" i="2" s="1"/>
  <c r="M921" i="2"/>
  <c r="M921" i="2" a="1"/>
  <c r="L921" i="2" a="1"/>
  <c r="L921" i="2" s="1"/>
  <c r="K921" i="2" a="1"/>
  <c r="K921" i="2" s="1"/>
  <c r="N920" i="2" a="1"/>
  <c r="N920" i="2" s="1"/>
  <c r="M920" i="2" a="1"/>
  <c r="M920" i="2" s="1"/>
  <c r="L920" i="2"/>
  <c r="L920" i="2" a="1"/>
  <c r="K920" i="2" a="1"/>
  <c r="K920" i="2" s="1"/>
  <c r="N919" i="2" a="1"/>
  <c r="N919" i="2" s="1"/>
  <c r="M919" i="2" a="1"/>
  <c r="M919" i="2" s="1"/>
  <c r="L919" i="2" a="1"/>
  <c r="L919" i="2" s="1"/>
  <c r="K919" i="2"/>
  <c r="K919" i="2" a="1"/>
  <c r="N918" i="2"/>
  <c r="N918" i="2" a="1"/>
  <c r="M918" i="2" a="1"/>
  <c r="M918" i="2" s="1"/>
  <c r="L918" i="2" a="1"/>
  <c r="L918" i="2" s="1"/>
  <c r="K918" i="2" a="1"/>
  <c r="K918" i="2" s="1"/>
  <c r="N917" i="2"/>
  <c r="N917" i="2" a="1"/>
  <c r="M917" i="2"/>
  <c r="M917" i="2" a="1"/>
  <c r="L917" i="2"/>
  <c r="L917" i="2" a="1"/>
  <c r="K917" i="2" a="1"/>
  <c r="K917" i="2" s="1"/>
  <c r="N916" i="2" a="1"/>
  <c r="N916" i="2" s="1"/>
  <c r="M916" i="2"/>
  <c r="M916" i="2" a="1"/>
  <c r="L916" i="2" a="1"/>
  <c r="L916" i="2" s="1"/>
  <c r="K916" i="2" a="1"/>
  <c r="K916" i="2" s="1"/>
  <c r="N915" i="2" a="1"/>
  <c r="N915" i="2" s="1"/>
  <c r="M915" i="2" a="1"/>
  <c r="M915" i="2" s="1"/>
  <c r="L915" i="2" a="1"/>
  <c r="L915" i="2" s="1"/>
  <c r="K915" i="2" a="1"/>
  <c r="K915" i="2" s="1"/>
  <c r="N914" i="2" a="1"/>
  <c r="N914" i="2" s="1"/>
  <c r="M914" i="2"/>
  <c r="M914" i="2" a="1"/>
  <c r="L914" i="2"/>
  <c r="L914" i="2" a="1"/>
  <c r="K914" i="2" a="1"/>
  <c r="K914" i="2" s="1"/>
  <c r="N913" i="2"/>
  <c r="N913" i="2" a="1"/>
  <c r="M913" i="2" a="1"/>
  <c r="M913" i="2" s="1"/>
  <c r="L913" i="2"/>
  <c r="L913" i="2" a="1"/>
  <c r="K913" i="2" a="1"/>
  <c r="K913" i="2" s="1"/>
  <c r="N912" i="2" a="1"/>
  <c r="N912" i="2" s="1"/>
  <c r="M912" i="2" a="1"/>
  <c r="M912" i="2" s="1"/>
  <c r="L912" i="2"/>
  <c r="L912" i="2" a="1"/>
  <c r="K912" i="2"/>
  <c r="K912" i="2" a="1"/>
  <c r="N911" i="2" a="1"/>
  <c r="N911" i="2" s="1"/>
  <c r="M911" i="2" a="1"/>
  <c r="M911" i="2" s="1"/>
  <c r="L911" i="2"/>
  <c r="L911" i="2" a="1"/>
  <c r="K911" i="2" a="1"/>
  <c r="K911" i="2" s="1"/>
  <c r="N910" i="2" a="1"/>
  <c r="N910" i="2" s="1"/>
  <c r="M910" i="2"/>
  <c r="M910" i="2" a="1"/>
  <c r="L910" i="2" a="1"/>
  <c r="L910" i="2" s="1"/>
  <c r="K910" i="2"/>
  <c r="K910" i="2" a="1"/>
  <c r="N909" i="2" a="1"/>
  <c r="N909" i="2" s="1"/>
  <c r="M909" i="2" a="1"/>
  <c r="M909" i="2" s="1"/>
  <c r="L909" i="2"/>
  <c r="L909" i="2" a="1"/>
  <c r="K909" i="2"/>
  <c r="K909" i="2" a="1"/>
  <c r="N908" i="2"/>
  <c r="N908" i="2" a="1"/>
  <c r="M908" i="2" a="1"/>
  <c r="M908" i="2" s="1"/>
  <c r="L908" i="2" a="1"/>
  <c r="L908" i="2" s="1"/>
  <c r="K908" i="2" a="1"/>
  <c r="K908" i="2" s="1"/>
  <c r="N907" i="2" a="1"/>
  <c r="N907" i="2" s="1"/>
  <c r="M907" i="2" a="1"/>
  <c r="M907" i="2" s="1"/>
  <c r="L907" i="2"/>
  <c r="L907" i="2" a="1"/>
  <c r="K907" i="2" a="1"/>
  <c r="K907" i="2" s="1"/>
  <c r="N906" i="2"/>
  <c r="N906" i="2" a="1"/>
  <c r="M906" i="2" a="1"/>
  <c r="M906" i="2" s="1"/>
  <c r="L906" i="2"/>
  <c r="L906" i="2" a="1"/>
  <c r="K906" i="2"/>
  <c r="K906" i="2" a="1"/>
  <c r="N905" i="2"/>
  <c r="N905" i="2" a="1"/>
  <c r="M905" i="2"/>
  <c r="M905" i="2" a="1"/>
  <c r="L905" i="2" a="1"/>
  <c r="L905" i="2" s="1"/>
  <c r="K905" i="2" a="1"/>
  <c r="K905" i="2" s="1"/>
  <c r="N904" i="2" a="1"/>
  <c r="N904" i="2" s="1"/>
  <c r="M904" i="2" a="1"/>
  <c r="M904" i="2" s="1"/>
  <c r="L904" i="2" a="1"/>
  <c r="L904" i="2" s="1"/>
  <c r="K904" i="2"/>
  <c r="K904" i="2" a="1"/>
  <c r="N903" i="2" a="1"/>
  <c r="N903" i="2" s="1"/>
  <c r="M903" i="2" a="1"/>
  <c r="M903" i="2" s="1"/>
  <c r="L903" i="2" a="1"/>
  <c r="L903" i="2" s="1"/>
  <c r="K903" i="2"/>
  <c r="K903" i="2" a="1"/>
  <c r="N902" i="2"/>
  <c r="N902" i="2" a="1"/>
  <c r="M902" i="2"/>
  <c r="M902" i="2" a="1"/>
  <c r="L902" i="2" a="1"/>
  <c r="L902" i="2" s="1"/>
  <c r="K902" i="2" a="1"/>
  <c r="K902" i="2" s="1"/>
  <c r="N901" i="2"/>
  <c r="N901" i="2" a="1"/>
  <c r="M901" i="2" a="1"/>
  <c r="M901" i="2" s="1"/>
  <c r="L901" i="2" a="1"/>
  <c r="L901" i="2" s="1"/>
  <c r="K901" i="2" a="1"/>
  <c r="K901" i="2" s="1"/>
  <c r="N900" i="2"/>
  <c r="N900" i="2" a="1"/>
  <c r="M900" i="2" a="1"/>
  <c r="M900" i="2" s="1"/>
  <c r="L900" i="2" a="1"/>
  <c r="L900" i="2" s="1"/>
  <c r="K900" i="2" a="1"/>
  <c r="K900" i="2" s="1"/>
  <c r="N899" i="2"/>
  <c r="N899" i="2" a="1"/>
  <c r="M899" i="2"/>
  <c r="M899" i="2" a="1"/>
  <c r="L899" i="2"/>
  <c r="L899" i="2" a="1"/>
  <c r="K899" i="2" a="1"/>
  <c r="K899" i="2" s="1"/>
  <c r="N898" i="2" a="1"/>
  <c r="N898" i="2" s="1"/>
  <c r="M898" i="2"/>
  <c r="M898" i="2" a="1"/>
  <c r="L898" i="2" a="1"/>
  <c r="L898" i="2" s="1"/>
  <c r="K898" i="2" a="1"/>
  <c r="K898" i="2" s="1"/>
  <c r="N897" i="2" a="1"/>
  <c r="N897" i="2" s="1"/>
  <c r="M897" i="2" a="1"/>
  <c r="M897" i="2" s="1"/>
  <c r="L897" i="2" a="1"/>
  <c r="L897" i="2" s="1"/>
  <c r="K897" i="2" a="1"/>
  <c r="K897" i="2" s="1"/>
  <c r="N896" i="2" a="1"/>
  <c r="N896" i="2" s="1"/>
  <c r="M896" i="2"/>
  <c r="M896" i="2" a="1"/>
  <c r="L896" i="2"/>
  <c r="L896" i="2" a="1"/>
  <c r="K896" i="2" a="1"/>
  <c r="K896" i="2" s="1"/>
  <c r="N895" i="2"/>
  <c r="N895" i="2" a="1"/>
  <c r="M895" i="2" a="1"/>
  <c r="M895" i="2" s="1"/>
  <c r="L895" i="2"/>
  <c r="L895" i="2" a="1"/>
  <c r="K895" i="2" a="1"/>
  <c r="K895" i="2" s="1"/>
  <c r="N894" i="2" a="1"/>
  <c r="N894" i="2" s="1"/>
  <c r="M894" i="2" a="1"/>
  <c r="M894" i="2" s="1"/>
  <c r="L894" i="2"/>
  <c r="L894" i="2" a="1"/>
  <c r="K894" i="2" a="1"/>
  <c r="K894" i="2" s="1"/>
  <c r="N893" i="2" a="1"/>
  <c r="N893" i="2" s="1"/>
  <c r="M893" i="2" a="1"/>
  <c r="M893" i="2" s="1"/>
  <c r="L893" i="2"/>
  <c r="L893" i="2" a="1"/>
  <c r="K893" i="2" a="1"/>
  <c r="K893" i="2" s="1"/>
  <c r="N892" i="2" a="1"/>
  <c r="N892" i="2" s="1"/>
  <c r="M892" i="2"/>
  <c r="M892" i="2" a="1"/>
  <c r="L892" i="2" a="1"/>
  <c r="L892" i="2" s="1"/>
  <c r="K892" i="2"/>
  <c r="K892" i="2" a="1"/>
  <c r="N891" i="2" a="1"/>
  <c r="N891" i="2" s="1"/>
  <c r="M891" i="2" a="1"/>
  <c r="M891" i="2" s="1"/>
  <c r="L891" i="2"/>
  <c r="L891" i="2" a="1"/>
  <c r="K891" i="2"/>
  <c r="K891" i="2" a="1"/>
  <c r="N890" i="2"/>
  <c r="N890" i="2" a="1"/>
  <c r="M890" i="2" a="1"/>
  <c r="M890" i="2" s="1"/>
  <c r="L890" i="2" a="1"/>
  <c r="L890" i="2" s="1"/>
  <c r="K890" i="2" a="1"/>
  <c r="K890" i="2" s="1"/>
  <c r="N889" i="2" a="1"/>
  <c r="N889" i="2" s="1"/>
  <c r="M889" i="2" a="1"/>
  <c r="M889" i="2" s="1"/>
  <c r="L889" i="2"/>
  <c r="L889" i="2" a="1"/>
  <c r="K889" i="2" a="1"/>
  <c r="K889" i="2" s="1"/>
  <c r="N888" i="2"/>
  <c r="N888" i="2" a="1"/>
  <c r="M888" i="2" a="1"/>
  <c r="M888" i="2" s="1"/>
  <c r="L888" i="2"/>
  <c r="L888" i="2" a="1"/>
  <c r="K888" i="2"/>
  <c r="K888" i="2" a="1"/>
  <c r="N887" i="2"/>
  <c r="N887" i="2" a="1"/>
  <c r="M887" i="2"/>
  <c r="M887" i="2" a="1"/>
  <c r="L887" i="2" a="1"/>
  <c r="L887" i="2" s="1"/>
  <c r="K887" i="2" a="1"/>
  <c r="K887" i="2" s="1"/>
  <c r="N886" i="2" a="1"/>
  <c r="N886" i="2" s="1"/>
  <c r="M886" i="2" a="1"/>
  <c r="M886" i="2" s="1"/>
  <c r="L886" i="2" a="1"/>
  <c r="L886" i="2" s="1"/>
  <c r="K886" i="2"/>
  <c r="K886" i="2" a="1"/>
  <c r="N885" i="2" a="1"/>
  <c r="N885" i="2" s="1"/>
  <c r="M885" i="2" a="1"/>
  <c r="M885" i="2" s="1"/>
  <c r="L885" i="2" a="1"/>
  <c r="L885" i="2" s="1"/>
  <c r="K885" i="2"/>
  <c r="K885" i="2" a="1"/>
  <c r="N884" i="2"/>
  <c r="N884" i="2" a="1"/>
  <c r="M884" i="2"/>
  <c r="M884" i="2" a="1"/>
  <c r="L884" i="2"/>
  <c r="L884" i="2" a="1"/>
  <c r="K884" i="2" a="1"/>
  <c r="K884" i="2" s="1"/>
  <c r="N883" i="2"/>
  <c r="N883" i="2" a="1"/>
  <c r="M883" i="2" a="1"/>
  <c r="M883" i="2" s="1"/>
  <c r="L883" i="2" a="1"/>
  <c r="L883" i="2" s="1"/>
  <c r="K883" i="2" a="1"/>
  <c r="K883" i="2" s="1"/>
  <c r="N882" i="2"/>
  <c r="N882" i="2" a="1"/>
  <c r="M882" i="2" a="1"/>
  <c r="M882" i="2" s="1"/>
  <c r="L882" i="2" a="1"/>
  <c r="L882" i="2" s="1"/>
  <c r="K882" i="2" a="1"/>
  <c r="K882" i="2" s="1"/>
  <c r="N881" i="2"/>
  <c r="N881" i="2" a="1"/>
  <c r="M881" i="2"/>
  <c r="M881" i="2" a="1"/>
  <c r="L881" i="2"/>
  <c r="L881" i="2" a="1"/>
  <c r="K881" i="2" a="1"/>
  <c r="K881" i="2" s="1"/>
  <c r="N880" i="2" a="1"/>
  <c r="N880" i="2" s="1"/>
  <c r="M880" i="2"/>
  <c r="M880" i="2" a="1"/>
  <c r="L880" i="2" a="1"/>
  <c r="L880" i="2" s="1"/>
  <c r="K880" i="2" a="1"/>
  <c r="K880" i="2" s="1"/>
  <c r="N879" i="2" a="1"/>
  <c r="N879" i="2" s="1"/>
  <c r="M879" i="2" a="1"/>
  <c r="M879" i="2" s="1"/>
  <c r="L879" i="2"/>
  <c r="L879" i="2" a="1"/>
  <c r="K879" i="2" a="1"/>
  <c r="K879" i="2" s="1"/>
  <c r="N878" i="2" a="1"/>
  <c r="N878" i="2" s="1"/>
  <c r="M878" i="2"/>
  <c r="M878" i="2" a="1"/>
  <c r="L878" i="2"/>
  <c r="L878" i="2" a="1"/>
  <c r="K878" i="2" a="1"/>
  <c r="K878" i="2" s="1"/>
  <c r="N877" i="2"/>
  <c r="N877" i="2" a="1"/>
  <c r="M877" i="2" a="1"/>
  <c r="M877" i="2" s="1"/>
  <c r="L877" i="2"/>
  <c r="L877" i="2" a="1"/>
  <c r="K877" i="2" a="1"/>
  <c r="K877" i="2" s="1"/>
  <c r="N876" i="2" a="1"/>
  <c r="N876" i="2" s="1"/>
  <c r="M876" i="2" a="1"/>
  <c r="M876" i="2" s="1"/>
  <c r="L876" i="2"/>
  <c r="L876" i="2" a="1"/>
  <c r="K876" i="2"/>
  <c r="K876" i="2" a="1"/>
  <c r="N875" i="2" a="1"/>
  <c r="N875" i="2" s="1"/>
  <c r="M875" i="2" a="1"/>
  <c r="M875" i="2" s="1"/>
  <c r="L875" i="2"/>
  <c r="L875" i="2" a="1"/>
  <c r="K875" i="2" a="1"/>
  <c r="K875" i="2" s="1"/>
  <c r="N874" i="2" a="1"/>
  <c r="N874" i="2" s="1"/>
  <c r="M874" i="2"/>
  <c r="M874" i="2" a="1"/>
  <c r="L874" i="2" a="1"/>
  <c r="L874" i="2" s="1"/>
  <c r="K874" i="2"/>
  <c r="K874" i="2" a="1"/>
  <c r="N873" i="2" a="1"/>
  <c r="N873" i="2" s="1"/>
  <c r="M873" i="2" a="1"/>
  <c r="M873" i="2" s="1"/>
  <c r="L873" i="2"/>
  <c r="L873" i="2" a="1"/>
  <c r="K873" i="2"/>
  <c r="K873" i="2" a="1"/>
  <c r="N872" i="2"/>
  <c r="N872" i="2" a="1"/>
  <c r="M872" i="2" a="1"/>
  <c r="M872" i="2" s="1"/>
  <c r="L872" i="2" a="1"/>
  <c r="L872" i="2" s="1"/>
  <c r="K872" i="2" a="1"/>
  <c r="K872" i="2" s="1"/>
  <c r="N871" i="2" a="1"/>
  <c r="N871" i="2" s="1"/>
  <c r="M871" i="2" a="1"/>
  <c r="M871" i="2" s="1"/>
  <c r="L871" i="2"/>
  <c r="L871" i="2" a="1"/>
  <c r="K871" i="2" a="1"/>
  <c r="K871" i="2" s="1"/>
  <c r="N870" i="2"/>
  <c r="N870" i="2" a="1"/>
  <c r="M870" i="2" a="1"/>
  <c r="M870" i="2" s="1"/>
  <c r="L870" i="2"/>
  <c r="L870" i="2" a="1"/>
  <c r="K870" i="2"/>
  <c r="K870" i="2" a="1"/>
  <c r="N869" i="2"/>
  <c r="N869" i="2" a="1"/>
  <c r="M869" i="2"/>
  <c r="M869" i="2" a="1"/>
  <c r="L869" i="2" a="1"/>
  <c r="L869" i="2" s="1"/>
  <c r="K869" i="2" a="1"/>
  <c r="K869" i="2" s="1"/>
  <c r="N868" i="2" a="1"/>
  <c r="N868" i="2" s="1"/>
  <c r="M868" i="2" a="1"/>
  <c r="M868" i="2" s="1"/>
  <c r="L868" i="2" a="1"/>
  <c r="L868" i="2" s="1"/>
  <c r="K868" i="2"/>
  <c r="K868" i="2" a="1"/>
  <c r="N867" i="2" a="1"/>
  <c r="N867" i="2" s="1"/>
  <c r="M867" i="2" a="1"/>
  <c r="M867" i="2" s="1"/>
  <c r="L867" i="2" a="1"/>
  <c r="L867" i="2" s="1"/>
  <c r="K867" i="2"/>
  <c r="K867" i="2" a="1"/>
  <c r="N866" i="2"/>
  <c r="N866" i="2" a="1"/>
  <c r="M866" i="2"/>
  <c r="M866" i="2" a="1"/>
  <c r="L866" i="2"/>
  <c r="L866" i="2" a="1"/>
  <c r="K866" i="2" a="1"/>
  <c r="K866" i="2" s="1"/>
  <c r="N865" i="2"/>
  <c r="N865" i="2" a="1"/>
  <c r="M865" i="2" a="1"/>
  <c r="M865" i="2" s="1"/>
  <c r="L865" i="2" a="1"/>
  <c r="L865" i="2" s="1"/>
  <c r="K865" i="2" a="1"/>
  <c r="K865" i="2" s="1"/>
  <c r="N864" i="2"/>
  <c r="N864" i="2" a="1"/>
  <c r="M864" i="2" a="1"/>
  <c r="M864" i="2" s="1"/>
  <c r="L864" i="2" a="1"/>
  <c r="L864" i="2" s="1"/>
  <c r="K864" i="2" a="1"/>
  <c r="K864" i="2" s="1"/>
  <c r="N863" i="2"/>
  <c r="N863" i="2" a="1"/>
  <c r="M863" i="2"/>
  <c r="M863" i="2" a="1"/>
  <c r="L863" i="2"/>
  <c r="L863" i="2" a="1"/>
  <c r="K863" i="2" a="1"/>
  <c r="K863" i="2" s="1"/>
  <c r="N862" i="2" a="1"/>
  <c r="N862" i="2" s="1"/>
  <c r="M862" i="2"/>
  <c r="M862" i="2" a="1"/>
  <c r="L862" i="2" a="1"/>
  <c r="L862" i="2" s="1"/>
  <c r="K862" i="2" a="1"/>
  <c r="K862" i="2" s="1"/>
  <c r="N861" i="2" a="1"/>
  <c r="N861" i="2" s="1"/>
  <c r="M861" i="2" a="1"/>
  <c r="M861" i="2" s="1"/>
  <c r="L861" i="2"/>
  <c r="L861" i="2" a="1"/>
  <c r="K861" i="2" a="1"/>
  <c r="K861" i="2" s="1"/>
  <c r="N860" i="2" a="1"/>
  <c r="N860" i="2" s="1"/>
  <c r="M860" i="2"/>
  <c r="M860" i="2" a="1"/>
  <c r="L860" i="2"/>
  <c r="L860" i="2" a="1"/>
  <c r="K860" i="2" a="1"/>
  <c r="K860" i="2" s="1"/>
  <c r="N859" i="2"/>
  <c r="N859" i="2" a="1"/>
  <c r="M859" i="2" a="1"/>
  <c r="M859" i="2" s="1"/>
  <c r="L859" i="2"/>
  <c r="L859" i="2" a="1"/>
  <c r="K859" i="2" a="1"/>
  <c r="K859" i="2" s="1"/>
  <c r="N858" i="2" a="1"/>
  <c r="N858" i="2" s="1"/>
  <c r="M858" i="2" a="1"/>
  <c r="M858" i="2" s="1"/>
  <c r="L858" i="2"/>
  <c r="L858" i="2" a="1"/>
  <c r="K858" i="2"/>
  <c r="K858" i="2" a="1"/>
  <c r="N857" i="2" a="1"/>
  <c r="N857" i="2" s="1"/>
  <c r="M857" i="2" a="1"/>
  <c r="M857" i="2" s="1"/>
  <c r="L857" i="2"/>
  <c r="L857" i="2" a="1"/>
  <c r="K857" i="2" a="1"/>
  <c r="K857" i="2" s="1"/>
  <c r="N856" i="2" a="1"/>
  <c r="N856" i="2" s="1"/>
  <c r="M856" i="2"/>
  <c r="M856" i="2" a="1"/>
  <c r="L856" i="2" a="1"/>
  <c r="L856" i="2" s="1"/>
  <c r="K856" i="2"/>
  <c r="K856" i="2" a="1"/>
  <c r="N855" i="2" a="1"/>
  <c r="N855" i="2" s="1"/>
  <c r="M855" i="2" a="1"/>
  <c r="M855" i="2" s="1"/>
  <c r="L855" i="2"/>
  <c r="L855" i="2" a="1"/>
  <c r="K855" i="2"/>
  <c r="K855" i="2" a="1"/>
  <c r="N854" i="2"/>
  <c r="N854" i="2" a="1"/>
  <c r="M854" i="2" a="1"/>
  <c r="M854" i="2" s="1"/>
  <c r="L854" i="2" a="1"/>
  <c r="L854" i="2" s="1"/>
  <c r="K854" i="2" a="1"/>
  <c r="K854" i="2" s="1"/>
  <c r="N853" i="2" a="1"/>
  <c r="N853" i="2" s="1"/>
  <c r="M853" i="2" a="1"/>
  <c r="M853" i="2" s="1"/>
  <c r="L853" i="2"/>
  <c r="L853" i="2" a="1"/>
  <c r="K853" i="2" a="1"/>
  <c r="K853" i="2" s="1"/>
  <c r="N852" i="2"/>
  <c r="N852" i="2" a="1"/>
  <c r="M852" i="2" a="1"/>
  <c r="M852" i="2" s="1"/>
  <c r="L852" i="2"/>
  <c r="L852" i="2" a="1"/>
  <c r="K852" i="2"/>
  <c r="K852" i="2" a="1"/>
  <c r="N851" i="2"/>
  <c r="N851" i="2" a="1"/>
  <c r="M851" i="2"/>
  <c r="M851" i="2" a="1"/>
  <c r="L851" i="2" a="1"/>
  <c r="L851" i="2" s="1"/>
  <c r="K851" i="2" a="1"/>
  <c r="K851" i="2" s="1"/>
  <c r="N850" i="2" a="1"/>
  <c r="N850" i="2" s="1"/>
  <c r="M850" i="2" a="1"/>
  <c r="M850" i="2" s="1"/>
  <c r="L850" i="2" a="1"/>
  <c r="L850" i="2" s="1"/>
  <c r="K850" i="2"/>
  <c r="K850" i="2" a="1"/>
  <c r="N849" i="2" a="1"/>
  <c r="N849" i="2" s="1"/>
  <c r="M849" i="2" a="1"/>
  <c r="M849" i="2" s="1"/>
  <c r="L849" i="2" a="1"/>
  <c r="L849" i="2" s="1"/>
  <c r="K849" i="2"/>
  <c r="K849" i="2" a="1"/>
  <c r="N848" i="2"/>
  <c r="N848" i="2" a="1"/>
  <c r="M848" i="2"/>
  <c r="M848" i="2" a="1"/>
  <c r="L848" i="2"/>
  <c r="L848" i="2" a="1"/>
  <c r="K848" i="2" a="1"/>
  <c r="K848" i="2" s="1"/>
  <c r="N847" i="2"/>
  <c r="N847" i="2" a="1"/>
  <c r="M847" i="2" a="1"/>
  <c r="M847" i="2" s="1"/>
  <c r="L847" i="2" a="1"/>
  <c r="L847" i="2" s="1"/>
  <c r="K847" i="2" a="1"/>
  <c r="K847" i="2" s="1"/>
  <c r="N846" i="2"/>
  <c r="N846" i="2" a="1"/>
  <c r="M846" i="2" a="1"/>
  <c r="M846" i="2" s="1"/>
  <c r="L846" i="2" a="1"/>
  <c r="L846" i="2" s="1"/>
  <c r="K846" i="2" a="1"/>
  <c r="K846" i="2" s="1"/>
  <c r="N845" i="2"/>
  <c r="N845" i="2" a="1"/>
  <c r="M845" i="2"/>
  <c r="M845" i="2" a="1"/>
  <c r="L845" i="2"/>
  <c r="L845" i="2" a="1"/>
  <c r="K845" i="2" a="1"/>
  <c r="K845" i="2" s="1"/>
  <c r="N844" i="2" a="1"/>
  <c r="N844" i="2" s="1"/>
  <c r="M844" i="2"/>
  <c r="M844" i="2" a="1"/>
  <c r="L844" i="2" a="1"/>
  <c r="L844" i="2" s="1"/>
  <c r="K844" i="2" a="1"/>
  <c r="K844" i="2" s="1"/>
  <c r="N843" i="2" a="1"/>
  <c r="N843" i="2" s="1"/>
  <c r="M843" i="2" a="1"/>
  <c r="M843" i="2" s="1"/>
  <c r="L843" i="2" a="1"/>
  <c r="L843" i="2" s="1"/>
  <c r="K843" i="2" a="1"/>
  <c r="K843" i="2" s="1"/>
  <c r="N842" i="2" a="1"/>
  <c r="N842" i="2" s="1"/>
  <c r="M842" i="2"/>
  <c r="M842" i="2" a="1"/>
  <c r="L842" i="2"/>
  <c r="L842" i="2" a="1"/>
  <c r="K842" i="2" a="1"/>
  <c r="K842" i="2" s="1"/>
  <c r="N841" i="2"/>
  <c r="N841" i="2" a="1"/>
  <c r="M841" i="2" a="1"/>
  <c r="M841" i="2" s="1"/>
  <c r="L841" i="2"/>
  <c r="L841" i="2" a="1"/>
  <c r="K841" i="2" a="1"/>
  <c r="K841" i="2" s="1"/>
  <c r="N840" i="2" a="1"/>
  <c r="N840" i="2" s="1"/>
  <c r="M840" i="2" a="1"/>
  <c r="M840" i="2" s="1"/>
  <c r="L840" i="2"/>
  <c r="L840" i="2" a="1"/>
  <c r="K840" i="2"/>
  <c r="K840" i="2" a="1"/>
  <c r="N839" i="2" a="1"/>
  <c r="N839" i="2" s="1"/>
  <c r="M839" i="2" a="1"/>
  <c r="M839" i="2" s="1"/>
  <c r="L839" i="2"/>
  <c r="L839" i="2" a="1"/>
  <c r="K839" i="2" a="1"/>
  <c r="K839" i="2" s="1"/>
  <c r="N838" i="2" a="1"/>
  <c r="N838" i="2" s="1"/>
  <c r="M838" i="2"/>
  <c r="M838" i="2" a="1"/>
  <c r="L838" i="2" a="1"/>
  <c r="L838" i="2" s="1"/>
  <c r="K838" i="2"/>
  <c r="K838" i="2" a="1"/>
  <c r="N837" i="2" a="1"/>
  <c r="N837" i="2" s="1"/>
  <c r="M837" i="2" a="1"/>
  <c r="M837" i="2" s="1"/>
  <c r="L837" i="2"/>
  <c r="L837" i="2" a="1"/>
  <c r="K837" i="2"/>
  <c r="K837" i="2" a="1"/>
  <c r="N836" i="2"/>
  <c r="N836" i="2" a="1"/>
  <c r="M836" i="2" a="1"/>
  <c r="M836" i="2" s="1"/>
  <c r="L836" i="2" a="1"/>
  <c r="L836" i="2" s="1"/>
  <c r="K836" i="2" a="1"/>
  <c r="K836" i="2" s="1"/>
  <c r="N835" i="2"/>
  <c r="N835" i="2" a="1"/>
  <c r="M835" i="2" a="1"/>
  <c r="M835" i="2" s="1"/>
  <c r="L835" i="2"/>
  <c r="L835" i="2" a="1"/>
  <c r="K835" i="2" a="1"/>
  <c r="K835" i="2" s="1"/>
  <c r="N834" i="2"/>
  <c r="N834" i="2" a="1"/>
  <c r="M834" i="2" a="1"/>
  <c r="M834" i="2" s="1"/>
  <c r="L834" i="2"/>
  <c r="L834" i="2" a="1"/>
  <c r="K834" i="2"/>
  <c r="K834" i="2" a="1"/>
  <c r="N833" i="2"/>
  <c r="N833" i="2" a="1"/>
  <c r="M833" i="2"/>
  <c r="M833" i="2" a="1"/>
  <c r="L833" i="2" a="1"/>
  <c r="L833" i="2" s="1"/>
  <c r="K833" i="2" a="1"/>
  <c r="K833" i="2" s="1"/>
  <c r="N832" i="2" a="1"/>
  <c r="N832" i="2" s="1"/>
  <c r="M832" i="2"/>
  <c r="M832" i="2" a="1"/>
  <c r="L832" i="2" a="1"/>
  <c r="L832" i="2" s="1"/>
  <c r="K832" i="2"/>
  <c r="K832" i="2" a="1"/>
  <c r="N831" i="2" a="1"/>
  <c r="N831" i="2" s="1"/>
  <c r="M831" i="2" a="1"/>
  <c r="M831" i="2" s="1"/>
  <c r="L831" i="2" a="1"/>
  <c r="L831" i="2" s="1"/>
  <c r="K831" i="2" a="1"/>
  <c r="K831" i="2" s="1"/>
  <c r="N830" i="2"/>
  <c r="N830" i="2" a="1"/>
  <c r="M830" i="2"/>
  <c r="M830" i="2" a="1"/>
  <c r="L830" i="2"/>
  <c r="L830" i="2" a="1"/>
  <c r="K830" i="2" a="1"/>
  <c r="K830" i="2" s="1"/>
  <c r="N829" i="2" a="1"/>
  <c r="N829" i="2" s="1"/>
  <c r="M829" i="2" a="1"/>
  <c r="M829" i="2" s="1"/>
  <c r="L829" i="2" a="1"/>
  <c r="L829" i="2" s="1"/>
  <c r="K829" i="2" a="1"/>
  <c r="K829" i="2" s="1"/>
  <c r="N828" i="2"/>
  <c r="N828" i="2" a="1"/>
  <c r="M828" i="2" a="1"/>
  <c r="M828" i="2" s="1"/>
  <c r="L828" i="2" a="1"/>
  <c r="L828" i="2" s="1"/>
  <c r="K828" i="2" a="1"/>
  <c r="K828" i="2" s="1"/>
  <c r="N827" i="2" a="1"/>
  <c r="N827" i="2" s="1"/>
  <c r="M827" i="2" a="1"/>
  <c r="M827" i="2" s="1"/>
  <c r="L827" i="2" a="1"/>
  <c r="L827" i="2" s="1"/>
  <c r="K827" i="2" a="1"/>
  <c r="K827" i="2" s="1"/>
  <c r="N826" i="2" a="1"/>
  <c r="N826" i="2" s="1"/>
  <c r="M826" i="2"/>
  <c r="M826" i="2" a="1"/>
  <c r="L826" i="2" a="1"/>
  <c r="L826" i="2" s="1"/>
  <c r="K826" i="2" a="1"/>
  <c r="K826" i="2" s="1"/>
  <c r="N825" i="2" a="1"/>
  <c r="N825" i="2" s="1"/>
  <c r="M825" i="2" a="1"/>
  <c r="M825" i="2" s="1"/>
  <c r="L825" i="2" a="1"/>
  <c r="L825" i="2" s="1"/>
  <c r="K825" i="2"/>
  <c r="K825" i="2" a="1"/>
  <c r="N824" i="2"/>
  <c r="N824" i="2" a="1"/>
  <c r="M824" i="2" a="1"/>
  <c r="M824" i="2" s="1"/>
  <c r="L824" i="2" a="1"/>
  <c r="L824" i="2" s="1"/>
  <c r="K824" i="2" a="1"/>
  <c r="K824" i="2" s="1"/>
  <c r="N823" i="2" a="1"/>
  <c r="N823" i="2" s="1"/>
  <c r="M823" i="2" a="1"/>
  <c r="M823" i="2" s="1"/>
  <c r="L823" i="2"/>
  <c r="L823" i="2" a="1"/>
  <c r="K823" i="2" a="1"/>
  <c r="K823" i="2" s="1"/>
  <c r="N822" i="2" a="1"/>
  <c r="N822" i="2" s="1"/>
  <c r="M822" i="2" a="1"/>
  <c r="M822" i="2" s="1"/>
  <c r="L822" i="2" a="1"/>
  <c r="L822" i="2" s="1"/>
  <c r="K822" i="2" a="1"/>
  <c r="K822" i="2" s="1"/>
  <c r="N821" i="2" a="1"/>
  <c r="N821" i="2" s="1"/>
  <c r="M821" i="2"/>
  <c r="M821" i="2" a="1"/>
  <c r="L821" i="2" a="1"/>
  <c r="L821" i="2" s="1"/>
  <c r="K821" i="2" a="1"/>
  <c r="K821" i="2" s="1"/>
  <c r="N820" i="2" a="1"/>
  <c r="N820" i="2" s="1"/>
  <c r="M820" i="2" a="1"/>
  <c r="M820" i="2" s="1"/>
  <c r="L820" i="2" a="1"/>
  <c r="L820" i="2" s="1"/>
  <c r="K820" i="2" a="1"/>
  <c r="K820" i="2" s="1"/>
  <c r="N819" i="2"/>
  <c r="N819" i="2" a="1"/>
  <c r="M819" i="2" a="1"/>
  <c r="M819" i="2" s="1"/>
  <c r="L819" i="2" a="1"/>
  <c r="L819" i="2" s="1"/>
  <c r="K819" i="2" a="1"/>
  <c r="K819" i="2" s="1"/>
  <c r="N818" i="2" a="1"/>
  <c r="N818" i="2" s="1"/>
  <c r="M818" i="2" a="1"/>
  <c r="M818" i="2" s="1"/>
  <c r="L818" i="2" a="1"/>
  <c r="L818" i="2" s="1"/>
  <c r="K818" i="2" a="1"/>
  <c r="K818" i="2" s="1"/>
  <c r="N817" i="2" a="1"/>
  <c r="N817" i="2" s="1"/>
  <c r="M817" i="2" a="1"/>
  <c r="M817" i="2" s="1"/>
  <c r="L817" i="2" a="1"/>
  <c r="L817" i="2" s="1"/>
  <c r="K817" i="2" a="1"/>
  <c r="K817" i="2" s="1"/>
  <c r="N816" i="2" a="1"/>
  <c r="N816" i="2" s="1"/>
  <c r="M816" i="2" a="1"/>
  <c r="M816" i="2" s="1"/>
  <c r="L816" i="2" a="1"/>
  <c r="L816" i="2" s="1"/>
  <c r="K816" i="2"/>
  <c r="K816" i="2" a="1"/>
  <c r="N815" i="2" a="1"/>
  <c r="N815" i="2" s="1"/>
  <c r="M815" i="2" a="1"/>
  <c r="M815" i="2" s="1"/>
  <c r="L815" i="2" a="1"/>
  <c r="L815" i="2" s="1"/>
  <c r="K815" i="2" a="1"/>
  <c r="K815" i="2" s="1"/>
  <c r="N814" i="2" a="1"/>
  <c r="N814" i="2" s="1"/>
  <c r="M814" i="2" a="1"/>
  <c r="M814" i="2" s="1"/>
  <c r="L814" i="2"/>
  <c r="L814" i="2" a="1"/>
  <c r="K814" i="2" a="1"/>
  <c r="K814" i="2" s="1"/>
  <c r="N813" i="2" a="1"/>
  <c r="N813" i="2" s="1"/>
  <c r="M813" i="2" a="1"/>
  <c r="M813" i="2" s="1"/>
  <c r="L813" i="2" a="1"/>
  <c r="L813" i="2" s="1"/>
  <c r="K813" i="2" a="1"/>
  <c r="K813" i="2" s="1"/>
  <c r="N812" i="2" a="1"/>
  <c r="N812" i="2" s="1"/>
  <c r="M812" i="2"/>
  <c r="M812" i="2" a="1"/>
  <c r="L812" i="2" a="1"/>
  <c r="L812" i="2" s="1"/>
  <c r="K812" i="2" a="1"/>
  <c r="K812" i="2" s="1"/>
  <c r="N811" i="2" a="1"/>
  <c r="N811" i="2" s="1"/>
  <c r="M811" i="2" a="1"/>
  <c r="M811" i="2" s="1"/>
  <c r="L811" i="2" a="1"/>
  <c r="L811" i="2" s="1"/>
  <c r="K811" i="2" a="1"/>
  <c r="K811" i="2" s="1"/>
  <c r="N810" i="2"/>
  <c r="N810" i="2" a="1"/>
  <c r="M810" i="2" a="1"/>
  <c r="M810" i="2" s="1"/>
  <c r="L810" i="2" a="1"/>
  <c r="L810" i="2" s="1"/>
  <c r="K810" i="2" a="1"/>
  <c r="K810" i="2" s="1"/>
  <c r="N809" i="2" a="1"/>
  <c r="N809" i="2" s="1"/>
  <c r="M809" i="2" a="1"/>
  <c r="M809" i="2" s="1"/>
  <c r="L809" i="2" a="1"/>
  <c r="L809" i="2" s="1"/>
  <c r="K809" i="2" a="1"/>
  <c r="K809" i="2" s="1"/>
  <c r="N808" i="2" a="1"/>
  <c r="N808" i="2" s="1"/>
  <c r="M808" i="2" a="1"/>
  <c r="M808" i="2" s="1"/>
  <c r="L808" i="2" a="1"/>
  <c r="L808" i="2" s="1"/>
  <c r="K808" i="2" a="1"/>
  <c r="K808" i="2" s="1"/>
  <c r="N807" i="2" a="1"/>
  <c r="N807" i="2" s="1"/>
  <c r="M807" i="2" a="1"/>
  <c r="M807" i="2" s="1"/>
  <c r="L807" i="2" a="1"/>
  <c r="L807" i="2" s="1"/>
  <c r="K807" i="2"/>
  <c r="K807" i="2" a="1"/>
  <c r="N806" i="2" a="1"/>
  <c r="N806" i="2" s="1"/>
  <c r="M806" i="2" a="1"/>
  <c r="M806" i="2" s="1"/>
  <c r="L806" i="2" a="1"/>
  <c r="L806" i="2" s="1"/>
  <c r="K806" i="2" a="1"/>
  <c r="K806" i="2" s="1"/>
  <c r="N805" i="2" a="1"/>
  <c r="N805" i="2" s="1"/>
  <c r="M805" i="2" a="1"/>
  <c r="M805" i="2" s="1"/>
  <c r="L805" i="2"/>
  <c r="L805" i="2" a="1"/>
  <c r="K805" i="2" a="1"/>
  <c r="K805" i="2" s="1"/>
  <c r="N804" i="2" a="1"/>
  <c r="N804" i="2" s="1"/>
  <c r="M804" i="2" a="1"/>
  <c r="M804" i="2" s="1"/>
  <c r="L804" i="2" a="1"/>
  <c r="L804" i="2" s="1"/>
  <c r="K804" i="2" a="1"/>
  <c r="K804" i="2" s="1"/>
  <c r="N803" i="2" a="1"/>
  <c r="N803" i="2" s="1"/>
  <c r="M803" i="2"/>
  <c r="M803" i="2" a="1"/>
  <c r="L803" i="2" a="1"/>
  <c r="L803" i="2" s="1"/>
  <c r="K803" i="2" a="1"/>
  <c r="K803" i="2" s="1"/>
  <c r="N802" i="2" a="1"/>
  <c r="N802" i="2" s="1"/>
  <c r="M802" i="2" a="1"/>
  <c r="M802" i="2" s="1"/>
  <c r="L802" i="2" a="1"/>
  <c r="L802" i="2" s="1"/>
  <c r="K802" i="2" a="1"/>
  <c r="K802" i="2" s="1"/>
  <c r="N801" i="2" a="1"/>
  <c r="N801" i="2" s="1"/>
  <c r="M801" i="2" a="1"/>
  <c r="M801" i="2" s="1"/>
  <c r="L801" i="2" a="1"/>
  <c r="L801" i="2" s="1"/>
  <c r="K801" i="2" a="1"/>
  <c r="K801" i="2" s="1"/>
  <c r="N800" i="2" a="1"/>
  <c r="N800" i="2" s="1"/>
  <c r="M800" i="2" a="1"/>
  <c r="M800" i="2" s="1"/>
  <c r="L800" i="2" a="1"/>
  <c r="L800" i="2" s="1"/>
  <c r="K800" i="2" a="1"/>
  <c r="K800" i="2" s="1"/>
  <c r="N799" i="2" a="1"/>
  <c r="N799" i="2" s="1"/>
  <c r="M799" i="2" a="1"/>
  <c r="M799" i="2" s="1"/>
  <c r="L799" i="2" a="1"/>
  <c r="L799" i="2" s="1"/>
  <c r="K799" i="2" a="1"/>
  <c r="K799" i="2" s="1"/>
  <c r="N798" i="2" a="1"/>
  <c r="N798" i="2" s="1"/>
  <c r="M798" i="2" a="1"/>
  <c r="M798" i="2" s="1"/>
  <c r="L798" i="2" a="1"/>
  <c r="L798" i="2" s="1"/>
  <c r="K798" i="2" a="1"/>
  <c r="K798" i="2" s="1"/>
  <c r="N797" i="2" a="1"/>
  <c r="N797" i="2" s="1"/>
  <c r="M797" i="2" a="1"/>
  <c r="M797" i="2" s="1"/>
  <c r="L797" i="2" a="1"/>
  <c r="L797" i="2" s="1"/>
  <c r="K797" i="2" a="1"/>
  <c r="K797" i="2" s="1"/>
  <c r="N796" i="2" a="1"/>
  <c r="N796" i="2" s="1"/>
  <c r="M796" i="2" a="1"/>
  <c r="M796" i="2" s="1"/>
  <c r="L796" i="2" a="1"/>
  <c r="L796" i="2" s="1"/>
  <c r="K796" i="2" a="1"/>
  <c r="K796" i="2" s="1"/>
  <c r="N795" i="2" a="1"/>
  <c r="N795" i="2" s="1"/>
  <c r="M795" i="2" a="1"/>
  <c r="M795" i="2" s="1"/>
  <c r="L795" i="2" a="1"/>
  <c r="L795" i="2" s="1"/>
  <c r="K795" i="2" a="1"/>
  <c r="K795" i="2" s="1"/>
  <c r="N794" i="2" a="1"/>
  <c r="N794" i="2" s="1"/>
  <c r="M794" i="2"/>
  <c r="M794" i="2" a="1"/>
  <c r="L794" i="2" a="1"/>
  <c r="L794" i="2" s="1"/>
  <c r="K794" i="2" a="1"/>
  <c r="K794" i="2" s="1"/>
  <c r="N793" i="2" a="1"/>
  <c r="N793" i="2" s="1"/>
  <c r="M793" i="2" a="1"/>
  <c r="M793" i="2" s="1"/>
  <c r="L793" i="2" a="1"/>
  <c r="L793" i="2" s="1"/>
  <c r="K793" i="2" a="1"/>
  <c r="K793" i="2" s="1"/>
  <c r="N792" i="2" a="1"/>
  <c r="N792" i="2" s="1"/>
  <c r="M792" i="2" a="1"/>
  <c r="M792" i="2" s="1"/>
  <c r="L792" i="2" a="1"/>
  <c r="L792" i="2" s="1"/>
  <c r="K792" i="2" a="1"/>
  <c r="K792" i="2" s="1"/>
  <c r="N791" i="2" a="1"/>
  <c r="N791" i="2" s="1"/>
  <c r="M791" i="2" a="1"/>
  <c r="M791" i="2" s="1"/>
  <c r="L791" i="2" a="1"/>
  <c r="L791" i="2" s="1"/>
  <c r="K791" i="2" a="1"/>
  <c r="K791" i="2" s="1"/>
  <c r="N790" i="2" a="1"/>
  <c r="N790" i="2" s="1"/>
  <c r="M790" i="2" a="1"/>
  <c r="M790" i="2" s="1"/>
  <c r="L790" i="2" a="1"/>
  <c r="L790" i="2" s="1"/>
  <c r="K790" i="2" a="1"/>
  <c r="K790" i="2" s="1"/>
  <c r="N789" i="2" a="1"/>
  <c r="N789" i="2" s="1"/>
  <c r="M789" i="2" a="1"/>
  <c r="M789" i="2" s="1"/>
  <c r="L789" i="2" a="1"/>
  <c r="L789" i="2" s="1"/>
  <c r="K789" i="2"/>
  <c r="K789" i="2" a="1"/>
  <c r="N788" i="2" a="1"/>
  <c r="N788" i="2" s="1"/>
  <c r="M788" i="2" a="1"/>
  <c r="M788" i="2" s="1"/>
  <c r="L788" i="2" a="1"/>
  <c r="L788" i="2" s="1"/>
  <c r="K788" i="2" a="1"/>
  <c r="K788" i="2" s="1"/>
  <c r="N787" i="2" a="1"/>
  <c r="N787" i="2" s="1"/>
  <c r="M787" i="2" a="1"/>
  <c r="M787" i="2" s="1"/>
  <c r="L787" i="2" a="1"/>
  <c r="L787" i="2" s="1"/>
  <c r="K787" i="2" a="1"/>
  <c r="K787" i="2" s="1"/>
  <c r="N786" i="2" a="1"/>
  <c r="N786" i="2" s="1"/>
  <c r="M786" i="2" a="1"/>
  <c r="M786" i="2" s="1"/>
  <c r="L786" i="2" a="1"/>
  <c r="L786" i="2" s="1"/>
  <c r="K786" i="2" a="1"/>
  <c r="K786" i="2" s="1"/>
  <c r="N785" i="2" a="1"/>
  <c r="N785" i="2" s="1"/>
  <c r="M785" i="2" a="1"/>
  <c r="M785" i="2" s="1"/>
  <c r="L785" i="2" a="1"/>
  <c r="L785" i="2" s="1"/>
  <c r="K785" i="2" a="1"/>
  <c r="K785" i="2" s="1"/>
  <c r="N784" i="2" a="1"/>
  <c r="N784" i="2" s="1"/>
  <c r="M784" i="2" a="1"/>
  <c r="M784" i="2" s="1"/>
  <c r="L784" i="2" a="1"/>
  <c r="L784" i="2" s="1"/>
  <c r="K784" i="2" a="1"/>
  <c r="K784" i="2" s="1"/>
  <c r="N783" i="2"/>
  <c r="N783" i="2" a="1"/>
  <c r="M783" i="2" a="1"/>
  <c r="M783" i="2" s="1"/>
  <c r="L783" i="2" a="1"/>
  <c r="L783" i="2" s="1"/>
  <c r="K783" i="2" a="1"/>
  <c r="K783" i="2" s="1"/>
  <c r="N782" i="2" a="1"/>
  <c r="N782" i="2" s="1"/>
  <c r="M782" i="2" a="1"/>
  <c r="M782" i="2" s="1"/>
  <c r="L782" i="2" a="1"/>
  <c r="L782" i="2" s="1"/>
  <c r="K782" i="2" a="1"/>
  <c r="K782" i="2" s="1"/>
  <c r="N781" i="2" a="1"/>
  <c r="N781" i="2" s="1"/>
  <c r="M781" i="2" a="1"/>
  <c r="M781" i="2" s="1"/>
  <c r="L781" i="2" a="1"/>
  <c r="L781" i="2" s="1"/>
  <c r="K781" i="2" a="1"/>
  <c r="K781" i="2" s="1"/>
  <c r="N780" i="2" a="1"/>
  <c r="N780" i="2" s="1"/>
  <c r="M780" i="2" a="1"/>
  <c r="M780" i="2" s="1"/>
  <c r="L780" i="2" a="1"/>
  <c r="L780" i="2" s="1"/>
  <c r="K780" i="2" a="1"/>
  <c r="K780" i="2" s="1"/>
  <c r="N779" i="2" a="1"/>
  <c r="N779" i="2" s="1"/>
  <c r="M779" i="2" a="1"/>
  <c r="M779" i="2" s="1"/>
  <c r="L779" i="2" a="1"/>
  <c r="L779" i="2" s="1"/>
  <c r="K779" i="2" a="1"/>
  <c r="K779" i="2" s="1"/>
  <c r="N778" i="2" a="1"/>
  <c r="N778" i="2" s="1"/>
  <c r="M778" i="2" a="1"/>
  <c r="M778" i="2" s="1"/>
  <c r="L778" i="2"/>
  <c r="L778" i="2" a="1"/>
  <c r="K778" i="2" a="1"/>
  <c r="K778" i="2" s="1"/>
  <c r="N777" i="2" a="1"/>
  <c r="N777" i="2" s="1"/>
  <c r="M777" i="2" a="1"/>
  <c r="M777" i="2" s="1"/>
  <c r="L777" i="2" a="1"/>
  <c r="L777" i="2" s="1"/>
  <c r="K777" i="2" a="1"/>
  <c r="K777" i="2" s="1"/>
  <c r="N776" i="2" a="1"/>
  <c r="N776" i="2" s="1"/>
  <c r="M776" i="2" a="1"/>
  <c r="M776" i="2" s="1"/>
  <c r="L776" i="2" a="1"/>
  <c r="L776" i="2" s="1"/>
  <c r="K776" i="2" a="1"/>
  <c r="K776" i="2" s="1"/>
  <c r="N775" i="2" a="1"/>
  <c r="N775" i="2" s="1"/>
  <c r="M775" i="2" a="1"/>
  <c r="M775" i="2" s="1"/>
  <c r="L775" i="2" a="1"/>
  <c r="L775" i="2" s="1"/>
  <c r="K775" i="2" a="1"/>
  <c r="K775" i="2" s="1"/>
  <c r="N774" i="2" a="1"/>
  <c r="N774" i="2" s="1"/>
  <c r="M774" i="2" a="1"/>
  <c r="M774" i="2" s="1"/>
  <c r="L774" i="2" a="1"/>
  <c r="L774" i="2" s="1"/>
  <c r="K774" i="2" a="1"/>
  <c r="K774" i="2" s="1"/>
  <c r="N773" i="2" a="1"/>
  <c r="N773" i="2" s="1"/>
  <c r="M773" i="2" a="1"/>
  <c r="M773" i="2" s="1"/>
  <c r="L773" i="2" a="1"/>
  <c r="L773" i="2" s="1"/>
  <c r="K773" i="2" a="1"/>
  <c r="K773" i="2" s="1"/>
  <c r="N772" i="2" a="1"/>
  <c r="N772" i="2" s="1"/>
  <c r="M772" i="2" a="1"/>
  <c r="M772" i="2" s="1"/>
  <c r="L772" i="2" a="1"/>
  <c r="L772" i="2" s="1"/>
  <c r="K772" i="2" a="1"/>
  <c r="K772" i="2" s="1"/>
  <c r="N771" i="2" a="1"/>
  <c r="N771" i="2" s="1"/>
  <c r="M771" i="2" a="1"/>
  <c r="M771" i="2" s="1"/>
  <c r="L771" i="2" a="1"/>
  <c r="L771" i="2" s="1"/>
  <c r="K771" i="2" a="1"/>
  <c r="K771" i="2" s="1"/>
  <c r="N770" i="2" a="1"/>
  <c r="N770" i="2" s="1"/>
  <c r="M770" i="2" a="1"/>
  <c r="M770" i="2" s="1"/>
  <c r="L770" i="2" a="1"/>
  <c r="L770" i="2" s="1"/>
  <c r="K770" i="2" a="1"/>
  <c r="K770" i="2" s="1"/>
  <c r="N769" i="2" a="1"/>
  <c r="N769" i="2" s="1"/>
  <c r="M769" i="2" a="1"/>
  <c r="M769" i="2" s="1"/>
  <c r="L769" i="2" a="1"/>
  <c r="L769" i="2" s="1"/>
  <c r="K769" i="2" a="1"/>
  <c r="K769" i="2" s="1"/>
  <c r="N768" i="2" a="1"/>
  <c r="N768" i="2" s="1"/>
  <c r="M768" i="2" a="1"/>
  <c r="M768" i="2" s="1"/>
  <c r="L768" i="2" a="1"/>
  <c r="L768" i="2" s="1"/>
  <c r="K768" i="2" a="1"/>
  <c r="K768" i="2" s="1"/>
  <c r="N767" i="2" a="1"/>
  <c r="N767" i="2" s="1"/>
  <c r="M767" i="2"/>
  <c r="M767" i="2" a="1"/>
  <c r="L767" i="2" a="1"/>
  <c r="L767" i="2" s="1"/>
  <c r="K767" i="2" a="1"/>
  <c r="K767" i="2" s="1"/>
  <c r="N766" i="2" a="1"/>
  <c r="N766" i="2" s="1"/>
  <c r="M766" i="2" a="1"/>
  <c r="M766" i="2" s="1"/>
  <c r="L766" i="2" a="1"/>
  <c r="L766" i="2" s="1"/>
  <c r="K766" i="2" a="1"/>
  <c r="K766" i="2" s="1"/>
  <c r="N765" i="2" a="1"/>
  <c r="N765" i="2" s="1"/>
  <c r="M765" i="2" a="1"/>
  <c r="M765" i="2" s="1"/>
  <c r="L765" i="2" a="1"/>
  <c r="L765" i="2" s="1"/>
  <c r="K765" i="2" a="1"/>
  <c r="K765" i="2" s="1"/>
  <c r="N764" i="2" a="1"/>
  <c r="N764" i="2" s="1"/>
  <c r="M764" i="2" a="1"/>
  <c r="M764" i="2" s="1"/>
  <c r="L764" i="2" a="1"/>
  <c r="L764" i="2" s="1"/>
  <c r="K764" i="2" a="1"/>
  <c r="K764" i="2" s="1"/>
  <c r="N763" i="2" a="1"/>
  <c r="N763" i="2" s="1"/>
  <c r="M763" i="2" a="1"/>
  <c r="M763" i="2" s="1"/>
  <c r="L763" i="2" a="1"/>
  <c r="L763" i="2" s="1"/>
  <c r="K763" i="2" a="1"/>
  <c r="K763" i="2" s="1"/>
  <c r="N762" i="2" a="1"/>
  <c r="N762" i="2" s="1"/>
  <c r="M762" i="2" a="1"/>
  <c r="M762" i="2" s="1"/>
  <c r="L762" i="2" a="1"/>
  <c r="L762" i="2" s="1"/>
  <c r="K762" i="2"/>
  <c r="K762" i="2" a="1"/>
  <c r="N761" i="2" a="1"/>
  <c r="N761" i="2" s="1"/>
  <c r="M761" i="2" a="1"/>
  <c r="M761" i="2" s="1"/>
  <c r="L761" i="2" a="1"/>
  <c r="L761" i="2" s="1"/>
  <c r="K761" i="2" a="1"/>
  <c r="K761" i="2" s="1"/>
  <c r="N760" i="2" a="1"/>
  <c r="N760" i="2" s="1"/>
  <c r="M760" i="2" a="1"/>
  <c r="M760" i="2" s="1"/>
  <c r="L760" i="2" a="1"/>
  <c r="L760" i="2" s="1"/>
  <c r="K760" i="2" a="1"/>
  <c r="K760" i="2" s="1"/>
  <c r="N759" i="2" a="1"/>
  <c r="N759" i="2" s="1"/>
  <c r="M759" i="2" a="1"/>
  <c r="M759" i="2" s="1"/>
  <c r="L759" i="2" a="1"/>
  <c r="L759" i="2" s="1"/>
  <c r="K759" i="2" a="1"/>
  <c r="K759" i="2" s="1"/>
  <c r="N758" i="2" a="1"/>
  <c r="N758" i="2" s="1"/>
  <c r="M758" i="2" a="1"/>
  <c r="M758" i="2" s="1"/>
  <c r="L758" i="2" a="1"/>
  <c r="L758" i="2" s="1"/>
  <c r="K758" i="2" a="1"/>
  <c r="K758" i="2" s="1"/>
  <c r="N757" i="2" a="1"/>
  <c r="N757" i="2" s="1"/>
  <c r="M757" i="2" a="1"/>
  <c r="M757" i="2" s="1"/>
  <c r="L757" i="2" a="1"/>
  <c r="L757" i="2" s="1"/>
  <c r="K757" i="2" a="1"/>
  <c r="K757" i="2" s="1"/>
  <c r="N756" i="2"/>
  <c r="N756" i="2" a="1"/>
  <c r="M756" i="2" a="1"/>
  <c r="M756" i="2" s="1"/>
  <c r="L756" i="2" a="1"/>
  <c r="L756" i="2" s="1"/>
  <c r="K756" i="2" a="1"/>
  <c r="K756" i="2" s="1"/>
  <c r="N755" i="2" a="1"/>
  <c r="N755" i="2" s="1"/>
  <c r="M755" i="2" a="1"/>
  <c r="M755" i="2" s="1"/>
  <c r="L755" i="2" a="1"/>
  <c r="L755" i="2" s="1"/>
  <c r="K755" i="2" a="1"/>
  <c r="K755" i="2" s="1"/>
  <c r="N754" i="2" a="1"/>
  <c r="N754" i="2" s="1"/>
  <c r="M754" i="2" a="1"/>
  <c r="M754" i="2" s="1"/>
  <c r="L754" i="2" a="1"/>
  <c r="L754" i="2" s="1"/>
  <c r="K754" i="2" a="1"/>
  <c r="K754" i="2" s="1"/>
  <c r="N753" i="2" a="1"/>
  <c r="N753" i="2" s="1"/>
  <c r="M753" i="2" a="1"/>
  <c r="M753" i="2" s="1"/>
  <c r="L753" i="2" a="1"/>
  <c r="L753" i="2" s="1"/>
  <c r="K753" i="2" a="1"/>
  <c r="K753" i="2" s="1"/>
  <c r="N752" i="2" a="1"/>
  <c r="N752" i="2" s="1"/>
  <c r="M752" i="2" a="1"/>
  <c r="M752" i="2" s="1"/>
  <c r="L752" i="2" a="1"/>
  <c r="L752" i="2" s="1"/>
  <c r="K752" i="2" a="1"/>
  <c r="K752" i="2" s="1"/>
  <c r="N751" i="2" a="1"/>
  <c r="N751" i="2" s="1"/>
  <c r="M751" i="2" a="1"/>
  <c r="M751" i="2" s="1"/>
  <c r="L751" i="2"/>
  <c r="L751" i="2" a="1"/>
  <c r="K751" i="2" a="1"/>
  <c r="K751" i="2" s="1"/>
  <c r="N750" i="2" a="1"/>
  <c r="N750" i="2" s="1"/>
  <c r="M750" i="2" a="1"/>
  <c r="M750" i="2" s="1"/>
  <c r="L750" i="2" a="1"/>
  <c r="L750" i="2" s="1"/>
  <c r="K750" i="2" a="1"/>
  <c r="K750" i="2" s="1"/>
  <c r="N749" i="2" a="1"/>
  <c r="N749" i="2" s="1"/>
  <c r="M749" i="2" a="1"/>
  <c r="M749" i="2" s="1"/>
  <c r="L749" i="2" a="1"/>
  <c r="L749" i="2" s="1"/>
  <c r="K749" i="2" a="1"/>
  <c r="K749" i="2" s="1"/>
  <c r="N748" i="2" a="1"/>
  <c r="N748" i="2" s="1"/>
  <c r="M748" i="2" a="1"/>
  <c r="M748" i="2" s="1"/>
  <c r="L748" i="2" a="1"/>
  <c r="L748" i="2" s="1"/>
  <c r="K748" i="2" a="1"/>
  <c r="K748" i="2" s="1"/>
  <c r="N747" i="2" a="1"/>
  <c r="N747" i="2" s="1"/>
  <c r="M747" i="2" a="1"/>
  <c r="M747" i="2" s="1"/>
  <c r="L747" i="2" a="1"/>
  <c r="L747" i="2" s="1"/>
  <c r="K747" i="2" a="1"/>
  <c r="K747" i="2" s="1"/>
  <c r="N746" i="2" a="1"/>
  <c r="N746" i="2" s="1"/>
  <c r="M746" i="2" a="1"/>
  <c r="M746" i="2" s="1"/>
  <c r="L746" i="2" a="1"/>
  <c r="L746" i="2" s="1"/>
  <c r="K746" i="2" a="1"/>
  <c r="K746" i="2" s="1"/>
  <c r="N745" i="2" a="1"/>
  <c r="N745" i="2" s="1"/>
  <c r="M745" i="2" a="1"/>
  <c r="M745" i="2" s="1"/>
  <c r="L745" i="2" a="1"/>
  <c r="L745" i="2" s="1"/>
  <c r="K745" i="2" a="1"/>
  <c r="K745" i="2" s="1"/>
  <c r="N744" i="2" a="1"/>
  <c r="N744" i="2" s="1"/>
  <c r="M744" i="2" a="1"/>
  <c r="M744" i="2" s="1"/>
  <c r="L744" i="2" a="1"/>
  <c r="L744" i="2" s="1"/>
  <c r="K744" i="2" a="1"/>
  <c r="K744" i="2" s="1"/>
  <c r="N743" i="2" a="1"/>
  <c r="N743" i="2" s="1"/>
  <c r="M743" i="2" a="1"/>
  <c r="M743" i="2" s="1"/>
  <c r="L743" i="2" a="1"/>
  <c r="L743" i="2" s="1"/>
  <c r="K743" i="2" a="1"/>
  <c r="K743" i="2" s="1"/>
  <c r="N742" i="2" a="1"/>
  <c r="N742" i="2" s="1"/>
  <c r="M742" i="2" a="1"/>
  <c r="M742" i="2" s="1"/>
  <c r="L742" i="2" a="1"/>
  <c r="L742" i="2" s="1"/>
  <c r="K742" i="2" a="1"/>
  <c r="K742" i="2" s="1"/>
  <c r="N741" i="2" a="1"/>
  <c r="N741" i="2" s="1"/>
  <c r="M741" i="2" a="1"/>
  <c r="M741" i="2" s="1"/>
  <c r="L741" i="2" a="1"/>
  <c r="L741" i="2" s="1"/>
  <c r="K741" i="2"/>
  <c r="K741" i="2" a="1"/>
  <c r="N740" i="2"/>
  <c r="N740" i="2" a="1"/>
  <c r="M740" i="2"/>
  <c r="M740" i="2" a="1"/>
  <c r="L740" i="2"/>
  <c r="L740" i="2" a="1"/>
  <c r="K740" i="2"/>
  <c r="K740" i="2" a="1"/>
  <c r="N739" i="2" a="1"/>
  <c r="N739" i="2" s="1"/>
  <c r="M739" i="2" a="1"/>
  <c r="M739" i="2" s="1"/>
  <c r="L739" i="2" a="1"/>
  <c r="L739" i="2" s="1"/>
  <c r="K739" i="2" a="1"/>
  <c r="K739" i="2" s="1"/>
  <c r="N738" i="2" a="1"/>
  <c r="N738" i="2" s="1"/>
  <c r="M738" i="2" a="1"/>
  <c r="M738" i="2" s="1"/>
  <c r="L738" i="2" a="1"/>
  <c r="L738" i="2" s="1"/>
  <c r="K738" i="2"/>
  <c r="K738" i="2" a="1"/>
  <c r="N737" i="2"/>
  <c r="N737" i="2" a="1"/>
  <c r="M737" i="2" a="1"/>
  <c r="M737" i="2" s="1"/>
  <c r="L737" i="2"/>
  <c r="L737" i="2" a="1"/>
  <c r="K737" i="2"/>
  <c r="K737" i="2" a="1"/>
  <c r="N736" i="2" a="1"/>
  <c r="N736" i="2" s="1"/>
  <c r="M736" i="2" a="1"/>
  <c r="M736" i="2" s="1"/>
  <c r="L736" i="2" a="1"/>
  <c r="L736" i="2" s="1"/>
  <c r="K736" i="2"/>
  <c r="K736" i="2" a="1"/>
  <c r="N735" i="2"/>
  <c r="N735" i="2" a="1"/>
  <c r="M735" i="2" a="1"/>
  <c r="M735" i="2" s="1"/>
  <c r="L735" i="2" a="1"/>
  <c r="L735" i="2" s="1"/>
  <c r="K735" i="2"/>
  <c r="K735" i="2" a="1"/>
  <c r="N734" i="2"/>
  <c r="N734" i="2" a="1"/>
  <c r="M734" i="2"/>
  <c r="M734" i="2" a="1"/>
  <c r="L734" i="2"/>
  <c r="L734" i="2" a="1"/>
  <c r="K734" i="2"/>
  <c r="K734" i="2" a="1"/>
  <c r="N733" i="2" a="1"/>
  <c r="N733" i="2" s="1"/>
  <c r="M733" i="2" a="1"/>
  <c r="M733" i="2" s="1"/>
  <c r="L733" i="2" a="1"/>
  <c r="L733" i="2" s="1"/>
  <c r="K733" i="2" a="1"/>
  <c r="K733" i="2" s="1"/>
  <c r="N732" i="2"/>
  <c r="N732" i="2" a="1"/>
  <c r="M732" i="2"/>
  <c r="M732" i="2" a="1"/>
  <c r="L732" i="2" a="1"/>
  <c r="L732" i="2" s="1"/>
  <c r="K732" i="2"/>
  <c r="K732" i="2" a="1"/>
  <c r="N731" i="2"/>
  <c r="N731" i="2" a="1"/>
  <c r="M731" i="2"/>
  <c r="M731" i="2" a="1"/>
  <c r="L731" i="2"/>
  <c r="L731" i="2" a="1"/>
  <c r="K731" i="2" a="1"/>
  <c r="K731" i="2" s="1"/>
  <c r="N730" i="2" a="1"/>
  <c r="N730" i="2" s="1"/>
  <c r="M730" i="2" a="1"/>
  <c r="M730" i="2" s="1"/>
  <c r="L730" i="2" a="1"/>
  <c r="L730" i="2" s="1"/>
  <c r="K730" i="2" a="1"/>
  <c r="K730" i="2" s="1"/>
  <c r="N729" i="2" a="1"/>
  <c r="N729" i="2" s="1"/>
  <c r="M729" i="2"/>
  <c r="M729" i="2" a="1"/>
  <c r="L729" i="2" a="1"/>
  <c r="L729" i="2" s="1"/>
  <c r="K729" i="2"/>
  <c r="K729" i="2" a="1"/>
  <c r="N728" i="2"/>
  <c r="N728" i="2" a="1"/>
  <c r="M728" i="2"/>
  <c r="M728" i="2" a="1"/>
  <c r="L728" i="2"/>
  <c r="L728" i="2" a="1"/>
  <c r="K728" i="2"/>
  <c r="K728" i="2" a="1"/>
  <c r="N727" i="2" a="1"/>
  <c r="N727" i="2" s="1"/>
  <c r="M727" i="2"/>
  <c r="M727" i="2" a="1"/>
  <c r="L727" i="2" a="1"/>
  <c r="L727" i="2" s="1"/>
  <c r="K727" i="2" a="1"/>
  <c r="K727" i="2" s="1"/>
  <c r="N726" i="2" a="1"/>
  <c r="N726" i="2" s="1"/>
  <c r="M726" i="2" a="1"/>
  <c r="M726" i="2" s="1"/>
  <c r="L726" i="2" a="1"/>
  <c r="L726" i="2" s="1"/>
  <c r="K726" i="2"/>
  <c r="K726" i="2" a="1"/>
  <c r="N725" i="2" a="1"/>
  <c r="N725" i="2" s="1"/>
  <c r="M725" i="2"/>
  <c r="M725" i="2" a="1"/>
  <c r="L725" i="2"/>
  <c r="L725" i="2" a="1"/>
  <c r="K725" i="2"/>
  <c r="K725" i="2" a="1"/>
  <c r="N724" i="2" a="1"/>
  <c r="N724" i="2" s="1"/>
  <c r="M724" i="2" a="1"/>
  <c r="M724" i="2" s="1"/>
  <c r="L724" i="2"/>
  <c r="L724" i="2" a="1"/>
  <c r="K724" i="2"/>
  <c r="K724" i="2" a="1"/>
  <c r="N723" i="2" a="1"/>
  <c r="N723" i="2" s="1"/>
  <c r="M723" i="2" a="1"/>
  <c r="M723" i="2" s="1"/>
  <c r="L723" i="2"/>
  <c r="L723" i="2" a="1"/>
  <c r="K723" i="2"/>
  <c r="K723" i="2" a="1"/>
  <c r="N722" i="2"/>
  <c r="N722" i="2" a="1"/>
  <c r="M722" i="2" a="1"/>
  <c r="M722" i="2" s="1"/>
  <c r="L722" i="2"/>
  <c r="L722" i="2" a="1"/>
  <c r="K722" i="2" a="1"/>
  <c r="K722" i="2" s="1"/>
  <c r="N721" i="2" a="1"/>
  <c r="N721" i="2" s="1"/>
  <c r="M721" i="2" a="1"/>
  <c r="M721" i="2" s="1"/>
  <c r="L721" i="2" a="1"/>
  <c r="L721" i="2" s="1"/>
  <c r="K721" i="2"/>
  <c r="K721" i="2" a="1"/>
  <c r="N720" i="2"/>
  <c r="N720" i="2" a="1"/>
  <c r="M720" i="2" a="1"/>
  <c r="M720" i="2" s="1"/>
  <c r="L720" i="2"/>
  <c r="L720" i="2" a="1"/>
  <c r="K720" i="2"/>
  <c r="K720" i="2" a="1"/>
  <c r="N719" i="2"/>
  <c r="N719" i="2" a="1"/>
  <c r="M719" i="2"/>
  <c r="M719" i="2" a="1"/>
  <c r="L719" i="2" a="1"/>
  <c r="L719" i="2" s="1"/>
  <c r="K719" i="2" a="1"/>
  <c r="K719" i="2" s="1"/>
  <c r="N718" i="2" a="1"/>
  <c r="N718" i="2" s="1"/>
  <c r="M718" i="2" a="1"/>
  <c r="M718" i="2" s="1"/>
  <c r="L718" i="2" a="1"/>
  <c r="L718" i="2" s="1"/>
  <c r="K718" i="2" a="1"/>
  <c r="K718" i="2" s="1"/>
  <c r="N717" i="2"/>
  <c r="N717" i="2" a="1"/>
  <c r="M717" i="2" a="1"/>
  <c r="M717" i="2" s="1"/>
  <c r="L717" i="2"/>
  <c r="L717" i="2" a="1"/>
  <c r="K717" i="2"/>
  <c r="K717" i="2" a="1"/>
  <c r="N716" i="2"/>
  <c r="N716" i="2" a="1"/>
  <c r="M716" i="2"/>
  <c r="M716" i="2" a="1"/>
  <c r="L716" i="2"/>
  <c r="L716" i="2" a="1"/>
  <c r="K716" i="2" a="1"/>
  <c r="K716" i="2" s="1"/>
  <c r="N715" i="2"/>
  <c r="N715" i="2" a="1"/>
  <c r="M715" i="2" a="1"/>
  <c r="M715" i="2" s="1"/>
  <c r="L715" i="2" a="1"/>
  <c r="L715" i="2" s="1"/>
  <c r="K715" i="2" a="1"/>
  <c r="K715" i="2" s="1"/>
  <c r="N714" i="2" a="1"/>
  <c r="N714" i="2" s="1"/>
  <c r="M714" i="2" a="1"/>
  <c r="M714" i="2" s="1"/>
  <c r="L714" i="2" a="1"/>
  <c r="L714" i="2" s="1"/>
  <c r="K714" i="2"/>
  <c r="K714" i="2" a="1"/>
  <c r="N713" i="2"/>
  <c r="N713" i="2" a="1"/>
  <c r="M713" i="2"/>
  <c r="M713" i="2" a="1"/>
  <c r="L713" i="2"/>
  <c r="L713" i="2" a="1"/>
  <c r="K713" i="2" a="1"/>
  <c r="K713" i="2" s="1"/>
  <c r="N712" i="2"/>
  <c r="N712" i="2" a="1"/>
  <c r="M712" i="2"/>
  <c r="M712" i="2" a="1"/>
  <c r="L712" i="2" a="1"/>
  <c r="L712" i="2" s="1"/>
  <c r="K712" i="2" a="1"/>
  <c r="K712" i="2" s="1"/>
  <c r="N711" i="2" a="1"/>
  <c r="N711" i="2" s="1"/>
  <c r="M711" i="2" a="1"/>
  <c r="M711" i="2" s="1"/>
  <c r="L711" i="2"/>
  <c r="L711" i="2" a="1"/>
  <c r="K711" i="2" a="1"/>
  <c r="K711" i="2" s="1"/>
  <c r="N710" i="2"/>
  <c r="N710" i="2" a="1"/>
  <c r="M710" i="2"/>
  <c r="M710" i="2" a="1"/>
  <c r="L710" i="2"/>
  <c r="L710" i="2" a="1"/>
  <c r="K710" i="2" a="1"/>
  <c r="K710" i="2" s="1"/>
  <c r="N709" i="2" a="1"/>
  <c r="N709" i="2" s="1"/>
  <c r="M709" i="2"/>
  <c r="M709" i="2" a="1"/>
  <c r="L709" i="2"/>
  <c r="L709" i="2" a="1"/>
  <c r="K709" i="2" a="1"/>
  <c r="K709" i="2" s="1"/>
  <c r="N708" i="2" a="1"/>
  <c r="N708" i="2" s="1"/>
  <c r="M708" i="2" a="1"/>
  <c r="M708" i="2" s="1"/>
  <c r="L708" i="2"/>
  <c r="L708" i="2" a="1"/>
  <c r="K708" i="2"/>
  <c r="K708" i="2" a="1"/>
  <c r="N707" i="2" a="1"/>
  <c r="N707" i="2" s="1"/>
  <c r="M707" i="2"/>
  <c r="M707" i="2" a="1"/>
  <c r="L707" i="2"/>
  <c r="L707" i="2" a="1"/>
  <c r="K707" i="2" a="1"/>
  <c r="K707" i="2" s="1"/>
  <c r="N706" i="2" a="1"/>
  <c r="N706" i="2" s="1"/>
  <c r="M706" i="2" a="1"/>
  <c r="M706" i="2" s="1"/>
  <c r="L706" i="2"/>
  <c r="L706" i="2" a="1"/>
  <c r="K706" i="2"/>
  <c r="K706" i="2" a="1"/>
  <c r="N705" i="2" a="1"/>
  <c r="N705" i="2" s="1"/>
  <c r="M705" i="2" a="1"/>
  <c r="M705" i="2" s="1"/>
  <c r="L705" i="2"/>
  <c r="L705" i="2" a="1"/>
  <c r="K705" i="2"/>
  <c r="K705" i="2" a="1"/>
  <c r="N704" i="2"/>
  <c r="N704" i="2" a="1"/>
  <c r="M704" i="2" a="1"/>
  <c r="M704" i="2" s="1"/>
  <c r="L704" i="2"/>
  <c r="L704" i="2" a="1"/>
  <c r="K704" i="2" a="1"/>
  <c r="K704" i="2" s="1"/>
  <c r="N703" i="2" a="1"/>
  <c r="N703" i="2" s="1"/>
  <c r="M703" i="2" a="1"/>
  <c r="M703" i="2" s="1"/>
  <c r="L703" i="2" a="1"/>
  <c r="L703" i="2" s="1"/>
  <c r="K703" i="2"/>
  <c r="K703" i="2" a="1"/>
  <c r="N702" i="2"/>
  <c r="N702" i="2" a="1"/>
  <c r="M702" i="2" a="1"/>
  <c r="M702" i="2" s="1"/>
  <c r="L702" i="2"/>
  <c r="L702" i="2" a="1"/>
  <c r="K702" i="2"/>
  <c r="K702" i="2" a="1"/>
  <c r="N701" i="2"/>
  <c r="N701" i="2" a="1"/>
  <c r="M701" i="2"/>
  <c r="M701" i="2" a="1"/>
  <c r="L701" i="2" a="1"/>
  <c r="L701" i="2" s="1"/>
  <c r="K701" i="2" a="1"/>
  <c r="K701" i="2" s="1"/>
  <c r="N700" i="2" a="1"/>
  <c r="N700" i="2" s="1"/>
  <c r="M700" i="2" a="1"/>
  <c r="M700" i="2" s="1"/>
  <c r="L700" i="2" a="1"/>
  <c r="L700" i="2" s="1"/>
  <c r="K700" i="2" a="1"/>
  <c r="K700" i="2" s="1"/>
  <c r="N699" i="2"/>
  <c r="N699" i="2" a="1"/>
  <c r="M699" i="2" a="1"/>
  <c r="M699" i="2" s="1"/>
  <c r="L699" i="2"/>
  <c r="L699" i="2" a="1"/>
  <c r="K699" i="2"/>
  <c r="K699" i="2" a="1"/>
  <c r="N698" i="2"/>
  <c r="N698" i="2" a="1"/>
  <c r="M698" i="2"/>
  <c r="M698" i="2" a="1"/>
  <c r="L698" i="2"/>
  <c r="L698" i="2" a="1"/>
  <c r="K698" i="2" a="1"/>
  <c r="K698" i="2" s="1"/>
  <c r="N697" i="2"/>
  <c r="N697" i="2" a="1"/>
  <c r="M697" i="2" a="1"/>
  <c r="M697" i="2" s="1"/>
  <c r="L697" i="2" a="1"/>
  <c r="L697" i="2" s="1"/>
  <c r="K697" i="2" a="1"/>
  <c r="K697" i="2" s="1"/>
  <c r="N696" i="2" a="1"/>
  <c r="N696" i="2" s="1"/>
  <c r="M696" i="2" a="1"/>
  <c r="M696" i="2" s="1"/>
  <c r="L696" i="2" a="1"/>
  <c r="L696" i="2" s="1"/>
  <c r="K696" i="2"/>
  <c r="K696" i="2" a="1"/>
  <c r="N695" i="2"/>
  <c r="N695" i="2" a="1"/>
  <c r="M695" i="2"/>
  <c r="M695" i="2" a="1"/>
  <c r="L695" i="2"/>
  <c r="L695" i="2" a="1"/>
  <c r="K695" i="2" a="1"/>
  <c r="K695" i="2" s="1"/>
  <c r="N694" i="2"/>
  <c r="N694" i="2" a="1"/>
  <c r="M694" i="2" a="1"/>
  <c r="M694" i="2" s="1"/>
  <c r="L694" i="2" a="1"/>
  <c r="L694" i="2" s="1"/>
  <c r="K694" i="2" a="1"/>
  <c r="K694" i="2" s="1"/>
  <c r="N693" i="2" a="1"/>
  <c r="N693" i="2" s="1"/>
  <c r="M693" i="2" a="1"/>
  <c r="M693" i="2" s="1"/>
  <c r="L693" i="2"/>
  <c r="L693" i="2" a="1"/>
  <c r="K693" i="2" a="1"/>
  <c r="K693" i="2" s="1"/>
  <c r="N692" i="2"/>
  <c r="N692" i="2" a="1"/>
  <c r="M692" i="2"/>
  <c r="M692" i="2" a="1"/>
  <c r="L692" i="2"/>
  <c r="L692" i="2" a="1"/>
  <c r="K692" i="2" a="1"/>
  <c r="K692" i="2" s="1"/>
  <c r="N691" i="2" a="1"/>
  <c r="N691" i="2" s="1"/>
  <c r="M691" i="2"/>
  <c r="M691" i="2" a="1"/>
  <c r="L691" i="2"/>
  <c r="L691" i="2" a="1"/>
  <c r="K691" i="2" a="1"/>
  <c r="K691" i="2" s="1"/>
  <c r="N690" i="2" a="1"/>
  <c r="N690" i="2" s="1"/>
  <c r="M690" i="2" a="1"/>
  <c r="M690" i="2" s="1"/>
  <c r="L690" i="2"/>
  <c r="L690" i="2" a="1"/>
  <c r="K690" i="2"/>
  <c r="K690" i="2" a="1"/>
  <c r="N689" i="2" a="1"/>
  <c r="N689" i="2" s="1"/>
  <c r="M689" i="2"/>
  <c r="M689" i="2" a="1"/>
  <c r="L689" i="2"/>
  <c r="L689" i="2" a="1"/>
  <c r="K689" i="2" a="1"/>
  <c r="K689" i="2" s="1"/>
  <c r="N688" i="2" a="1"/>
  <c r="N688" i="2" s="1"/>
  <c r="M688" i="2" a="1"/>
  <c r="M688" i="2" s="1"/>
  <c r="L688" i="2" a="1"/>
  <c r="L688" i="2" s="1"/>
  <c r="K688" i="2" a="1"/>
  <c r="K688" i="2" s="1"/>
  <c r="N687" i="2" a="1"/>
  <c r="N687" i="2" s="1"/>
  <c r="M687" i="2" a="1"/>
  <c r="M687" i="2" s="1"/>
  <c r="L687" i="2"/>
  <c r="L687" i="2" a="1"/>
  <c r="K687" i="2"/>
  <c r="K687" i="2" a="1"/>
  <c r="N686" i="2"/>
  <c r="N686" i="2" a="1"/>
  <c r="M686" i="2" a="1"/>
  <c r="M686" i="2" s="1"/>
  <c r="L686" i="2"/>
  <c r="L686" i="2" a="1"/>
  <c r="K686" i="2" a="1"/>
  <c r="K686" i="2" s="1"/>
  <c r="N685" i="2" a="1"/>
  <c r="N685" i="2" s="1"/>
  <c r="M685" i="2" a="1"/>
  <c r="M685" i="2" s="1"/>
  <c r="L685" i="2" a="1"/>
  <c r="L685" i="2" s="1"/>
  <c r="K685" i="2" a="1"/>
  <c r="K685" i="2" s="1"/>
  <c r="N684" i="2" a="1"/>
  <c r="N684" i="2" s="1"/>
  <c r="M684" i="2" a="1"/>
  <c r="M684" i="2" s="1"/>
  <c r="L684" i="2"/>
  <c r="L684" i="2" a="1"/>
  <c r="K684" i="2"/>
  <c r="K684" i="2" a="1"/>
  <c r="N683" i="2"/>
  <c r="N683" i="2" a="1"/>
  <c r="M683" i="2"/>
  <c r="M683" i="2" a="1"/>
  <c r="L683" i="2"/>
  <c r="L683" i="2" a="1"/>
  <c r="K683" i="2" a="1"/>
  <c r="K683" i="2" s="1"/>
  <c r="N682" i="2" a="1"/>
  <c r="N682" i="2" s="1"/>
  <c r="M682" i="2" a="1"/>
  <c r="M682" i="2" s="1"/>
  <c r="L682" i="2" a="1"/>
  <c r="L682" i="2" s="1"/>
  <c r="K682" i="2" a="1"/>
  <c r="K682" i="2" s="1"/>
  <c r="N681" i="2" a="1"/>
  <c r="N681" i="2" s="1"/>
  <c r="M681" i="2" a="1"/>
  <c r="M681" i="2" s="1"/>
  <c r="L681" i="2"/>
  <c r="L681" i="2" a="1"/>
  <c r="K681" i="2"/>
  <c r="K681" i="2" a="1"/>
  <c r="N680" i="2"/>
  <c r="N680" i="2" a="1"/>
  <c r="M680" i="2"/>
  <c r="M680" i="2" a="1"/>
  <c r="L680" i="2" a="1"/>
  <c r="L680" i="2" s="1"/>
  <c r="K680" i="2" a="1"/>
  <c r="K680" i="2" s="1"/>
  <c r="N679" i="2"/>
  <c r="N679" i="2" a="1"/>
  <c r="M679" i="2" a="1"/>
  <c r="M679" i="2" s="1"/>
  <c r="L679" i="2" a="1"/>
  <c r="L679" i="2" s="1"/>
  <c r="K679" i="2" a="1"/>
  <c r="K679" i="2" s="1"/>
  <c r="N678" i="2" a="1"/>
  <c r="N678" i="2" s="1"/>
  <c r="M678" i="2" a="1"/>
  <c r="M678" i="2" s="1"/>
  <c r="L678" i="2"/>
  <c r="L678" i="2" a="1"/>
  <c r="K678" i="2"/>
  <c r="K678" i="2" a="1"/>
  <c r="N677" i="2"/>
  <c r="N677" i="2" a="1"/>
  <c r="M677" i="2"/>
  <c r="M677" i="2" a="1"/>
  <c r="L677" i="2"/>
  <c r="L677" i="2" a="1"/>
  <c r="K677" i="2" a="1"/>
  <c r="K677" i="2" s="1"/>
  <c r="N676" i="2"/>
  <c r="N676" i="2" a="1"/>
  <c r="M676" i="2" a="1"/>
  <c r="M676" i="2" s="1"/>
  <c r="L676" i="2" a="1"/>
  <c r="L676" i="2" s="1"/>
  <c r="K676" i="2" a="1"/>
  <c r="K676" i="2" s="1"/>
  <c r="N675" i="2" a="1"/>
  <c r="N675" i="2" s="1"/>
  <c r="M675" i="2" a="1"/>
  <c r="M675" i="2" s="1"/>
  <c r="L675" i="2" a="1"/>
  <c r="L675" i="2" s="1"/>
  <c r="K675" i="2" a="1"/>
  <c r="K675" i="2" s="1"/>
  <c r="N674" i="2"/>
  <c r="N674" i="2" a="1"/>
  <c r="M674" i="2"/>
  <c r="M674" i="2" a="1"/>
  <c r="L674" i="2"/>
  <c r="L674" i="2" a="1"/>
  <c r="K674" i="2" a="1"/>
  <c r="K674" i="2" s="1"/>
  <c r="N673" i="2" a="1"/>
  <c r="N673" i="2" s="1"/>
  <c r="M673" i="2" a="1"/>
  <c r="M673" i="2" s="1"/>
  <c r="L673" i="2" a="1"/>
  <c r="L673" i="2" s="1"/>
  <c r="K673" i="2" a="1"/>
  <c r="K673" i="2" s="1"/>
  <c r="N672" i="2" a="1"/>
  <c r="N672" i="2" s="1"/>
  <c r="M672" i="2" a="1"/>
  <c r="M672" i="2" s="1"/>
  <c r="L672" i="2"/>
  <c r="L672" i="2" a="1"/>
  <c r="K672" i="2"/>
  <c r="K672" i="2" a="1"/>
  <c r="N671" i="2"/>
  <c r="N671" i="2" a="1"/>
  <c r="M671" i="2"/>
  <c r="M671" i="2" a="1"/>
  <c r="L671" i="2"/>
  <c r="L671" i="2" a="1"/>
  <c r="K671" i="2" a="1"/>
  <c r="K671" i="2" s="1"/>
  <c r="N670" i="2" a="1"/>
  <c r="N670" i="2" s="1"/>
  <c r="M670" i="2" a="1"/>
  <c r="M670" i="2" s="1"/>
  <c r="L670" i="2"/>
  <c r="L670" i="2" a="1"/>
  <c r="K670" i="2"/>
  <c r="K670" i="2" a="1"/>
  <c r="N669" i="2"/>
  <c r="N669" i="2" a="1"/>
  <c r="M669" i="2" a="1"/>
  <c r="M669" i="2" s="1"/>
  <c r="L669" i="2"/>
  <c r="L669" i="2" a="1"/>
  <c r="K669" i="2"/>
  <c r="K669" i="2" a="1"/>
  <c r="N668" i="2"/>
  <c r="N668" i="2" a="1"/>
  <c r="M668" i="2"/>
  <c r="M668" i="2" a="1"/>
  <c r="L668" i="2" a="1"/>
  <c r="L668" i="2" s="1"/>
  <c r="K668" i="2" a="1"/>
  <c r="K668" i="2" s="1"/>
  <c r="N667" i="2" a="1"/>
  <c r="N667" i="2" s="1"/>
  <c r="M667" i="2"/>
  <c r="M667" i="2" a="1"/>
  <c r="L667" i="2" a="1"/>
  <c r="L667" i="2" s="1"/>
  <c r="K667" i="2" a="1"/>
  <c r="K667" i="2" s="1"/>
  <c r="N666" i="2" a="1"/>
  <c r="N666" i="2" s="1"/>
  <c r="M666" i="2" a="1"/>
  <c r="M666" i="2" s="1"/>
  <c r="L666" i="2"/>
  <c r="L666" i="2" a="1"/>
  <c r="K666" i="2" a="1"/>
  <c r="K666" i="2" s="1"/>
  <c r="N665" i="2"/>
  <c r="N665" i="2" a="1"/>
  <c r="M665" i="2" a="1"/>
  <c r="M665" i="2" s="1"/>
  <c r="L665" i="2"/>
  <c r="L665" i="2" a="1"/>
  <c r="K665" i="2" a="1"/>
  <c r="K665" i="2" s="1"/>
  <c r="N664" i="2"/>
  <c r="N664" i="2" a="1"/>
  <c r="M664" i="2" a="1"/>
  <c r="M664" i="2" s="1"/>
  <c r="L664" i="2" a="1"/>
  <c r="L664" i="2" s="1"/>
  <c r="K664" i="2"/>
  <c r="K664" i="2" a="1"/>
  <c r="N663" i="2" a="1"/>
  <c r="N663" i="2" s="1"/>
  <c r="M663" i="2" a="1"/>
  <c r="M663" i="2" s="1"/>
  <c r="L663" i="2"/>
  <c r="L663" i="2" a="1"/>
  <c r="K663" i="2" a="1"/>
  <c r="K663" i="2" s="1"/>
  <c r="N662" i="2"/>
  <c r="N662" i="2" a="1"/>
  <c r="M662" i="2" a="1"/>
  <c r="M662" i="2" s="1"/>
  <c r="L662" i="2"/>
  <c r="L662" i="2" a="1"/>
  <c r="K662" i="2" a="1"/>
  <c r="K662" i="2" s="1"/>
  <c r="N661" i="2"/>
  <c r="N661" i="2" a="1"/>
  <c r="M661" i="2" a="1"/>
  <c r="M661" i="2" s="1"/>
  <c r="L661" i="2" a="1"/>
  <c r="L661" i="2" s="1"/>
  <c r="K661" i="2" a="1"/>
  <c r="K661" i="2" s="1"/>
  <c r="N660" i="2"/>
  <c r="N660" i="2" a="1"/>
  <c r="M660" i="2" a="1"/>
  <c r="M660" i="2" s="1"/>
  <c r="L660" i="2"/>
  <c r="L660" i="2" a="1"/>
  <c r="K660" i="2" a="1"/>
  <c r="K660" i="2" s="1"/>
  <c r="N659" i="2"/>
  <c r="N659" i="2" a="1"/>
  <c r="M659" i="2"/>
  <c r="M659" i="2" a="1"/>
  <c r="L659" i="2" a="1"/>
  <c r="L659" i="2" s="1"/>
  <c r="K659" i="2"/>
  <c r="K659" i="2" a="1"/>
  <c r="N658" i="2" a="1"/>
  <c r="N658" i="2" s="1"/>
  <c r="M658" i="2" a="1"/>
  <c r="M658" i="2" s="1"/>
  <c r="L658" i="2"/>
  <c r="L658" i="2" a="1"/>
  <c r="K658" i="2" a="1"/>
  <c r="K658" i="2" s="1"/>
  <c r="N657" i="2" a="1"/>
  <c r="N657" i="2" s="1"/>
  <c r="M657" i="2"/>
  <c r="M657" i="2" a="1"/>
  <c r="L657" i="2" a="1"/>
  <c r="L657" i="2" s="1"/>
  <c r="K657" i="2" a="1"/>
  <c r="K657" i="2" s="1"/>
  <c r="N656" i="2" a="1"/>
  <c r="N656" i="2" s="1"/>
  <c r="M656" i="2"/>
  <c r="M656" i="2" a="1"/>
  <c r="L656" i="2"/>
  <c r="L656" i="2" a="1"/>
  <c r="K656" i="2" a="1"/>
  <c r="K656" i="2" s="1"/>
  <c r="N655" i="2"/>
  <c r="N655" i="2" a="1"/>
  <c r="M655" i="2" a="1"/>
  <c r="M655" i="2" s="1"/>
  <c r="L655" i="2" a="1"/>
  <c r="L655" i="2" s="1"/>
  <c r="K655" i="2"/>
  <c r="K655" i="2" a="1"/>
  <c r="N654" i="2" a="1"/>
  <c r="N654" i="2" s="1"/>
  <c r="M654" i="2" a="1"/>
  <c r="M654" i="2" s="1"/>
  <c r="L654" i="2"/>
  <c r="L654" i="2" a="1"/>
  <c r="K654" i="2" a="1"/>
  <c r="K654" i="2" s="1"/>
  <c r="N653" i="2" a="1"/>
  <c r="N653" i="2" s="1"/>
  <c r="M653" i="2" a="1"/>
  <c r="M653" i="2" s="1"/>
  <c r="L653" i="2"/>
  <c r="L653" i="2" a="1"/>
  <c r="K653" i="2"/>
  <c r="K653" i="2" a="1"/>
  <c r="N652" i="2" a="1"/>
  <c r="N652" i="2" s="1"/>
  <c r="M652" i="2" a="1"/>
  <c r="M652" i="2" s="1"/>
  <c r="L652" i="2" a="1"/>
  <c r="L652" i="2" s="1"/>
  <c r="K652" i="2"/>
  <c r="K652" i="2" a="1"/>
  <c r="N651" i="2"/>
  <c r="N651" i="2" a="1"/>
  <c r="M651" i="2" a="1"/>
  <c r="M651" i="2" s="1"/>
  <c r="L651" i="2" a="1"/>
  <c r="L651" i="2" s="1"/>
  <c r="K651" i="2" a="1"/>
  <c r="K651" i="2" s="1"/>
  <c r="N650" i="2"/>
  <c r="N650" i="2" a="1"/>
  <c r="M650" i="2" a="1"/>
  <c r="M650" i="2" s="1"/>
  <c r="L650" i="2"/>
  <c r="L650" i="2" a="1"/>
  <c r="K650" i="2"/>
  <c r="K650" i="2" a="1"/>
  <c r="N649" i="2"/>
  <c r="N649" i="2" a="1"/>
  <c r="M649" i="2" a="1"/>
  <c r="M649" i="2" s="1"/>
  <c r="L649" i="2"/>
  <c r="L649" i="2" a="1"/>
  <c r="K649" i="2" a="1"/>
  <c r="K649" i="2" s="1"/>
  <c r="N648" i="2" a="1"/>
  <c r="N648" i="2" s="1"/>
  <c r="M648" i="2"/>
  <c r="M648" i="2" a="1"/>
  <c r="L648" i="2" a="1"/>
  <c r="L648" i="2" s="1"/>
  <c r="K648" i="2" a="1"/>
  <c r="K648" i="2" s="1"/>
  <c r="N647" i="2" a="1"/>
  <c r="N647" i="2" s="1"/>
  <c r="M647" i="2"/>
  <c r="M647" i="2" a="1"/>
  <c r="L647" i="2" a="1"/>
  <c r="L647" i="2" s="1"/>
  <c r="K647" i="2"/>
  <c r="K647" i="2" a="1"/>
  <c r="N646" i="2"/>
  <c r="N646" i="2" a="1"/>
  <c r="M646" i="2" a="1"/>
  <c r="M646" i="2" s="1"/>
  <c r="L646" i="2" a="1"/>
  <c r="L646" i="2" s="1"/>
  <c r="K646" i="2"/>
  <c r="K646" i="2" a="1"/>
  <c r="N645" i="2" a="1"/>
  <c r="N645" i="2" s="1"/>
  <c r="M645" i="2" a="1"/>
  <c r="M645" i="2" s="1"/>
  <c r="L645" i="2"/>
  <c r="L645" i="2" a="1"/>
  <c r="K645" i="2" a="1"/>
  <c r="K645" i="2" s="1"/>
  <c r="N644" i="2"/>
  <c r="N644" i="2" a="1"/>
  <c r="M644" i="2" a="1"/>
  <c r="M644" i="2" s="1"/>
  <c r="L644" i="2"/>
  <c r="L644" i="2" a="1"/>
  <c r="K644" i="2" a="1"/>
  <c r="K644" i="2" s="1"/>
  <c r="N643" i="2"/>
  <c r="N643" i="2" a="1"/>
  <c r="M643" i="2" a="1"/>
  <c r="M643" i="2" s="1"/>
  <c r="L643" i="2" a="1"/>
  <c r="L643" i="2" s="1"/>
  <c r="K643" i="2" a="1"/>
  <c r="K643" i="2" s="1"/>
  <c r="N642" i="2"/>
  <c r="N642" i="2" a="1"/>
  <c r="M642" i="2" a="1"/>
  <c r="M642" i="2" s="1"/>
  <c r="L642" i="2"/>
  <c r="L642" i="2" a="1"/>
  <c r="K642" i="2" a="1"/>
  <c r="K642" i="2" s="1"/>
  <c r="N641" i="2"/>
  <c r="N641" i="2" a="1"/>
  <c r="M641" i="2"/>
  <c r="M641" i="2" a="1"/>
  <c r="L641" i="2" a="1"/>
  <c r="L641" i="2" s="1"/>
  <c r="K641" i="2"/>
  <c r="K641" i="2" a="1"/>
  <c r="N640" i="2" a="1"/>
  <c r="N640" i="2" s="1"/>
  <c r="M640" i="2" a="1"/>
  <c r="M640" i="2" s="1"/>
  <c r="L640" i="2"/>
  <c r="L640" i="2" a="1"/>
  <c r="K640" i="2" a="1"/>
  <c r="K640" i="2" s="1"/>
  <c r="N639" i="2" a="1"/>
  <c r="N639" i="2" s="1"/>
  <c r="M639" i="2"/>
  <c r="M639" i="2" a="1"/>
  <c r="L639" i="2" a="1"/>
  <c r="L639" i="2" s="1"/>
  <c r="K639" i="2" a="1"/>
  <c r="K639" i="2" s="1"/>
  <c r="N638" i="2"/>
  <c r="N638" i="2" a="1"/>
  <c r="M638" i="2"/>
  <c r="M638" i="2" a="1"/>
  <c r="L638" i="2"/>
  <c r="L638" i="2" a="1"/>
  <c r="K638" i="2" a="1"/>
  <c r="K638" i="2" s="1"/>
  <c r="N637" i="2"/>
  <c r="N637" i="2" a="1"/>
  <c r="M637" i="2" a="1"/>
  <c r="M637" i="2" s="1"/>
  <c r="L637" i="2" a="1"/>
  <c r="L637" i="2" s="1"/>
  <c r="K637" i="2"/>
  <c r="K637" i="2" a="1"/>
  <c r="N636" i="2" a="1"/>
  <c r="N636" i="2" s="1"/>
  <c r="M636" i="2" a="1"/>
  <c r="M636" i="2" s="1"/>
  <c r="L636" i="2"/>
  <c r="L636" i="2" a="1"/>
  <c r="K636" i="2" a="1"/>
  <c r="K636" i="2" s="1"/>
  <c r="N635" i="2" a="1"/>
  <c r="N635" i="2" s="1"/>
  <c r="M635" i="2"/>
  <c r="M635" i="2" a="1"/>
  <c r="L635" i="2"/>
  <c r="L635" i="2" a="1"/>
  <c r="K635" i="2"/>
  <c r="K635" i="2" a="1"/>
  <c r="N634" i="2" a="1"/>
  <c r="N634" i="2" s="1"/>
  <c r="M634" i="2" a="1"/>
  <c r="M634" i="2" s="1"/>
  <c r="L634" i="2" a="1"/>
  <c r="L634" i="2" s="1"/>
  <c r="K634" i="2"/>
  <c r="K634" i="2" a="1"/>
  <c r="N633" i="2"/>
  <c r="N633" i="2" a="1"/>
  <c r="M633" i="2" a="1"/>
  <c r="M633" i="2" s="1"/>
  <c r="L633" i="2" a="1"/>
  <c r="L633" i="2" s="1"/>
  <c r="K633" i="2" a="1"/>
  <c r="K633" i="2" s="1"/>
  <c r="N632" i="2"/>
  <c r="N632" i="2" a="1"/>
  <c r="M632" i="2" a="1"/>
  <c r="M632" i="2" s="1"/>
  <c r="L632" i="2" a="1"/>
  <c r="L632" i="2" s="1"/>
  <c r="K632" i="2"/>
  <c r="K632" i="2" a="1"/>
  <c r="N631" i="2"/>
  <c r="N631" i="2" a="1"/>
  <c r="M631" i="2" a="1"/>
  <c r="M631" i="2" s="1"/>
  <c r="L631" i="2"/>
  <c r="L631" i="2" a="1"/>
  <c r="K631" i="2" a="1"/>
  <c r="K631" i="2" s="1"/>
  <c r="N630" i="2" a="1"/>
  <c r="N630" i="2" s="1"/>
  <c r="M630" i="2"/>
  <c r="M630" i="2" a="1"/>
  <c r="L630" i="2" a="1"/>
  <c r="L630" i="2" s="1"/>
  <c r="K630" i="2" a="1"/>
  <c r="K630" i="2" s="1"/>
  <c r="N629" i="2" a="1"/>
  <c r="N629" i="2" s="1"/>
  <c r="M629" i="2"/>
  <c r="M629" i="2" a="1"/>
  <c r="L629" i="2" a="1"/>
  <c r="L629" i="2" s="1"/>
  <c r="K629" i="2" a="1"/>
  <c r="K629" i="2" s="1"/>
  <c r="N628" i="2"/>
  <c r="N628" i="2" a="1"/>
  <c r="M628" i="2" a="1"/>
  <c r="M628" i="2" s="1"/>
  <c r="L628" i="2" a="1"/>
  <c r="L628" i="2" s="1"/>
  <c r="K628" i="2"/>
  <c r="K628" i="2" a="1"/>
  <c r="N627" i="2" a="1"/>
  <c r="N627" i="2" s="1"/>
  <c r="M627" i="2" a="1"/>
  <c r="M627" i="2" s="1"/>
  <c r="L627" i="2"/>
  <c r="L627" i="2" a="1"/>
  <c r="K627" i="2" a="1"/>
  <c r="K627" i="2" s="1"/>
  <c r="N626" i="2"/>
  <c r="N626" i="2" a="1"/>
  <c r="M626" i="2" a="1"/>
  <c r="M626" i="2" s="1"/>
  <c r="L626" i="2"/>
  <c r="L626" i="2" a="1"/>
  <c r="K626" i="2" a="1"/>
  <c r="K626" i="2" s="1"/>
  <c r="N625" i="2"/>
  <c r="N625" i="2" a="1"/>
  <c r="M625" i="2" a="1"/>
  <c r="M625" i="2" s="1"/>
  <c r="L625" i="2" a="1"/>
  <c r="L625" i="2" s="1"/>
  <c r="K625" i="2" a="1"/>
  <c r="K625" i="2" s="1"/>
  <c r="N624" i="2"/>
  <c r="N624" i="2" a="1"/>
  <c r="M624" i="2" a="1"/>
  <c r="M624" i="2" s="1"/>
  <c r="L624" i="2" a="1"/>
  <c r="L624" i="2" s="1"/>
  <c r="K624" i="2" a="1"/>
  <c r="K624" i="2" s="1"/>
  <c r="N623" i="2"/>
  <c r="N623" i="2" a="1"/>
  <c r="M623" i="2"/>
  <c r="M623" i="2" a="1"/>
  <c r="L623" i="2" a="1"/>
  <c r="L623" i="2" s="1"/>
  <c r="K623" i="2"/>
  <c r="K623" i="2" a="1"/>
  <c r="N622" i="2" a="1"/>
  <c r="N622" i="2" s="1"/>
  <c r="M622" i="2" a="1"/>
  <c r="M622" i="2" s="1"/>
  <c r="L622" i="2"/>
  <c r="L622" i="2" a="1"/>
  <c r="K622" i="2" a="1"/>
  <c r="K622" i="2" s="1"/>
  <c r="N621" i="2" a="1"/>
  <c r="N621" i="2" s="1"/>
  <c r="M621" i="2"/>
  <c r="M621" i="2" a="1"/>
  <c r="L621" i="2" a="1"/>
  <c r="L621" i="2" s="1"/>
  <c r="K621" i="2" a="1"/>
  <c r="K621" i="2" s="1"/>
  <c r="N620" i="2" a="1"/>
  <c r="N620" i="2" s="1"/>
  <c r="M620" i="2"/>
  <c r="M620" i="2" a="1"/>
  <c r="L620" i="2"/>
  <c r="L620" i="2" a="1"/>
  <c r="K620" i="2" a="1"/>
  <c r="K620" i="2" s="1"/>
  <c r="N619" i="2"/>
  <c r="N619" i="2" a="1"/>
  <c r="M619" i="2" a="1"/>
  <c r="M619" i="2" s="1"/>
  <c r="L619" i="2" a="1"/>
  <c r="L619" i="2" s="1"/>
  <c r="K619" i="2"/>
  <c r="K619" i="2" a="1"/>
  <c r="N618" i="2" a="1"/>
  <c r="N618" i="2" s="1"/>
  <c r="M618" i="2" a="1"/>
  <c r="M618" i="2" s="1"/>
  <c r="L618" i="2"/>
  <c r="L618" i="2" a="1"/>
  <c r="K618" i="2" a="1"/>
  <c r="K618" i="2" s="1"/>
  <c r="N617" i="2" a="1"/>
  <c r="N617" i="2" s="1"/>
  <c r="M617" i="2"/>
  <c r="M617" i="2" a="1"/>
  <c r="L617" i="2"/>
  <c r="L617" i="2" a="1"/>
  <c r="K617" i="2"/>
  <c r="K617" i="2" a="1"/>
  <c r="N616" i="2" a="1"/>
  <c r="N616" i="2" s="1"/>
  <c r="M616" i="2" a="1"/>
  <c r="M616" i="2" s="1"/>
  <c r="L616" i="2" a="1"/>
  <c r="L616" i="2" s="1"/>
  <c r="K616" i="2"/>
  <c r="K616" i="2" a="1"/>
  <c r="N615" i="2"/>
  <c r="N615" i="2" a="1"/>
  <c r="M615" i="2" a="1"/>
  <c r="M615" i="2" s="1"/>
  <c r="L615" i="2" a="1"/>
  <c r="L615" i="2" s="1"/>
  <c r="K615" i="2" a="1"/>
  <c r="K615" i="2" s="1"/>
  <c r="N614" i="2"/>
  <c r="N614" i="2" a="1"/>
  <c r="M614" i="2" a="1"/>
  <c r="M614" i="2" s="1"/>
  <c r="L614" i="2" a="1"/>
  <c r="L614" i="2" s="1"/>
  <c r="K614" i="2"/>
  <c r="K614" i="2" a="1"/>
  <c r="N613" i="2"/>
  <c r="N613" i="2" a="1"/>
  <c r="M613" i="2" a="1"/>
  <c r="M613" i="2" s="1"/>
  <c r="L613" i="2"/>
  <c r="L613" i="2" a="1"/>
  <c r="K613" i="2" a="1"/>
  <c r="K613" i="2" s="1"/>
  <c r="N612" i="2"/>
  <c r="N612" i="2" a="1"/>
  <c r="M612" i="2"/>
  <c r="M612" i="2" a="1"/>
  <c r="L612" i="2" a="1"/>
  <c r="L612" i="2" s="1"/>
  <c r="K612" i="2" a="1"/>
  <c r="K612" i="2" s="1"/>
  <c r="N611" i="2" a="1"/>
  <c r="N611" i="2" s="1"/>
  <c r="M611" i="2"/>
  <c r="M611" i="2" a="1"/>
  <c r="L611" i="2" a="1"/>
  <c r="L611" i="2" s="1"/>
  <c r="K611" i="2" a="1"/>
  <c r="K611" i="2" s="1"/>
  <c r="N610" i="2"/>
  <c r="N610" i="2" a="1"/>
  <c r="M610" i="2" a="1"/>
  <c r="M610" i="2" s="1"/>
  <c r="L610" i="2" a="1"/>
  <c r="L610" i="2" s="1"/>
  <c r="K610" i="2"/>
  <c r="K610" i="2" a="1"/>
  <c r="N609" i="2" a="1"/>
  <c r="N609" i="2" s="1"/>
  <c r="M609" i="2"/>
  <c r="M609" i="2" a="1"/>
  <c r="L609" i="2"/>
  <c r="L609" i="2" a="1"/>
  <c r="K609" i="2" a="1"/>
  <c r="K609" i="2" s="1"/>
  <c r="N608" i="2"/>
  <c r="N608" i="2" a="1"/>
  <c r="M608" i="2" a="1"/>
  <c r="M608" i="2" s="1"/>
  <c r="L608" i="2"/>
  <c r="L608" i="2" a="1"/>
  <c r="K608" i="2" a="1"/>
  <c r="K608" i="2" s="1"/>
  <c r="N607" i="2"/>
  <c r="N607" i="2" a="1"/>
  <c r="M607" i="2" a="1"/>
  <c r="M607" i="2" s="1"/>
  <c r="L607" i="2" a="1"/>
  <c r="L607" i="2" s="1"/>
  <c r="K607" i="2" a="1"/>
  <c r="K607" i="2" s="1"/>
  <c r="N606" i="2"/>
  <c r="N606" i="2" a="1"/>
  <c r="M606" i="2" a="1"/>
  <c r="M606" i="2" s="1"/>
  <c r="L606" i="2" a="1"/>
  <c r="L606" i="2" s="1"/>
  <c r="K606" i="2" a="1"/>
  <c r="K606" i="2" s="1"/>
  <c r="N605" i="2"/>
  <c r="N605" i="2" a="1"/>
  <c r="M605" i="2"/>
  <c r="M605" i="2" a="1"/>
  <c r="L605" i="2" a="1"/>
  <c r="L605" i="2" s="1"/>
  <c r="K605" i="2"/>
  <c r="K605" i="2" a="1"/>
  <c r="N604" i="2" a="1"/>
  <c r="N604" i="2" s="1"/>
  <c r="M604" i="2" a="1"/>
  <c r="M604" i="2" s="1"/>
  <c r="L604" i="2"/>
  <c r="L604" i="2" a="1"/>
  <c r="K604" i="2" a="1"/>
  <c r="K604" i="2" s="1"/>
  <c r="N603" i="2" a="1"/>
  <c r="N603" i="2" s="1"/>
  <c r="M603" i="2"/>
  <c r="M603" i="2" a="1"/>
  <c r="L603" i="2" a="1"/>
  <c r="L603" i="2" s="1"/>
  <c r="K603" i="2" a="1"/>
  <c r="K603" i="2" s="1"/>
  <c r="N602" i="2" a="1"/>
  <c r="N602" i="2" s="1"/>
  <c r="M602" i="2"/>
  <c r="M602" i="2" a="1"/>
  <c r="L602" i="2"/>
  <c r="L602" i="2" a="1"/>
  <c r="K602" i="2" a="1"/>
  <c r="K602" i="2" s="1"/>
  <c r="N601" i="2"/>
  <c r="N601" i="2" a="1"/>
  <c r="M601" i="2" a="1"/>
  <c r="M601" i="2" s="1"/>
  <c r="L601" i="2" a="1"/>
  <c r="L601" i="2" s="1"/>
  <c r="K601" i="2"/>
  <c r="K601" i="2" a="1"/>
  <c r="N600" i="2" a="1"/>
  <c r="N600" i="2" s="1"/>
  <c r="M600" i="2" a="1"/>
  <c r="M600" i="2" s="1"/>
  <c r="L600" i="2"/>
  <c r="L600" i="2" a="1"/>
  <c r="K600" i="2" a="1"/>
  <c r="K600" i="2" s="1"/>
  <c r="N599" i="2" a="1"/>
  <c r="N599" i="2" s="1"/>
  <c r="M599" i="2"/>
  <c r="M599" i="2" a="1"/>
  <c r="L599" i="2"/>
  <c r="L599" i="2" a="1"/>
  <c r="K599" i="2"/>
  <c r="K599" i="2" a="1"/>
  <c r="N598" i="2" a="1"/>
  <c r="N598" i="2" s="1"/>
  <c r="M598" i="2" a="1"/>
  <c r="M598" i="2" s="1"/>
  <c r="L598" i="2" a="1"/>
  <c r="L598" i="2" s="1"/>
  <c r="K598" i="2" a="1"/>
  <c r="K598" i="2" s="1"/>
  <c r="N597" i="2"/>
  <c r="N597" i="2" a="1"/>
  <c r="M597" i="2" a="1"/>
  <c r="M597" i="2" s="1"/>
  <c r="L597" i="2" a="1"/>
  <c r="L597" i="2" s="1"/>
  <c r="K597" i="2" a="1"/>
  <c r="K597" i="2" s="1"/>
  <c r="N596" i="2"/>
  <c r="N596" i="2" a="1"/>
  <c r="M596" i="2" a="1"/>
  <c r="M596" i="2" s="1"/>
  <c r="L596" i="2" a="1"/>
  <c r="L596" i="2" s="1"/>
  <c r="K596" i="2"/>
  <c r="K596" i="2" a="1"/>
  <c r="N595" i="2"/>
  <c r="N595" i="2" a="1"/>
  <c r="M595" i="2" a="1"/>
  <c r="M595" i="2" s="1"/>
  <c r="L595" i="2"/>
  <c r="L595" i="2" a="1"/>
  <c r="K595" i="2" a="1"/>
  <c r="K595" i="2" s="1"/>
  <c r="N594" i="2" a="1"/>
  <c r="N594" i="2" s="1"/>
  <c r="M594" i="2"/>
  <c r="M594" i="2" a="1"/>
  <c r="L594" i="2" a="1"/>
  <c r="L594" i="2" s="1"/>
  <c r="K594" i="2" a="1"/>
  <c r="K594" i="2" s="1"/>
  <c r="N593" i="2" a="1"/>
  <c r="N593" i="2" s="1"/>
  <c r="M593" i="2"/>
  <c r="M593" i="2" a="1"/>
  <c r="L593" i="2" a="1"/>
  <c r="L593" i="2" s="1"/>
  <c r="K593" i="2" a="1"/>
  <c r="K593" i="2" s="1"/>
  <c r="N592" i="2"/>
  <c r="N592" i="2" a="1"/>
  <c r="M592" i="2" a="1"/>
  <c r="M592" i="2" s="1"/>
  <c r="L592" i="2" a="1"/>
  <c r="L592" i="2" s="1"/>
  <c r="K592" i="2"/>
  <c r="K592" i="2" a="1"/>
  <c r="N591" i="2" a="1"/>
  <c r="N591" i="2" s="1"/>
  <c r="M591" i="2"/>
  <c r="M591" i="2" a="1"/>
  <c r="L591" i="2"/>
  <c r="L591" i="2" a="1"/>
  <c r="K591" i="2" a="1"/>
  <c r="K591" i="2" s="1"/>
  <c r="N590" i="2"/>
  <c r="N590" i="2" a="1"/>
  <c r="M590" i="2" a="1"/>
  <c r="M590" i="2" s="1"/>
  <c r="L590" i="2"/>
  <c r="L590" i="2" a="1"/>
  <c r="K590" i="2" a="1"/>
  <c r="K590" i="2" s="1"/>
  <c r="N589" i="2"/>
  <c r="N589" i="2" a="1"/>
  <c r="M589" i="2" a="1"/>
  <c r="M589" i="2" s="1"/>
  <c r="L589" i="2" a="1"/>
  <c r="L589" i="2" s="1"/>
  <c r="K589" i="2" a="1"/>
  <c r="K589" i="2" s="1"/>
  <c r="N588" i="2"/>
  <c r="N588" i="2" a="1"/>
  <c r="M588" i="2" a="1"/>
  <c r="M588" i="2" s="1"/>
  <c r="L588" i="2" a="1"/>
  <c r="L588" i="2" s="1"/>
  <c r="K588" i="2" a="1"/>
  <c r="K588" i="2" s="1"/>
  <c r="N587" i="2"/>
  <c r="N587" i="2" a="1"/>
  <c r="M587" i="2"/>
  <c r="M587" i="2" a="1"/>
  <c r="L587" i="2" a="1"/>
  <c r="L587" i="2" s="1"/>
  <c r="K587" i="2"/>
  <c r="K587" i="2" a="1"/>
  <c r="N586" i="2" a="1"/>
  <c r="N586" i="2" s="1"/>
  <c r="M586" i="2" a="1"/>
  <c r="M586" i="2" s="1"/>
  <c r="L586" i="2"/>
  <c r="L586" i="2" a="1"/>
  <c r="K586" i="2" a="1"/>
  <c r="K586" i="2" s="1"/>
  <c r="N585" i="2" a="1"/>
  <c r="N585" i="2" s="1"/>
  <c r="M585" i="2"/>
  <c r="M585" i="2" a="1"/>
  <c r="L585" i="2" a="1"/>
  <c r="L585" i="2" s="1"/>
  <c r="K585" i="2" a="1"/>
  <c r="K585" i="2" s="1"/>
  <c r="N584" i="2" a="1"/>
  <c r="N584" i="2" s="1"/>
  <c r="M584" i="2"/>
  <c r="M584" i="2" a="1"/>
  <c r="L584" i="2"/>
  <c r="L584" i="2" a="1"/>
  <c r="K584" i="2" a="1"/>
  <c r="K584" i="2" s="1"/>
  <c r="N583" i="2"/>
  <c r="N583" i="2" a="1"/>
  <c r="M583" i="2" a="1"/>
  <c r="M583" i="2" s="1"/>
  <c r="L583" i="2" a="1"/>
  <c r="L583" i="2" s="1"/>
  <c r="K583" i="2"/>
  <c r="K583" i="2" a="1"/>
  <c r="N582" i="2" a="1"/>
  <c r="N582" i="2" s="1"/>
  <c r="M582" i="2" a="1"/>
  <c r="M582" i="2" s="1"/>
  <c r="L582" i="2"/>
  <c r="L582" i="2" a="1"/>
  <c r="K582" i="2" a="1"/>
  <c r="K582" i="2" s="1"/>
  <c r="N581" i="2" a="1"/>
  <c r="N581" i="2" s="1"/>
  <c r="M581" i="2"/>
  <c r="M581" i="2" a="1"/>
  <c r="L581" i="2"/>
  <c r="L581" i="2" a="1"/>
  <c r="K581" i="2"/>
  <c r="K581" i="2" a="1"/>
  <c r="N580" i="2" a="1"/>
  <c r="N580" i="2" s="1"/>
  <c r="M580" i="2" a="1"/>
  <c r="M580" i="2" s="1"/>
  <c r="L580" i="2" a="1"/>
  <c r="L580" i="2" s="1"/>
  <c r="K580" i="2" a="1"/>
  <c r="K580" i="2" s="1"/>
  <c r="N579" i="2"/>
  <c r="N579" i="2" a="1"/>
  <c r="M579" i="2" a="1"/>
  <c r="M579" i="2" s="1"/>
  <c r="L579" i="2" a="1"/>
  <c r="L579" i="2" s="1"/>
  <c r="K579" i="2" a="1"/>
  <c r="K579" i="2" s="1"/>
  <c r="N578" i="2"/>
  <c r="N578" i="2" a="1"/>
  <c r="M578" i="2" a="1"/>
  <c r="M578" i="2" s="1"/>
  <c r="L578" i="2"/>
  <c r="L578" i="2" a="1"/>
  <c r="K578" i="2"/>
  <c r="K578" i="2" a="1"/>
  <c r="N577" i="2"/>
  <c r="N577" i="2" a="1"/>
  <c r="M577" i="2" a="1"/>
  <c r="M577" i="2" s="1"/>
  <c r="L577" i="2"/>
  <c r="L577" i="2" a="1"/>
  <c r="K577" i="2" a="1"/>
  <c r="K577" i="2" s="1"/>
  <c r="N576" i="2" a="1"/>
  <c r="N576" i="2" s="1"/>
  <c r="M576" i="2"/>
  <c r="M576" i="2" a="1"/>
  <c r="L576" i="2" a="1"/>
  <c r="L576" i="2" s="1"/>
  <c r="K576" i="2" a="1"/>
  <c r="K576" i="2" s="1"/>
  <c r="N575" i="2" a="1"/>
  <c r="N575" i="2" s="1"/>
  <c r="M575" i="2"/>
  <c r="M575" i="2" a="1"/>
  <c r="L575" i="2" a="1"/>
  <c r="L575" i="2" s="1"/>
  <c r="K575" i="2"/>
  <c r="K575" i="2" a="1"/>
  <c r="N574" i="2"/>
  <c r="N574" i="2" a="1"/>
  <c r="M574" i="2" a="1"/>
  <c r="M574" i="2" s="1"/>
  <c r="L574" i="2" a="1"/>
  <c r="L574" i="2" s="1"/>
  <c r="K574" i="2"/>
  <c r="K574" i="2" a="1"/>
  <c r="N573" i="2" a="1"/>
  <c r="N573" i="2" s="1"/>
  <c r="M573" i="2" a="1"/>
  <c r="M573" i="2" s="1"/>
  <c r="L573" i="2"/>
  <c r="L573" i="2" a="1"/>
  <c r="K573" i="2" a="1"/>
  <c r="K573" i="2" s="1"/>
  <c r="N572" i="2"/>
  <c r="N572" i="2" a="1"/>
  <c r="M572" i="2" a="1"/>
  <c r="M572" i="2" s="1"/>
  <c r="L572" i="2"/>
  <c r="L572" i="2" a="1"/>
  <c r="K572" i="2" a="1"/>
  <c r="K572" i="2" s="1"/>
  <c r="N571" i="2"/>
  <c r="N571" i="2" a="1"/>
  <c r="M571" i="2" a="1"/>
  <c r="M571" i="2" s="1"/>
  <c r="L571" i="2" a="1"/>
  <c r="L571" i="2" s="1"/>
  <c r="K571" i="2" a="1"/>
  <c r="K571" i="2" s="1"/>
  <c r="N570" i="2"/>
  <c r="N570" i="2" a="1"/>
  <c r="M570" i="2" a="1"/>
  <c r="M570" i="2" s="1"/>
  <c r="L570" i="2"/>
  <c r="L570" i="2" a="1"/>
  <c r="K570" i="2" a="1"/>
  <c r="K570" i="2" s="1"/>
  <c r="N569" i="2"/>
  <c r="N569" i="2" a="1"/>
  <c r="M569" i="2"/>
  <c r="M569" i="2" a="1"/>
  <c r="L569" i="2" a="1"/>
  <c r="L569" i="2" s="1"/>
  <c r="K569" i="2"/>
  <c r="K569" i="2" a="1"/>
  <c r="N568" i="2" a="1"/>
  <c r="N568" i="2" s="1"/>
  <c r="M568" i="2" a="1"/>
  <c r="M568" i="2" s="1"/>
  <c r="L568" i="2"/>
  <c r="L568" i="2" a="1"/>
  <c r="K568" i="2" a="1"/>
  <c r="K568" i="2" s="1"/>
  <c r="N567" i="2" a="1"/>
  <c r="N567" i="2" s="1"/>
  <c r="M567" i="2"/>
  <c r="M567" i="2" a="1"/>
  <c r="L567" i="2" a="1"/>
  <c r="L567" i="2" s="1"/>
  <c r="K567" i="2" a="1"/>
  <c r="K567" i="2" s="1"/>
  <c r="N566" i="2"/>
  <c r="N566" i="2" a="1"/>
  <c r="M566" i="2"/>
  <c r="M566" i="2" a="1"/>
  <c r="L566" i="2"/>
  <c r="L566" i="2" a="1"/>
  <c r="K566" i="2" a="1"/>
  <c r="K566" i="2" s="1"/>
  <c r="N565" i="2"/>
  <c r="N565" i="2" a="1"/>
  <c r="M565" i="2" a="1"/>
  <c r="M565" i="2" s="1"/>
  <c r="L565" i="2"/>
  <c r="L565" i="2" a="1"/>
  <c r="K565" i="2"/>
  <c r="K565" i="2" a="1"/>
  <c r="N564" i="2" a="1"/>
  <c r="N564" i="2" s="1"/>
  <c r="M564" i="2" a="1"/>
  <c r="M564" i="2" s="1"/>
  <c r="L564" i="2"/>
  <c r="L564" i="2" a="1"/>
  <c r="K564" i="2" a="1"/>
  <c r="K564" i="2" s="1"/>
  <c r="N563" i="2" a="1"/>
  <c r="N563" i="2" s="1"/>
  <c r="M563" i="2"/>
  <c r="M563" i="2" a="1"/>
  <c r="L563" i="2"/>
  <c r="L563" i="2" a="1"/>
  <c r="K563" i="2"/>
  <c r="K563" i="2" a="1"/>
  <c r="N562" i="2" a="1"/>
  <c r="N562" i="2" s="1"/>
  <c r="M562" i="2" a="1"/>
  <c r="M562" i="2" s="1"/>
  <c r="L562" i="2" a="1"/>
  <c r="L562" i="2" s="1"/>
  <c r="K562" i="2" a="1"/>
  <c r="K562" i="2" s="1"/>
  <c r="N561" i="2"/>
  <c r="N561" i="2" a="1"/>
  <c r="M561" i="2" a="1"/>
  <c r="M561" i="2" s="1"/>
  <c r="L561" i="2" a="1"/>
  <c r="L561" i="2" s="1"/>
  <c r="K561" i="2" a="1"/>
  <c r="K561" i="2" s="1"/>
  <c r="N560" i="2"/>
  <c r="N560" i="2" a="1"/>
  <c r="M560" i="2" a="1"/>
  <c r="M560" i="2" s="1"/>
  <c r="L560" i="2" a="1"/>
  <c r="L560" i="2" s="1"/>
  <c r="K560" i="2"/>
  <c r="K560" i="2" a="1"/>
  <c r="N559" i="2"/>
  <c r="N559" i="2" a="1"/>
  <c r="M559" i="2" a="1"/>
  <c r="M559" i="2" s="1"/>
  <c r="L559" i="2"/>
  <c r="L559" i="2" a="1"/>
  <c r="K559" i="2" a="1"/>
  <c r="K559" i="2" s="1"/>
  <c r="N558" i="2" a="1"/>
  <c r="N558" i="2" s="1"/>
  <c r="M558" i="2"/>
  <c r="M558" i="2" a="1"/>
  <c r="L558" i="2" a="1"/>
  <c r="L558" i="2" s="1"/>
  <c r="K558" i="2" a="1"/>
  <c r="K558" i="2" s="1"/>
  <c r="N557" i="2" a="1"/>
  <c r="N557" i="2" s="1"/>
  <c r="M557" i="2"/>
  <c r="M557" i="2" a="1"/>
  <c r="L557" i="2" a="1"/>
  <c r="L557" i="2" s="1"/>
  <c r="K557" i="2" a="1"/>
  <c r="K557" i="2" s="1"/>
  <c r="N556" i="2"/>
  <c r="N556" i="2" a="1"/>
  <c r="M556" i="2" a="1"/>
  <c r="M556" i="2" s="1"/>
  <c r="L556" i="2" a="1"/>
  <c r="L556" i="2" s="1"/>
  <c r="K556" i="2"/>
  <c r="K556" i="2" a="1"/>
  <c r="N555" i="2" a="1"/>
  <c r="N555" i="2" s="1"/>
  <c r="M555" i="2"/>
  <c r="M555" i="2" a="1"/>
  <c r="L555" i="2"/>
  <c r="L555" i="2" a="1"/>
  <c r="K555" i="2" a="1"/>
  <c r="K555" i="2" s="1"/>
  <c r="N554" i="2"/>
  <c r="N554" i="2" a="1"/>
  <c r="M554" i="2" a="1"/>
  <c r="M554" i="2" s="1"/>
  <c r="L554" i="2"/>
  <c r="L554" i="2" a="1"/>
  <c r="K554" i="2" a="1"/>
  <c r="K554" i="2" s="1"/>
  <c r="N553" i="2" a="1"/>
  <c r="N553" i="2" s="1"/>
  <c r="M553" i="2" a="1"/>
  <c r="M553" i="2" s="1"/>
  <c r="L553" i="2" a="1"/>
  <c r="L553" i="2" s="1"/>
  <c r="K553" i="2" a="1"/>
  <c r="K553" i="2" s="1"/>
  <c r="N552" i="2"/>
  <c r="N552" i="2" a="1"/>
  <c r="M552" i="2" a="1"/>
  <c r="M552" i="2" s="1"/>
  <c r="L552" i="2" a="1"/>
  <c r="L552" i="2" s="1"/>
  <c r="K552" i="2" a="1"/>
  <c r="K552" i="2" s="1"/>
  <c r="N551" i="2"/>
  <c r="N551" i="2" a="1"/>
  <c r="M551" i="2"/>
  <c r="M551" i="2" a="1"/>
  <c r="L551" i="2" a="1"/>
  <c r="L551" i="2" s="1"/>
  <c r="K551" i="2"/>
  <c r="K551" i="2" a="1"/>
  <c r="N550" i="2" a="1"/>
  <c r="N550" i="2" s="1"/>
  <c r="M550" i="2" a="1"/>
  <c r="M550" i="2" s="1"/>
  <c r="L550" i="2"/>
  <c r="L550" i="2" a="1"/>
  <c r="K550" i="2" a="1"/>
  <c r="K550" i="2" s="1"/>
  <c r="N549" i="2" a="1"/>
  <c r="N549" i="2" s="1"/>
  <c r="M549" i="2"/>
  <c r="M549" i="2" a="1"/>
  <c r="L549" i="2" a="1"/>
  <c r="L549" i="2" s="1"/>
  <c r="K549" i="2" a="1"/>
  <c r="K549" i="2" s="1"/>
  <c r="N548" i="2" a="1"/>
  <c r="N548" i="2" s="1"/>
  <c r="M548" i="2"/>
  <c r="M548" i="2" a="1"/>
  <c r="L548" i="2"/>
  <c r="L548" i="2" a="1"/>
  <c r="K548" i="2" a="1"/>
  <c r="K548" i="2" s="1"/>
  <c r="N547" i="2"/>
  <c r="N547" i="2" a="1"/>
  <c r="M547" i="2" a="1"/>
  <c r="M547" i="2" s="1"/>
  <c r="L547" i="2" a="1"/>
  <c r="L547" i="2" s="1"/>
  <c r="K547" i="2"/>
  <c r="K547" i="2" a="1"/>
  <c r="N546" i="2" a="1"/>
  <c r="N546" i="2" s="1"/>
  <c r="M546" i="2" a="1"/>
  <c r="M546" i="2" s="1"/>
  <c r="L546" i="2"/>
  <c r="L546" i="2" a="1"/>
  <c r="K546" i="2" a="1"/>
  <c r="K546" i="2" s="1"/>
  <c r="N545" i="2" a="1"/>
  <c r="N545" i="2" s="1"/>
  <c r="M545" i="2" a="1"/>
  <c r="M545" i="2" s="1"/>
  <c r="L545" i="2"/>
  <c r="L545" i="2" a="1"/>
  <c r="K545" i="2"/>
  <c r="K545" i="2" a="1"/>
  <c r="N544" i="2" a="1"/>
  <c r="N544" i="2" s="1"/>
  <c r="M544" i="2" a="1"/>
  <c r="M544" i="2" s="1"/>
  <c r="L544" i="2" a="1"/>
  <c r="L544" i="2" s="1"/>
  <c r="K544" i="2"/>
  <c r="K544" i="2" a="1"/>
  <c r="N543" i="2"/>
  <c r="N543" i="2" a="1"/>
  <c r="M543" i="2" a="1"/>
  <c r="M543" i="2" s="1"/>
  <c r="L543" i="2" a="1"/>
  <c r="L543" i="2" s="1"/>
  <c r="K543" i="2" a="1"/>
  <c r="K543" i="2" s="1"/>
  <c r="N542" i="2"/>
  <c r="N542" i="2" a="1"/>
  <c r="M542" i="2" a="1"/>
  <c r="M542" i="2" s="1"/>
  <c r="L542" i="2" a="1"/>
  <c r="L542" i="2" s="1"/>
  <c r="K542" i="2"/>
  <c r="K542" i="2" a="1"/>
  <c r="N541" i="2"/>
  <c r="N541" i="2" a="1"/>
  <c r="M541" i="2" a="1"/>
  <c r="M541" i="2" s="1"/>
  <c r="L541" i="2"/>
  <c r="L541" i="2" a="1"/>
  <c r="K541" i="2" a="1"/>
  <c r="K541" i="2" s="1"/>
  <c r="N540" i="2"/>
  <c r="N540" i="2" a="1"/>
  <c r="M540" i="2"/>
  <c r="M540" i="2" a="1"/>
  <c r="L540" i="2" a="1"/>
  <c r="L540" i="2" s="1"/>
  <c r="K540" i="2" a="1"/>
  <c r="K540" i="2" s="1"/>
  <c r="N539" i="2" a="1"/>
  <c r="N539" i="2" s="1"/>
  <c r="M539" i="2"/>
  <c r="M539" i="2" a="1"/>
  <c r="L539" i="2" a="1"/>
  <c r="L539" i="2" s="1"/>
  <c r="K539" i="2"/>
  <c r="K539" i="2" a="1"/>
  <c r="N538" i="2"/>
  <c r="N538" i="2" a="1"/>
  <c r="M538" i="2" a="1"/>
  <c r="M538" i="2" s="1"/>
  <c r="L538" i="2" a="1"/>
  <c r="L538" i="2" s="1"/>
  <c r="K538" i="2"/>
  <c r="K538" i="2" a="1"/>
  <c r="N537" i="2" a="1"/>
  <c r="N537" i="2" s="1"/>
  <c r="M537" i="2" a="1"/>
  <c r="M537" i="2" s="1"/>
  <c r="L537" i="2"/>
  <c r="L537" i="2" a="1"/>
  <c r="K537" i="2" a="1"/>
  <c r="K537" i="2" s="1"/>
  <c r="N536" i="2"/>
  <c r="N536" i="2" a="1"/>
  <c r="M536" i="2" a="1"/>
  <c r="M536" i="2" s="1"/>
  <c r="L536" i="2"/>
  <c r="L536" i="2" a="1"/>
  <c r="K536" i="2" a="1"/>
  <c r="K536" i="2" s="1"/>
  <c r="N535" i="2" a="1"/>
  <c r="N535" i="2" s="1"/>
  <c r="M535" i="2" a="1"/>
  <c r="M535" i="2" s="1"/>
  <c r="L535" i="2" a="1"/>
  <c r="L535" i="2" s="1"/>
  <c r="K535" i="2" a="1"/>
  <c r="K535" i="2" s="1"/>
  <c r="N534" i="2"/>
  <c r="N534" i="2" a="1"/>
  <c r="M534" i="2" a="1"/>
  <c r="M534" i="2" s="1"/>
  <c r="L534" i="2" a="1"/>
  <c r="L534" i="2" s="1"/>
  <c r="K534" i="2" a="1"/>
  <c r="K534" i="2" s="1"/>
  <c r="N533" i="2"/>
  <c r="N533" i="2" a="1"/>
  <c r="M533" i="2"/>
  <c r="M533" i="2" a="1"/>
  <c r="L533" i="2" a="1"/>
  <c r="L533" i="2" s="1"/>
  <c r="K533" i="2"/>
  <c r="K533" i="2" a="1"/>
  <c r="N532" i="2" a="1"/>
  <c r="N532" i="2" s="1"/>
  <c r="M532" i="2" a="1"/>
  <c r="M532" i="2" s="1"/>
  <c r="L532" i="2"/>
  <c r="L532" i="2" a="1"/>
  <c r="K532" i="2" a="1"/>
  <c r="K532" i="2" s="1"/>
  <c r="N531" i="2" a="1"/>
  <c r="N531" i="2" s="1"/>
  <c r="M531" i="2"/>
  <c r="M531" i="2" a="1"/>
  <c r="L531" i="2" a="1"/>
  <c r="L531" i="2" s="1"/>
  <c r="K531" i="2" a="1"/>
  <c r="K531" i="2" s="1"/>
  <c r="N530" i="2"/>
  <c r="N530" i="2" a="1"/>
  <c r="M530" i="2"/>
  <c r="M530" i="2" a="1"/>
  <c r="L530" i="2"/>
  <c r="L530" i="2" a="1"/>
  <c r="K530" i="2" a="1"/>
  <c r="K530" i="2" s="1"/>
  <c r="N529" i="2"/>
  <c r="N529" i="2" a="1"/>
  <c r="M529" i="2" a="1"/>
  <c r="M529" i="2" s="1"/>
  <c r="L529" i="2"/>
  <c r="L529" i="2" a="1"/>
  <c r="K529" i="2"/>
  <c r="K529" i="2" a="1"/>
  <c r="N528" i="2" a="1"/>
  <c r="N528" i="2" s="1"/>
  <c r="M528" i="2" a="1"/>
  <c r="M528" i="2" s="1"/>
  <c r="L528" i="2"/>
  <c r="L528" i="2" a="1"/>
  <c r="K528" i="2" a="1"/>
  <c r="K528" i="2" s="1"/>
  <c r="N527" i="2" a="1"/>
  <c r="N527" i="2" s="1"/>
  <c r="M527" i="2" a="1"/>
  <c r="M527" i="2" s="1"/>
  <c r="L527" i="2"/>
  <c r="L527" i="2" a="1"/>
  <c r="K527" i="2"/>
  <c r="K527" i="2" a="1"/>
  <c r="N526" i="2" a="1"/>
  <c r="N526" i="2" s="1"/>
  <c r="M526" i="2" a="1"/>
  <c r="M526" i="2" s="1"/>
  <c r="L526" i="2" a="1"/>
  <c r="L526" i="2" s="1"/>
  <c r="K526" i="2" a="1"/>
  <c r="K526" i="2" s="1"/>
  <c r="N525" i="2"/>
  <c r="N525" i="2" a="1"/>
  <c r="M525" i="2" a="1"/>
  <c r="M525" i="2" s="1"/>
  <c r="L525" i="2" a="1"/>
  <c r="L525" i="2" s="1"/>
  <c r="K525" i="2" a="1"/>
  <c r="K525" i="2" s="1"/>
  <c r="N524" i="2"/>
  <c r="N524" i="2" a="1"/>
  <c r="M524" i="2" a="1"/>
  <c r="M524" i="2" s="1"/>
  <c r="L524" i="2" a="1"/>
  <c r="L524" i="2" s="1"/>
  <c r="K524" i="2"/>
  <c r="K524" i="2" a="1"/>
  <c r="N523" i="2"/>
  <c r="N523" i="2" a="1"/>
  <c r="M523" i="2" a="1"/>
  <c r="M523" i="2" s="1"/>
  <c r="L523" i="2"/>
  <c r="L523" i="2" a="1"/>
  <c r="K523" i="2" a="1"/>
  <c r="K523" i="2" s="1"/>
  <c r="N522" i="2" a="1"/>
  <c r="N522" i="2" s="1"/>
  <c r="M522" i="2"/>
  <c r="M522" i="2" a="1"/>
  <c r="L522" i="2" a="1"/>
  <c r="L522" i="2" s="1"/>
  <c r="K522" i="2" a="1"/>
  <c r="K522" i="2" s="1"/>
  <c r="N521" i="2" a="1"/>
  <c r="N521" i="2" s="1"/>
  <c r="M521" i="2"/>
  <c r="M521" i="2" a="1"/>
  <c r="L521" i="2" a="1"/>
  <c r="L521" i="2" s="1"/>
  <c r="K521" i="2"/>
  <c r="K521" i="2" a="1"/>
  <c r="N520" i="2"/>
  <c r="N520" i="2" a="1"/>
  <c r="M520" i="2" a="1"/>
  <c r="M520" i="2" s="1"/>
  <c r="L520" i="2" a="1"/>
  <c r="L520" i="2" s="1"/>
  <c r="K520" i="2"/>
  <c r="K520" i="2" a="1"/>
  <c r="N519" i="2" a="1"/>
  <c r="N519" i="2" s="1"/>
  <c r="M519" i="2" a="1"/>
  <c r="M519" i="2" s="1"/>
  <c r="L519" i="2"/>
  <c r="L519" i="2" a="1"/>
  <c r="K519" i="2" a="1"/>
  <c r="K519" i="2" s="1"/>
  <c r="N518" i="2"/>
  <c r="N518" i="2" a="1"/>
  <c r="M518" i="2" a="1"/>
  <c r="M518" i="2" s="1"/>
  <c r="L518" i="2"/>
  <c r="L518" i="2" a="1"/>
  <c r="K518" i="2" a="1"/>
  <c r="K518" i="2" s="1"/>
  <c r="N517" i="2" a="1"/>
  <c r="N517" i="2" s="1"/>
  <c r="M517" i="2" a="1"/>
  <c r="M517" i="2" s="1"/>
  <c r="L517" i="2" a="1"/>
  <c r="L517" i="2" s="1"/>
  <c r="K517" i="2" a="1"/>
  <c r="K517" i="2" s="1"/>
  <c r="N516" i="2"/>
  <c r="N516" i="2" a="1"/>
  <c r="M516" i="2" a="1"/>
  <c r="M516" i="2" s="1"/>
  <c r="L516" i="2" a="1"/>
  <c r="L516" i="2" s="1"/>
  <c r="K516" i="2" a="1"/>
  <c r="K516" i="2" s="1"/>
  <c r="N515" i="2"/>
  <c r="N515" i="2" a="1"/>
  <c r="M515" i="2"/>
  <c r="M515" i="2" a="1"/>
  <c r="L515" i="2" a="1"/>
  <c r="L515" i="2" s="1"/>
  <c r="K515" i="2"/>
  <c r="K515" i="2" a="1"/>
  <c r="N514" i="2" a="1"/>
  <c r="N514" i="2" s="1"/>
  <c r="M514" i="2" a="1"/>
  <c r="M514" i="2" s="1"/>
  <c r="L514" i="2"/>
  <c r="L514" i="2" a="1"/>
  <c r="K514" i="2" a="1"/>
  <c r="K514" i="2" s="1"/>
  <c r="N513" i="2" a="1"/>
  <c r="N513" i="2" s="1"/>
  <c r="M513" i="2"/>
  <c r="M513" i="2" a="1"/>
  <c r="L513" i="2" a="1"/>
  <c r="L513" i="2" s="1"/>
  <c r="K513" i="2" a="1"/>
  <c r="K513" i="2" s="1"/>
  <c r="N512" i="2" a="1"/>
  <c r="N512" i="2" s="1"/>
  <c r="M512" i="2"/>
  <c r="M512" i="2" a="1"/>
  <c r="L512" i="2"/>
  <c r="L512" i="2" a="1"/>
  <c r="K512" i="2" a="1"/>
  <c r="K512" i="2" s="1"/>
  <c r="N511" i="2"/>
  <c r="N511" i="2" a="1"/>
  <c r="M511" i="2" a="1"/>
  <c r="M511" i="2" s="1"/>
  <c r="L511" i="2" a="1"/>
  <c r="L511" i="2" s="1"/>
  <c r="K511" i="2"/>
  <c r="K511" i="2" a="1"/>
  <c r="N510" i="2" a="1"/>
  <c r="N510" i="2" s="1"/>
  <c r="M510" i="2" a="1"/>
  <c r="M510" i="2" s="1"/>
  <c r="L510" i="2"/>
  <c r="L510" i="2" a="1"/>
  <c r="K510" i="2" a="1"/>
  <c r="K510" i="2" s="1"/>
  <c r="N509" i="2" a="1"/>
  <c r="N509" i="2" s="1"/>
  <c r="M509" i="2" a="1"/>
  <c r="M509" i="2" s="1"/>
  <c r="L509" i="2"/>
  <c r="L509" i="2" a="1"/>
  <c r="K509" i="2"/>
  <c r="K509" i="2" a="1"/>
  <c r="N508" i="2" a="1"/>
  <c r="N508" i="2" s="1"/>
  <c r="M508" i="2" a="1"/>
  <c r="M508" i="2" s="1"/>
  <c r="L508" i="2" a="1"/>
  <c r="L508" i="2" s="1"/>
  <c r="K508" i="2" a="1"/>
  <c r="K508" i="2" s="1"/>
  <c r="N507" i="2"/>
  <c r="N507" i="2" a="1"/>
  <c r="M507" i="2" a="1"/>
  <c r="M507" i="2" s="1"/>
  <c r="L507" i="2" a="1"/>
  <c r="L507" i="2" s="1"/>
  <c r="K507" i="2" a="1"/>
  <c r="K507" i="2" s="1"/>
  <c r="N506" i="2"/>
  <c r="N506" i="2" a="1"/>
  <c r="M506" i="2" a="1"/>
  <c r="M506" i="2" s="1"/>
  <c r="L506" i="2"/>
  <c r="L506" i="2" a="1"/>
  <c r="K506" i="2"/>
  <c r="K506" i="2" a="1"/>
  <c r="N505" i="2"/>
  <c r="N505" i="2" a="1"/>
  <c r="M505" i="2" a="1"/>
  <c r="M505" i="2" s="1"/>
  <c r="L505" i="2"/>
  <c r="L505" i="2" a="1"/>
  <c r="K505" i="2" a="1"/>
  <c r="K505" i="2" s="1"/>
  <c r="N504" i="2"/>
  <c r="N504" i="2" a="1"/>
  <c r="M504" i="2"/>
  <c r="M504" i="2" a="1"/>
  <c r="L504" i="2" a="1"/>
  <c r="L504" i="2" s="1"/>
  <c r="K504" i="2" a="1"/>
  <c r="K504" i="2" s="1"/>
  <c r="N503" i="2" a="1"/>
  <c r="N503" i="2" s="1"/>
  <c r="M503" i="2"/>
  <c r="M503" i="2" a="1"/>
  <c r="L503" i="2" a="1"/>
  <c r="L503" i="2" s="1"/>
  <c r="K503" i="2"/>
  <c r="K503" i="2" a="1"/>
  <c r="N502" i="2"/>
  <c r="N502" i="2" a="1"/>
  <c r="M502" i="2" a="1"/>
  <c r="M502" i="2" s="1"/>
  <c r="L502" i="2" a="1"/>
  <c r="L502" i="2" s="1"/>
  <c r="K502" i="2"/>
  <c r="K502" i="2" a="1"/>
  <c r="N501" i="2" a="1"/>
  <c r="N501" i="2" s="1"/>
  <c r="M501" i="2" a="1"/>
  <c r="M501" i="2" s="1"/>
  <c r="L501" i="2"/>
  <c r="L501" i="2" a="1"/>
  <c r="K501" i="2" a="1"/>
  <c r="K501" i="2" s="1"/>
  <c r="N500" i="2"/>
  <c r="N500" i="2" a="1"/>
  <c r="M500" i="2" a="1"/>
  <c r="M500" i="2" s="1"/>
  <c r="L500" i="2"/>
  <c r="L500" i="2" a="1"/>
  <c r="K500" i="2" a="1"/>
  <c r="K500" i="2" s="1"/>
  <c r="N499" i="2"/>
  <c r="N499" i="2" a="1"/>
  <c r="M499" i="2" a="1"/>
  <c r="M499" i="2" s="1"/>
  <c r="L499" i="2" a="1"/>
  <c r="L499" i="2" s="1"/>
  <c r="K499" i="2" a="1"/>
  <c r="K499" i="2" s="1"/>
  <c r="N498" i="2"/>
  <c r="N498" i="2" a="1"/>
  <c r="M498" i="2" a="1"/>
  <c r="M498" i="2" s="1"/>
  <c r="L498" i="2"/>
  <c r="L498" i="2" a="1"/>
  <c r="K498" i="2" a="1"/>
  <c r="K498" i="2" s="1"/>
  <c r="N497" i="2"/>
  <c r="N497" i="2" a="1"/>
  <c r="M497" i="2"/>
  <c r="M497" i="2" a="1"/>
  <c r="L497" i="2" a="1"/>
  <c r="L497" i="2" s="1"/>
  <c r="K497" i="2"/>
  <c r="K497" i="2" a="1"/>
  <c r="N496" i="2" a="1"/>
  <c r="N496" i="2" s="1"/>
  <c r="M496" i="2" a="1"/>
  <c r="M496" i="2" s="1"/>
  <c r="L496" i="2"/>
  <c r="L496" i="2" a="1"/>
  <c r="K496" i="2" a="1"/>
  <c r="K496" i="2" s="1"/>
  <c r="N495" i="2" a="1"/>
  <c r="N495" i="2" s="1"/>
  <c r="M495" i="2"/>
  <c r="M495" i="2" a="1"/>
  <c r="L495" i="2" a="1"/>
  <c r="L495" i="2" s="1"/>
  <c r="K495" i="2" a="1"/>
  <c r="K495" i="2" s="1"/>
  <c r="N494" i="2"/>
  <c r="N494" i="2" a="1"/>
  <c r="M494" i="2"/>
  <c r="M494" i="2" a="1"/>
  <c r="L494" i="2"/>
  <c r="L494" i="2" a="1"/>
  <c r="K494" i="2" a="1"/>
  <c r="K494" i="2" s="1"/>
  <c r="N493" i="2"/>
  <c r="N493" i="2" a="1"/>
  <c r="M493" i="2" a="1"/>
  <c r="M493" i="2" s="1"/>
  <c r="L493" i="2" a="1"/>
  <c r="L493" i="2" s="1"/>
  <c r="K493" i="2"/>
  <c r="K493" i="2" a="1"/>
  <c r="N492" i="2" a="1"/>
  <c r="N492" i="2" s="1"/>
  <c r="M492" i="2" a="1"/>
  <c r="M492" i="2" s="1"/>
  <c r="L492" i="2"/>
  <c r="L492" i="2" a="1"/>
  <c r="K492" i="2" a="1"/>
  <c r="K492" i="2" s="1"/>
  <c r="N491" i="2" a="1"/>
  <c r="N491" i="2" s="1"/>
  <c r="M491" i="2" a="1"/>
  <c r="M491" i="2" s="1"/>
  <c r="L491" i="2"/>
  <c r="L491" i="2" a="1"/>
  <c r="K491" i="2"/>
  <c r="K491" i="2" a="1"/>
  <c r="N490" i="2" a="1"/>
  <c r="N490" i="2" s="1"/>
  <c r="M490" i="2" a="1"/>
  <c r="M490" i="2" s="1"/>
  <c r="L490" i="2" a="1"/>
  <c r="L490" i="2" s="1"/>
  <c r="K490" i="2" a="1"/>
  <c r="K490" i="2" s="1"/>
  <c r="N489" i="2"/>
  <c r="N489" i="2" a="1"/>
  <c r="M489" i="2" a="1"/>
  <c r="M489" i="2" s="1"/>
  <c r="L489" i="2" a="1"/>
  <c r="L489" i="2" s="1"/>
  <c r="K489" i="2" a="1"/>
  <c r="K489" i="2" s="1"/>
  <c r="N488" i="2"/>
  <c r="N488" i="2" a="1"/>
  <c r="M488" i="2" a="1"/>
  <c r="M488" i="2" s="1"/>
  <c r="L488" i="2" a="1"/>
  <c r="L488" i="2" s="1"/>
  <c r="K488" i="2"/>
  <c r="K488" i="2" a="1"/>
  <c r="N487" i="2"/>
  <c r="N487" i="2" a="1"/>
  <c r="M487" i="2" a="1"/>
  <c r="M487" i="2" s="1"/>
  <c r="L487" i="2"/>
  <c r="L487" i="2" a="1"/>
  <c r="K487" i="2" a="1"/>
  <c r="K487" i="2" s="1"/>
  <c r="N486" i="2" a="1"/>
  <c r="N486" i="2" s="1"/>
  <c r="M486" i="2"/>
  <c r="M486" i="2" a="1"/>
  <c r="L486" i="2" a="1"/>
  <c r="L486" i="2" s="1"/>
  <c r="K486" i="2" a="1"/>
  <c r="K486" i="2" s="1"/>
  <c r="N485" i="2" a="1"/>
  <c r="N485" i="2" s="1"/>
  <c r="M485" i="2"/>
  <c r="M485" i="2" a="1"/>
  <c r="L485" i="2"/>
  <c r="L485" i="2" a="1"/>
  <c r="K485" i="2"/>
  <c r="K485" i="2" a="1"/>
  <c r="N484" i="2"/>
  <c r="N484" i="2" a="1"/>
  <c r="M484" i="2" a="1"/>
  <c r="M484" i="2" s="1"/>
  <c r="L484" i="2" a="1"/>
  <c r="L484" i="2" s="1"/>
  <c r="K484" i="2"/>
  <c r="K484" i="2" a="1"/>
  <c r="N483" i="2" a="1"/>
  <c r="N483" i="2" s="1"/>
  <c r="M483" i="2" a="1"/>
  <c r="M483" i="2" s="1"/>
  <c r="L483" i="2"/>
  <c r="L483" i="2" a="1"/>
  <c r="K483" i="2" a="1"/>
  <c r="K483" i="2" s="1"/>
  <c r="N482" i="2"/>
  <c r="N482" i="2" a="1"/>
  <c r="M482" i="2" a="1"/>
  <c r="M482" i="2" s="1"/>
  <c r="L482" i="2"/>
  <c r="L482" i="2" a="1"/>
  <c r="K482" i="2" a="1"/>
  <c r="K482" i="2" s="1"/>
  <c r="N481" i="2" a="1"/>
  <c r="N481" i="2" s="1"/>
  <c r="M481" i="2" a="1"/>
  <c r="M481" i="2" s="1"/>
  <c r="L481" i="2" a="1"/>
  <c r="L481" i="2" s="1"/>
  <c r="K481" i="2" a="1"/>
  <c r="K481" i="2" s="1"/>
  <c r="N480" i="2"/>
  <c r="N480" i="2" a="1"/>
  <c r="M480" i="2" a="1"/>
  <c r="M480" i="2" s="1"/>
  <c r="L480" i="2" a="1"/>
  <c r="L480" i="2" s="1"/>
  <c r="K480" i="2" a="1"/>
  <c r="K480" i="2" s="1"/>
  <c r="N479" i="2"/>
  <c r="N479" i="2" a="1"/>
  <c r="M479" i="2"/>
  <c r="M479" i="2" a="1"/>
  <c r="L479" i="2" a="1"/>
  <c r="L479" i="2" s="1"/>
  <c r="K479" i="2"/>
  <c r="K479" i="2" a="1"/>
  <c r="N478" i="2" a="1"/>
  <c r="N478" i="2" s="1"/>
  <c r="M478" i="2" a="1"/>
  <c r="M478" i="2" s="1"/>
  <c r="L478" i="2"/>
  <c r="L478" i="2" a="1"/>
  <c r="K478" i="2" a="1"/>
  <c r="K478" i="2" s="1"/>
  <c r="N477" i="2" a="1"/>
  <c r="N477" i="2" s="1"/>
  <c r="M477" i="2"/>
  <c r="M477" i="2" a="1"/>
  <c r="L477" i="2" a="1"/>
  <c r="L477" i="2" s="1"/>
  <c r="K477" i="2" a="1"/>
  <c r="K477" i="2" s="1"/>
  <c r="N476" i="2"/>
  <c r="N476" i="2" a="1"/>
  <c r="M476" i="2"/>
  <c r="M476" i="2" a="1"/>
  <c r="L476" i="2"/>
  <c r="L476" i="2" a="1"/>
  <c r="K476" i="2" a="1"/>
  <c r="K476" i="2" s="1"/>
  <c r="N475" i="2"/>
  <c r="N475" i="2" a="1"/>
  <c r="M475" i="2" a="1"/>
  <c r="M475" i="2" s="1"/>
  <c r="L475" i="2"/>
  <c r="L475" i="2" a="1"/>
  <c r="K475" i="2"/>
  <c r="K475" i="2" a="1"/>
  <c r="N474" i="2" a="1"/>
  <c r="N474" i="2" s="1"/>
  <c r="M474" i="2" a="1"/>
  <c r="M474" i="2" s="1"/>
  <c r="L474" i="2"/>
  <c r="L474" i="2" a="1"/>
  <c r="K474" i="2" a="1"/>
  <c r="K474" i="2" s="1"/>
  <c r="N473" i="2" a="1"/>
  <c r="N473" i="2" s="1"/>
  <c r="M473" i="2" a="1"/>
  <c r="M473" i="2" s="1"/>
  <c r="L473" i="2"/>
  <c r="L473" i="2" a="1"/>
  <c r="K473" i="2"/>
  <c r="K473" i="2" a="1"/>
  <c r="N472" i="2" a="1"/>
  <c r="N472" i="2" s="1"/>
  <c r="M472" i="2" a="1"/>
  <c r="M472" i="2" s="1"/>
  <c r="L472" i="2" a="1"/>
  <c r="L472" i="2" s="1"/>
  <c r="K472" i="2" a="1"/>
  <c r="K472" i="2" s="1"/>
  <c r="N471" i="2"/>
  <c r="N471" i="2" a="1"/>
  <c r="M471" i="2" a="1"/>
  <c r="M471" i="2" s="1"/>
  <c r="L471" i="2" a="1"/>
  <c r="L471" i="2" s="1"/>
  <c r="K471" i="2" a="1"/>
  <c r="K471" i="2" s="1"/>
  <c r="N470" i="2"/>
  <c r="N470" i="2" a="1"/>
  <c r="M470" i="2"/>
  <c r="M470" i="2" a="1"/>
  <c r="L470" i="2" a="1"/>
  <c r="L470" i="2" s="1"/>
  <c r="K470" i="2"/>
  <c r="K470" i="2" a="1"/>
  <c r="N469" i="2"/>
  <c r="N469" i="2" a="1"/>
  <c r="M469" i="2" a="1"/>
  <c r="M469" i="2" s="1"/>
  <c r="L469" i="2" a="1"/>
  <c r="L469" i="2" s="1"/>
  <c r="K469" i="2" a="1"/>
  <c r="K469" i="2" s="1"/>
  <c r="N468" i="2"/>
  <c r="N468" i="2" a="1"/>
  <c r="M468" i="2"/>
  <c r="M468" i="2" a="1"/>
  <c r="L468" i="2" a="1"/>
  <c r="L468" i="2" s="1"/>
  <c r="K468" i="2" a="1"/>
  <c r="K468" i="2" s="1"/>
  <c r="N467" i="2"/>
  <c r="N467" i="2" a="1"/>
  <c r="M467" i="2"/>
  <c r="M467" i="2" a="1"/>
  <c r="L467" i="2"/>
  <c r="L467" i="2" a="1"/>
  <c r="K467" i="2"/>
  <c r="K467" i="2" a="1"/>
  <c r="N466" i="2"/>
  <c r="N466" i="2" a="1"/>
  <c r="M466" i="2" a="1"/>
  <c r="M466" i="2" s="1"/>
  <c r="L466" i="2" a="1"/>
  <c r="L466" i="2" s="1"/>
  <c r="K466" i="2"/>
  <c r="K466" i="2" a="1"/>
  <c r="N465" i="2" a="1"/>
  <c r="N465" i="2" s="1"/>
  <c r="M465" i="2" a="1"/>
  <c r="M465" i="2" s="1"/>
  <c r="L465" i="2"/>
  <c r="L465" i="2" a="1"/>
  <c r="K465" i="2" a="1"/>
  <c r="K465" i="2" s="1"/>
  <c r="N464" i="2"/>
  <c r="N464" i="2" a="1"/>
  <c r="M464" i="2"/>
  <c r="M464" i="2" a="1"/>
  <c r="L464" i="2"/>
  <c r="L464" i="2" a="1"/>
  <c r="K464" i="2"/>
  <c r="K464" i="2" a="1"/>
  <c r="N463" i="2"/>
  <c r="N463" i="2" a="1"/>
  <c r="M463" i="2" a="1"/>
  <c r="M463" i="2" s="1"/>
  <c r="L463" i="2" a="1"/>
  <c r="L463" i="2" s="1"/>
  <c r="K463" i="2" a="1"/>
  <c r="K463" i="2" s="1"/>
  <c r="N462" i="2" a="1"/>
  <c r="N462" i="2" s="1"/>
  <c r="M462" i="2" a="1"/>
  <c r="M462" i="2" s="1"/>
  <c r="L462" i="2"/>
  <c r="L462" i="2" a="1"/>
  <c r="K462" i="2" a="1"/>
  <c r="K462" i="2" s="1"/>
  <c r="N461" i="2"/>
  <c r="N461" i="2" a="1"/>
  <c r="M461" i="2"/>
  <c r="M461" i="2" a="1"/>
  <c r="L461" i="2" a="1"/>
  <c r="L461" i="2" s="1"/>
  <c r="K461" i="2"/>
  <c r="K461" i="2" a="1"/>
  <c r="N460" i="2" a="1"/>
  <c r="N460" i="2" s="1"/>
  <c r="M460" i="2" a="1"/>
  <c r="M460" i="2" s="1"/>
  <c r="L460" i="2"/>
  <c r="L460" i="2" a="1"/>
  <c r="K460" i="2" a="1"/>
  <c r="K460" i="2" s="1"/>
  <c r="N459" i="2" a="1"/>
  <c r="N459" i="2" s="1"/>
  <c r="M459" i="2" a="1"/>
  <c r="M459" i="2" s="1"/>
  <c r="L459" i="2" a="1"/>
  <c r="L459" i="2" s="1"/>
  <c r="K459" i="2" a="1"/>
  <c r="K459" i="2" s="1"/>
  <c r="N458" i="2" a="1"/>
  <c r="N458" i="2" s="1"/>
  <c r="M458" i="2"/>
  <c r="M458" i="2" a="1"/>
  <c r="L458" i="2" a="1"/>
  <c r="L458" i="2" s="1"/>
  <c r="K458" i="2" a="1"/>
  <c r="K458" i="2" s="1"/>
  <c r="N457" i="2"/>
  <c r="N457" i="2" a="1"/>
  <c r="M457" i="2" a="1"/>
  <c r="M457" i="2" s="1"/>
  <c r="L457" i="2"/>
  <c r="L457" i="2" a="1"/>
  <c r="K457" i="2"/>
  <c r="K457" i="2" a="1"/>
  <c r="N456" i="2" a="1"/>
  <c r="N456" i="2" s="1"/>
  <c r="M456" i="2" a="1"/>
  <c r="M456" i="2" s="1"/>
  <c r="L456" i="2" a="1"/>
  <c r="L456" i="2" s="1"/>
  <c r="K456" i="2" a="1"/>
  <c r="K456" i="2" s="1"/>
  <c r="N455" i="2" a="1"/>
  <c r="N455" i="2" s="1"/>
  <c r="M455" i="2"/>
  <c r="M455" i="2" a="1"/>
  <c r="L455" i="2"/>
  <c r="L455" i="2" a="1"/>
  <c r="K455" i="2"/>
  <c r="K455" i="2" a="1"/>
  <c r="N454" i="2"/>
  <c r="N454" i="2" a="1"/>
  <c r="M454" i="2" a="1"/>
  <c r="M454" i="2" s="1"/>
  <c r="L454" i="2" a="1"/>
  <c r="L454" i="2" s="1"/>
  <c r="K454" i="2" a="1"/>
  <c r="K454" i="2" s="1"/>
  <c r="N453" i="2"/>
  <c r="N453" i="2" a="1"/>
  <c r="M453" i="2" a="1"/>
  <c r="M453" i="2" s="1"/>
  <c r="L453" i="2"/>
  <c r="L453" i="2" a="1"/>
  <c r="K453" i="2" a="1"/>
  <c r="K453" i="2" s="1"/>
  <c r="N452" i="2"/>
  <c r="N452" i="2" a="1"/>
  <c r="M452" i="2" a="1"/>
  <c r="M452" i="2" s="1"/>
  <c r="L452" i="2" a="1"/>
  <c r="L452" i="2" s="1"/>
  <c r="K452" i="2"/>
  <c r="K452" i="2" a="1"/>
  <c r="N451" i="2" a="1"/>
  <c r="N451" i="2" s="1"/>
  <c r="M451" i="2" a="1"/>
  <c r="M451" i="2" s="1"/>
  <c r="L451" i="2"/>
  <c r="L451" i="2" a="1"/>
  <c r="K451" i="2" a="1"/>
  <c r="K451" i="2" s="1"/>
  <c r="N450" i="2" a="1"/>
  <c r="N450" i="2" s="1"/>
  <c r="M450" i="2" a="1"/>
  <c r="M450" i="2" s="1"/>
  <c r="L450" i="2" a="1"/>
  <c r="L450" i="2" s="1"/>
  <c r="K450" i="2" a="1"/>
  <c r="K450" i="2" s="1"/>
  <c r="N449" i="2" a="1"/>
  <c r="N449" i="2" s="1"/>
  <c r="M449" i="2" a="1"/>
  <c r="M449" i="2" s="1"/>
  <c r="L449" i="2"/>
  <c r="L449" i="2" a="1"/>
  <c r="K449" i="2" a="1"/>
  <c r="K449" i="2" s="1"/>
  <c r="N448" i="2"/>
  <c r="N448" i="2" a="1"/>
  <c r="M448" i="2"/>
  <c r="M448" i="2" a="1"/>
  <c r="L448" i="2"/>
  <c r="L448" i="2" a="1"/>
  <c r="K448" i="2" a="1"/>
  <c r="K448" i="2" s="1"/>
  <c r="N447" i="2" a="1"/>
  <c r="N447" i="2" s="1"/>
  <c r="M447" i="2" a="1"/>
  <c r="M447" i="2" s="1"/>
  <c r="L447" i="2" a="1"/>
  <c r="L447" i="2" s="1"/>
  <c r="K447" i="2" a="1"/>
  <c r="K447" i="2" s="1"/>
  <c r="N446" i="2" a="1"/>
  <c r="N446" i="2" s="1"/>
  <c r="M446" i="2" a="1"/>
  <c r="M446" i="2" s="1"/>
  <c r="L446" i="2"/>
  <c r="L446" i="2" a="1"/>
  <c r="K446" i="2"/>
  <c r="K446" i="2" a="1"/>
  <c r="N445" i="2" a="1"/>
  <c r="N445" i="2" s="1"/>
  <c r="M445" i="2"/>
  <c r="M445" i="2" a="1"/>
  <c r="L445" i="2"/>
  <c r="L445" i="2" a="1"/>
  <c r="K445" i="2" a="1"/>
  <c r="K445" i="2" s="1"/>
  <c r="N444" i="2" a="1"/>
  <c r="N444" i="2" s="1"/>
  <c r="M444" i="2" a="1"/>
  <c r="M444" i="2" s="1"/>
  <c r="L444" i="2" a="1"/>
  <c r="L444" i="2" s="1"/>
  <c r="K444" i="2" a="1"/>
  <c r="K444" i="2" s="1"/>
  <c r="N443" i="2" a="1"/>
  <c r="N443" i="2" s="1"/>
  <c r="M443" i="2" a="1"/>
  <c r="M443" i="2" s="1"/>
  <c r="L443" i="2"/>
  <c r="L443" i="2" a="1"/>
  <c r="K443" i="2"/>
  <c r="K443" i="2" a="1"/>
  <c r="N442" i="2"/>
  <c r="N442" i="2" a="1"/>
  <c r="M442" i="2" a="1"/>
  <c r="M442" i="2" s="1"/>
  <c r="L442" i="2"/>
  <c r="L442" i="2" a="1"/>
  <c r="K442" i="2" a="1"/>
  <c r="K442" i="2" s="1"/>
  <c r="N441" i="2" a="1"/>
  <c r="N441" i="2" s="1"/>
  <c r="M441" i="2" a="1"/>
  <c r="M441" i="2" s="1"/>
  <c r="L441" i="2" a="1"/>
  <c r="L441" i="2" s="1"/>
  <c r="K441" i="2" a="1"/>
  <c r="K441" i="2" s="1"/>
  <c r="N440" i="2" a="1"/>
  <c r="N440" i="2" s="1"/>
  <c r="M440" i="2" a="1"/>
  <c r="M440" i="2" s="1"/>
  <c r="L440" i="2"/>
  <c r="L440" i="2" a="1"/>
  <c r="K440" i="2"/>
  <c r="K440" i="2" a="1"/>
  <c r="N439" i="2"/>
  <c r="N439" i="2" a="1"/>
  <c r="M439" i="2"/>
  <c r="M439" i="2" a="1"/>
  <c r="L439" i="2" a="1"/>
  <c r="L439" i="2" s="1"/>
  <c r="K439" i="2" a="1"/>
  <c r="K439" i="2" s="1"/>
  <c r="N438" i="2" a="1"/>
  <c r="N438" i="2" s="1"/>
  <c r="M438" i="2" a="1"/>
  <c r="M438" i="2" s="1"/>
  <c r="L438" i="2" a="1"/>
  <c r="L438" i="2" s="1"/>
  <c r="K438" i="2" a="1"/>
  <c r="K438" i="2" s="1"/>
  <c r="N437" i="2" a="1"/>
  <c r="N437" i="2" s="1"/>
  <c r="M437" i="2" a="1"/>
  <c r="M437" i="2" s="1"/>
  <c r="L437" i="2"/>
  <c r="L437" i="2" a="1"/>
  <c r="K437" i="2"/>
  <c r="K437" i="2" a="1"/>
  <c r="N436" i="2"/>
  <c r="N436" i="2" a="1"/>
  <c r="M436" i="2"/>
  <c r="M436" i="2" a="1"/>
  <c r="L436" i="2"/>
  <c r="L436" i="2" a="1"/>
  <c r="K436" i="2" a="1"/>
  <c r="K436" i="2" s="1"/>
  <c r="N435" i="2" a="1"/>
  <c r="N435" i="2" s="1"/>
  <c r="M435" i="2" a="1"/>
  <c r="M435" i="2" s="1"/>
  <c r="L435" i="2" a="1"/>
  <c r="L435" i="2" s="1"/>
  <c r="K435" i="2" a="1"/>
  <c r="K435" i="2" s="1"/>
  <c r="N434" i="2" a="1"/>
  <c r="N434" i="2" s="1"/>
  <c r="M434" i="2" a="1"/>
  <c r="M434" i="2" s="1"/>
  <c r="L434" i="2" a="1"/>
  <c r="L434" i="2" s="1"/>
  <c r="K434" i="2"/>
  <c r="K434" i="2" a="1"/>
  <c r="N433" i="2"/>
  <c r="N433" i="2" a="1"/>
  <c r="M433" i="2"/>
  <c r="M433" i="2" a="1"/>
  <c r="L433" i="2"/>
  <c r="L433" i="2" a="1"/>
  <c r="K433" i="2" a="1"/>
  <c r="K433" i="2" s="1"/>
  <c r="N432" i="2" a="1"/>
  <c r="N432" i="2" s="1"/>
  <c r="M432" i="2" a="1"/>
  <c r="M432" i="2" s="1"/>
  <c r="L432" i="2" a="1"/>
  <c r="L432" i="2" s="1"/>
  <c r="K432" i="2" a="1"/>
  <c r="K432" i="2" s="1"/>
  <c r="N431" i="2" a="1"/>
  <c r="N431" i="2" s="1"/>
  <c r="M431" i="2" a="1"/>
  <c r="M431" i="2" s="1"/>
  <c r="L431" i="2"/>
  <c r="L431" i="2" a="1"/>
  <c r="K431" i="2" a="1"/>
  <c r="K431" i="2" s="1"/>
  <c r="N430" i="2"/>
  <c r="N430" i="2" a="1"/>
  <c r="M430" i="2"/>
  <c r="M430" i="2" a="1"/>
  <c r="L430" i="2"/>
  <c r="L430" i="2" a="1"/>
  <c r="K430" i="2" a="1"/>
  <c r="K430" i="2" s="1"/>
  <c r="N429" i="2" a="1"/>
  <c r="N429" i="2" s="1"/>
  <c r="M429" i="2" a="1"/>
  <c r="M429" i="2" s="1"/>
  <c r="L429" i="2" a="1"/>
  <c r="L429" i="2" s="1"/>
  <c r="K429" i="2" a="1"/>
  <c r="K429" i="2" s="1"/>
  <c r="N428" i="2" a="1"/>
  <c r="N428" i="2" s="1"/>
  <c r="M428" i="2" a="1"/>
  <c r="M428" i="2" s="1"/>
  <c r="L428" i="2"/>
  <c r="L428" i="2" a="1"/>
  <c r="K428" i="2"/>
  <c r="K428" i="2" a="1"/>
  <c r="N427" i="2" a="1"/>
  <c r="N427" i="2" s="1"/>
  <c r="M427" i="2"/>
  <c r="M427" i="2" a="1"/>
  <c r="L427" i="2"/>
  <c r="L427" i="2" a="1"/>
  <c r="K427" i="2" a="1"/>
  <c r="K427" i="2" s="1"/>
  <c r="N426" i="2" a="1"/>
  <c r="N426" i="2" s="1"/>
  <c r="M426" i="2" a="1"/>
  <c r="M426" i="2" s="1"/>
  <c r="L426" i="2" a="1"/>
  <c r="L426" i="2" s="1"/>
  <c r="K426" i="2" a="1"/>
  <c r="K426" i="2" s="1"/>
  <c r="N425" i="2" a="1"/>
  <c r="N425" i="2" s="1"/>
  <c r="M425" i="2" a="1"/>
  <c r="M425" i="2" s="1"/>
  <c r="L425" i="2"/>
  <c r="L425" i="2" a="1"/>
  <c r="K425" i="2"/>
  <c r="K425" i="2" a="1"/>
  <c r="N424" i="2"/>
  <c r="N424" i="2" a="1"/>
  <c r="M424" i="2" a="1"/>
  <c r="M424" i="2" s="1"/>
  <c r="L424" i="2"/>
  <c r="L424" i="2" a="1"/>
  <c r="K424" i="2" a="1"/>
  <c r="K424" i="2" s="1"/>
  <c r="N423" i="2" a="1"/>
  <c r="N423" i="2" s="1"/>
  <c r="M423" i="2" a="1"/>
  <c r="M423" i="2" s="1"/>
  <c r="L423" i="2" a="1"/>
  <c r="L423" i="2" s="1"/>
  <c r="K423" i="2" a="1"/>
  <c r="K423" i="2" s="1"/>
  <c r="N422" i="2" a="1"/>
  <c r="N422" i="2" s="1"/>
  <c r="M422" i="2" a="1"/>
  <c r="M422" i="2" s="1"/>
  <c r="L422" i="2"/>
  <c r="L422" i="2" a="1"/>
  <c r="K422" i="2"/>
  <c r="K422" i="2" a="1"/>
  <c r="N421" i="2"/>
  <c r="N421" i="2" a="1"/>
  <c r="M421" i="2"/>
  <c r="M421" i="2" a="1"/>
  <c r="L421" i="2" a="1"/>
  <c r="L421" i="2" s="1"/>
  <c r="K421" i="2" a="1"/>
  <c r="K421" i="2" s="1"/>
  <c r="N420" i="2" a="1"/>
  <c r="N420" i="2" s="1"/>
  <c r="M420" i="2" a="1"/>
  <c r="M420" i="2" s="1"/>
  <c r="L420" i="2" a="1"/>
  <c r="L420" i="2" s="1"/>
  <c r="K420" i="2" a="1"/>
  <c r="K420" i="2" s="1"/>
  <c r="N419" i="2" a="1"/>
  <c r="N419" i="2" s="1"/>
  <c r="M419" i="2" a="1"/>
  <c r="M419" i="2" s="1"/>
  <c r="L419" i="2"/>
  <c r="L419" i="2" a="1"/>
  <c r="K419" i="2"/>
  <c r="K419" i="2" a="1"/>
  <c r="N418" i="2"/>
  <c r="N418" i="2" a="1"/>
  <c r="M418" i="2"/>
  <c r="M418" i="2" a="1"/>
  <c r="L418" i="2"/>
  <c r="L418" i="2" a="1"/>
  <c r="K418" i="2" a="1"/>
  <c r="K418" i="2" s="1"/>
  <c r="N417" i="2" a="1"/>
  <c r="N417" i="2" s="1"/>
  <c r="M417" i="2" a="1"/>
  <c r="M417" i="2" s="1"/>
  <c r="L417" i="2" a="1"/>
  <c r="L417" i="2" s="1"/>
  <c r="K417" i="2" a="1"/>
  <c r="K417" i="2" s="1"/>
  <c r="N416" i="2" a="1"/>
  <c r="N416" i="2" s="1"/>
  <c r="M416" i="2" a="1"/>
  <c r="M416" i="2" s="1"/>
  <c r="L416" i="2" a="1"/>
  <c r="L416" i="2" s="1"/>
  <c r="K416" i="2"/>
  <c r="K416" i="2" a="1"/>
  <c r="N415" i="2"/>
  <c r="N415" i="2" a="1"/>
  <c r="M415" i="2"/>
  <c r="M415" i="2" a="1"/>
  <c r="L415" i="2"/>
  <c r="L415" i="2" a="1"/>
  <c r="K415" i="2" a="1"/>
  <c r="K415" i="2" s="1"/>
  <c r="N414" i="2" a="1"/>
  <c r="N414" i="2" s="1"/>
  <c r="M414" i="2" a="1"/>
  <c r="M414" i="2" s="1"/>
  <c r="L414" i="2" a="1"/>
  <c r="L414" i="2" s="1"/>
  <c r="K414" i="2" a="1"/>
  <c r="K414" i="2" s="1"/>
  <c r="N413" i="2" a="1"/>
  <c r="N413" i="2" s="1"/>
  <c r="M413" i="2" a="1"/>
  <c r="M413" i="2" s="1"/>
  <c r="L413" i="2"/>
  <c r="L413" i="2" a="1"/>
  <c r="K413" i="2" a="1"/>
  <c r="K413" i="2" s="1"/>
  <c r="N412" i="2"/>
  <c r="N412" i="2" a="1"/>
  <c r="M412" i="2"/>
  <c r="M412" i="2" a="1"/>
  <c r="L412" i="2"/>
  <c r="L412" i="2" a="1"/>
  <c r="K412" i="2" a="1"/>
  <c r="K412" i="2" s="1"/>
  <c r="N411" i="2" a="1"/>
  <c r="N411" i="2" s="1"/>
  <c r="M411" i="2" a="1"/>
  <c r="M411" i="2" s="1"/>
  <c r="L411" i="2" a="1"/>
  <c r="L411" i="2" s="1"/>
  <c r="K411" i="2" a="1"/>
  <c r="K411" i="2" s="1"/>
  <c r="N410" i="2" a="1"/>
  <c r="N410" i="2" s="1"/>
  <c r="M410" i="2" a="1"/>
  <c r="M410" i="2" s="1"/>
  <c r="L410" i="2"/>
  <c r="L410" i="2" a="1"/>
  <c r="K410" i="2"/>
  <c r="K410" i="2" a="1"/>
  <c r="N409" i="2" a="1"/>
  <c r="N409" i="2" s="1"/>
  <c r="M409" i="2"/>
  <c r="M409" i="2" a="1"/>
  <c r="L409" i="2"/>
  <c r="L409" i="2" a="1"/>
  <c r="K409" i="2" a="1"/>
  <c r="K409" i="2" s="1"/>
  <c r="N408" i="2" a="1"/>
  <c r="N408" i="2" s="1"/>
  <c r="M408" i="2" a="1"/>
  <c r="M408" i="2" s="1"/>
  <c r="L408" i="2" a="1"/>
  <c r="L408" i="2" s="1"/>
  <c r="K408" i="2" a="1"/>
  <c r="K408" i="2" s="1"/>
  <c r="N407" i="2" a="1"/>
  <c r="N407" i="2" s="1"/>
  <c r="M407" i="2" a="1"/>
  <c r="M407" i="2" s="1"/>
  <c r="L407" i="2"/>
  <c r="L407" i="2" a="1"/>
  <c r="K407" i="2"/>
  <c r="K407" i="2" a="1"/>
  <c r="N406" i="2"/>
  <c r="N406" i="2" a="1"/>
  <c r="M406" i="2" a="1"/>
  <c r="M406" i="2" s="1"/>
  <c r="L406" i="2"/>
  <c r="L406" i="2" a="1"/>
  <c r="K406" i="2" a="1"/>
  <c r="K406" i="2" s="1"/>
  <c r="N405" i="2" a="1"/>
  <c r="N405" i="2" s="1"/>
  <c r="M405" i="2" a="1"/>
  <c r="M405" i="2" s="1"/>
  <c r="L405" i="2" a="1"/>
  <c r="L405" i="2" s="1"/>
  <c r="K405" i="2" a="1"/>
  <c r="K405" i="2" s="1"/>
  <c r="N404" i="2" a="1"/>
  <c r="N404" i="2" s="1"/>
  <c r="M404" i="2" a="1"/>
  <c r="M404" i="2" s="1"/>
  <c r="L404" i="2"/>
  <c r="L404" i="2" a="1"/>
  <c r="K404" i="2"/>
  <c r="K404" i="2" a="1"/>
  <c r="N403" i="2"/>
  <c r="N403" i="2" a="1"/>
  <c r="M403" i="2"/>
  <c r="M403" i="2" a="1"/>
  <c r="L403" i="2" a="1"/>
  <c r="L403" i="2" s="1"/>
  <c r="K403" i="2" a="1"/>
  <c r="K403" i="2" s="1"/>
  <c r="N402" i="2" a="1"/>
  <c r="N402" i="2" s="1"/>
  <c r="M402" i="2" a="1"/>
  <c r="M402" i="2" s="1"/>
  <c r="L402" i="2" a="1"/>
  <c r="L402" i="2" s="1"/>
  <c r="K402" i="2" a="1"/>
  <c r="K402" i="2" s="1"/>
  <c r="N401" i="2" a="1"/>
  <c r="N401" i="2" s="1"/>
  <c r="M401" i="2" a="1"/>
  <c r="M401" i="2" s="1"/>
  <c r="L401" i="2"/>
  <c r="L401" i="2" a="1"/>
  <c r="K401" i="2"/>
  <c r="K401" i="2" a="1"/>
  <c r="N400" i="2"/>
  <c r="N400" i="2" a="1"/>
  <c r="M400" i="2"/>
  <c r="M400" i="2" a="1"/>
  <c r="L400" i="2"/>
  <c r="L400" i="2" a="1"/>
  <c r="K400" i="2" a="1"/>
  <c r="K400" i="2" s="1"/>
  <c r="N399" i="2" a="1"/>
  <c r="N399" i="2" s="1"/>
  <c r="M399" i="2" a="1"/>
  <c r="M399" i="2" s="1"/>
  <c r="L399" i="2" a="1"/>
  <c r="L399" i="2" s="1"/>
  <c r="K399" i="2" a="1"/>
  <c r="K399" i="2" s="1"/>
  <c r="N398" i="2" a="1"/>
  <c r="N398" i="2" s="1"/>
  <c r="M398" i="2" a="1"/>
  <c r="M398" i="2" s="1"/>
  <c r="L398" i="2" a="1"/>
  <c r="L398" i="2" s="1"/>
  <c r="K398" i="2"/>
  <c r="K398" i="2" a="1"/>
  <c r="N397" i="2"/>
  <c r="N397" i="2" a="1"/>
  <c r="M397" i="2"/>
  <c r="M397" i="2" a="1"/>
  <c r="L397" i="2"/>
  <c r="L397" i="2" a="1"/>
  <c r="K397" i="2" a="1"/>
  <c r="K397" i="2" s="1"/>
  <c r="N396" i="2" a="1"/>
  <c r="N396" i="2" s="1"/>
  <c r="M396" i="2" a="1"/>
  <c r="M396" i="2" s="1"/>
  <c r="L396" i="2" a="1"/>
  <c r="L396" i="2" s="1"/>
  <c r="K396" i="2" a="1"/>
  <c r="K396" i="2" s="1"/>
  <c r="N395" i="2" a="1"/>
  <c r="N395" i="2" s="1"/>
  <c r="M395" i="2" a="1"/>
  <c r="M395" i="2" s="1"/>
  <c r="L395" i="2"/>
  <c r="L395" i="2" a="1"/>
  <c r="K395" i="2" a="1"/>
  <c r="K395" i="2" s="1"/>
  <c r="N394" i="2"/>
  <c r="N394" i="2" a="1"/>
  <c r="M394" i="2"/>
  <c r="M394" i="2" a="1"/>
  <c r="L394" i="2"/>
  <c r="L394" i="2" a="1"/>
  <c r="K394" i="2" a="1"/>
  <c r="K394" i="2" s="1"/>
  <c r="N393" i="2" a="1"/>
  <c r="N393" i="2" s="1"/>
  <c r="M393" i="2" a="1"/>
  <c r="M393" i="2" s="1"/>
  <c r="L393" i="2" a="1"/>
  <c r="L393" i="2" s="1"/>
  <c r="K393" i="2" a="1"/>
  <c r="K393" i="2" s="1"/>
  <c r="N392" i="2" a="1"/>
  <c r="N392" i="2" s="1"/>
  <c r="M392" i="2" a="1"/>
  <c r="M392" i="2" s="1"/>
  <c r="L392" i="2"/>
  <c r="L392" i="2" a="1"/>
  <c r="K392" i="2"/>
  <c r="K392" i="2" a="1"/>
  <c r="N391" i="2" a="1"/>
  <c r="N391" i="2" s="1"/>
  <c r="M391" i="2"/>
  <c r="M391" i="2" a="1"/>
  <c r="L391" i="2"/>
  <c r="L391" i="2" a="1"/>
  <c r="K391" i="2" a="1"/>
  <c r="K391" i="2" s="1"/>
  <c r="N390" i="2" a="1"/>
  <c r="N390" i="2" s="1"/>
  <c r="M390" i="2" a="1"/>
  <c r="M390" i="2" s="1"/>
  <c r="L390" i="2" a="1"/>
  <c r="L390" i="2" s="1"/>
  <c r="K390" i="2" a="1"/>
  <c r="K390" i="2" s="1"/>
  <c r="N389" i="2" a="1"/>
  <c r="N389" i="2" s="1"/>
  <c r="M389" i="2" a="1"/>
  <c r="M389" i="2" s="1"/>
  <c r="L389" i="2"/>
  <c r="L389" i="2" a="1"/>
  <c r="K389" i="2"/>
  <c r="K389" i="2" a="1"/>
  <c r="N388" i="2"/>
  <c r="N388" i="2" a="1"/>
  <c r="M388" i="2" a="1"/>
  <c r="M388" i="2" s="1"/>
  <c r="L388" i="2"/>
  <c r="L388" i="2" a="1"/>
  <c r="K388" i="2" a="1"/>
  <c r="K388" i="2" s="1"/>
  <c r="N387" i="2" a="1"/>
  <c r="N387" i="2" s="1"/>
  <c r="M387" i="2" a="1"/>
  <c r="M387" i="2" s="1"/>
  <c r="L387" i="2" a="1"/>
  <c r="L387" i="2" s="1"/>
  <c r="K387" i="2" a="1"/>
  <c r="K387" i="2" s="1"/>
  <c r="N386" i="2" a="1"/>
  <c r="N386" i="2" s="1"/>
  <c r="M386" i="2" a="1"/>
  <c r="M386" i="2" s="1"/>
  <c r="L386" i="2"/>
  <c r="L386" i="2" a="1"/>
  <c r="K386" i="2"/>
  <c r="K386" i="2" a="1"/>
  <c r="N385" i="2"/>
  <c r="N385" i="2" a="1"/>
  <c r="M385" i="2"/>
  <c r="M385" i="2" a="1"/>
  <c r="L385" i="2" a="1"/>
  <c r="L385" i="2" s="1"/>
  <c r="K385" i="2" a="1"/>
  <c r="K385" i="2" s="1"/>
  <c r="N384" i="2" a="1"/>
  <c r="N384" i="2" s="1"/>
  <c r="M384" i="2" a="1"/>
  <c r="M384" i="2" s="1"/>
  <c r="L384" i="2" a="1"/>
  <c r="L384" i="2" s="1"/>
  <c r="K384" i="2" a="1"/>
  <c r="K384" i="2" s="1"/>
  <c r="N383" i="2" a="1"/>
  <c r="N383" i="2" s="1"/>
  <c r="M383" i="2" a="1"/>
  <c r="M383" i="2" s="1"/>
  <c r="L383" i="2"/>
  <c r="L383" i="2" a="1"/>
  <c r="K383" i="2"/>
  <c r="K383" i="2" a="1"/>
  <c r="N382" i="2"/>
  <c r="N382" i="2" a="1"/>
  <c r="M382" i="2"/>
  <c r="M382" i="2" a="1"/>
  <c r="L382" i="2"/>
  <c r="L382" i="2" a="1"/>
  <c r="K382" i="2" a="1"/>
  <c r="K382" i="2" s="1"/>
  <c r="N381" i="2" a="1"/>
  <c r="N381" i="2" s="1"/>
  <c r="M381" i="2" a="1"/>
  <c r="M381" i="2" s="1"/>
  <c r="L381" i="2" a="1"/>
  <c r="L381" i="2" s="1"/>
  <c r="K381" i="2" a="1"/>
  <c r="K381" i="2" s="1"/>
  <c r="N380" i="2" a="1"/>
  <c r="N380" i="2" s="1"/>
  <c r="M380" i="2" a="1"/>
  <c r="M380" i="2" s="1"/>
  <c r="L380" i="2" a="1"/>
  <c r="L380" i="2" s="1"/>
  <c r="K380" i="2"/>
  <c r="K380" i="2" a="1"/>
  <c r="N379" i="2"/>
  <c r="N379" i="2" a="1"/>
  <c r="M379" i="2"/>
  <c r="M379" i="2" a="1"/>
  <c r="L379" i="2"/>
  <c r="L379" i="2" a="1"/>
  <c r="K379" i="2" a="1"/>
  <c r="K379" i="2" s="1"/>
  <c r="N378" i="2" a="1"/>
  <c r="N378" i="2" s="1"/>
  <c r="M378" i="2" a="1"/>
  <c r="M378" i="2" s="1"/>
  <c r="L378" i="2" a="1"/>
  <c r="L378" i="2" s="1"/>
  <c r="K378" i="2" a="1"/>
  <c r="K378" i="2" s="1"/>
  <c r="N377" i="2" a="1"/>
  <c r="N377" i="2" s="1"/>
  <c r="M377" i="2" a="1"/>
  <c r="M377" i="2" s="1"/>
  <c r="L377" i="2"/>
  <c r="L377" i="2" a="1"/>
  <c r="K377" i="2" a="1"/>
  <c r="K377" i="2" s="1"/>
  <c r="N376" i="2"/>
  <c r="N376" i="2" a="1"/>
  <c r="M376" i="2"/>
  <c r="M376" i="2" a="1"/>
  <c r="L376" i="2"/>
  <c r="L376" i="2" a="1"/>
  <c r="K376" i="2" a="1"/>
  <c r="K376" i="2" s="1"/>
  <c r="N375" i="2" a="1"/>
  <c r="N375" i="2" s="1"/>
  <c r="M375" i="2" a="1"/>
  <c r="M375" i="2" s="1"/>
  <c r="L375" i="2" a="1"/>
  <c r="L375" i="2" s="1"/>
  <c r="K375" i="2" a="1"/>
  <c r="K375" i="2" s="1"/>
  <c r="N374" i="2" a="1"/>
  <c r="N374" i="2" s="1"/>
  <c r="M374" i="2" a="1"/>
  <c r="M374" i="2" s="1"/>
  <c r="L374" i="2"/>
  <c r="L374" i="2" a="1"/>
  <c r="K374" i="2"/>
  <c r="K374" i="2" a="1"/>
  <c r="N373" i="2" a="1"/>
  <c r="N373" i="2" s="1"/>
  <c r="M373" i="2"/>
  <c r="M373" i="2" a="1"/>
  <c r="L373" i="2"/>
  <c r="L373" i="2" a="1"/>
  <c r="K373" i="2" a="1"/>
  <c r="K373" i="2" s="1"/>
  <c r="N372" i="2" a="1"/>
  <c r="N372" i="2" s="1"/>
  <c r="M372" i="2" a="1"/>
  <c r="M372" i="2" s="1"/>
  <c r="L372" i="2" a="1"/>
  <c r="L372" i="2" s="1"/>
  <c r="K372" i="2" a="1"/>
  <c r="K372" i="2" s="1"/>
  <c r="N371" i="2" a="1"/>
  <c r="N371" i="2" s="1"/>
  <c r="M371" i="2" a="1"/>
  <c r="M371" i="2" s="1"/>
  <c r="L371" i="2"/>
  <c r="L371" i="2" a="1"/>
  <c r="K371" i="2"/>
  <c r="K371" i="2" a="1"/>
  <c r="N370" i="2"/>
  <c r="N370" i="2" a="1"/>
  <c r="M370" i="2" a="1"/>
  <c r="M370" i="2" s="1"/>
  <c r="L370" i="2"/>
  <c r="L370" i="2" a="1"/>
  <c r="K370" i="2" a="1"/>
  <c r="K370" i="2" s="1"/>
  <c r="N369" i="2" a="1"/>
  <c r="N369" i="2" s="1"/>
  <c r="M369" i="2" a="1"/>
  <c r="M369" i="2" s="1"/>
  <c r="L369" i="2" a="1"/>
  <c r="L369" i="2" s="1"/>
  <c r="K369" i="2" a="1"/>
  <c r="K369" i="2" s="1"/>
  <c r="N368" i="2" a="1"/>
  <c r="N368" i="2" s="1"/>
  <c r="M368" i="2" a="1"/>
  <c r="M368" i="2" s="1"/>
  <c r="L368" i="2"/>
  <c r="L368" i="2" a="1"/>
  <c r="K368" i="2"/>
  <c r="K368" i="2" a="1"/>
  <c r="N367" i="2"/>
  <c r="N367" i="2" a="1"/>
  <c r="M367" i="2"/>
  <c r="M367" i="2" a="1"/>
  <c r="L367" i="2" a="1"/>
  <c r="L367" i="2" s="1"/>
  <c r="K367" i="2" a="1"/>
  <c r="K367" i="2" s="1"/>
  <c r="N366" i="2" a="1"/>
  <c r="N366" i="2" s="1"/>
  <c r="M366" i="2" a="1"/>
  <c r="M366" i="2" s="1"/>
  <c r="L366" i="2" a="1"/>
  <c r="L366" i="2" s="1"/>
  <c r="K366" i="2" a="1"/>
  <c r="K366" i="2" s="1"/>
  <c r="N365" i="2" a="1"/>
  <c r="N365" i="2" s="1"/>
  <c r="M365" i="2" a="1"/>
  <c r="M365" i="2" s="1"/>
  <c r="L365" i="2"/>
  <c r="L365" i="2" a="1"/>
  <c r="K365" i="2"/>
  <c r="K365" i="2" a="1"/>
  <c r="N364" i="2"/>
  <c r="N364" i="2" a="1"/>
  <c r="M364" i="2"/>
  <c r="M364" i="2" a="1"/>
  <c r="L364" i="2"/>
  <c r="L364" i="2" a="1"/>
  <c r="K364" i="2" a="1"/>
  <c r="K364" i="2" s="1"/>
  <c r="N363" i="2" a="1"/>
  <c r="N363" i="2" s="1"/>
  <c r="M363" i="2" a="1"/>
  <c r="M363" i="2" s="1"/>
  <c r="L363" i="2" a="1"/>
  <c r="L363" i="2" s="1"/>
  <c r="K363" i="2" a="1"/>
  <c r="K363" i="2" s="1"/>
  <c r="N362" i="2" a="1"/>
  <c r="N362" i="2" s="1"/>
  <c r="M362" i="2" a="1"/>
  <c r="M362" i="2" s="1"/>
  <c r="L362" i="2" a="1"/>
  <c r="L362" i="2" s="1"/>
  <c r="K362" i="2"/>
  <c r="K362" i="2" a="1"/>
  <c r="N361" i="2"/>
  <c r="N361" i="2" a="1"/>
  <c r="M361" i="2"/>
  <c r="M361" i="2" a="1"/>
  <c r="L361" i="2"/>
  <c r="L361" i="2" a="1"/>
  <c r="K361" i="2" a="1"/>
  <c r="K361" i="2" s="1"/>
  <c r="N360" i="2" a="1"/>
  <c r="N360" i="2" s="1"/>
  <c r="M360" i="2" a="1"/>
  <c r="M360" i="2" s="1"/>
  <c r="L360" i="2" a="1"/>
  <c r="L360" i="2" s="1"/>
  <c r="K360" i="2" a="1"/>
  <c r="K360" i="2" s="1"/>
  <c r="N359" i="2" a="1"/>
  <c r="N359" i="2" s="1"/>
  <c r="M359" i="2" a="1"/>
  <c r="M359" i="2" s="1"/>
  <c r="L359" i="2"/>
  <c r="L359" i="2" a="1"/>
  <c r="K359" i="2" a="1"/>
  <c r="K359" i="2" s="1"/>
  <c r="N358" i="2"/>
  <c r="N358" i="2" a="1"/>
  <c r="M358" i="2"/>
  <c r="M358" i="2" a="1"/>
  <c r="L358" i="2"/>
  <c r="L358" i="2" a="1"/>
  <c r="K358" i="2" a="1"/>
  <c r="K358" i="2" s="1"/>
  <c r="N357" i="2" a="1"/>
  <c r="N357" i="2" s="1"/>
  <c r="M357" i="2" a="1"/>
  <c r="M357" i="2" s="1"/>
  <c r="L357" i="2" a="1"/>
  <c r="L357" i="2" s="1"/>
  <c r="K357" i="2" a="1"/>
  <c r="K357" i="2" s="1"/>
  <c r="N356" i="2" a="1"/>
  <c r="N356" i="2" s="1"/>
  <c r="M356" i="2" a="1"/>
  <c r="M356" i="2" s="1"/>
  <c r="L356" i="2"/>
  <c r="L356" i="2" a="1"/>
  <c r="K356" i="2"/>
  <c r="K356" i="2" a="1"/>
  <c r="N355" i="2" a="1"/>
  <c r="N355" i="2" s="1"/>
  <c r="M355" i="2"/>
  <c r="M355" i="2" a="1"/>
  <c r="L355" i="2"/>
  <c r="L355" i="2" a="1"/>
  <c r="K355" i="2" a="1"/>
  <c r="K355" i="2" s="1"/>
  <c r="N354" i="2" a="1"/>
  <c r="N354" i="2" s="1"/>
  <c r="M354" i="2" a="1"/>
  <c r="M354" i="2" s="1"/>
  <c r="L354" i="2" a="1"/>
  <c r="L354" i="2" s="1"/>
  <c r="K354" i="2" a="1"/>
  <c r="K354" i="2" s="1"/>
  <c r="N353" i="2" a="1"/>
  <c r="N353" i="2" s="1"/>
  <c r="M353" i="2" a="1"/>
  <c r="M353" i="2" s="1"/>
  <c r="L353" i="2"/>
  <c r="L353" i="2" a="1"/>
  <c r="K353" i="2"/>
  <c r="K353" i="2" a="1"/>
  <c r="N352" i="2"/>
  <c r="N352" i="2" a="1"/>
  <c r="M352" i="2" a="1"/>
  <c r="M352" i="2" s="1"/>
  <c r="L352" i="2"/>
  <c r="L352" i="2" a="1"/>
  <c r="K352" i="2" a="1"/>
  <c r="K352" i="2" s="1"/>
  <c r="N351" i="2" a="1"/>
  <c r="N351" i="2" s="1"/>
  <c r="M351" i="2" a="1"/>
  <c r="M351" i="2" s="1"/>
  <c r="L351" i="2" a="1"/>
  <c r="L351" i="2" s="1"/>
  <c r="K351" i="2" a="1"/>
  <c r="K351" i="2" s="1"/>
  <c r="N350" i="2" a="1"/>
  <c r="N350" i="2" s="1"/>
  <c r="M350" i="2" a="1"/>
  <c r="M350" i="2" s="1"/>
  <c r="L350" i="2"/>
  <c r="L350" i="2" a="1"/>
  <c r="K350" i="2"/>
  <c r="K350" i="2" a="1"/>
  <c r="N349" i="2"/>
  <c r="N349" i="2" a="1"/>
  <c r="M349" i="2"/>
  <c r="M349" i="2" a="1"/>
  <c r="L349" i="2" a="1"/>
  <c r="L349" i="2" s="1"/>
  <c r="K349" i="2" a="1"/>
  <c r="K349" i="2" s="1"/>
  <c r="N348" i="2" a="1"/>
  <c r="N348" i="2" s="1"/>
  <c r="M348" i="2" a="1"/>
  <c r="M348" i="2" s="1"/>
  <c r="L348" i="2" a="1"/>
  <c r="L348" i="2" s="1"/>
  <c r="K348" i="2" a="1"/>
  <c r="K348" i="2" s="1"/>
  <c r="N347" i="2" a="1"/>
  <c r="N347" i="2" s="1"/>
  <c r="M347" i="2" a="1"/>
  <c r="M347" i="2" s="1"/>
  <c r="L347" i="2"/>
  <c r="L347" i="2" a="1"/>
  <c r="K347" i="2"/>
  <c r="K347" i="2" a="1"/>
  <c r="N346" i="2"/>
  <c r="N346" i="2" a="1"/>
  <c r="M346" i="2"/>
  <c r="M346" i="2" a="1"/>
  <c r="L346" i="2"/>
  <c r="L346" i="2" a="1"/>
  <c r="K346" i="2" a="1"/>
  <c r="K346" i="2" s="1"/>
  <c r="N345" i="2" a="1"/>
  <c r="N345" i="2" s="1"/>
  <c r="M345" i="2" a="1"/>
  <c r="M345" i="2" s="1"/>
  <c r="L345" i="2" a="1"/>
  <c r="L345" i="2" s="1"/>
  <c r="K345" i="2" a="1"/>
  <c r="K345" i="2" s="1"/>
  <c r="N344" i="2" a="1"/>
  <c r="N344" i="2" s="1"/>
  <c r="M344" i="2" a="1"/>
  <c r="M344" i="2" s="1"/>
  <c r="L344" i="2" a="1"/>
  <c r="L344" i="2" s="1"/>
  <c r="K344" i="2"/>
  <c r="K344" i="2" a="1"/>
  <c r="N343" i="2"/>
  <c r="N343" i="2" a="1"/>
  <c r="M343" i="2"/>
  <c r="M343" i="2" a="1"/>
  <c r="L343" i="2"/>
  <c r="L343" i="2" a="1"/>
  <c r="K343" i="2" a="1"/>
  <c r="K343" i="2" s="1"/>
  <c r="N342" i="2" a="1"/>
  <c r="N342" i="2" s="1"/>
  <c r="M342" i="2" a="1"/>
  <c r="M342" i="2" s="1"/>
  <c r="L342" i="2" a="1"/>
  <c r="L342" i="2" s="1"/>
  <c r="K342" i="2" a="1"/>
  <c r="K342" i="2" s="1"/>
  <c r="N341" i="2" a="1"/>
  <c r="N341" i="2" s="1"/>
  <c r="M341" i="2" a="1"/>
  <c r="M341" i="2" s="1"/>
  <c r="L341" i="2"/>
  <c r="L341" i="2" a="1"/>
  <c r="K341" i="2" a="1"/>
  <c r="K341" i="2" s="1"/>
  <c r="N340" i="2"/>
  <c r="N340" i="2" a="1"/>
  <c r="M340" i="2"/>
  <c r="M340" i="2" a="1"/>
  <c r="L340" i="2"/>
  <c r="L340" i="2" a="1"/>
  <c r="K340" i="2" a="1"/>
  <c r="K340" i="2" s="1"/>
  <c r="N339" i="2" a="1"/>
  <c r="N339" i="2" s="1"/>
  <c r="M339" i="2" a="1"/>
  <c r="M339" i="2" s="1"/>
  <c r="L339" i="2" a="1"/>
  <c r="L339" i="2" s="1"/>
  <c r="K339" i="2" a="1"/>
  <c r="K339" i="2" s="1"/>
  <c r="N338" i="2" a="1"/>
  <c r="N338" i="2" s="1"/>
  <c r="M338" i="2" a="1"/>
  <c r="M338" i="2" s="1"/>
  <c r="L338" i="2"/>
  <c r="L338" i="2" a="1"/>
  <c r="K338" i="2"/>
  <c r="K338" i="2" a="1"/>
  <c r="N337" i="2" a="1"/>
  <c r="N337" i="2" s="1"/>
  <c r="M337" i="2"/>
  <c r="M337" i="2" a="1"/>
  <c r="L337" i="2"/>
  <c r="L337" i="2" a="1"/>
  <c r="K337" i="2" a="1"/>
  <c r="K337" i="2" s="1"/>
  <c r="N336" i="2" a="1"/>
  <c r="N336" i="2" s="1"/>
  <c r="M336" i="2" a="1"/>
  <c r="M336" i="2" s="1"/>
  <c r="L336" i="2" a="1"/>
  <c r="L336" i="2" s="1"/>
  <c r="K336" i="2" a="1"/>
  <c r="K336" i="2" s="1"/>
  <c r="N335" i="2" a="1"/>
  <c r="N335" i="2" s="1"/>
  <c r="M335" i="2" a="1"/>
  <c r="M335" i="2" s="1"/>
  <c r="L335" i="2"/>
  <c r="L335" i="2" a="1"/>
  <c r="K335" i="2"/>
  <c r="K335" i="2" a="1"/>
  <c r="N334" i="2"/>
  <c r="N334" i="2" a="1"/>
  <c r="M334" i="2" a="1"/>
  <c r="M334" i="2" s="1"/>
  <c r="L334" i="2"/>
  <c r="L334" i="2" a="1"/>
  <c r="K334" i="2" a="1"/>
  <c r="K334" i="2" s="1"/>
  <c r="N333" i="2" a="1"/>
  <c r="N333" i="2" s="1"/>
  <c r="M333" i="2" a="1"/>
  <c r="M333" i="2" s="1"/>
  <c r="L333" i="2" a="1"/>
  <c r="L333" i="2" s="1"/>
  <c r="K333" i="2" a="1"/>
  <c r="K333" i="2" s="1"/>
  <c r="N332" i="2" a="1"/>
  <c r="N332" i="2" s="1"/>
  <c r="M332" i="2" a="1"/>
  <c r="M332" i="2" s="1"/>
  <c r="L332" i="2"/>
  <c r="L332" i="2" a="1"/>
  <c r="K332" i="2"/>
  <c r="K332" i="2" a="1"/>
  <c r="N331" i="2"/>
  <c r="N331" i="2" a="1"/>
  <c r="M331" i="2"/>
  <c r="M331" i="2" a="1"/>
  <c r="L331" i="2" a="1"/>
  <c r="L331" i="2" s="1"/>
  <c r="K331" i="2" a="1"/>
  <c r="K331" i="2" s="1"/>
  <c r="N330" i="2" a="1"/>
  <c r="N330" i="2" s="1"/>
  <c r="M330" i="2" a="1"/>
  <c r="M330" i="2" s="1"/>
  <c r="L330" i="2" a="1"/>
  <c r="L330" i="2" s="1"/>
  <c r="K330" i="2" a="1"/>
  <c r="K330" i="2" s="1"/>
  <c r="N329" i="2" a="1"/>
  <c r="N329" i="2" s="1"/>
  <c r="M329" i="2" a="1"/>
  <c r="M329" i="2" s="1"/>
  <c r="L329" i="2"/>
  <c r="L329" i="2" a="1"/>
  <c r="K329" i="2"/>
  <c r="K329" i="2" a="1"/>
  <c r="N328" i="2"/>
  <c r="N328" i="2" a="1"/>
  <c r="M328" i="2"/>
  <c r="M328" i="2" a="1"/>
  <c r="L328" i="2"/>
  <c r="L328" i="2" a="1"/>
  <c r="K328" i="2" a="1"/>
  <c r="K328" i="2" s="1"/>
  <c r="N327" i="2" a="1"/>
  <c r="N327" i="2" s="1"/>
  <c r="M327" i="2" a="1"/>
  <c r="M327" i="2" s="1"/>
  <c r="L327" i="2" a="1"/>
  <c r="L327" i="2" s="1"/>
  <c r="K327" i="2" a="1"/>
  <c r="K327" i="2" s="1"/>
  <c r="N326" i="2" a="1"/>
  <c r="N326" i="2" s="1"/>
  <c r="M326" i="2" a="1"/>
  <c r="M326" i="2" s="1"/>
  <c r="L326" i="2" a="1"/>
  <c r="L326" i="2" s="1"/>
  <c r="K326" i="2"/>
  <c r="K326" i="2" a="1"/>
  <c r="N325" i="2"/>
  <c r="N325" i="2" a="1"/>
  <c r="M325" i="2"/>
  <c r="M325" i="2" a="1"/>
  <c r="L325" i="2"/>
  <c r="L325" i="2" a="1"/>
  <c r="K325" i="2" a="1"/>
  <c r="K325" i="2" s="1"/>
  <c r="N324" i="2" a="1"/>
  <c r="N324" i="2" s="1"/>
  <c r="M324" i="2" a="1"/>
  <c r="M324" i="2" s="1"/>
  <c r="L324" i="2" a="1"/>
  <c r="L324" i="2" s="1"/>
  <c r="K324" i="2" a="1"/>
  <c r="K324" i="2" s="1"/>
  <c r="N323" i="2" a="1"/>
  <c r="N323" i="2" s="1"/>
  <c r="M323" i="2" a="1"/>
  <c r="M323" i="2" s="1"/>
  <c r="L323" i="2"/>
  <c r="L323" i="2" a="1"/>
  <c r="K323" i="2" a="1"/>
  <c r="K323" i="2" s="1"/>
  <c r="N322" i="2"/>
  <c r="N322" i="2" a="1"/>
  <c r="M322" i="2"/>
  <c r="M322" i="2" a="1"/>
  <c r="L322" i="2"/>
  <c r="L322" i="2" a="1"/>
  <c r="K322" i="2" a="1"/>
  <c r="K322" i="2" s="1"/>
  <c r="N321" i="2" a="1"/>
  <c r="N321" i="2" s="1"/>
  <c r="M321" i="2" a="1"/>
  <c r="M321" i="2" s="1"/>
  <c r="L321" i="2" a="1"/>
  <c r="L321" i="2" s="1"/>
  <c r="K321" i="2" a="1"/>
  <c r="K321" i="2" s="1"/>
  <c r="N320" i="2" a="1"/>
  <c r="N320" i="2" s="1"/>
  <c r="M320" i="2" a="1"/>
  <c r="M320" i="2" s="1"/>
  <c r="L320" i="2"/>
  <c r="L320" i="2" a="1"/>
  <c r="K320" i="2"/>
  <c r="K320" i="2" a="1"/>
  <c r="N319" i="2" a="1"/>
  <c r="N319" i="2" s="1"/>
  <c r="M319" i="2"/>
  <c r="M319" i="2" a="1"/>
  <c r="L319" i="2"/>
  <c r="L319" i="2" a="1"/>
  <c r="K319" i="2" a="1"/>
  <c r="K319" i="2" s="1"/>
  <c r="N318" i="2" a="1"/>
  <c r="N318" i="2" s="1"/>
  <c r="M318" i="2" a="1"/>
  <c r="M318" i="2" s="1"/>
  <c r="L318" i="2" a="1"/>
  <c r="L318" i="2" s="1"/>
  <c r="K318" i="2" a="1"/>
  <c r="K318" i="2" s="1"/>
  <c r="N317" i="2" a="1"/>
  <c r="N317" i="2" s="1"/>
  <c r="M317" i="2" a="1"/>
  <c r="M317" i="2" s="1"/>
  <c r="L317" i="2"/>
  <c r="L317" i="2" a="1"/>
  <c r="K317" i="2"/>
  <c r="K317" i="2" a="1"/>
  <c r="N316" i="2"/>
  <c r="N316" i="2" a="1"/>
  <c r="M316" i="2" a="1"/>
  <c r="M316" i="2" s="1"/>
  <c r="L316" i="2"/>
  <c r="L316" i="2" a="1"/>
  <c r="K316" i="2" a="1"/>
  <c r="K316" i="2" s="1"/>
  <c r="N315" i="2" a="1"/>
  <c r="N315" i="2" s="1"/>
  <c r="M315" i="2" a="1"/>
  <c r="M315" i="2" s="1"/>
  <c r="L315" i="2" a="1"/>
  <c r="L315" i="2" s="1"/>
  <c r="K315" i="2" a="1"/>
  <c r="K315" i="2" s="1"/>
  <c r="N314" i="2" a="1"/>
  <c r="N314" i="2" s="1"/>
  <c r="M314" i="2" a="1"/>
  <c r="M314" i="2" s="1"/>
  <c r="L314" i="2"/>
  <c r="L314" i="2" a="1"/>
  <c r="K314" i="2"/>
  <c r="K314" i="2" a="1"/>
  <c r="N313" i="2"/>
  <c r="N313" i="2" a="1"/>
  <c r="M313" i="2"/>
  <c r="M313" i="2" a="1"/>
  <c r="L313" i="2" a="1"/>
  <c r="L313" i="2" s="1"/>
  <c r="K313" i="2" a="1"/>
  <c r="K313" i="2" s="1"/>
  <c r="N312" i="2" a="1"/>
  <c r="N312" i="2" s="1"/>
  <c r="M312" i="2" a="1"/>
  <c r="M312" i="2" s="1"/>
  <c r="L312" i="2" a="1"/>
  <c r="L312" i="2" s="1"/>
  <c r="K312" i="2" a="1"/>
  <c r="K312" i="2" s="1"/>
  <c r="N311" i="2" a="1"/>
  <c r="N311" i="2" s="1"/>
  <c r="M311" i="2" a="1"/>
  <c r="M311" i="2" s="1"/>
  <c r="L311" i="2"/>
  <c r="L311" i="2" a="1"/>
  <c r="K311" i="2"/>
  <c r="K311" i="2" a="1"/>
  <c r="N310" i="2"/>
  <c r="N310" i="2" a="1"/>
  <c r="M310" i="2"/>
  <c r="M310" i="2" a="1"/>
  <c r="L310" i="2"/>
  <c r="L310" i="2" a="1"/>
  <c r="K310" i="2" a="1"/>
  <c r="K310" i="2" s="1"/>
  <c r="N309" i="2"/>
  <c r="N309" i="2" a="1"/>
  <c r="M309" i="2" a="1"/>
  <c r="M309" i="2" s="1"/>
  <c r="L309" i="2" a="1"/>
  <c r="L309" i="2" s="1"/>
  <c r="K309" i="2" a="1"/>
  <c r="K309" i="2" s="1"/>
  <c r="N308" i="2" a="1"/>
  <c r="N308" i="2" s="1"/>
  <c r="M308" i="2" a="1"/>
  <c r="M308" i="2" s="1"/>
  <c r="L308" i="2" a="1"/>
  <c r="L308" i="2" s="1"/>
  <c r="K308" i="2"/>
  <c r="K308" i="2" a="1"/>
  <c r="N307" i="2"/>
  <c r="N307" i="2" a="1"/>
  <c r="M307" i="2"/>
  <c r="M307" i="2" a="1"/>
  <c r="L307" i="2"/>
  <c r="L307" i="2" a="1"/>
  <c r="K307" i="2" a="1"/>
  <c r="K307" i="2" s="1"/>
  <c r="N306" i="2" a="1"/>
  <c r="N306" i="2" s="1"/>
  <c r="M306" i="2"/>
  <c r="M306" i="2" a="1"/>
  <c r="L306" i="2" a="1"/>
  <c r="L306" i="2" s="1"/>
  <c r="K306" i="2" a="1"/>
  <c r="K306" i="2" s="1"/>
  <c r="N305" i="2" a="1"/>
  <c r="N305" i="2" s="1"/>
  <c r="M305" i="2" a="1"/>
  <c r="M305" i="2" s="1"/>
  <c r="L305" i="2"/>
  <c r="L305" i="2" a="1"/>
  <c r="K305" i="2" a="1"/>
  <c r="K305" i="2" s="1"/>
  <c r="N304" i="2"/>
  <c r="N304" i="2" a="1"/>
  <c r="M304" i="2"/>
  <c r="M304" i="2" a="1"/>
  <c r="L304" i="2"/>
  <c r="L304" i="2" a="1"/>
  <c r="K304" i="2" a="1"/>
  <c r="K304" i="2" s="1"/>
  <c r="N303" i="2" a="1"/>
  <c r="N303" i="2" s="1"/>
  <c r="M303" i="2" a="1"/>
  <c r="M303" i="2" s="1"/>
  <c r="L303" i="2"/>
  <c r="L303" i="2" a="1"/>
  <c r="K303" i="2" a="1"/>
  <c r="K303" i="2" s="1"/>
  <c r="N302" i="2" a="1"/>
  <c r="N302" i="2" s="1"/>
  <c r="M302" i="2" a="1"/>
  <c r="M302" i="2" s="1"/>
  <c r="L302" i="2"/>
  <c r="L302" i="2" a="1"/>
  <c r="K302" i="2"/>
  <c r="K302" i="2" a="1"/>
  <c r="N301" i="2" a="1"/>
  <c r="N301" i="2" s="1"/>
  <c r="M301" i="2"/>
  <c r="M301" i="2" a="1"/>
  <c r="L301" i="2"/>
  <c r="L301" i="2" a="1"/>
  <c r="K301" i="2" a="1"/>
  <c r="K301" i="2" s="1"/>
  <c r="N300" i="2" a="1"/>
  <c r="N300" i="2" s="1"/>
  <c r="M300" i="2" a="1"/>
  <c r="M300" i="2" s="1"/>
  <c r="L300" i="2" a="1"/>
  <c r="L300" i="2" s="1"/>
  <c r="K300" i="2"/>
  <c r="K300" i="2" a="1"/>
  <c r="N299" i="2" a="1"/>
  <c r="N299" i="2" s="1"/>
  <c r="M299" i="2" a="1"/>
  <c r="M299" i="2" s="1"/>
  <c r="L299" i="2"/>
  <c r="L299" i="2" a="1"/>
  <c r="K299" i="2"/>
  <c r="K299" i="2" a="1"/>
  <c r="N298" i="2"/>
  <c r="N298" i="2" a="1"/>
  <c r="M298" i="2" a="1"/>
  <c r="M298" i="2" s="1"/>
  <c r="L298" i="2"/>
  <c r="L298" i="2" a="1"/>
  <c r="K298" i="2" a="1"/>
  <c r="K298" i="2" s="1"/>
  <c r="N297" i="2" a="1"/>
  <c r="N297" i="2" s="1"/>
  <c r="M297" i="2" a="1"/>
  <c r="M297" i="2" s="1"/>
  <c r="L297" i="2" a="1"/>
  <c r="L297" i="2" s="1"/>
  <c r="K297" i="2" a="1"/>
  <c r="K297" i="2" s="1"/>
  <c r="N296" i="2" a="1"/>
  <c r="N296" i="2" s="1"/>
  <c r="M296" i="2" a="1"/>
  <c r="M296" i="2" s="1"/>
  <c r="L296" i="2"/>
  <c r="L296" i="2" a="1"/>
  <c r="K296" i="2"/>
  <c r="K296" i="2" a="1"/>
  <c r="N295" i="2"/>
  <c r="N295" i="2" a="1"/>
  <c r="M295" i="2"/>
  <c r="M295" i="2" a="1"/>
  <c r="L295" i="2" a="1"/>
  <c r="L295" i="2" s="1"/>
  <c r="K295" i="2" a="1"/>
  <c r="K295" i="2" s="1"/>
  <c r="N294" i="2" a="1"/>
  <c r="N294" i="2" s="1"/>
  <c r="M294" i="2" a="1"/>
  <c r="M294" i="2" s="1"/>
  <c r="L294" i="2" a="1"/>
  <c r="L294" i="2" s="1"/>
  <c r="K294" i="2" a="1"/>
  <c r="K294" i="2" s="1"/>
  <c r="N293" i="2" a="1"/>
  <c r="N293" i="2" s="1"/>
  <c r="M293" i="2" a="1"/>
  <c r="M293" i="2" s="1"/>
  <c r="L293" i="2" a="1"/>
  <c r="L293" i="2" s="1"/>
  <c r="K293" i="2" a="1"/>
  <c r="K293" i="2" s="1"/>
  <c r="N292" i="2"/>
  <c r="N292" i="2" a="1"/>
  <c r="M292" i="2"/>
  <c r="M292" i="2" a="1"/>
  <c r="L292" i="2"/>
  <c r="L292" i="2" a="1"/>
  <c r="K292" i="2" a="1"/>
  <c r="K292" i="2" s="1"/>
  <c r="N291" i="2" a="1"/>
  <c r="N291" i="2" s="1"/>
  <c r="M291" i="2" a="1"/>
  <c r="M291" i="2" s="1"/>
  <c r="L291" i="2"/>
  <c r="L291" i="2" a="1"/>
  <c r="K291" i="2" a="1"/>
  <c r="K291" i="2" s="1"/>
  <c r="N290" i="2" a="1"/>
  <c r="N290" i="2" s="1"/>
  <c r="M290" i="2" a="1"/>
  <c r="M290" i="2" s="1"/>
  <c r="L290" i="2" a="1"/>
  <c r="L290" i="2" s="1"/>
  <c r="K290" i="2"/>
  <c r="K290" i="2" a="1"/>
  <c r="N289" i="2" a="1"/>
  <c r="N289" i="2" s="1"/>
  <c r="M289" i="2" a="1"/>
  <c r="M289" i="2" s="1"/>
  <c r="L289" i="2" a="1"/>
  <c r="L289" i="2" s="1"/>
  <c r="K289" i="2" a="1"/>
  <c r="K289" i="2" s="1"/>
  <c r="N288" i="2"/>
  <c r="N288" i="2" a="1"/>
  <c r="M288" i="2" a="1"/>
  <c r="M288" i="2" s="1"/>
  <c r="L288" i="2" a="1"/>
  <c r="L288" i="2" s="1"/>
  <c r="K288" i="2" a="1"/>
  <c r="K288" i="2" s="1"/>
  <c r="N287" i="2" a="1"/>
  <c r="N287" i="2" s="1"/>
  <c r="M287" i="2" a="1"/>
  <c r="M287" i="2" s="1"/>
  <c r="L287" i="2" a="1"/>
  <c r="L287" i="2" s="1"/>
  <c r="K287" i="2" a="1"/>
  <c r="K287" i="2" s="1"/>
  <c r="N286" i="2" a="1"/>
  <c r="N286" i="2" s="1"/>
  <c r="M286" i="2" a="1"/>
  <c r="M286" i="2" s="1"/>
  <c r="L286" i="2" a="1"/>
  <c r="L286" i="2" s="1"/>
  <c r="K286" i="2" a="1"/>
  <c r="K286" i="2" s="1"/>
  <c r="N285" i="2" a="1"/>
  <c r="N285" i="2" s="1"/>
  <c r="M285" i="2" a="1"/>
  <c r="M285" i="2" s="1"/>
  <c r="L285" i="2"/>
  <c r="L285" i="2" a="1"/>
  <c r="K285" i="2" a="1"/>
  <c r="K285" i="2" s="1"/>
  <c r="N284" i="2" a="1"/>
  <c r="N284" i="2" s="1"/>
  <c r="M284" i="2" a="1"/>
  <c r="M284" i="2" s="1"/>
  <c r="L284" i="2" a="1"/>
  <c r="L284" i="2" s="1"/>
  <c r="K284" i="2"/>
  <c r="K284" i="2" a="1"/>
  <c r="N283" i="2" a="1"/>
  <c r="N283" i="2" s="1"/>
  <c r="M283" i="2" a="1"/>
  <c r="M283" i="2" s="1"/>
  <c r="L283" i="2" a="1"/>
  <c r="L283" i="2" s="1"/>
  <c r="K283" i="2" a="1"/>
  <c r="K283" i="2" s="1"/>
  <c r="N282" i="2"/>
  <c r="N282" i="2" a="1"/>
  <c r="M282" i="2" a="1"/>
  <c r="M282" i="2" s="1"/>
  <c r="L282" i="2" a="1"/>
  <c r="L282" i="2" s="1"/>
  <c r="K282" i="2" a="1"/>
  <c r="K282" i="2" s="1"/>
  <c r="N281" i="2" a="1"/>
  <c r="N281" i="2" s="1"/>
  <c r="M281" i="2" a="1"/>
  <c r="M281" i="2" s="1"/>
  <c r="L281" i="2" a="1"/>
  <c r="L281" i="2" s="1"/>
  <c r="K281" i="2" a="1"/>
  <c r="K281" i="2" s="1"/>
  <c r="N280" i="2" a="1"/>
  <c r="N280" i="2" s="1"/>
  <c r="M280" i="2" a="1"/>
  <c r="M280" i="2" s="1"/>
  <c r="L280" i="2" a="1"/>
  <c r="L280" i="2" s="1"/>
  <c r="K280" i="2" a="1"/>
  <c r="K280" i="2" s="1"/>
  <c r="N279" i="2" a="1"/>
  <c r="N279" i="2" s="1"/>
  <c r="M279" i="2" a="1"/>
  <c r="M279" i="2" s="1"/>
  <c r="L279" i="2"/>
  <c r="L279" i="2" a="1"/>
  <c r="K279" i="2" a="1"/>
  <c r="K279" i="2" s="1"/>
  <c r="N278" i="2" a="1"/>
  <c r="N278" i="2" s="1"/>
  <c r="M278" i="2" a="1"/>
  <c r="M278" i="2" s="1"/>
  <c r="L278" i="2" a="1"/>
  <c r="L278" i="2" s="1"/>
  <c r="K278" i="2"/>
  <c r="K278" i="2" a="1"/>
  <c r="N277" i="2" a="1"/>
  <c r="N277" i="2" s="1"/>
  <c r="M277" i="2" a="1"/>
  <c r="M277" i="2" s="1"/>
  <c r="L277" i="2" a="1"/>
  <c r="L277" i="2" s="1"/>
  <c r="K277" i="2" a="1"/>
  <c r="K277" i="2" s="1"/>
  <c r="N276" i="2"/>
  <c r="N276" i="2" a="1"/>
  <c r="M276" i="2" a="1"/>
  <c r="M276" i="2" s="1"/>
  <c r="L276" i="2" a="1"/>
  <c r="L276" i="2" s="1"/>
  <c r="K276" i="2" a="1"/>
  <c r="K276" i="2" s="1"/>
  <c r="N275" i="2" a="1"/>
  <c r="N275" i="2" s="1"/>
  <c r="M275" i="2" a="1"/>
  <c r="M275" i="2" s="1"/>
  <c r="L275" i="2" a="1"/>
  <c r="L275" i="2" s="1"/>
  <c r="K275" i="2" a="1"/>
  <c r="K275" i="2" s="1"/>
  <c r="N274" i="2" a="1"/>
  <c r="N274" i="2" s="1"/>
  <c r="M274" i="2" a="1"/>
  <c r="M274" i="2" s="1"/>
  <c r="L274" i="2" a="1"/>
  <c r="L274" i="2" s="1"/>
  <c r="K274" i="2" a="1"/>
  <c r="K274" i="2" s="1"/>
  <c r="N273" i="2" a="1"/>
  <c r="N273" i="2" s="1"/>
  <c r="M273" i="2" a="1"/>
  <c r="M273" i="2" s="1"/>
  <c r="L273" i="2"/>
  <c r="L273" i="2" a="1"/>
  <c r="K273" i="2" a="1"/>
  <c r="K273" i="2" s="1"/>
  <c r="N272" i="2" a="1"/>
  <c r="N272" i="2" s="1"/>
  <c r="M272" i="2" a="1"/>
  <c r="M272" i="2" s="1"/>
  <c r="L272" i="2" a="1"/>
  <c r="L272" i="2" s="1"/>
  <c r="K272" i="2"/>
  <c r="K272" i="2" a="1"/>
  <c r="N271" i="2" a="1"/>
  <c r="N271" i="2" s="1"/>
  <c r="M271" i="2" a="1"/>
  <c r="M271" i="2" s="1"/>
  <c r="L271" i="2" a="1"/>
  <c r="L271" i="2" s="1"/>
  <c r="K271" i="2" a="1"/>
  <c r="K271" i="2" s="1"/>
  <c r="N270" i="2"/>
  <c r="N270" i="2" a="1"/>
  <c r="M270" i="2" a="1"/>
  <c r="M270" i="2" s="1"/>
  <c r="L270" i="2" a="1"/>
  <c r="L270" i="2" s="1"/>
  <c r="K270" i="2" a="1"/>
  <c r="K270" i="2" s="1"/>
  <c r="N269" i="2" a="1"/>
  <c r="N269" i="2" s="1"/>
  <c r="M269" i="2" a="1"/>
  <c r="M269" i="2" s="1"/>
  <c r="L269" i="2" a="1"/>
  <c r="L269" i="2" s="1"/>
  <c r="K269" i="2" a="1"/>
  <c r="K269" i="2" s="1"/>
  <c r="N268" i="2" a="1"/>
  <c r="N268" i="2" s="1"/>
  <c r="M268" i="2" a="1"/>
  <c r="M268" i="2" s="1"/>
  <c r="L268" i="2" a="1"/>
  <c r="L268" i="2" s="1"/>
  <c r="K268" i="2" a="1"/>
  <c r="K268" i="2" s="1"/>
  <c r="N267" i="2" a="1"/>
  <c r="N267" i="2" s="1"/>
  <c r="M267" i="2" a="1"/>
  <c r="M267" i="2" s="1"/>
  <c r="L267" i="2"/>
  <c r="L267" i="2" a="1"/>
  <c r="K267" i="2" a="1"/>
  <c r="K267" i="2" s="1"/>
  <c r="N266" i="2" a="1"/>
  <c r="N266" i="2" s="1"/>
  <c r="M266" i="2" a="1"/>
  <c r="M266" i="2" s="1"/>
  <c r="L266" i="2" a="1"/>
  <c r="L266" i="2" s="1"/>
  <c r="K266" i="2"/>
  <c r="K266" i="2" a="1"/>
  <c r="N265" i="2" a="1"/>
  <c r="N265" i="2" s="1"/>
  <c r="M265" i="2" a="1"/>
  <c r="M265" i="2" s="1"/>
  <c r="L265" i="2" a="1"/>
  <c r="L265" i="2" s="1"/>
  <c r="K265" i="2" a="1"/>
  <c r="K265" i="2" s="1"/>
  <c r="N264" i="2"/>
  <c r="N264" i="2" a="1"/>
  <c r="M264" i="2" a="1"/>
  <c r="M264" i="2" s="1"/>
  <c r="L264" i="2" a="1"/>
  <c r="L264" i="2" s="1"/>
  <c r="K264" i="2" a="1"/>
  <c r="K264" i="2" s="1"/>
  <c r="N263" i="2" a="1"/>
  <c r="N263" i="2" s="1"/>
  <c r="M263" i="2" a="1"/>
  <c r="M263" i="2" s="1"/>
  <c r="L263" i="2" a="1"/>
  <c r="L263" i="2" s="1"/>
  <c r="K263" i="2" a="1"/>
  <c r="K263" i="2" s="1"/>
  <c r="N262" i="2" a="1"/>
  <c r="N262" i="2" s="1"/>
  <c r="M262" i="2" a="1"/>
  <c r="M262" i="2" s="1"/>
  <c r="L262" i="2" a="1"/>
  <c r="L262" i="2" s="1"/>
  <c r="K262" i="2" a="1"/>
  <c r="K262" i="2" s="1"/>
  <c r="N261" i="2" a="1"/>
  <c r="N261" i="2" s="1"/>
  <c r="M261" i="2" a="1"/>
  <c r="M261" i="2" s="1"/>
  <c r="L261" i="2"/>
  <c r="L261" i="2" a="1"/>
  <c r="K261" i="2" a="1"/>
  <c r="K261" i="2" s="1"/>
  <c r="N260" i="2" a="1"/>
  <c r="N260" i="2" s="1"/>
  <c r="M260" i="2" a="1"/>
  <c r="M260" i="2" s="1"/>
  <c r="L260" i="2" a="1"/>
  <c r="L260" i="2" s="1"/>
  <c r="K260" i="2"/>
  <c r="K260" i="2" a="1"/>
  <c r="N259" i="2" a="1"/>
  <c r="N259" i="2" s="1"/>
  <c r="M259" i="2" a="1"/>
  <c r="M259" i="2" s="1"/>
  <c r="L259" i="2" a="1"/>
  <c r="L259" i="2" s="1"/>
  <c r="K259" i="2" a="1"/>
  <c r="K259" i="2" s="1"/>
  <c r="N258" i="2"/>
  <c r="N258" i="2" a="1"/>
  <c r="M258" i="2" a="1"/>
  <c r="M258" i="2" s="1"/>
  <c r="L258" i="2" a="1"/>
  <c r="L258" i="2" s="1"/>
  <c r="K258" i="2" a="1"/>
  <c r="K258" i="2" s="1"/>
  <c r="N257" i="2" a="1"/>
  <c r="N257" i="2" s="1"/>
  <c r="M257" i="2" a="1"/>
  <c r="M257" i="2" s="1"/>
  <c r="L257" i="2" a="1"/>
  <c r="L257" i="2" s="1"/>
  <c r="K257" i="2" a="1"/>
  <c r="K257" i="2" s="1"/>
  <c r="N256" i="2" a="1"/>
  <c r="N256" i="2" s="1"/>
  <c r="M256" i="2" a="1"/>
  <c r="M256" i="2" s="1"/>
  <c r="L256" i="2" a="1"/>
  <c r="L256" i="2" s="1"/>
  <c r="K256" i="2" a="1"/>
  <c r="K256" i="2" s="1"/>
  <c r="N255" i="2" a="1"/>
  <c r="N255" i="2" s="1"/>
  <c r="M255" i="2"/>
  <c r="M255" i="2" a="1"/>
  <c r="L255" i="2"/>
  <c r="L255" i="2" a="1"/>
  <c r="K255" i="2" a="1"/>
  <c r="K255" i="2" s="1"/>
  <c r="N254" i="2" a="1"/>
  <c r="N254" i="2" s="1"/>
  <c r="M254" i="2" a="1"/>
  <c r="M254" i="2" s="1"/>
  <c r="L254" i="2" a="1"/>
  <c r="L254" i="2" s="1"/>
  <c r="K254" i="2"/>
  <c r="K254" i="2" a="1"/>
  <c r="N253" i="2" a="1"/>
  <c r="N253" i="2" s="1"/>
  <c r="M253" i="2" a="1"/>
  <c r="M253" i="2" s="1"/>
  <c r="L253" i="2" a="1"/>
  <c r="L253" i="2" s="1"/>
  <c r="K253" i="2" a="1"/>
  <c r="K253" i="2" s="1"/>
  <c r="N252" i="2"/>
  <c r="N252" i="2" a="1"/>
  <c r="M252" i="2" a="1"/>
  <c r="M252" i="2" s="1"/>
  <c r="L252" i="2" a="1"/>
  <c r="L252" i="2" s="1"/>
  <c r="K252" i="2" a="1"/>
  <c r="K252" i="2" s="1"/>
  <c r="N251" i="2" a="1"/>
  <c r="N251" i="2" s="1"/>
  <c r="M251" i="2" a="1"/>
  <c r="M251" i="2" s="1"/>
  <c r="L251" i="2" a="1"/>
  <c r="L251" i="2" s="1"/>
  <c r="K251" i="2" a="1"/>
  <c r="K251" i="2" s="1"/>
  <c r="N250" i="2" a="1"/>
  <c r="N250" i="2" s="1"/>
  <c r="M250" i="2" a="1"/>
  <c r="M250" i="2" s="1"/>
  <c r="L250" i="2" a="1"/>
  <c r="L250" i="2" s="1"/>
  <c r="K250" i="2" a="1"/>
  <c r="K250" i="2" s="1"/>
  <c r="N249" i="2" a="1"/>
  <c r="N249" i="2" s="1"/>
  <c r="M249" i="2"/>
  <c r="M249" i="2" a="1"/>
  <c r="L249" i="2"/>
  <c r="L249" i="2" a="1"/>
  <c r="K249" i="2" a="1"/>
  <c r="K249" i="2" s="1"/>
  <c r="N248" i="2" a="1"/>
  <c r="N248" i="2" s="1"/>
  <c r="M248" i="2" a="1"/>
  <c r="M248" i="2" s="1"/>
  <c r="L248" i="2" a="1"/>
  <c r="L248" i="2" s="1"/>
  <c r="K248" i="2"/>
  <c r="K248" i="2" a="1"/>
  <c r="N247" i="2" a="1"/>
  <c r="N247" i="2" s="1"/>
  <c r="M247" i="2" a="1"/>
  <c r="M247" i="2" s="1"/>
  <c r="L247" i="2" a="1"/>
  <c r="L247" i="2" s="1"/>
  <c r="K247" i="2" a="1"/>
  <c r="K247" i="2" s="1"/>
  <c r="N246" i="2"/>
  <c r="N246" i="2" a="1"/>
  <c r="M246" i="2" a="1"/>
  <c r="M246" i="2" s="1"/>
  <c r="L246" i="2" a="1"/>
  <c r="L246" i="2" s="1"/>
  <c r="K246" i="2" a="1"/>
  <c r="K246" i="2" s="1"/>
  <c r="N245" i="2" a="1"/>
  <c r="N245" i="2" s="1"/>
  <c r="M245" i="2" a="1"/>
  <c r="M245" i="2" s="1"/>
  <c r="L245" i="2" a="1"/>
  <c r="L245" i="2" s="1"/>
  <c r="K245" i="2" a="1"/>
  <c r="K245" i="2" s="1"/>
  <c r="N244" i="2" a="1"/>
  <c r="N244" i="2" s="1"/>
  <c r="M244" i="2" a="1"/>
  <c r="M244" i="2" s="1"/>
  <c r="L244" i="2" a="1"/>
  <c r="L244" i="2" s="1"/>
  <c r="K244" i="2" a="1"/>
  <c r="K244" i="2" s="1"/>
  <c r="N243" i="2" a="1"/>
  <c r="N243" i="2" s="1"/>
  <c r="M243" i="2"/>
  <c r="M243" i="2" a="1"/>
  <c r="L243" i="2"/>
  <c r="L243" i="2" a="1"/>
  <c r="K243" i="2" a="1"/>
  <c r="K243" i="2" s="1"/>
  <c r="N242" i="2" a="1"/>
  <c r="N242" i="2" s="1"/>
  <c r="M242" i="2" a="1"/>
  <c r="M242" i="2" s="1"/>
  <c r="L242" i="2" a="1"/>
  <c r="L242" i="2" s="1"/>
  <c r="K242" i="2"/>
  <c r="K242" i="2" a="1"/>
  <c r="N241" i="2" a="1"/>
  <c r="N241" i="2" s="1"/>
  <c r="M241" i="2" a="1"/>
  <c r="M241" i="2" s="1"/>
  <c r="L241" i="2" a="1"/>
  <c r="L241" i="2" s="1"/>
  <c r="K241" i="2" a="1"/>
  <c r="K241" i="2" s="1"/>
  <c r="N240" i="2"/>
  <c r="N240" i="2" a="1"/>
  <c r="M240" i="2" a="1"/>
  <c r="M240" i="2" s="1"/>
  <c r="L240" i="2" a="1"/>
  <c r="L240" i="2" s="1"/>
  <c r="K240" i="2" a="1"/>
  <c r="K240" i="2" s="1"/>
  <c r="N239" i="2" a="1"/>
  <c r="N239" i="2" s="1"/>
  <c r="M239" i="2" a="1"/>
  <c r="M239" i="2" s="1"/>
  <c r="L239" i="2" a="1"/>
  <c r="L239" i="2" s="1"/>
  <c r="K239" i="2" a="1"/>
  <c r="K239" i="2" s="1"/>
  <c r="N238" i="2" a="1"/>
  <c r="N238" i="2" s="1"/>
  <c r="M238" i="2" a="1"/>
  <c r="M238" i="2" s="1"/>
  <c r="L238" i="2" a="1"/>
  <c r="L238" i="2" s="1"/>
  <c r="K238" i="2" a="1"/>
  <c r="K238" i="2" s="1"/>
  <c r="N237" i="2" a="1"/>
  <c r="N237" i="2" s="1"/>
  <c r="M237" i="2"/>
  <c r="M237" i="2" a="1"/>
  <c r="L237" i="2"/>
  <c r="L237" i="2" a="1"/>
  <c r="K237" i="2" a="1"/>
  <c r="K237" i="2" s="1"/>
  <c r="N236" i="2" a="1"/>
  <c r="N236" i="2" s="1"/>
  <c r="M236" i="2" a="1"/>
  <c r="M236" i="2" s="1"/>
  <c r="L236" i="2" a="1"/>
  <c r="L236" i="2" s="1"/>
  <c r="K236" i="2"/>
  <c r="K236" i="2" a="1"/>
  <c r="N235" i="2" a="1"/>
  <c r="N235" i="2" s="1"/>
  <c r="M235" i="2" a="1"/>
  <c r="M235" i="2" s="1"/>
  <c r="L235" i="2" a="1"/>
  <c r="L235" i="2" s="1"/>
  <c r="K235" i="2" a="1"/>
  <c r="K235" i="2" s="1"/>
  <c r="N234" i="2"/>
  <c r="N234" i="2" a="1"/>
  <c r="M234" i="2" a="1"/>
  <c r="M234" i="2" s="1"/>
  <c r="L234" i="2" a="1"/>
  <c r="L234" i="2" s="1"/>
  <c r="K234" i="2" a="1"/>
  <c r="K234" i="2" s="1"/>
  <c r="N233" i="2" a="1"/>
  <c r="N233" i="2" s="1"/>
  <c r="M233" i="2" a="1"/>
  <c r="M233" i="2" s="1"/>
  <c r="L233" i="2" a="1"/>
  <c r="L233" i="2" s="1"/>
  <c r="K233" i="2" a="1"/>
  <c r="K233" i="2" s="1"/>
  <c r="N232" i="2" a="1"/>
  <c r="N232" i="2" s="1"/>
  <c r="M232" i="2" a="1"/>
  <c r="M232" i="2" s="1"/>
  <c r="L232" i="2" a="1"/>
  <c r="L232" i="2" s="1"/>
  <c r="K232" i="2" a="1"/>
  <c r="K232" i="2" s="1"/>
  <c r="N231" i="2" a="1"/>
  <c r="N231" i="2" s="1"/>
  <c r="M231" i="2"/>
  <c r="M231" i="2" a="1"/>
  <c r="L231" i="2"/>
  <c r="L231" i="2" a="1"/>
  <c r="K231" i="2" a="1"/>
  <c r="K231" i="2" s="1"/>
  <c r="N230" i="2" a="1"/>
  <c r="N230" i="2" s="1"/>
  <c r="M230" i="2" a="1"/>
  <c r="M230" i="2" s="1"/>
  <c r="L230" i="2" a="1"/>
  <c r="L230" i="2" s="1"/>
  <c r="K230" i="2"/>
  <c r="K230" i="2" a="1"/>
  <c r="N229" i="2" a="1"/>
  <c r="N229" i="2" s="1"/>
  <c r="M229" i="2" a="1"/>
  <c r="M229" i="2" s="1"/>
  <c r="L229" i="2" a="1"/>
  <c r="L229" i="2" s="1"/>
  <c r="K229" i="2" a="1"/>
  <c r="K229" i="2" s="1"/>
  <c r="N228" i="2"/>
  <c r="N228" i="2" a="1"/>
  <c r="M228" i="2" a="1"/>
  <c r="M228" i="2" s="1"/>
  <c r="L228" i="2" a="1"/>
  <c r="L228" i="2" s="1"/>
  <c r="K228" i="2" a="1"/>
  <c r="K228" i="2" s="1"/>
  <c r="N227" i="2" a="1"/>
  <c r="N227" i="2" s="1"/>
  <c r="M227" i="2" a="1"/>
  <c r="M227" i="2" s="1"/>
  <c r="L227" i="2" a="1"/>
  <c r="L227" i="2" s="1"/>
  <c r="K227" i="2" a="1"/>
  <c r="K227" i="2" s="1"/>
  <c r="N226" i="2" a="1"/>
  <c r="N226" i="2" s="1"/>
  <c r="M226" i="2" a="1"/>
  <c r="M226" i="2" s="1"/>
  <c r="L226" i="2" a="1"/>
  <c r="L226" i="2" s="1"/>
  <c r="K226" i="2" a="1"/>
  <c r="K226" i="2" s="1"/>
  <c r="N225" i="2" a="1"/>
  <c r="N225" i="2" s="1"/>
  <c r="M225" i="2"/>
  <c r="M225" i="2" a="1"/>
  <c r="L225" i="2"/>
  <c r="L225" i="2" a="1"/>
  <c r="K225" i="2" a="1"/>
  <c r="K225" i="2" s="1"/>
  <c r="N224" i="2" a="1"/>
  <c r="N224" i="2" s="1"/>
  <c r="M224" i="2" a="1"/>
  <c r="M224" i="2" s="1"/>
  <c r="L224" i="2" a="1"/>
  <c r="L224" i="2" s="1"/>
  <c r="K224" i="2"/>
  <c r="K224" i="2" a="1"/>
  <c r="N223" i="2" a="1"/>
  <c r="N223" i="2" s="1"/>
  <c r="M223" i="2" a="1"/>
  <c r="M223" i="2" s="1"/>
  <c r="L223" i="2" a="1"/>
  <c r="L223" i="2" s="1"/>
  <c r="K223" i="2" a="1"/>
  <c r="K223" i="2" s="1"/>
  <c r="N222" i="2"/>
  <c r="N222" i="2" a="1"/>
  <c r="M222" i="2" a="1"/>
  <c r="M222" i="2" s="1"/>
  <c r="L222" i="2" a="1"/>
  <c r="L222" i="2" s="1"/>
  <c r="K222" i="2" a="1"/>
  <c r="K222" i="2" s="1"/>
  <c r="N221" i="2" a="1"/>
  <c r="N221" i="2" s="1"/>
  <c r="M221" i="2" a="1"/>
  <c r="M221" i="2" s="1"/>
  <c r="L221" i="2" a="1"/>
  <c r="L221" i="2" s="1"/>
  <c r="K221" i="2" a="1"/>
  <c r="K221" i="2" s="1"/>
  <c r="N220" i="2" a="1"/>
  <c r="N220" i="2" s="1"/>
  <c r="M220" i="2" a="1"/>
  <c r="M220" i="2" s="1"/>
  <c r="L220" i="2" a="1"/>
  <c r="L220" i="2" s="1"/>
  <c r="K220" i="2" a="1"/>
  <c r="K220" i="2" s="1"/>
  <c r="N219" i="2" a="1"/>
  <c r="N219" i="2" s="1"/>
  <c r="M219" i="2"/>
  <c r="M219" i="2" a="1"/>
  <c r="L219" i="2"/>
  <c r="L219" i="2" a="1"/>
  <c r="K219" i="2" a="1"/>
  <c r="K219" i="2" s="1"/>
  <c r="N218" i="2" a="1"/>
  <c r="N218" i="2" s="1"/>
  <c r="M218" i="2" a="1"/>
  <c r="M218" i="2" s="1"/>
  <c r="L218" i="2" a="1"/>
  <c r="L218" i="2" s="1"/>
  <c r="K218" i="2"/>
  <c r="K218" i="2" a="1"/>
  <c r="N217" i="2" a="1"/>
  <c r="N217" i="2" s="1"/>
  <c r="M217" i="2" a="1"/>
  <c r="M217" i="2" s="1"/>
  <c r="L217" i="2" a="1"/>
  <c r="L217" i="2" s="1"/>
  <c r="K217" i="2" a="1"/>
  <c r="K217" i="2" s="1"/>
  <c r="N216" i="2"/>
  <c r="N216" i="2" a="1"/>
  <c r="M216" i="2" a="1"/>
  <c r="M216" i="2" s="1"/>
  <c r="L216" i="2" a="1"/>
  <c r="L216" i="2" s="1"/>
  <c r="K216" i="2" a="1"/>
  <c r="K216" i="2" s="1"/>
  <c r="N215" i="2" a="1"/>
  <c r="N215" i="2" s="1"/>
  <c r="M215" i="2" a="1"/>
  <c r="M215" i="2" s="1"/>
  <c r="L215" i="2" a="1"/>
  <c r="L215" i="2" s="1"/>
  <c r="K215" i="2" a="1"/>
  <c r="K215" i="2" s="1"/>
  <c r="N214" i="2" a="1"/>
  <c r="N214" i="2" s="1"/>
  <c r="M214" i="2" a="1"/>
  <c r="M214" i="2" s="1"/>
  <c r="L214" i="2" a="1"/>
  <c r="L214" i="2" s="1"/>
  <c r="K214" i="2" a="1"/>
  <c r="K214" i="2" s="1"/>
  <c r="N213" i="2" a="1"/>
  <c r="N213" i="2" s="1"/>
  <c r="M213" i="2"/>
  <c r="M213" i="2" a="1"/>
  <c r="L213" i="2"/>
  <c r="L213" i="2" a="1"/>
  <c r="K213" i="2" a="1"/>
  <c r="K213" i="2" s="1"/>
  <c r="N212" i="2" a="1"/>
  <c r="N212" i="2" s="1"/>
  <c r="M212" i="2" a="1"/>
  <c r="M212" i="2" s="1"/>
  <c r="L212" i="2" a="1"/>
  <c r="L212" i="2" s="1"/>
  <c r="K212" i="2"/>
  <c r="K212" i="2" a="1"/>
  <c r="N211" i="2" a="1"/>
  <c r="N211" i="2" s="1"/>
  <c r="M211" i="2" a="1"/>
  <c r="M211" i="2" s="1"/>
  <c r="L211" i="2" a="1"/>
  <c r="L211" i="2" s="1"/>
  <c r="K211" i="2" a="1"/>
  <c r="K211" i="2" s="1"/>
  <c r="N210" i="2"/>
  <c r="N210" i="2" a="1"/>
  <c r="M210" i="2" a="1"/>
  <c r="M210" i="2" s="1"/>
  <c r="L210" i="2" a="1"/>
  <c r="L210" i="2" s="1"/>
  <c r="K210" i="2" a="1"/>
  <c r="K210" i="2" s="1"/>
  <c r="N209" i="2" a="1"/>
  <c r="N209" i="2" s="1"/>
  <c r="M209" i="2" a="1"/>
  <c r="M209" i="2" s="1"/>
  <c r="L209" i="2" a="1"/>
  <c r="L209" i="2" s="1"/>
  <c r="K209" i="2" a="1"/>
  <c r="K209" i="2" s="1"/>
  <c r="N208" i="2" a="1"/>
  <c r="N208" i="2" s="1"/>
  <c r="M208" i="2" a="1"/>
  <c r="M208" i="2" s="1"/>
  <c r="L208" i="2" a="1"/>
  <c r="L208" i="2" s="1"/>
  <c r="K208" i="2" a="1"/>
  <c r="K208" i="2" s="1"/>
  <c r="N207" i="2" a="1"/>
  <c r="N207" i="2" s="1"/>
  <c r="M207" i="2"/>
  <c r="M207" i="2" a="1"/>
  <c r="L207" i="2"/>
  <c r="L207" i="2" a="1"/>
  <c r="K207" i="2" a="1"/>
  <c r="K207" i="2" s="1"/>
  <c r="N206" i="2" a="1"/>
  <c r="N206" i="2" s="1"/>
  <c r="M206" i="2" a="1"/>
  <c r="M206" i="2" s="1"/>
  <c r="L206" i="2" a="1"/>
  <c r="L206" i="2" s="1"/>
  <c r="K206" i="2"/>
  <c r="K206" i="2" a="1"/>
  <c r="N205" i="2" a="1"/>
  <c r="N205" i="2" s="1"/>
  <c r="M205" i="2" a="1"/>
  <c r="M205" i="2" s="1"/>
  <c r="L205" i="2" a="1"/>
  <c r="L205" i="2" s="1"/>
  <c r="K205" i="2" a="1"/>
  <c r="K205" i="2" s="1"/>
  <c r="N204" i="2"/>
  <c r="N204" i="2" a="1"/>
  <c r="M204" i="2" a="1"/>
  <c r="M204" i="2" s="1"/>
  <c r="L204" i="2" a="1"/>
  <c r="L204" i="2" s="1"/>
  <c r="K204" i="2" a="1"/>
  <c r="K204" i="2" s="1"/>
  <c r="N203" i="2" a="1"/>
  <c r="N203" i="2" s="1"/>
  <c r="M203" i="2" a="1"/>
  <c r="M203" i="2" s="1"/>
  <c r="L203" i="2" a="1"/>
  <c r="L203" i="2" s="1"/>
  <c r="K203" i="2" a="1"/>
  <c r="K203" i="2" s="1"/>
  <c r="N202" i="2" a="1"/>
  <c r="N202" i="2" s="1"/>
  <c r="M202" i="2" a="1"/>
  <c r="M202" i="2" s="1"/>
  <c r="L202" i="2" a="1"/>
  <c r="L202" i="2" s="1"/>
  <c r="K202" i="2" a="1"/>
  <c r="K202" i="2" s="1"/>
  <c r="N201" i="2" a="1"/>
  <c r="N201" i="2" s="1"/>
  <c r="M201" i="2"/>
  <c r="M201" i="2" a="1"/>
  <c r="L201" i="2"/>
  <c r="L201" i="2" a="1"/>
  <c r="K201" i="2" a="1"/>
  <c r="K201" i="2" s="1"/>
  <c r="N200" i="2" a="1"/>
  <c r="N200" i="2" s="1"/>
  <c r="M200" i="2" a="1"/>
  <c r="M200" i="2" s="1"/>
  <c r="L200" i="2" a="1"/>
  <c r="L200" i="2" s="1"/>
  <c r="K200" i="2"/>
  <c r="K200" i="2" a="1"/>
  <c r="N199" i="2" a="1"/>
  <c r="N199" i="2" s="1"/>
  <c r="M199" i="2" a="1"/>
  <c r="M199" i="2" s="1"/>
  <c r="L199" i="2" a="1"/>
  <c r="L199" i="2" s="1"/>
  <c r="K199" i="2" a="1"/>
  <c r="K199" i="2" s="1"/>
  <c r="N198" i="2"/>
  <c r="N198" i="2" a="1"/>
  <c r="M198" i="2" a="1"/>
  <c r="M198" i="2" s="1"/>
  <c r="L198" i="2" a="1"/>
  <c r="L198" i="2" s="1"/>
  <c r="K198" i="2" a="1"/>
  <c r="K198" i="2" s="1"/>
  <c r="N197" i="2" a="1"/>
  <c r="N197" i="2" s="1"/>
  <c r="M197" i="2" a="1"/>
  <c r="M197" i="2" s="1"/>
  <c r="L197" i="2" a="1"/>
  <c r="L197" i="2" s="1"/>
  <c r="K197" i="2" a="1"/>
  <c r="K197" i="2" s="1"/>
  <c r="N196" i="2" a="1"/>
  <c r="N196" i="2" s="1"/>
  <c r="M196" i="2" a="1"/>
  <c r="M196" i="2" s="1"/>
  <c r="L196" i="2" a="1"/>
  <c r="L196" i="2" s="1"/>
  <c r="K196" i="2" a="1"/>
  <c r="K196" i="2" s="1"/>
  <c r="N195" i="2" a="1"/>
  <c r="N195" i="2" s="1"/>
  <c r="M195" i="2"/>
  <c r="M195" i="2" a="1"/>
  <c r="L195" i="2"/>
  <c r="L195" i="2" a="1"/>
  <c r="K195" i="2" a="1"/>
  <c r="K195" i="2" s="1"/>
  <c r="N194" i="2" a="1"/>
  <c r="N194" i="2" s="1"/>
  <c r="M194" i="2" a="1"/>
  <c r="M194" i="2" s="1"/>
  <c r="L194" i="2" a="1"/>
  <c r="L194" i="2" s="1"/>
  <c r="K194" i="2"/>
  <c r="K194" i="2" a="1"/>
  <c r="N193" i="2" a="1"/>
  <c r="N193" i="2" s="1"/>
  <c r="M193" i="2" a="1"/>
  <c r="M193" i="2" s="1"/>
  <c r="L193" i="2" a="1"/>
  <c r="L193" i="2" s="1"/>
  <c r="K193" i="2" a="1"/>
  <c r="K193" i="2" s="1"/>
  <c r="N192" i="2"/>
  <c r="N192" i="2" a="1"/>
  <c r="M192" i="2" a="1"/>
  <c r="M192" i="2" s="1"/>
  <c r="L192" i="2" a="1"/>
  <c r="L192" i="2" s="1"/>
  <c r="K192" i="2" a="1"/>
  <c r="K192" i="2" s="1"/>
  <c r="N191" i="2" a="1"/>
  <c r="N191" i="2" s="1"/>
  <c r="M191" i="2" a="1"/>
  <c r="M191" i="2" s="1"/>
  <c r="L191" i="2" a="1"/>
  <c r="L191" i="2" s="1"/>
  <c r="K191" i="2" a="1"/>
  <c r="K191" i="2" s="1"/>
  <c r="N190" i="2" a="1"/>
  <c r="N190" i="2" s="1"/>
  <c r="M190" i="2" a="1"/>
  <c r="M190" i="2" s="1"/>
  <c r="L190" i="2" a="1"/>
  <c r="L190" i="2" s="1"/>
  <c r="K190" i="2" a="1"/>
  <c r="K190" i="2" s="1"/>
  <c r="N189" i="2" a="1"/>
  <c r="N189" i="2" s="1"/>
  <c r="M189" i="2"/>
  <c r="M189" i="2" a="1"/>
  <c r="L189" i="2"/>
  <c r="L189" i="2" a="1"/>
  <c r="K189" i="2" a="1"/>
  <c r="K189" i="2" s="1"/>
  <c r="N188" i="2" a="1"/>
  <c r="N188" i="2" s="1"/>
  <c r="M188" i="2" a="1"/>
  <c r="M188" i="2" s="1"/>
  <c r="L188" i="2" a="1"/>
  <c r="L188" i="2" s="1"/>
  <c r="K188" i="2"/>
  <c r="K188" i="2" a="1"/>
  <c r="N187" i="2" a="1"/>
  <c r="N187" i="2" s="1"/>
  <c r="M187" i="2" a="1"/>
  <c r="M187" i="2" s="1"/>
  <c r="L187" i="2" a="1"/>
  <c r="L187" i="2" s="1"/>
  <c r="K187" i="2" a="1"/>
  <c r="K187" i="2" s="1"/>
  <c r="N186" i="2"/>
  <c r="N186" i="2" a="1"/>
  <c r="M186" i="2" a="1"/>
  <c r="M186" i="2" s="1"/>
  <c r="L186" i="2" a="1"/>
  <c r="L186" i="2" s="1"/>
  <c r="K186" i="2" a="1"/>
  <c r="K186" i="2" s="1"/>
  <c r="N185" i="2" a="1"/>
  <c r="N185" i="2" s="1"/>
  <c r="M185" i="2" a="1"/>
  <c r="M185" i="2" s="1"/>
  <c r="L185" i="2" a="1"/>
  <c r="L185" i="2" s="1"/>
  <c r="K185" i="2" a="1"/>
  <c r="K185" i="2" s="1"/>
  <c r="N184" i="2" a="1"/>
  <c r="N184" i="2" s="1"/>
  <c r="M184" i="2" a="1"/>
  <c r="M184" i="2" s="1"/>
  <c r="L184" i="2" a="1"/>
  <c r="L184" i="2" s="1"/>
  <c r="K184" i="2" a="1"/>
  <c r="K184" i="2" s="1"/>
  <c r="N183" i="2" a="1"/>
  <c r="N183" i="2" s="1"/>
  <c r="M183" i="2"/>
  <c r="M183" i="2" a="1"/>
  <c r="L183" i="2"/>
  <c r="L183" i="2" a="1"/>
  <c r="K183" i="2" a="1"/>
  <c r="K183" i="2" s="1"/>
  <c r="N182" i="2" a="1"/>
  <c r="N182" i="2" s="1"/>
  <c r="M182" i="2" a="1"/>
  <c r="M182" i="2" s="1"/>
  <c r="L182" i="2" a="1"/>
  <c r="L182" i="2" s="1"/>
  <c r="K182" i="2"/>
  <c r="K182" i="2" a="1"/>
  <c r="N181" i="2" a="1"/>
  <c r="N181" i="2" s="1"/>
  <c r="M181" i="2" a="1"/>
  <c r="M181" i="2" s="1"/>
  <c r="L181" i="2" a="1"/>
  <c r="L181" i="2" s="1"/>
  <c r="K181" i="2" a="1"/>
  <c r="K181" i="2" s="1"/>
  <c r="N180" i="2"/>
  <c r="N180" i="2" a="1"/>
  <c r="M180" i="2" a="1"/>
  <c r="M180" i="2" s="1"/>
  <c r="L180" i="2" a="1"/>
  <c r="L180" i="2" s="1"/>
  <c r="K180" i="2" a="1"/>
  <c r="K180" i="2" s="1"/>
  <c r="N179" i="2" a="1"/>
  <c r="N179" i="2" s="1"/>
  <c r="M179" i="2" a="1"/>
  <c r="M179" i="2" s="1"/>
  <c r="L179" i="2" a="1"/>
  <c r="L179" i="2" s="1"/>
  <c r="K179" i="2" a="1"/>
  <c r="K179" i="2" s="1"/>
  <c r="N178" i="2" a="1"/>
  <c r="N178" i="2" s="1"/>
  <c r="M178" i="2" a="1"/>
  <c r="M178" i="2" s="1"/>
  <c r="L178" i="2" a="1"/>
  <c r="L178" i="2" s="1"/>
  <c r="K178" i="2" a="1"/>
  <c r="K178" i="2" s="1"/>
  <c r="N177" i="2" a="1"/>
  <c r="N177" i="2" s="1"/>
  <c r="M177" i="2"/>
  <c r="M177" i="2" a="1"/>
  <c r="L177" i="2"/>
  <c r="L177" i="2" a="1"/>
  <c r="K177" i="2" a="1"/>
  <c r="K177" i="2" s="1"/>
  <c r="N176" i="2" a="1"/>
  <c r="N176" i="2" s="1"/>
  <c r="M176" i="2" a="1"/>
  <c r="M176" i="2" s="1"/>
  <c r="L176" i="2" a="1"/>
  <c r="L176" i="2" s="1"/>
  <c r="K176" i="2"/>
  <c r="K176" i="2" a="1"/>
  <c r="N175" i="2" a="1"/>
  <c r="N175" i="2" s="1"/>
  <c r="M175" i="2" a="1"/>
  <c r="M175" i="2" s="1"/>
  <c r="L175" i="2" a="1"/>
  <c r="L175" i="2" s="1"/>
  <c r="K175" i="2" a="1"/>
  <c r="K175" i="2" s="1"/>
  <c r="N174" i="2"/>
  <c r="N174" i="2" a="1"/>
  <c r="M174" i="2" a="1"/>
  <c r="M174" i="2" s="1"/>
  <c r="L174" i="2" a="1"/>
  <c r="L174" i="2" s="1"/>
  <c r="K174" i="2" a="1"/>
  <c r="K174" i="2" s="1"/>
  <c r="N173" i="2" a="1"/>
  <c r="N173" i="2" s="1"/>
  <c r="M173" i="2" a="1"/>
  <c r="M173" i="2" s="1"/>
  <c r="L173" i="2" a="1"/>
  <c r="L173" i="2" s="1"/>
  <c r="K173" i="2" a="1"/>
  <c r="K173" i="2" s="1"/>
  <c r="N172" i="2" a="1"/>
  <c r="N172" i="2" s="1"/>
  <c r="M172" i="2" a="1"/>
  <c r="M172" i="2" s="1"/>
  <c r="L172" i="2" a="1"/>
  <c r="L172" i="2" s="1"/>
  <c r="K172" i="2" a="1"/>
  <c r="K172" i="2" s="1"/>
  <c r="N171" i="2" a="1"/>
  <c r="N171" i="2" s="1"/>
  <c r="M171" i="2"/>
  <c r="M171" i="2" a="1"/>
  <c r="L171" i="2"/>
  <c r="L171" i="2" a="1"/>
  <c r="K171" i="2" a="1"/>
  <c r="K171" i="2" s="1"/>
  <c r="N170" i="2" a="1"/>
  <c r="N170" i="2" s="1"/>
  <c r="M170" i="2" a="1"/>
  <c r="M170" i="2" s="1"/>
  <c r="L170" i="2" a="1"/>
  <c r="L170" i="2" s="1"/>
  <c r="K170" i="2"/>
  <c r="K170" i="2" a="1"/>
  <c r="N169" i="2" a="1"/>
  <c r="N169" i="2" s="1"/>
  <c r="M169" i="2" a="1"/>
  <c r="M169" i="2" s="1"/>
  <c r="L169" i="2" a="1"/>
  <c r="L169" i="2" s="1"/>
  <c r="K169" i="2" a="1"/>
  <c r="K169" i="2" s="1"/>
  <c r="N168" i="2"/>
  <c r="N168" i="2" a="1"/>
  <c r="M168" i="2" a="1"/>
  <c r="M168" i="2" s="1"/>
  <c r="L168" i="2" a="1"/>
  <c r="L168" i="2" s="1"/>
  <c r="K168" i="2" a="1"/>
  <c r="K168" i="2" s="1"/>
  <c r="N167" i="2" a="1"/>
  <c r="N167" i="2" s="1"/>
  <c r="M167" i="2" a="1"/>
  <c r="M167" i="2" s="1"/>
  <c r="L167" i="2" a="1"/>
  <c r="L167" i="2" s="1"/>
  <c r="K167" i="2" a="1"/>
  <c r="K167" i="2" s="1"/>
  <c r="N166" i="2" a="1"/>
  <c r="N166" i="2" s="1"/>
  <c r="M166" i="2" a="1"/>
  <c r="M166" i="2" s="1"/>
  <c r="L166" i="2" a="1"/>
  <c r="L166" i="2" s="1"/>
  <c r="K166" i="2" a="1"/>
  <c r="K166" i="2" s="1"/>
  <c r="N165" i="2" a="1"/>
  <c r="N165" i="2" s="1"/>
  <c r="M165" i="2"/>
  <c r="M165" i="2" a="1"/>
  <c r="L165" i="2"/>
  <c r="L165" i="2" a="1"/>
  <c r="K165" i="2" a="1"/>
  <c r="K165" i="2" s="1"/>
  <c r="N164" i="2" a="1"/>
  <c r="N164" i="2" s="1"/>
  <c r="M164" i="2" a="1"/>
  <c r="M164" i="2" s="1"/>
  <c r="L164" i="2" a="1"/>
  <c r="L164" i="2" s="1"/>
  <c r="K164" i="2"/>
  <c r="K164" i="2" a="1"/>
  <c r="N163" i="2" a="1"/>
  <c r="N163" i="2" s="1"/>
  <c r="M163" i="2" a="1"/>
  <c r="M163" i="2" s="1"/>
  <c r="L163" i="2" a="1"/>
  <c r="L163" i="2" s="1"/>
  <c r="K163" i="2" a="1"/>
  <c r="K163" i="2" s="1"/>
  <c r="N162" i="2"/>
  <c r="N162" i="2" a="1"/>
  <c r="M162" i="2" a="1"/>
  <c r="M162" i="2" s="1"/>
  <c r="L162" i="2" a="1"/>
  <c r="L162" i="2" s="1"/>
  <c r="K162" i="2" a="1"/>
  <c r="K162" i="2" s="1"/>
  <c r="N161" i="2" a="1"/>
  <c r="N161" i="2" s="1"/>
  <c r="M161" i="2" a="1"/>
  <c r="M161" i="2" s="1"/>
  <c r="L161" i="2" a="1"/>
  <c r="L161" i="2" s="1"/>
  <c r="K161" i="2" a="1"/>
  <c r="K161" i="2" s="1"/>
  <c r="N160" i="2" a="1"/>
  <c r="N160" i="2" s="1"/>
  <c r="M160" i="2" a="1"/>
  <c r="M160" i="2" s="1"/>
  <c r="L160" i="2" a="1"/>
  <c r="L160" i="2" s="1"/>
  <c r="K160" i="2" a="1"/>
  <c r="K160" i="2" s="1"/>
  <c r="N159" i="2" a="1"/>
  <c r="N159" i="2" s="1"/>
  <c r="M159" i="2"/>
  <c r="M159" i="2" a="1"/>
  <c r="L159" i="2"/>
  <c r="L159" i="2" a="1"/>
  <c r="K159" i="2" a="1"/>
  <c r="K159" i="2" s="1"/>
  <c r="N158" i="2" a="1"/>
  <c r="N158" i="2" s="1"/>
  <c r="M158" i="2" a="1"/>
  <c r="M158" i="2" s="1"/>
  <c r="L158" i="2" a="1"/>
  <c r="L158" i="2" s="1"/>
  <c r="K158" i="2"/>
  <c r="K158" i="2" a="1"/>
  <c r="N157" i="2" a="1"/>
  <c r="N157" i="2" s="1"/>
  <c r="M157" i="2" a="1"/>
  <c r="M157" i="2" s="1"/>
  <c r="L157" i="2" a="1"/>
  <c r="L157" i="2" s="1"/>
  <c r="K157" i="2" a="1"/>
  <c r="K157" i="2" s="1"/>
  <c r="N156" i="2"/>
  <c r="N156" i="2" a="1"/>
  <c r="M156" i="2" a="1"/>
  <c r="M156" i="2" s="1"/>
  <c r="L156" i="2" a="1"/>
  <c r="L156" i="2" s="1"/>
  <c r="K156" i="2" a="1"/>
  <c r="K156" i="2" s="1"/>
  <c r="N155" i="2" a="1"/>
  <c r="N155" i="2" s="1"/>
  <c r="M155" i="2" a="1"/>
  <c r="M155" i="2" s="1"/>
  <c r="L155" i="2" a="1"/>
  <c r="L155" i="2" s="1"/>
  <c r="K155" i="2" a="1"/>
  <c r="K155" i="2" s="1"/>
  <c r="N154" i="2" a="1"/>
  <c r="N154" i="2" s="1"/>
  <c r="M154" i="2" a="1"/>
  <c r="M154" i="2" s="1"/>
  <c r="L154" i="2" a="1"/>
  <c r="L154" i="2" s="1"/>
  <c r="K154" i="2" a="1"/>
  <c r="K154" i="2" s="1"/>
  <c r="N153" i="2" a="1"/>
  <c r="N153" i="2" s="1"/>
  <c r="M153" i="2"/>
  <c r="M153" i="2" a="1"/>
  <c r="L153" i="2"/>
  <c r="L153" i="2" a="1"/>
  <c r="K153" i="2" a="1"/>
  <c r="K153" i="2" s="1"/>
  <c r="N152" i="2" a="1"/>
  <c r="N152" i="2" s="1"/>
  <c r="M152" i="2" a="1"/>
  <c r="M152" i="2" s="1"/>
  <c r="L152" i="2" a="1"/>
  <c r="L152" i="2" s="1"/>
  <c r="K152" i="2"/>
  <c r="K152" i="2" a="1"/>
  <c r="N151" i="2" a="1"/>
  <c r="N151" i="2" s="1"/>
  <c r="M151" i="2" a="1"/>
  <c r="M151" i="2" s="1"/>
  <c r="L151" i="2" a="1"/>
  <c r="L151" i="2" s="1"/>
  <c r="K151" i="2" a="1"/>
  <c r="K151" i="2" s="1"/>
  <c r="N150" i="2"/>
  <c r="N150" i="2" a="1"/>
  <c r="M150" i="2" a="1"/>
  <c r="M150" i="2" s="1"/>
  <c r="L150" i="2" a="1"/>
  <c r="L150" i="2" s="1"/>
  <c r="K150" i="2" a="1"/>
  <c r="K150" i="2" s="1"/>
  <c r="N149" i="2" a="1"/>
  <c r="N149" i="2" s="1"/>
  <c r="M149" i="2" a="1"/>
  <c r="M149" i="2" s="1"/>
  <c r="L149" i="2" a="1"/>
  <c r="L149" i="2" s="1"/>
  <c r="K149" i="2" a="1"/>
  <c r="K149" i="2" s="1"/>
  <c r="N148" i="2" a="1"/>
  <c r="N148" i="2" s="1"/>
  <c r="M148" i="2" a="1"/>
  <c r="M148" i="2" s="1"/>
  <c r="L148" i="2" a="1"/>
  <c r="L148" i="2" s="1"/>
  <c r="K148" i="2" a="1"/>
  <c r="K148" i="2" s="1"/>
  <c r="N147" i="2" a="1"/>
  <c r="N147" i="2" s="1"/>
  <c r="M147" i="2"/>
  <c r="M147" i="2" a="1"/>
  <c r="L147" i="2"/>
  <c r="L147" i="2" a="1"/>
  <c r="K147" i="2" a="1"/>
  <c r="K147" i="2" s="1"/>
  <c r="N146" i="2" a="1"/>
  <c r="N146" i="2" s="1"/>
  <c r="M146" i="2" a="1"/>
  <c r="M146" i="2" s="1"/>
  <c r="L146" i="2" a="1"/>
  <c r="L146" i="2" s="1"/>
  <c r="K146" i="2"/>
  <c r="K146" i="2" a="1"/>
  <c r="N145" i="2" a="1"/>
  <c r="N145" i="2" s="1"/>
  <c r="M145" i="2" a="1"/>
  <c r="M145" i="2" s="1"/>
  <c r="L145" i="2" a="1"/>
  <c r="L145" i="2" s="1"/>
  <c r="K145" i="2" a="1"/>
  <c r="K145" i="2" s="1"/>
  <c r="N144" i="2"/>
  <c r="N144" i="2" a="1"/>
  <c r="M144" i="2" a="1"/>
  <c r="M144" i="2" s="1"/>
  <c r="L144" i="2" a="1"/>
  <c r="L144" i="2" s="1"/>
  <c r="K144" i="2" a="1"/>
  <c r="K144" i="2" s="1"/>
  <c r="N143" i="2" a="1"/>
  <c r="N143" i="2" s="1"/>
  <c r="M143" i="2" a="1"/>
  <c r="M143" i="2" s="1"/>
  <c r="L143" i="2" a="1"/>
  <c r="L143" i="2" s="1"/>
  <c r="K143" i="2"/>
  <c r="K143" i="2" a="1"/>
  <c r="N142" i="2" a="1"/>
  <c r="N142" i="2" s="1"/>
  <c r="M142" i="2" a="1"/>
  <c r="M142" i="2" s="1"/>
  <c r="L142" i="2" a="1"/>
  <c r="L142" i="2" s="1"/>
  <c r="K142" i="2" a="1"/>
  <c r="K142" i="2" s="1"/>
  <c r="N141" i="2" a="1"/>
  <c r="N141" i="2" s="1"/>
  <c r="M141" i="2"/>
  <c r="M141" i="2" a="1"/>
  <c r="L141" i="2"/>
  <c r="L141" i="2" a="1"/>
  <c r="K141" i="2" a="1"/>
  <c r="K141" i="2" s="1"/>
  <c r="N140" i="2" a="1"/>
  <c r="N140" i="2" s="1"/>
  <c r="M140" i="2" a="1"/>
  <c r="M140" i="2" s="1"/>
  <c r="L140" i="2" a="1"/>
  <c r="L140" i="2" s="1"/>
  <c r="K140" i="2"/>
  <c r="K140" i="2" a="1"/>
  <c r="N139" i="2" a="1"/>
  <c r="N139" i="2" s="1"/>
  <c r="M139" i="2" a="1"/>
  <c r="M139" i="2" s="1"/>
  <c r="L139" i="2" a="1"/>
  <c r="L139" i="2" s="1"/>
  <c r="K139" i="2" a="1"/>
  <c r="K139" i="2" s="1"/>
  <c r="N138" i="2"/>
  <c r="N138" i="2" a="1"/>
  <c r="M138" i="2" a="1"/>
  <c r="M138" i="2" s="1"/>
  <c r="L138" i="2" a="1"/>
  <c r="L138" i="2" s="1"/>
  <c r="K138" i="2" a="1"/>
  <c r="K138" i="2" s="1"/>
  <c r="N137" i="2" a="1"/>
  <c r="N137" i="2" s="1"/>
  <c r="M137" i="2" a="1"/>
  <c r="M137" i="2" s="1"/>
  <c r="L137" i="2" a="1"/>
  <c r="L137" i="2" s="1"/>
  <c r="K137" i="2"/>
  <c r="K137" i="2" a="1"/>
  <c r="N136" i="2" a="1"/>
  <c r="N136" i="2" s="1"/>
  <c r="M136" i="2" a="1"/>
  <c r="M136" i="2" s="1"/>
  <c r="L136" i="2" a="1"/>
  <c r="L136" i="2" s="1"/>
  <c r="K136" i="2" a="1"/>
  <c r="K136" i="2" s="1"/>
  <c r="N135" i="2" a="1"/>
  <c r="N135" i="2" s="1"/>
  <c r="M135" i="2"/>
  <c r="M135" i="2" a="1"/>
  <c r="L135" i="2"/>
  <c r="L135" i="2" a="1"/>
  <c r="K135" i="2" a="1"/>
  <c r="K135" i="2" s="1"/>
  <c r="N134" i="2" a="1"/>
  <c r="N134" i="2" s="1"/>
  <c r="M134" i="2" a="1"/>
  <c r="M134" i="2" s="1"/>
  <c r="L134" i="2" a="1"/>
  <c r="L134" i="2" s="1"/>
  <c r="K134" i="2"/>
  <c r="K134" i="2" a="1"/>
  <c r="N133" i="2" a="1"/>
  <c r="N133" i="2" s="1"/>
  <c r="M133" i="2" a="1"/>
  <c r="M133" i="2" s="1"/>
  <c r="L133" i="2" a="1"/>
  <c r="L133" i="2" s="1"/>
  <c r="K133" i="2" a="1"/>
  <c r="K133" i="2" s="1"/>
  <c r="N132" i="2"/>
  <c r="N132" i="2" a="1"/>
  <c r="M132" i="2" a="1"/>
  <c r="M132" i="2" s="1"/>
  <c r="L132" i="2" a="1"/>
  <c r="L132" i="2" s="1"/>
  <c r="K132" i="2" a="1"/>
  <c r="K132" i="2" s="1"/>
  <c r="N131" i="2" a="1"/>
  <c r="N131" i="2" s="1"/>
  <c r="M131" i="2" a="1"/>
  <c r="M131" i="2" s="1"/>
  <c r="L131" i="2" a="1"/>
  <c r="L131" i="2" s="1"/>
  <c r="K131" i="2"/>
  <c r="K131" i="2" a="1"/>
  <c r="N130" i="2" a="1"/>
  <c r="N130" i="2" s="1"/>
  <c r="M130" i="2" a="1"/>
  <c r="M130" i="2" s="1"/>
  <c r="L130" i="2" a="1"/>
  <c r="L130" i="2" s="1"/>
  <c r="K130" i="2" a="1"/>
  <c r="K130" i="2" s="1"/>
  <c r="N129" i="2" a="1"/>
  <c r="N129" i="2" s="1"/>
  <c r="M129" i="2"/>
  <c r="M129" i="2" a="1"/>
  <c r="L129" i="2"/>
  <c r="L129" i="2" a="1"/>
  <c r="K129" i="2" a="1"/>
  <c r="K129" i="2" s="1"/>
  <c r="N128" i="2" a="1"/>
  <c r="N128" i="2" s="1"/>
  <c r="M128" i="2" a="1"/>
  <c r="M128" i="2" s="1"/>
  <c r="L128" i="2" a="1"/>
  <c r="L128" i="2" s="1"/>
  <c r="K128" i="2"/>
  <c r="K128" i="2" a="1"/>
  <c r="N127" i="2" a="1"/>
  <c r="N127" i="2" s="1"/>
  <c r="M127" i="2" a="1"/>
  <c r="M127" i="2" s="1"/>
  <c r="L127" i="2" a="1"/>
  <c r="L127" i="2" s="1"/>
  <c r="K127" i="2" a="1"/>
  <c r="K127" i="2" s="1"/>
  <c r="N126" i="2"/>
  <c r="N126" i="2" a="1"/>
  <c r="M126" i="2" a="1"/>
  <c r="M126" i="2" s="1"/>
  <c r="L126" i="2" a="1"/>
  <c r="L126" i="2" s="1"/>
  <c r="K126" i="2" a="1"/>
  <c r="K126" i="2" s="1"/>
  <c r="N125" i="2" a="1"/>
  <c r="N125" i="2" s="1"/>
  <c r="M125" i="2" a="1"/>
  <c r="M125" i="2" s="1"/>
  <c r="L125" i="2" a="1"/>
  <c r="L125" i="2" s="1"/>
  <c r="K125" i="2"/>
  <c r="K125" i="2" a="1"/>
  <c r="N124" i="2" a="1"/>
  <c r="N124" i="2" s="1"/>
  <c r="M124" i="2" a="1"/>
  <c r="M124" i="2" s="1"/>
  <c r="L124" i="2" a="1"/>
  <c r="L124" i="2" s="1"/>
  <c r="K124" i="2" a="1"/>
  <c r="K124" i="2" s="1"/>
  <c r="N123" i="2" a="1"/>
  <c r="N123" i="2" s="1"/>
  <c r="M123" i="2"/>
  <c r="M123" i="2" a="1"/>
  <c r="L123" i="2"/>
  <c r="L123" i="2" a="1"/>
  <c r="K123" i="2"/>
  <c r="K123" i="2" a="1"/>
  <c r="N122" i="2" a="1"/>
  <c r="N122" i="2" s="1"/>
  <c r="M122" i="2" a="1"/>
  <c r="M122" i="2" s="1"/>
  <c r="L122" i="2" a="1"/>
  <c r="L122" i="2" s="1"/>
  <c r="K122" i="2"/>
  <c r="K122" i="2" a="1"/>
  <c r="N121" i="2" a="1"/>
  <c r="N121" i="2" s="1"/>
  <c r="M121" i="2" a="1"/>
  <c r="M121" i="2" s="1"/>
  <c r="L121" i="2" a="1"/>
  <c r="L121" i="2" s="1"/>
  <c r="K121" i="2" a="1"/>
  <c r="K121" i="2" s="1"/>
  <c r="J120" i="2"/>
  <c r="I120" i="2"/>
  <c r="H120" i="2"/>
  <c r="G120" i="2"/>
  <c r="F234" i="2"/>
  <c r="F233" i="2"/>
  <c r="F232" i="2"/>
  <c r="F231" i="2"/>
  <c r="F230" i="2"/>
  <c r="F229" i="2"/>
  <c r="F228" i="2"/>
  <c r="F227" i="2"/>
  <c r="F341" i="2" s="1"/>
  <c r="F455" i="2" s="1"/>
  <c r="F569" i="2" s="1"/>
  <c r="F683" i="2" s="1"/>
  <c r="F797" i="2" s="1"/>
  <c r="F911" i="2" s="1"/>
  <c r="F1025" i="2" s="1"/>
  <c r="F1139" i="2" s="1"/>
  <c r="F1253" i="2" s="1"/>
  <c r="F1367" i="2" s="1"/>
  <c r="F226" i="2"/>
  <c r="F340" i="2" s="1"/>
  <c r="F454" i="2" s="1"/>
  <c r="F568" i="2" s="1"/>
  <c r="F682" i="2" s="1"/>
  <c r="F796" i="2" s="1"/>
  <c r="F910" i="2" s="1"/>
  <c r="F1024" i="2" s="1"/>
  <c r="F1138" i="2" s="1"/>
  <c r="F1252" i="2" s="1"/>
  <c r="F1366" i="2" s="1"/>
  <c r="F225" i="2"/>
  <c r="F339" i="2" s="1"/>
  <c r="F453" i="2" s="1"/>
  <c r="F567" i="2" s="1"/>
  <c r="F681" i="2" s="1"/>
  <c r="F795" i="2" s="1"/>
  <c r="F909" i="2" s="1"/>
  <c r="F1023" i="2" s="1"/>
  <c r="F1137" i="2" s="1"/>
  <c r="F1251" i="2" s="1"/>
  <c r="F1365" i="2" s="1"/>
  <c r="F224" i="2"/>
  <c r="F338" i="2" s="1"/>
  <c r="F452" i="2" s="1"/>
  <c r="F566" i="2" s="1"/>
  <c r="F680" i="2" s="1"/>
  <c r="F794" i="2" s="1"/>
  <c r="F908" i="2" s="1"/>
  <c r="F1022" i="2" s="1"/>
  <c r="F1136" i="2" s="1"/>
  <c r="F1250" i="2" s="1"/>
  <c r="F1364" i="2" s="1"/>
  <c r="F223" i="2"/>
  <c r="F337" i="2" s="1"/>
  <c r="F451" i="2" s="1"/>
  <c r="F565" i="2" s="1"/>
  <c r="F679" i="2" s="1"/>
  <c r="F793" i="2" s="1"/>
  <c r="F907" i="2" s="1"/>
  <c r="F1021" i="2" s="1"/>
  <c r="F1135" i="2" s="1"/>
  <c r="F1249" i="2" s="1"/>
  <c r="F1363" i="2" s="1"/>
  <c r="F222" i="2"/>
  <c r="F221" i="2"/>
  <c r="F220" i="2"/>
  <c r="F219" i="2"/>
  <c r="F218" i="2"/>
  <c r="F217" i="2"/>
  <c r="F216" i="2"/>
  <c r="F215" i="2"/>
  <c r="F329" i="2" s="1"/>
  <c r="F443" i="2" s="1"/>
  <c r="F557" i="2" s="1"/>
  <c r="F671" i="2" s="1"/>
  <c r="F785" i="2" s="1"/>
  <c r="F899" i="2" s="1"/>
  <c r="F1013" i="2" s="1"/>
  <c r="F1127" i="2" s="1"/>
  <c r="F1241" i="2" s="1"/>
  <c r="F1355" i="2" s="1"/>
  <c r="F214" i="2"/>
  <c r="F328" i="2" s="1"/>
  <c r="F442" i="2" s="1"/>
  <c r="F556" i="2" s="1"/>
  <c r="F670" i="2" s="1"/>
  <c r="F784" i="2" s="1"/>
  <c r="F898" i="2" s="1"/>
  <c r="F1012" i="2" s="1"/>
  <c r="F1126" i="2" s="1"/>
  <c r="F1240" i="2" s="1"/>
  <c r="F1354" i="2" s="1"/>
  <c r="F213" i="2"/>
  <c r="F212" i="2"/>
  <c r="F326" i="2" s="1"/>
  <c r="F440" i="2" s="1"/>
  <c r="F554" i="2" s="1"/>
  <c r="F668" i="2" s="1"/>
  <c r="F782" i="2" s="1"/>
  <c r="F896" i="2" s="1"/>
  <c r="F1010" i="2" s="1"/>
  <c r="F1124" i="2" s="1"/>
  <c r="F1238" i="2" s="1"/>
  <c r="F1352" i="2" s="1"/>
  <c r="F211" i="2"/>
  <c r="F325" i="2" s="1"/>
  <c r="F439" i="2" s="1"/>
  <c r="F553" i="2" s="1"/>
  <c r="F667" i="2" s="1"/>
  <c r="F781" i="2" s="1"/>
  <c r="F895" i="2" s="1"/>
  <c r="F1009" i="2" s="1"/>
  <c r="F1123" i="2" s="1"/>
  <c r="F1237" i="2" s="1"/>
  <c r="F1351" i="2" s="1"/>
  <c r="F210" i="2"/>
  <c r="F209" i="2"/>
  <c r="F208" i="2"/>
  <c r="F207" i="2"/>
  <c r="F206" i="2"/>
  <c r="F205" i="2"/>
  <c r="F204" i="2"/>
  <c r="F203" i="2"/>
  <c r="F317" i="2" s="1"/>
  <c r="F431" i="2" s="1"/>
  <c r="F545" i="2" s="1"/>
  <c r="F659" i="2" s="1"/>
  <c r="F773" i="2" s="1"/>
  <c r="F887" i="2" s="1"/>
  <c r="F1001" i="2" s="1"/>
  <c r="F1115" i="2" s="1"/>
  <c r="F1229" i="2" s="1"/>
  <c r="F1343" i="2" s="1"/>
  <c r="F202" i="2"/>
  <c r="F316" i="2" s="1"/>
  <c r="F430" i="2" s="1"/>
  <c r="F544" i="2" s="1"/>
  <c r="F658" i="2" s="1"/>
  <c r="F772" i="2" s="1"/>
  <c r="F886" i="2" s="1"/>
  <c r="F1000" i="2" s="1"/>
  <c r="F1114" i="2" s="1"/>
  <c r="F1228" i="2" s="1"/>
  <c r="F1342" i="2" s="1"/>
  <c r="F201" i="2"/>
  <c r="F315" i="2" s="1"/>
  <c r="F429" i="2" s="1"/>
  <c r="F543" i="2" s="1"/>
  <c r="F657" i="2" s="1"/>
  <c r="F771" i="2" s="1"/>
  <c r="F885" i="2" s="1"/>
  <c r="F999" i="2" s="1"/>
  <c r="F1113" i="2" s="1"/>
  <c r="F1227" i="2" s="1"/>
  <c r="F1341" i="2" s="1"/>
  <c r="F200" i="2"/>
  <c r="F314" i="2" s="1"/>
  <c r="F428" i="2" s="1"/>
  <c r="F542" i="2" s="1"/>
  <c r="F656" i="2" s="1"/>
  <c r="F770" i="2" s="1"/>
  <c r="F884" i="2" s="1"/>
  <c r="F998" i="2" s="1"/>
  <c r="F1112" i="2" s="1"/>
  <c r="F1226" i="2" s="1"/>
  <c r="F1340" i="2" s="1"/>
  <c r="F199" i="2"/>
  <c r="F313" i="2" s="1"/>
  <c r="F427" i="2" s="1"/>
  <c r="F541" i="2" s="1"/>
  <c r="F655" i="2" s="1"/>
  <c r="F769" i="2" s="1"/>
  <c r="F883" i="2" s="1"/>
  <c r="F997" i="2" s="1"/>
  <c r="F1111" i="2" s="1"/>
  <c r="F1225" i="2" s="1"/>
  <c r="F1339" i="2" s="1"/>
  <c r="F198" i="2"/>
  <c r="F197" i="2"/>
  <c r="F196" i="2"/>
  <c r="F195" i="2"/>
  <c r="F194" i="2"/>
  <c r="F193" i="2"/>
  <c r="F192" i="2"/>
  <c r="F191" i="2"/>
  <c r="F305" i="2" s="1"/>
  <c r="F419" i="2" s="1"/>
  <c r="F533" i="2" s="1"/>
  <c r="F647" i="2" s="1"/>
  <c r="F761" i="2" s="1"/>
  <c r="F875" i="2" s="1"/>
  <c r="F989" i="2" s="1"/>
  <c r="F1103" i="2" s="1"/>
  <c r="F1217" i="2" s="1"/>
  <c r="F1331" i="2" s="1"/>
  <c r="F190" i="2"/>
  <c r="F304" i="2" s="1"/>
  <c r="F418" i="2" s="1"/>
  <c r="F532" i="2" s="1"/>
  <c r="F646" i="2" s="1"/>
  <c r="F760" i="2" s="1"/>
  <c r="F874" i="2" s="1"/>
  <c r="F988" i="2" s="1"/>
  <c r="F1102" i="2" s="1"/>
  <c r="F1216" i="2" s="1"/>
  <c r="F1330" i="2" s="1"/>
  <c r="F189" i="2"/>
  <c r="F303" i="2" s="1"/>
  <c r="F417" i="2" s="1"/>
  <c r="F531" i="2" s="1"/>
  <c r="F645" i="2" s="1"/>
  <c r="F759" i="2" s="1"/>
  <c r="F873" i="2" s="1"/>
  <c r="F987" i="2" s="1"/>
  <c r="F1101" i="2" s="1"/>
  <c r="F1215" i="2" s="1"/>
  <c r="F1329" i="2" s="1"/>
  <c r="F188" i="2"/>
  <c r="F302" i="2" s="1"/>
  <c r="F416" i="2" s="1"/>
  <c r="F530" i="2" s="1"/>
  <c r="F644" i="2" s="1"/>
  <c r="F758" i="2" s="1"/>
  <c r="F872" i="2" s="1"/>
  <c r="F986" i="2" s="1"/>
  <c r="F1100" i="2" s="1"/>
  <c r="F1214" i="2" s="1"/>
  <c r="F1328" i="2" s="1"/>
  <c r="F187" i="2"/>
  <c r="F301" i="2" s="1"/>
  <c r="F415" i="2" s="1"/>
  <c r="F529" i="2" s="1"/>
  <c r="F643" i="2" s="1"/>
  <c r="F757" i="2" s="1"/>
  <c r="F871" i="2" s="1"/>
  <c r="F985" i="2" s="1"/>
  <c r="F1099" i="2" s="1"/>
  <c r="F1213" i="2" s="1"/>
  <c r="F1327" i="2" s="1"/>
  <c r="F186" i="2"/>
  <c r="F185" i="2"/>
  <c r="F184" i="2"/>
  <c r="F183" i="2"/>
  <c r="F182" i="2"/>
  <c r="F181" i="2"/>
  <c r="F180" i="2"/>
  <c r="F179" i="2"/>
  <c r="F178" i="2"/>
  <c r="F292" i="2" s="1"/>
  <c r="F406" i="2" s="1"/>
  <c r="F520" i="2" s="1"/>
  <c r="F634" i="2" s="1"/>
  <c r="F748" i="2" s="1"/>
  <c r="F862" i="2" s="1"/>
  <c r="F976" i="2" s="1"/>
  <c r="F1090" i="2" s="1"/>
  <c r="F1204" i="2" s="1"/>
  <c r="F1318" i="2" s="1"/>
  <c r="F177" i="2"/>
  <c r="F291" i="2" s="1"/>
  <c r="F405" i="2" s="1"/>
  <c r="F519" i="2" s="1"/>
  <c r="F633" i="2" s="1"/>
  <c r="F747" i="2" s="1"/>
  <c r="F861" i="2" s="1"/>
  <c r="F975" i="2" s="1"/>
  <c r="F1089" i="2" s="1"/>
  <c r="F1203" i="2" s="1"/>
  <c r="F1317" i="2" s="1"/>
  <c r="F176" i="2"/>
  <c r="F290" i="2" s="1"/>
  <c r="F404" i="2" s="1"/>
  <c r="F518" i="2" s="1"/>
  <c r="F632" i="2" s="1"/>
  <c r="F746" i="2" s="1"/>
  <c r="F860" i="2" s="1"/>
  <c r="F974" i="2" s="1"/>
  <c r="F1088" i="2" s="1"/>
  <c r="F1202" i="2" s="1"/>
  <c r="F1316" i="2" s="1"/>
  <c r="F175" i="2"/>
  <c r="F289" i="2" s="1"/>
  <c r="F403" i="2" s="1"/>
  <c r="F517" i="2" s="1"/>
  <c r="F631" i="2" s="1"/>
  <c r="F745" i="2" s="1"/>
  <c r="F859" i="2" s="1"/>
  <c r="F973" i="2" s="1"/>
  <c r="F1087" i="2" s="1"/>
  <c r="F1201" i="2" s="1"/>
  <c r="F1315" i="2" s="1"/>
  <c r="F174" i="2"/>
  <c r="F173" i="2"/>
  <c r="F172" i="2"/>
  <c r="F171" i="2"/>
  <c r="F170" i="2"/>
  <c r="F169" i="2"/>
  <c r="F168" i="2"/>
  <c r="F167" i="2"/>
  <c r="F281" i="2" s="1"/>
  <c r="F395" i="2" s="1"/>
  <c r="F509" i="2" s="1"/>
  <c r="F623" i="2" s="1"/>
  <c r="F737" i="2" s="1"/>
  <c r="F851" i="2" s="1"/>
  <c r="F965" i="2" s="1"/>
  <c r="F1079" i="2" s="1"/>
  <c r="F1193" i="2" s="1"/>
  <c r="F1307" i="2" s="1"/>
  <c r="F166" i="2"/>
  <c r="F280" i="2" s="1"/>
  <c r="F394" i="2" s="1"/>
  <c r="F508" i="2" s="1"/>
  <c r="F622" i="2" s="1"/>
  <c r="F736" i="2" s="1"/>
  <c r="F850" i="2" s="1"/>
  <c r="F964" i="2" s="1"/>
  <c r="F1078" i="2" s="1"/>
  <c r="F1192" i="2" s="1"/>
  <c r="F1306" i="2" s="1"/>
  <c r="F165" i="2"/>
  <c r="F279" i="2" s="1"/>
  <c r="F393" i="2" s="1"/>
  <c r="F507" i="2" s="1"/>
  <c r="F621" i="2" s="1"/>
  <c r="F735" i="2" s="1"/>
  <c r="F849" i="2" s="1"/>
  <c r="F963" i="2" s="1"/>
  <c r="F1077" i="2" s="1"/>
  <c r="F1191" i="2" s="1"/>
  <c r="F1305" i="2" s="1"/>
  <c r="F164" i="2"/>
  <c r="F278" i="2" s="1"/>
  <c r="F392" i="2" s="1"/>
  <c r="F506" i="2" s="1"/>
  <c r="F620" i="2" s="1"/>
  <c r="F734" i="2" s="1"/>
  <c r="F848" i="2" s="1"/>
  <c r="F962" i="2" s="1"/>
  <c r="F1076" i="2" s="1"/>
  <c r="F1190" i="2" s="1"/>
  <c r="F1304" i="2" s="1"/>
  <c r="F163" i="2"/>
  <c r="F277" i="2" s="1"/>
  <c r="F391" i="2" s="1"/>
  <c r="F505" i="2" s="1"/>
  <c r="F619" i="2" s="1"/>
  <c r="F733" i="2" s="1"/>
  <c r="F847" i="2" s="1"/>
  <c r="F961" i="2" s="1"/>
  <c r="F1075" i="2" s="1"/>
  <c r="F1189" i="2" s="1"/>
  <c r="F1303" i="2" s="1"/>
  <c r="F162" i="2"/>
  <c r="F161" i="2"/>
  <c r="F160" i="2"/>
  <c r="F159" i="2"/>
  <c r="F158" i="2"/>
  <c r="F157" i="2"/>
  <c r="F156" i="2"/>
  <c r="F155" i="2"/>
  <c r="F154" i="2"/>
  <c r="F268" i="2" s="1"/>
  <c r="F382" i="2" s="1"/>
  <c r="F496" i="2" s="1"/>
  <c r="F610" i="2" s="1"/>
  <c r="F724" i="2" s="1"/>
  <c r="F838" i="2" s="1"/>
  <c r="F952" i="2" s="1"/>
  <c r="F1066" i="2" s="1"/>
  <c r="F1180" i="2" s="1"/>
  <c r="F1294" i="2" s="1"/>
  <c r="F153" i="2"/>
  <c r="F152" i="2"/>
  <c r="F266" i="2" s="1"/>
  <c r="F380" i="2" s="1"/>
  <c r="F494" i="2" s="1"/>
  <c r="F608" i="2" s="1"/>
  <c r="F722" i="2" s="1"/>
  <c r="F836" i="2" s="1"/>
  <c r="F950" i="2" s="1"/>
  <c r="F1064" i="2" s="1"/>
  <c r="F1178" i="2" s="1"/>
  <c r="F1292" i="2" s="1"/>
  <c r="F151" i="2"/>
  <c r="F265" i="2" s="1"/>
  <c r="F379" i="2" s="1"/>
  <c r="F493" i="2" s="1"/>
  <c r="F607" i="2" s="1"/>
  <c r="F721" i="2" s="1"/>
  <c r="F835" i="2" s="1"/>
  <c r="F949" i="2" s="1"/>
  <c r="F1063" i="2" s="1"/>
  <c r="F1177" i="2" s="1"/>
  <c r="F1291" i="2" s="1"/>
  <c r="F150" i="2"/>
  <c r="F149" i="2"/>
  <c r="F148" i="2"/>
  <c r="F147" i="2"/>
  <c r="F146" i="2"/>
  <c r="F145" i="2"/>
  <c r="F144" i="2"/>
  <c r="F143" i="2"/>
  <c r="F142" i="2"/>
  <c r="F256" i="2" s="1"/>
  <c r="F370" i="2" s="1"/>
  <c r="F484" i="2" s="1"/>
  <c r="F598" i="2" s="1"/>
  <c r="F712" i="2" s="1"/>
  <c r="F826" i="2" s="1"/>
  <c r="F940" i="2" s="1"/>
  <c r="F1054" i="2" s="1"/>
  <c r="F1168" i="2" s="1"/>
  <c r="F1282" i="2" s="1"/>
  <c r="F141" i="2"/>
  <c r="F140" i="2"/>
  <c r="F254" i="2" s="1"/>
  <c r="F368" i="2" s="1"/>
  <c r="F482" i="2" s="1"/>
  <c r="F596" i="2" s="1"/>
  <c r="F710" i="2" s="1"/>
  <c r="F824" i="2" s="1"/>
  <c r="F938" i="2" s="1"/>
  <c r="F1052" i="2" s="1"/>
  <c r="F1166" i="2" s="1"/>
  <c r="F1280" i="2" s="1"/>
  <c r="F139" i="2"/>
  <c r="F253" i="2" s="1"/>
  <c r="F367" i="2" s="1"/>
  <c r="F481" i="2" s="1"/>
  <c r="F595" i="2" s="1"/>
  <c r="F709" i="2" s="1"/>
  <c r="F823" i="2" s="1"/>
  <c r="F937" i="2" s="1"/>
  <c r="F1051" i="2" s="1"/>
  <c r="F1165" i="2" s="1"/>
  <c r="F1279" i="2" s="1"/>
  <c r="F138" i="2"/>
  <c r="F137" i="2"/>
  <c r="F136" i="2"/>
  <c r="F135" i="2"/>
  <c r="F134" i="2"/>
  <c r="F133" i="2"/>
  <c r="F132" i="2"/>
  <c r="F131" i="2"/>
  <c r="F245" i="2" s="1"/>
  <c r="F359" i="2" s="1"/>
  <c r="F473" i="2" s="1"/>
  <c r="F587" i="2" s="1"/>
  <c r="F701" i="2" s="1"/>
  <c r="F815" i="2" s="1"/>
  <c r="F929" i="2" s="1"/>
  <c r="F1043" i="2" s="1"/>
  <c r="F1157" i="2" s="1"/>
  <c r="F1271" i="2" s="1"/>
  <c r="F130" i="2"/>
  <c r="F244" i="2" s="1"/>
  <c r="F358" i="2" s="1"/>
  <c r="F472" i="2" s="1"/>
  <c r="F586" i="2" s="1"/>
  <c r="F700" i="2" s="1"/>
  <c r="F814" i="2" s="1"/>
  <c r="F928" i="2" s="1"/>
  <c r="F1042" i="2" s="1"/>
  <c r="F1156" i="2" s="1"/>
  <c r="F1270" i="2" s="1"/>
  <c r="F129" i="2"/>
  <c r="F243" i="2" s="1"/>
  <c r="F357" i="2" s="1"/>
  <c r="F471" i="2" s="1"/>
  <c r="F585" i="2" s="1"/>
  <c r="F699" i="2" s="1"/>
  <c r="F813" i="2" s="1"/>
  <c r="F927" i="2" s="1"/>
  <c r="F1041" i="2" s="1"/>
  <c r="F1155" i="2" s="1"/>
  <c r="F1269" i="2" s="1"/>
  <c r="F128" i="2"/>
  <c r="F242" i="2" s="1"/>
  <c r="F356" i="2" s="1"/>
  <c r="F470" i="2" s="1"/>
  <c r="F584" i="2" s="1"/>
  <c r="F698" i="2" s="1"/>
  <c r="F812" i="2" s="1"/>
  <c r="F926" i="2" s="1"/>
  <c r="F1040" i="2" s="1"/>
  <c r="F1154" i="2" s="1"/>
  <c r="F1268" i="2" s="1"/>
  <c r="F127" i="2"/>
  <c r="F126" i="2"/>
  <c r="F125" i="2"/>
  <c r="F124" i="2"/>
  <c r="F123" i="2"/>
  <c r="F122" i="2"/>
  <c r="F121" i="2"/>
  <c r="E1356" i="2"/>
  <c r="E1350" i="2"/>
  <c r="F1344" i="2"/>
  <c r="E1339" i="2"/>
  <c r="E1297" i="2"/>
  <c r="E1292" i="2"/>
  <c r="E1286" i="2"/>
  <c r="CO2" i="2"/>
  <c r="CN2" i="2"/>
  <c r="CM2" i="2"/>
  <c r="CK2" i="2"/>
  <c r="CJ2" i="2"/>
  <c r="CI2" i="2"/>
  <c r="CG2" i="2"/>
  <c r="CF2" i="2"/>
  <c r="CE2" i="2"/>
  <c r="CC2" i="2"/>
  <c r="CB2" i="2"/>
  <c r="CA2" i="2"/>
  <c r="BY2" i="2"/>
  <c r="BX2" i="2"/>
  <c r="BW2" i="2"/>
  <c r="BU2" i="2"/>
  <c r="BT2" i="2"/>
  <c r="BS2" i="2"/>
  <c r="BQ2" i="2"/>
  <c r="BP2" i="2"/>
  <c r="BO2" i="2"/>
  <c r="BM2" i="2"/>
  <c r="BL2" i="2"/>
  <c r="BK2" i="2"/>
  <c r="BI2" i="2"/>
  <c r="BH2" i="2"/>
  <c r="BG2" i="2"/>
  <c r="BE2" i="2"/>
  <c r="BD2" i="2"/>
  <c r="BC2" i="2"/>
  <c r="BA2" i="2"/>
  <c r="AZ2" i="2"/>
  <c r="AY2" i="2"/>
  <c r="F348" i="2"/>
  <c r="F462" i="2" s="1"/>
  <c r="F576" i="2" s="1"/>
  <c r="F690" i="2" s="1"/>
  <c r="F804" i="2" s="1"/>
  <c r="F918" i="2" s="1"/>
  <c r="F1032" i="2" s="1"/>
  <c r="F1146" i="2" s="1"/>
  <c r="F1260" i="2" s="1"/>
  <c r="F1374" i="2" s="1"/>
  <c r="E234" i="2"/>
  <c r="E348" i="2" s="1"/>
  <c r="E462" i="2" s="1"/>
  <c r="E576" i="2" s="1"/>
  <c r="E690" i="2" s="1"/>
  <c r="E804" i="2" s="1"/>
  <c r="E918" i="2" s="1"/>
  <c r="E1032" i="2" s="1"/>
  <c r="E1146" i="2" s="1"/>
  <c r="E1260" i="2" s="1"/>
  <c r="E1374" i="2" s="1"/>
  <c r="D234" i="2"/>
  <c r="G234" i="2" s="1" a="1"/>
  <c r="G234" i="2" s="1"/>
  <c r="F347" i="2"/>
  <c r="F461" i="2" s="1"/>
  <c r="F575" i="2" s="1"/>
  <c r="F689" i="2" s="1"/>
  <c r="F803" i="2" s="1"/>
  <c r="F917" i="2" s="1"/>
  <c r="F1031" i="2" s="1"/>
  <c r="F1145" i="2" s="1"/>
  <c r="F1259" i="2" s="1"/>
  <c r="F1373" i="2" s="1"/>
  <c r="E233" i="2"/>
  <c r="E347" i="2" s="1"/>
  <c r="E461" i="2" s="1"/>
  <c r="E575" i="2" s="1"/>
  <c r="E689" i="2" s="1"/>
  <c r="E803" i="2" s="1"/>
  <c r="E917" i="2" s="1"/>
  <c r="E1031" i="2" s="1"/>
  <c r="E1145" i="2" s="1"/>
  <c r="E1259" i="2" s="1"/>
  <c r="E1373" i="2" s="1"/>
  <c r="D233" i="2"/>
  <c r="F346" i="2"/>
  <c r="F460" i="2" s="1"/>
  <c r="F574" i="2" s="1"/>
  <c r="F688" i="2" s="1"/>
  <c r="F802" i="2" s="1"/>
  <c r="F916" i="2" s="1"/>
  <c r="F1030" i="2" s="1"/>
  <c r="F1144" i="2" s="1"/>
  <c r="F1258" i="2" s="1"/>
  <c r="F1372" i="2" s="1"/>
  <c r="E232" i="2"/>
  <c r="E346" i="2" s="1"/>
  <c r="E460" i="2" s="1"/>
  <c r="E574" i="2" s="1"/>
  <c r="E688" i="2" s="1"/>
  <c r="E802" i="2" s="1"/>
  <c r="E916" i="2" s="1"/>
  <c r="E1030" i="2" s="1"/>
  <c r="E1144" i="2" s="1"/>
  <c r="E1258" i="2" s="1"/>
  <c r="E1372" i="2" s="1"/>
  <c r="D232" i="2"/>
  <c r="F345" i="2"/>
  <c r="F459" i="2" s="1"/>
  <c r="F573" i="2" s="1"/>
  <c r="F687" i="2" s="1"/>
  <c r="F801" i="2" s="1"/>
  <c r="F915" i="2" s="1"/>
  <c r="F1029" i="2" s="1"/>
  <c r="F1143" i="2" s="1"/>
  <c r="F1257" i="2" s="1"/>
  <c r="F1371" i="2" s="1"/>
  <c r="E231" i="2"/>
  <c r="E345" i="2" s="1"/>
  <c r="E459" i="2" s="1"/>
  <c r="E573" i="2" s="1"/>
  <c r="E687" i="2" s="1"/>
  <c r="E801" i="2" s="1"/>
  <c r="E915" i="2" s="1"/>
  <c r="E1029" i="2" s="1"/>
  <c r="E1143" i="2" s="1"/>
  <c r="E1257" i="2" s="1"/>
  <c r="E1371" i="2" s="1"/>
  <c r="D231" i="2"/>
  <c r="F344" i="2"/>
  <c r="F458" i="2" s="1"/>
  <c r="F572" i="2" s="1"/>
  <c r="F686" i="2" s="1"/>
  <c r="F800" i="2" s="1"/>
  <c r="F914" i="2" s="1"/>
  <c r="F1028" i="2" s="1"/>
  <c r="F1142" i="2" s="1"/>
  <c r="F1256" i="2" s="1"/>
  <c r="F1370" i="2" s="1"/>
  <c r="E230" i="2"/>
  <c r="E344" i="2" s="1"/>
  <c r="E458" i="2" s="1"/>
  <c r="E572" i="2" s="1"/>
  <c r="E686" i="2" s="1"/>
  <c r="E800" i="2" s="1"/>
  <c r="E914" i="2" s="1"/>
  <c r="E1028" i="2" s="1"/>
  <c r="E1142" i="2" s="1"/>
  <c r="E1256" i="2" s="1"/>
  <c r="E1370" i="2" s="1"/>
  <c r="D230" i="2"/>
  <c r="D344" i="2" s="1"/>
  <c r="F343" i="2"/>
  <c r="F457" i="2" s="1"/>
  <c r="F571" i="2" s="1"/>
  <c r="F685" i="2" s="1"/>
  <c r="F799" i="2" s="1"/>
  <c r="F913" i="2" s="1"/>
  <c r="F1027" i="2" s="1"/>
  <c r="F1141" i="2" s="1"/>
  <c r="F1255" i="2" s="1"/>
  <c r="F1369" i="2" s="1"/>
  <c r="E229" i="2"/>
  <c r="E343" i="2" s="1"/>
  <c r="E457" i="2" s="1"/>
  <c r="E571" i="2" s="1"/>
  <c r="E685" i="2" s="1"/>
  <c r="E799" i="2" s="1"/>
  <c r="E913" i="2" s="1"/>
  <c r="E1027" i="2" s="1"/>
  <c r="E1141" i="2" s="1"/>
  <c r="E1255" i="2" s="1"/>
  <c r="E1369" i="2" s="1"/>
  <c r="D229" i="2"/>
  <c r="F342" i="2"/>
  <c r="F456" i="2" s="1"/>
  <c r="F570" i="2" s="1"/>
  <c r="F684" i="2" s="1"/>
  <c r="F798" i="2" s="1"/>
  <c r="F912" i="2" s="1"/>
  <c r="F1026" i="2" s="1"/>
  <c r="F1140" i="2" s="1"/>
  <c r="F1254" i="2" s="1"/>
  <c r="F1368" i="2" s="1"/>
  <c r="E228" i="2"/>
  <c r="E342" i="2" s="1"/>
  <c r="E456" i="2" s="1"/>
  <c r="E570" i="2" s="1"/>
  <c r="E684" i="2" s="1"/>
  <c r="E798" i="2" s="1"/>
  <c r="E912" i="2" s="1"/>
  <c r="E1026" i="2" s="1"/>
  <c r="E1140" i="2" s="1"/>
  <c r="E1254" i="2" s="1"/>
  <c r="E1368" i="2" s="1"/>
  <c r="D228" i="2"/>
  <c r="E227" i="2"/>
  <c r="E341" i="2" s="1"/>
  <c r="E455" i="2" s="1"/>
  <c r="E569" i="2" s="1"/>
  <c r="E683" i="2" s="1"/>
  <c r="E797" i="2" s="1"/>
  <c r="E911" i="2" s="1"/>
  <c r="E1025" i="2" s="1"/>
  <c r="E1139" i="2" s="1"/>
  <c r="E1253" i="2" s="1"/>
  <c r="E1367" i="2" s="1"/>
  <c r="D227" i="2"/>
  <c r="E226" i="2"/>
  <c r="E340" i="2" s="1"/>
  <c r="E454" i="2" s="1"/>
  <c r="E568" i="2" s="1"/>
  <c r="E682" i="2" s="1"/>
  <c r="E796" i="2" s="1"/>
  <c r="E910" i="2" s="1"/>
  <c r="E1024" i="2" s="1"/>
  <c r="E1138" i="2" s="1"/>
  <c r="E1252" i="2" s="1"/>
  <c r="E1366" i="2" s="1"/>
  <c r="D226" i="2"/>
  <c r="E225" i="2"/>
  <c r="E339" i="2" s="1"/>
  <c r="E453" i="2" s="1"/>
  <c r="E567" i="2" s="1"/>
  <c r="E681" i="2" s="1"/>
  <c r="E795" i="2" s="1"/>
  <c r="E909" i="2" s="1"/>
  <c r="E1023" i="2" s="1"/>
  <c r="E1137" i="2" s="1"/>
  <c r="E1251" i="2" s="1"/>
  <c r="E1365" i="2" s="1"/>
  <c r="D225" i="2"/>
  <c r="E224" i="2"/>
  <c r="E338" i="2" s="1"/>
  <c r="E452" i="2" s="1"/>
  <c r="E566" i="2" s="1"/>
  <c r="E680" i="2" s="1"/>
  <c r="E794" i="2" s="1"/>
  <c r="E908" i="2" s="1"/>
  <c r="E1022" i="2" s="1"/>
  <c r="E1136" i="2" s="1"/>
  <c r="E1250" i="2" s="1"/>
  <c r="E1364" i="2" s="1"/>
  <c r="D224" i="2"/>
  <c r="E223" i="2"/>
  <c r="E337" i="2" s="1"/>
  <c r="E451" i="2" s="1"/>
  <c r="E565" i="2" s="1"/>
  <c r="E679" i="2" s="1"/>
  <c r="E793" i="2" s="1"/>
  <c r="E907" i="2" s="1"/>
  <c r="E1021" i="2" s="1"/>
  <c r="E1135" i="2" s="1"/>
  <c r="E1249" i="2" s="1"/>
  <c r="E1363" i="2" s="1"/>
  <c r="D223" i="2"/>
  <c r="F336" i="2"/>
  <c r="F450" i="2" s="1"/>
  <c r="F564" i="2" s="1"/>
  <c r="F678" i="2" s="1"/>
  <c r="F792" i="2" s="1"/>
  <c r="F906" i="2" s="1"/>
  <c r="F1020" i="2" s="1"/>
  <c r="F1134" i="2" s="1"/>
  <c r="F1248" i="2" s="1"/>
  <c r="F1362" i="2" s="1"/>
  <c r="E222" i="2"/>
  <c r="E336" i="2" s="1"/>
  <c r="E450" i="2" s="1"/>
  <c r="E564" i="2" s="1"/>
  <c r="E678" i="2" s="1"/>
  <c r="E792" i="2" s="1"/>
  <c r="E906" i="2" s="1"/>
  <c r="E1020" i="2" s="1"/>
  <c r="E1134" i="2" s="1"/>
  <c r="E1248" i="2" s="1"/>
  <c r="E1362" i="2" s="1"/>
  <c r="D222" i="2"/>
  <c r="F335" i="2"/>
  <c r="F449" i="2" s="1"/>
  <c r="F563" i="2" s="1"/>
  <c r="F677" i="2" s="1"/>
  <c r="F791" i="2" s="1"/>
  <c r="F905" i="2" s="1"/>
  <c r="F1019" i="2" s="1"/>
  <c r="F1133" i="2" s="1"/>
  <c r="F1247" i="2" s="1"/>
  <c r="F1361" i="2" s="1"/>
  <c r="E221" i="2"/>
  <c r="E335" i="2" s="1"/>
  <c r="E449" i="2" s="1"/>
  <c r="E563" i="2" s="1"/>
  <c r="E677" i="2" s="1"/>
  <c r="E791" i="2" s="1"/>
  <c r="E905" i="2" s="1"/>
  <c r="E1019" i="2" s="1"/>
  <c r="E1133" i="2" s="1"/>
  <c r="E1247" i="2" s="1"/>
  <c r="E1361" i="2" s="1"/>
  <c r="D221" i="2"/>
  <c r="F334" i="2"/>
  <c r="F448" i="2" s="1"/>
  <c r="F562" i="2" s="1"/>
  <c r="F676" i="2" s="1"/>
  <c r="F790" i="2" s="1"/>
  <c r="F904" i="2" s="1"/>
  <c r="F1018" i="2" s="1"/>
  <c r="F1132" i="2" s="1"/>
  <c r="F1246" i="2" s="1"/>
  <c r="F1360" i="2" s="1"/>
  <c r="E220" i="2"/>
  <c r="E334" i="2" s="1"/>
  <c r="E448" i="2" s="1"/>
  <c r="E562" i="2" s="1"/>
  <c r="E676" i="2" s="1"/>
  <c r="E790" i="2" s="1"/>
  <c r="E904" i="2" s="1"/>
  <c r="E1018" i="2" s="1"/>
  <c r="E1132" i="2" s="1"/>
  <c r="E1246" i="2" s="1"/>
  <c r="E1360" i="2" s="1"/>
  <c r="D220" i="2"/>
  <c r="F333" i="2"/>
  <c r="F447" i="2" s="1"/>
  <c r="F561" i="2" s="1"/>
  <c r="F675" i="2" s="1"/>
  <c r="F789" i="2" s="1"/>
  <c r="F903" i="2" s="1"/>
  <c r="F1017" i="2" s="1"/>
  <c r="F1131" i="2" s="1"/>
  <c r="F1245" i="2" s="1"/>
  <c r="F1359" i="2" s="1"/>
  <c r="E219" i="2"/>
  <c r="E333" i="2" s="1"/>
  <c r="E447" i="2" s="1"/>
  <c r="E561" i="2" s="1"/>
  <c r="E675" i="2" s="1"/>
  <c r="E789" i="2" s="1"/>
  <c r="E903" i="2" s="1"/>
  <c r="E1017" i="2" s="1"/>
  <c r="E1131" i="2" s="1"/>
  <c r="E1245" i="2" s="1"/>
  <c r="E1359" i="2" s="1"/>
  <c r="D219" i="2"/>
  <c r="F332" i="2"/>
  <c r="F446" i="2" s="1"/>
  <c r="F560" i="2" s="1"/>
  <c r="F674" i="2" s="1"/>
  <c r="F788" i="2" s="1"/>
  <c r="F902" i="2" s="1"/>
  <c r="F1016" i="2" s="1"/>
  <c r="F1130" i="2" s="1"/>
  <c r="F1244" i="2" s="1"/>
  <c r="F1358" i="2" s="1"/>
  <c r="E218" i="2"/>
  <c r="E332" i="2" s="1"/>
  <c r="E446" i="2" s="1"/>
  <c r="E560" i="2" s="1"/>
  <c r="E674" i="2" s="1"/>
  <c r="E788" i="2" s="1"/>
  <c r="E902" i="2" s="1"/>
  <c r="E1016" i="2" s="1"/>
  <c r="E1130" i="2" s="1"/>
  <c r="E1244" i="2" s="1"/>
  <c r="E1358" i="2" s="1"/>
  <c r="D218" i="2"/>
  <c r="F331" i="2"/>
  <c r="F445" i="2" s="1"/>
  <c r="F559" i="2" s="1"/>
  <c r="F673" i="2" s="1"/>
  <c r="F787" i="2" s="1"/>
  <c r="F901" i="2" s="1"/>
  <c r="F1015" i="2" s="1"/>
  <c r="F1129" i="2" s="1"/>
  <c r="F1243" i="2" s="1"/>
  <c r="F1357" i="2" s="1"/>
  <c r="E217" i="2"/>
  <c r="E331" i="2" s="1"/>
  <c r="E445" i="2" s="1"/>
  <c r="E559" i="2" s="1"/>
  <c r="E673" i="2" s="1"/>
  <c r="E787" i="2" s="1"/>
  <c r="E901" i="2" s="1"/>
  <c r="E1015" i="2" s="1"/>
  <c r="E1129" i="2" s="1"/>
  <c r="E1243" i="2" s="1"/>
  <c r="E1357" i="2" s="1"/>
  <c r="D217" i="2"/>
  <c r="F330" i="2"/>
  <c r="F444" i="2" s="1"/>
  <c r="F558" i="2" s="1"/>
  <c r="F672" i="2" s="1"/>
  <c r="F786" i="2" s="1"/>
  <c r="F900" i="2" s="1"/>
  <c r="F1014" i="2" s="1"/>
  <c r="F1128" i="2" s="1"/>
  <c r="F1242" i="2" s="1"/>
  <c r="F1356" i="2" s="1"/>
  <c r="E216" i="2"/>
  <c r="E330" i="2" s="1"/>
  <c r="E444" i="2" s="1"/>
  <c r="E558" i="2" s="1"/>
  <c r="E672" i="2" s="1"/>
  <c r="E786" i="2" s="1"/>
  <c r="E900" i="2" s="1"/>
  <c r="E1014" i="2" s="1"/>
  <c r="E1128" i="2" s="1"/>
  <c r="E1242" i="2" s="1"/>
  <c r="D216" i="2"/>
  <c r="E215" i="2"/>
  <c r="E329" i="2" s="1"/>
  <c r="E443" i="2" s="1"/>
  <c r="E557" i="2" s="1"/>
  <c r="E671" i="2" s="1"/>
  <c r="E785" i="2" s="1"/>
  <c r="E899" i="2" s="1"/>
  <c r="E1013" i="2" s="1"/>
  <c r="E1127" i="2" s="1"/>
  <c r="E1241" i="2" s="1"/>
  <c r="E1355" i="2" s="1"/>
  <c r="D215" i="2"/>
  <c r="E214" i="2"/>
  <c r="E328" i="2" s="1"/>
  <c r="E442" i="2" s="1"/>
  <c r="E556" i="2" s="1"/>
  <c r="E670" i="2" s="1"/>
  <c r="E784" i="2" s="1"/>
  <c r="E898" i="2" s="1"/>
  <c r="E1012" i="2" s="1"/>
  <c r="E1126" i="2" s="1"/>
  <c r="E1240" i="2" s="1"/>
  <c r="E1354" i="2" s="1"/>
  <c r="D214" i="2"/>
  <c r="F327" i="2"/>
  <c r="F441" i="2" s="1"/>
  <c r="F555" i="2" s="1"/>
  <c r="F669" i="2" s="1"/>
  <c r="F783" i="2" s="1"/>
  <c r="F897" i="2" s="1"/>
  <c r="F1011" i="2" s="1"/>
  <c r="F1125" i="2" s="1"/>
  <c r="F1239" i="2" s="1"/>
  <c r="F1353" i="2" s="1"/>
  <c r="E213" i="2"/>
  <c r="E327" i="2" s="1"/>
  <c r="E441" i="2" s="1"/>
  <c r="E555" i="2" s="1"/>
  <c r="E669" i="2" s="1"/>
  <c r="E783" i="2" s="1"/>
  <c r="E897" i="2" s="1"/>
  <c r="E1011" i="2" s="1"/>
  <c r="E1125" i="2" s="1"/>
  <c r="E1239" i="2" s="1"/>
  <c r="E1353" i="2" s="1"/>
  <c r="D213" i="2"/>
  <c r="E212" i="2"/>
  <c r="E326" i="2" s="1"/>
  <c r="E440" i="2" s="1"/>
  <c r="E554" i="2" s="1"/>
  <c r="E668" i="2" s="1"/>
  <c r="E782" i="2" s="1"/>
  <c r="E896" i="2" s="1"/>
  <c r="E1010" i="2" s="1"/>
  <c r="E1124" i="2" s="1"/>
  <c r="E1238" i="2" s="1"/>
  <c r="E1352" i="2" s="1"/>
  <c r="D212" i="2"/>
  <c r="E211" i="2"/>
  <c r="E325" i="2" s="1"/>
  <c r="E439" i="2" s="1"/>
  <c r="E553" i="2" s="1"/>
  <c r="E667" i="2" s="1"/>
  <c r="E781" i="2" s="1"/>
  <c r="E895" i="2" s="1"/>
  <c r="E1009" i="2" s="1"/>
  <c r="E1123" i="2" s="1"/>
  <c r="E1237" i="2" s="1"/>
  <c r="E1351" i="2" s="1"/>
  <c r="D211" i="2"/>
  <c r="F324" i="2"/>
  <c r="F438" i="2" s="1"/>
  <c r="F552" i="2" s="1"/>
  <c r="F666" i="2" s="1"/>
  <c r="F780" i="2" s="1"/>
  <c r="F894" i="2" s="1"/>
  <c r="F1008" i="2" s="1"/>
  <c r="F1122" i="2" s="1"/>
  <c r="F1236" i="2" s="1"/>
  <c r="F1350" i="2" s="1"/>
  <c r="E210" i="2"/>
  <c r="E324" i="2" s="1"/>
  <c r="E438" i="2" s="1"/>
  <c r="E552" i="2" s="1"/>
  <c r="E666" i="2" s="1"/>
  <c r="E780" i="2" s="1"/>
  <c r="E894" i="2" s="1"/>
  <c r="E1008" i="2" s="1"/>
  <c r="E1122" i="2" s="1"/>
  <c r="E1236" i="2" s="1"/>
  <c r="D210" i="2"/>
  <c r="F323" i="2"/>
  <c r="F437" i="2" s="1"/>
  <c r="F551" i="2" s="1"/>
  <c r="F665" i="2" s="1"/>
  <c r="F779" i="2" s="1"/>
  <c r="F893" i="2" s="1"/>
  <c r="F1007" i="2" s="1"/>
  <c r="F1121" i="2" s="1"/>
  <c r="F1235" i="2" s="1"/>
  <c r="F1349" i="2" s="1"/>
  <c r="E209" i="2"/>
  <c r="E323" i="2" s="1"/>
  <c r="E437" i="2" s="1"/>
  <c r="E551" i="2" s="1"/>
  <c r="E665" i="2" s="1"/>
  <c r="E779" i="2" s="1"/>
  <c r="E893" i="2" s="1"/>
  <c r="E1007" i="2" s="1"/>
  <c r="E1121" i="2" s="1"/>
  <c r="E1235" i="2" s="1"/>
  <c r="E1349" i="2" s="1"/>
  <c r="D209" i="2"/>
  <c r="F322" i="2"/>
  <c r="F436" i="2" s="1"/>
  <c r="F550" i="2" s="1"/>
  <c r="F664" i="2" s="1"/>
  <c r="F778" i="2" s="1"/>
  <c r="F892" i="2" s="1"/>
  <c r="F1006" i="2" s="1"/>
  <c r="F1120" i="2" s="1"/>
  <c r="F1234" i="2" s="1"/>
  <c r="F1348" i="2" s="1"/>
  <c r="E208" i="2"/>
  <c r="E322" i="2" s="1"/>
  <c r="E436" i="2" s="1"/>
  <c r="E550" i="2" s="1"/>
  <c r="E664" i="2" s="1"/>
  <c r="E778" i="2" s="1"/>
  <c r="E892" i="2" s="1"/>
  <c r="E1006" i="2" s="1"/>
  <c r="E1120" i="2" s="1"/>
  <c r="E1234" i="2" s="1"/>
  <c r="E1348" i="2" s="1"/>
  <c r="D208" i="2"/>
  <c r="F321" i="2"/>
  <c r="F435" i="2" s="1"/>
  <c r="F549" i="2" s="1"/>
  <c r="F663" i="2" s="1"/>
  <c r="F777" i="2" s="1"/>
  <c r="F891" i="2" s="1"/>
  <c r="F1005" i="2" s="1"/>
  <c r="F1119" i="2" s="1"/>
  <c r="F1233" i="2" s="1"/>
  <c r="F1347" i="2" s="1"/>
  <c r="E207" i="2"/>
  <c r="E321" i="2" s="1"/>
  <c r="E435" i="2" s="1"/>
  <c r="E549" i="2" s="1"/>
  <c r="E663" i="2" s="1"/>
  <c r="E777" i="2" s="1"/>
  <c r="E891" i="2" s="1"/>
  <c r="E1005" i="2" s="1"/>
  <c r="E1119" i="2" s="1"/>
  <c r="E1233" i="2" s="1"/>
  <c r="E1347" i="2" s="1"/>
  <c r="D207" i="2"/>
  <c r="F320" i="2"/>
  <c r="F434" i="2" s="1"/>
  <c r="F548" i="2" s="1"/>
  <c r="F662" i="2" s="1"/>
  <c r="F776" i="2" s="1"/>
  <c r="F890" i="2" s="1"/>
  <c r="F1004" i="2" s="1"/>
  <c r="F1118" i="2" s="1"/>
  <c r="F1232" i="2" s="1"/>
  <c r="F1346" i="2" s="1"/>
  <c r="E206" i="2"/>
  <c r="E320" i="2" s="1"/>
  <c r="E434" i="2" s="1"/>
  <c r="E548" i="2" s="1"/>
  <c r="E662" i="2" s="1"/>
  <c r="E776" i="2" s="1"/>
  <c r="E890" i="2" s="1"/>
  <c r="E1004" i="2" s="1"/>
  <c r="E1118" i="2" s="1"/>
  <c r="E1232" i="2" s="1"/>
  <c r="E1346" i="2" s="1"/>
  <c r="D206" i="2"/>
  <c r="H206" i="2" s="1" a="1"/>
  <c r="H206" i="2" s="1"/>
  <c r="F319" i="2"/>
  <c r="F433" i="2" s="1"/>
  <c r="F547" i="2" s="1"/>
  <c r="F661" i="2" s="1"/>
  <c r="F775" i="2" s="1"/>
  <c r="F889" i="2" s="1"/>
  <c r="F1003" i="2" s="1"/>
  <c r="F1117" i="2" s="1"/>
  <c r="F1231" i="2" s="1"/>
  <c r="F1345" i="2" s="1"/>
  <c r="E205" i="2"/>
  <c r="E319" i="2" s="1"/>
  <c r="E433" i="2" s="1"/>
  <c r="E547" i="2" s="1"/>
  <c r="E661" i="2" s="1"/>
  <c r="E775" i="2" s="1"/>
  <c r="E889" i="2" s="1"/>
  <c r="E1003" i="2" s="1"/>
  <c r="E1117" i="2" s="1"/>
  <c r="E1231" i="2" s="1"/>
  <c r="E1345" i="2" s="1"/>
  <c r="D205" i="2"/>
  <c r="F318" i="2"/>
  <c r="F432" i="2" s="1"/>
  <c r="F546" i="2" s="1"/>
  <c r="F660" i="2" s="1"/>
  <c r="F774" i="2" s="1"/>
  <c r="F888" i="2" s="1"/>
  <c r="F1002" i="2" s="1"/>
  <c r="F1116" i="2" s="1"/>
  <c r="F1230" i="2" s="1"/>
  <c r="E204" i="2"/>
  <c r="E318" i="2" s="1"/>
  <c r="E432" i="2" s="1"/>
  <c r="E546" i="2" s="1"/>
  <c r="E660" i="2" s="1"/>
  <c r="E774" i="2" s="1"/>
  <c r="E888" i="2" s="1"/>
  <c r="E1002" i="2" s="1"/>
  <c r="E1116" i="2" s="1"/>
  <c r="E1230" i="2" s="1"/>
  <c r="E1344" i="2" s="1"/>
  <c r="D204" i="2"/>
  <c r="G204" i="2" s="1" a="1"/>
  <c r="G204" i="2" s="1"/>
  <c r="E203" i="2"/>
  <c r="E317" i="2" s="1"/>
  <c r="E431" i="2" s="1"/>
  <c r="E545" i="2" s="1"/>
  <c r="E659" i="2" s="1"/>
  <c r="E773" i="2" s="1"/>
  <c r="E887" i="2" s="1"/>
  <c r="E1001" i="2" s="1"/>
  <c r="E1115" i="2" s="1"/>
  <c r="E1229" i="2" s="1"/>
  <c r="E1343" i="2" s="1"/>
  <c r="D203" i="2"/>
  <c r="E202" i="2"/>
  <c r="E316" i="2" s="1"/>
  <c r="E430" i="2" s="1"/>
  <c r="E544" i="2" s="1"/>
  <c r="E658" i="2" s="1"/>
  <c r="E772" i="2" s="1"/>
  <c r="E886" i="2" s="1"/>
  <c r="E1000" i="2" s="1"/>
  <c r="E1114" i="2" s="1"/>
  <c r="E1228" i="2" s="1"/>
  <c r="E1342" i="2" s="1"/>
  <c r="D202" i="2"/>
  <c r="E201" i="2"/>
  <c r="E315" i="2" s="1"/>
  <c r="E429" i="2" s="1"/>
  <c r="E543" i="2" s="1"/>
  <c r="E657" i="2" s="1"/>
  <c r="E771" i="2" s="1"/>
  <c r="E885" i="2" s="1"/>
  <c r="E999" i="2" s="1"/>
  <c r="E1113" i="2" s="1"/>
  <c r="E1227" i="2" s="1"/>
  <c r="E1341" i="2" s="1"/>
  <c r="D201" i="2"/>
  <c r="E200" i="2"/>
  <c r="E314" i="2" s="1"/>
  <c r="E428" i="2" s="1"/>
  <c r="E542" i="2" s="1"/>
  <c r="E656" i="2" s="1"/>
  <c r="E770" i="2" s="1"/>
  <c r="E884" i="2" s="1"/>
  <c r="E998" i="2" s="1"/>
  <c r="E1112" i="2" s="1"/>
  <c r="E1226" i="2" s="1"/>
  <c r="E1340" i="2" s="1"/>
  <c r="D200" i="2"/>
  <c r="E199" i="2"/>
  <c r="E313" i="2" s="1"/>
  <c r="E427" i="2" s="1"/>
  <c r="E541" i="2" s="1"/>
  <c r="E655" i="2" s="1"/>
  <c r="E769" i="2" s="1"/>
  <c r="E883" i="2" s="1"/>
  <c r="E997" i="2" s="1"/>
  <c r="E1111" i="2" s="1"/>
  <c r="E1225" i="2" s="1"/>
  <c r="D199" i="2"/>
  <c r="F312" i="2"/>
  <c r="F426" i="2" s="1"/>
  <c r="F540" i="2" s="1"/>
  <c r="F654" i="2" s="1"/>
  <c r="F768" i="2" s="1"/>
  <c r="F882" i="2" s="1"/>
  <c r="F996" i="2" s="1"/>
  <c r="F1110" i="2" s="1"/>
  <c r="F1224" i="2" s="1"/>
  <c r="F1338" i="2" s="1"/>
  <c r="E198" i="2"/>
  <c r="E312" i="2" s="1"/>
  <c r="E426" i="2" s="1"/>
  <c r="E540" i="2" s="1"/>
  <c r="E654" i="2" s="1"/>
  <c r="E768" i="2" s="1"/>
  <c r="E882" i="2" s="1"/>
  <c r="E996" i="2" s="1"/>
  <c r="E1110" i="2" s="1"/>
  <c r="E1224" i="2" s="1"/>
  <c r="E1338" i="2" s="1"/>
  <c r="D198" i="2"/>
  <c r="F311" i="2"/>
  <c r="F425" i="2" s="1"/>
  <c r="F539" i="2" s="1"/>
  <c r="F653" i="2" s="1"/>
  <c r="F767" i="2" s="1"/>
  <c r="F881" i="2" s="1"/>
  <c r="F995" i="2" s="1"/>
  <c r="F1109" i="2" s="1"/>
  <c r="F1223" i="2" s="1"/>
  <c r="F1337" i="2" s="1"/>
  <c r="E197" i="2"/>
  <c r="E311" i="2" s="1"/>
  <c r="E425" i="2" s="1"/>
  <c r="E539" i="2" s="1"/>
  <c r="E653" i="2" s="1"/>
  <c r="E767" i="2" s="1"/>
  <c r="E881" i="2" s="1"/>
  <c r="E995" i="2" s="1"/>
  <c r="E1109" i="2" s="1"/>
  <c r="E1223" i="2" s="1"/>
  <c r="E1337" i="2" s="1"/>
  <c r="D197" i="2"/>
  <c r="F310" i="2"/>
  <c r="F424" i="2" s="1"/>
  <c r="F538" i="2" s="1"/>
  <c r="F652" i="2" s="1"/>
  <c r="F766" i="2" s="1"/>
  <c r="F880" i="2" s="1"/>
  <c r="F994" i="2" s="1"/>
  <c r="F1108" i="2" s="1"/>
  <c r="F1222" i="2" s="1"/>
  <c r="F1336" i="2" s="1"/>
  <c r="E196" i="2"/>
  <c r="E310" i="2" s="1"/>
  <c r="E424" i="2" s="1"/>
  <c r="E538" i="2" s="1"/>
  <c r="E652" i="2" s="1"/>
  <c r="E766" i="2" s="1"/>
  <c r="E880" i="2" s="1"/>
  <c r="E994" i="2" s="1"/>
  <c r="E1108" i="2" s="1"/>
  <c r="E1222" i="2" s="1"/>
  <c r="E1336" i="2" s="1"/>
  <c r="D196" i="2"/>
  <c r="F309" i="2"/>
  <c r="F423" i="2" s="1"/>
  <c r="F537" i="2" s="1"/>
  <c r="F651" i="2" s="1"/>
  <c r="F765" i="2" s="1"/>
  <c r="F879" i="2" s="1"/>
  <c r="F993" i="2" s="1"/>
  <c r="F1107" i="2" s="1"/>
  <c r="F1221" i="2" s="1"/>
  <c r="F1335" i="2" s="1"/>
  <c r="E195" i="2"/>
  <c r="E309" i="2" s="1"/>
  <c r="E423" i="2" s="1"/>
  <c r="E537" i="2" s="1"/>
  <c r="E651" i="2" s="1"/>
  <c r="E765" i="2" s="1"/>
  <c r="E879" i="2" s="1"/>
  <c r="E993" i="2" s="1"/>
  <c r="E1107" i="2" s="1"/>
  <c r="E1221" i="2" s="1"/>
  <c r="E1335" i="2" s="1"/>
  <c r="D195" i="2"/>
  <c r="F308" i="2"/>
  <c r="F422" i="2" s="1"/>
  <c r="F536" i="2" s="1"/>
  <c r="F650" i="2" s="1"/>
  <c r="F764" i="2" s="1"/>
  <c r="F878" i="2" s="1"/>
  <c r="F992" i="2" s="1"/>
  <c r="F1106" i="2" s="1"/>
  <c r="F1220" i="2" s="1"/>
  <c r="F1334" i="2" s="1"/>
  <c r="E194" i="2"/>
  <c r="E308" i="2" s="1"/>
  <c r="E422" i="2" s="1"/>
  <c r="E536" i="2" s="1"/>
  <c r="E650" i="2" s="1"/>
  <c r="E764" i="2" s="1"/>
  <c r="E878" i="2" s="1"/>
  <c r="E992" i="2" s="1"/>
  <c r="E1106" i="2" s="1"/>
  <c r="E1220" i="2" s="1"/>
  <c r="E1334" i="2" s="1"/>
  <c r="D194" i="2"/>
  <c r="F307" i="2"/>
  <c r="F421" i="2" s="1"/>
  <c r="F535" i="2" s="1"/>
  <c r="F649" i="2" s="1"/>
  <c r="F763" i="2" s="1"/>
  <c r="F877" i="2" s="1"/>
  <c r="F991" i="2" s="1"/>
  <c r="F1105" i="2" s="1"/>
  <c r="F1219" i="2" s="1"/>
  <c r="F1333" i="2" s="1"/>
  <c r="E193" i="2"/>
  <c r="E307" i="2" s="1"/>
  <c r="E421" i="2" s="1"/>
  <c r="E535" i="2" s="1"/>
  <c r="E649" i="2" s="1"/>
  <c r="E763" i="2" s="1"/>
  <c r="E877" i="2" s="1"/>
  <c r="E991" i="2" s="1"/>
  <c r="E1105" i="2" s="1"/>
  <c r="E1219" i="2" s="1"/>
  <c r="E1333" i="2" s="1"/>
  <c r="D193" i="2"/>
  <c r="F306" i="2"/>
  <c r="F420" i="2" s="1"/>
  <c r="F534" i="2" s="1"/>
  <c r="F648" i="2" s="1"/>
  <c r="F762" i="2" s="1"/>
  <c r="F876" i="2" s="1"/>
  <c r="F990" i="2" s="1"/>
  <c r="F1104" i="2" s="1"/>
  <c r="F1218" i="2" s="1"/>
  <c r="F1332" i="2" s="1"/>
  <c r="E192" i="2"/>
  <c r="E306" i="2" s="1"/>
  <c r="E420" i="2" s="1"/>
  <c r="E534" i="2" s="1"/>
  <c r="E648" i="2" s="1"/>
  <c r="E762" i="2" s="1"/>
  <c r="E876" i="2" s="1"/>
  <c r="E990" i="2" s="1"/>
  <c r="E1104" i="2" s="1"/>
  <c r="E1218" i="2" s="1"/>
  <c r="E1332" i="2" s="1"/>
  <c r="D192" i="2"/>
  <c r="E191" i="2"/>
  <c r="E305" i="2" s="1"/>
  <c r="E419" i="2" s="1"/>
  <c r="E533" i="2" s="1"/>
  <c r="E647" i="2" s="1"/>
  <c r="E761" i="2" s="1"/>
  <c r="E875" i="2" s="1"/>
  <c r="E989" i="2" s="1"/>
  <c r="E1103" i="2" s="1"/>
  <c r="E1217" i="2" s="1"/>
  <c r="E1331" i="2" s="1"/>
  <c r="D191" i="2"/>
  <c r="E190" i="2"/>
  <c r="E304" i="2" s="1"/>
  <c r="E418" i="2" s="1"/>
  <c r="E532" i="2" s="1"/>
  <c r="E646" i="2" s="1"/>
  <c r="E760" i="2" s="1"/>
  <c r="E874" i="2" s="1"/>
  <c r="E988" i="2" s="1"/>
  <c r="E1102" i="2" s="1"/>
  <c r="E1216" i="2" s="1"/>
  <c r="E1330" i="2" s="1"/>
  <c r="D190" i="2"/>
  <c r="E189" i="2"/>
  <c r="E303" i="2" s="1"/>
  <c r="E417" i="2" s="1"/>
  <c r="E531" i="2" s="1"/>
  <c r="E645" i="2" s="1"/>
  <c r="E759" i="2" s="1"/>
  <c r="E873" i="2" s="1"/>
  <c r="E987" i="2" s="1"/>
  <c r="E1101" i="2" s="1"/>
  <c r="E1215" i="2" s="1"/>
  <c r="E1329" i="2" s="1"/>
  <c r="D189" i="2"/>
  <c r="E188" i="2"/>
  <c r="E302" i="2" s="1"/>
  <c r="E416" i="2" s="1"/>
  <c r="E530" i="2" s="1"/>
  <c r="E644" i="2" s="1"/>
  <c r="E758" i="2" s="1"/>
  <c r="E872" i="2" s="1"/>
  <c r="E986" i="2" s="1"/>
  <c r="E1100" i="2" s="1"/>
  <c r="E1214" i="2" s="1"/>
  <c r="E1328" i="2" s="1"/>
  <c r="D188" i="2"/>
  <c r="E187" i="2"/>
  <c r="E301" i="2" s="1"/>
  <c r="E415" i="2" s="1"/>
  <c r="E529" i="2" s="1"/>
  <c r="E643" i="2" s="1"/>
  <c r="E757" i="2" s="1"/>
  <c r="E871" i="2" s="1"/>
  <c r="E985" i="2" s="1"/>
  <c r="E1099" i="2" s="1"/>
  <c r="E1213" i="2" s="1"/>
  <c r="E1327" i="2" s="1"/>
  <c r="D187" i="2"/>
  <c r="F300" i="2"/>
  <c r="F414" i="2" s="1"/>
  <c r="F528" i="2" s="1"/>
  <c r="F642" i="2" s="1"/>
  <c r="F756" i="2" s="1"/>
  <c r="F870" i="2" s="1"/>
  <c r="F984" i="2" s="1"/>
  <c r="F1098" i="2" s="1"/>
  <c r="F1212" i="2" s="1"/>
  <c r="F1326" i="2" s="1"/>
  <c r="E186" i="2"/>
  <c r="E300" i="2" s="1"/>
  <c r="E414" i="2" s="1"/>
  <c r="E528" i="2" s="1"/>
  <c r="E642" i="2" s="1"/>
  <c r="E756" i="2" s="1"/>
  <c r="E870" i="2" s="1"/>
  <c r="E984" i="2" s="1"/>
  <c r="E1098" i="2" s="1"/>
  <c r="E1212" i="2" s="1"/>
  <c r="E1326" i="2" s="1"/>
  <c r="D186" i="2"/>
  <c r="F299" i="2"/>
  <c r="F413" i="2" s="1"/>
  <c r="F527" i="2" s="1"/>
  <c r="F641" i="2" s="1"/>
  <c r="F755" i="2" s="1"/>
  <c r="F869" i="2" s="1"/>
  <c r="F983" i="2" s="1"/>
  <c r="F1097" i="2" s="1"/>
  <c r="F1211" i="2" s="1"/>
  <c r="F1325" i="2" s="1"/>
  <c r="E185" i="2"/>
  <c r="E299" i="2" s="1"/>
  <c r="E413" i="2" s="1"/>
  <c r="E527" i="2" s="1"/>
  <c r="E641" i="2" s="1"/>
  <c r="E755" i="2" s="1"/>
  <c r="E869" i="2" s="1"/>
  <c r="E983" i="2" s="1"/>
  <c r="E1097" i="2" s="1"/>
  <c r="E1211" i="2" s="1"/>
  <c r="E1325" i="2" s="1"/>
  <c r="D185" i="2"/>
  <c r="G185" i="2" s="1" a="1"/>
  <c r="G185" i="2" s="1"/>
  <c r="F298" i="2"/>
  <c r="F412" i="2" s="1"/>
  <c r="F526" i="2" s="1"/>
  <c r="F640" i="2" s="1"/>
  <c r="F754" i="2" s="1"/>
  <c r="F868" i="2" s="1"/>
  <c r="F982" i="2" s="1"/>
  <c r="F1096" i="2" s="1"/>
  <c r="F1210" i="2" s="1"/>
  <c r="F1324" i="2" s="1"/>
  <c r="E184" i="2"/>
  <c r="E298" i="2" s="1"/>
  <c r="E412" i="2" s="1"/>
  <c r="E526" i="2" s="1"/>
  <c r="E640" i="2" s="1"/>
  <c r="E754" i="2" s="1"/>
  <c r="E868" i="2" s="1"/>
  <c r="E982" i="2" s="1"/>
  <c r="E1096" i="2" s="1"/>
  <c r="E1210" i="2" s="1"/>
  <c r="E1324" i="2" s="1"/>
  <c r="D184" i="2"/>
  <c r="F297" i="2"/>
  <c r="F411" i="2" s="1"/>
  <c r="F525" i="2" s="1"/>
  <c r="F639" i="2" s="1"/>
  <c r="F753" i="2" s="1"/>
  <c r="F867" i="2" s="1"/>
  <c r="F981" i="2" s="1"/>
  <c r="F1095" i="2" s="1"/>
  <c r="F1209" i="2" s="1"/>
  <c r="F1323" i="2" s="1"/>
  <c r="E183" i="2"/>
  <c r="E297" i="2" s="1"/>
  <c r="E411" i="2" s="1"/>
  <c r="E525" i="2" s="1"/>
  <c r="E639" i="2" s="1"/>
  <c r="E753" i="2" s="1"/>
  <c r="E867" i="2" s="1"/>
  <c r="E981" i="2" s="1"/>
  <c r="E1095" i="2" s="1"/>
  <c r="E1209" i="2" s="1"/>
  <c r="E1323" i="2" s="1"/>
  <c r="D183" i="2"/>
  <c r="F296" i="2"/>
  <c r="F410" i="2" s="1"/>
  <c r="F524" i="2" s="1"/>
  <c r="F638" i="2" s="1"/>
  <c r="F752" i="2" s="1"/>
  <c r="F866" i="2" s="1"/>
  <c r="F980" i="2" s="1"/>
  <c r="F1094" i="2" s="1"/>
  <c r="F1208" i="2" s="1"/>
  <c r="F1322" i="2" s="1"/>
  <c r="E182" i="2"/>
  <c r="E296" i="2" s="1"/>
  <c r="E410" i="2" s="1"/>
  <c r="E524" i="2" s="1"/>
  <c r="E638" i="2" s="1"/>
  <c r="E752" i="2" s="1"/>
  <c r="E866" i="2" s="1"/>
  <c r="E980" i="2" s="1"/>
  <c r="E1094" i="2" s="1"/>
  <c r="E1208" i="2" s="1"/>
  <c r="E1322" i="2" s="1"/>
  <c r="D182" i="2"/>
  <c r="G182" i="2" s="1" a="1"/>
  <c r="G182" i="2" s="1"/>
  <c r="F295" i="2"/>
  <c r="F409" i="2" s="1"/>
  <c r="F523" i="2" s="1"/>
  <c r="F637" i="2" s="1"/>
  <c r="F751" i="2" s="1"/>
  <c r="F865" i="2" s="1"/>
  <c r="F979" i="2" s="1"/>
  <c r="F1093" i="2" s="1"/>
  <c r="F1207" i="2" s="1"/>
  <c r="F1321" i="2" s="1"/>
  <c r="E181" i="2"/>
  <c r="E295" i="2" s="1"/>
  <c r="E409" i="2" s="1"/>
  <c r="E523" i="2" s="1"/>
  <c r="E637" i="2" s="1"/>
  <c r="E751" i="2" s="1"/>
  <c r="E865" i="2" s="1"/>
  <c r="E979" i="2" s="1"/>
  <c r="E1093" i="2" s="1"/>
  <c r="E1207" i="2" s="1"/>
  <c r="E1321" i="2" s="1"/>
  <c r="D181" i="2"/>
  <c r="F294" i="2"/>
  <c r="F408" i="2" s="1"/>
  <c r="F522" i="2" s="1"/>
  <c r="F636" i="2" s="1"/>
  <c r="F750" i="2" s="1"/>
  <c r="F864" i="2" s="1"/>
  <c r="F978" i="2" s="1"/>
  <c r="F1092" i="2" s="1"/>
  <c r="F1206" i="2" s="1"/>
  <c r="F1320" i="2" s="1"/>
  <c r="E180" i="2"/>
  <c r="E294" i="2" s="1"/>
  <c r="E408" i="2" s="1"/>
  <c r="E522" i="2" s="1"/>
  <c r="E636" i="2" s="1"/>
  <c r="E750" i="2" s="1"/>
  <c r="E864" i="2" s="1"/>
  <c r="E978" i="2" s="1"/>
  <c r="E1092" i="2" s="1"/>
  <c r="E1206" i="2" s="1"/>
  <c r="E1320" i="2" s="1"/>
  <c r="D180" i="2"/>
  <c r="F293" i="2"/>
  <c r="F407" i="2" s="1"/>
  <c r="F521" i="2" s="1"/>
  <c r="F635" i="2" s="1"/>
  <c r="F749" i="2" s="1"/>
  <c r="F863" i="2" s="1"/>
  <c r="F977" i="2" s="1"/>
  <c r="F1091" i="2" s="1"/>
  <c r="F1205" i="2" s="1"/>
  <c r="F1319" i="2" s="1"/>
  <c r="E179" i="2"/>
  <c r="E293" i="2" s="1"/>
  <c r="E407" i="2" s="1"/>
  <c r="E521" i="2" s="1"/>
  <c r="E635" i="2" s="1"/>
  <c r="E749" i="2" s="1"/>
  <c r="E863" i="2" s="1"/>
  <c r="E977" i="2" s="1"/>
  <c r="E1091" i="2" s="1"/>
  <c r="E1205" i="2" s="1"/>
  <c r="E1319" i="2" s="1"/>
  <c r="D179" i="2"/>
  <c r="E178" i="2"/>
  <c r="E292" i="2" s="1"/>
  <c r="E406" i="2" s="1"/>
  <c r="E520" i="2" s="1"/>
  <c r="E634" i="2" s="1"/>
  <c r="E748" i="2" s="1"/>
  <c r="E862" i="2" s="1"/>
  <c r="E976" i="2" s="1"/>
  <c r="E1090" i="2" s="1"/>
  <c r="E1204" i="2" s="1"/>
  <c r="E1318" i="2" s="1"/>
  <c r="D178" i="2"/>
  <c r="E177" i="2"/>
  <c r="E291" i="2" s="1"/>
  <c r="E405" i="2" s="1"/>
  <c r="E519" i="2" s="1"/>
  <c r="E633" i="2" s="1"/>
  <c r="E747" i="2" s="1"/>
  <c r="E861" i="2" s="1"/>
  <c r="E975" i="2" s="1"/>
  <c r="E1089" i="2" s="1"/>
  <c r="E1203" i="2" s="1"/>
  <c r="E1317" i="2" s="1"/>
  <c r="D177" i="2"/>
  <c r="E176" i="2"/>
  <c r="E290" i="2" s="1"/>
  <c r="E404" i="2" s="1"/>
  <c r="E518" i="2" s="1"/>
  <c r="E632" i="2" s="1"/>
  <c r="E746" i="2" s="1"/>
  <c r="E860" i="2" s="1"/>
  <c r="E974" i="2" s="1"/>
  <c r="E1088" i="2" s="1"/>
  <c r="E1202" i="2" s="1"/>
  <c r="E1316" i="2" s="1"/>
  <c r="D176" i="2"/>
  <c r="E175" i="2"/>
  <c r="E289" i="2" s="1"/>
  <c r="E403" i="2" s="1"/>
  <c r="E517" i="2" s="1"/>
  <c r="E631" i="2" s="1"/>
  <c r="E745" i="2" s="1"/>
  <c r="E859" i="2" s="1"/>
  <c r="E973" i="2" s="1"/>
  <c r="E1087" i="2" s="1"/>
  <c r="E1201" i="2" s="1"/>
  <c r="E1315" i="2" s="1"/>
  <c r="D175" i="2"/>
  <c r="F288" i="2"/>
  <c r="F402" i="2" s="1"/>
  <c r="F516" i="2" s="1"/>
  <c r="F630" i="2" s="1"/>
  <c r="F744" i="2" s="1"/>
  <c r="F858" i="2" s="1"/>
  <c r="F972" i="2" s="1"/>
  <c r="F1086" i="2" s="1"/>
  <c r="F1200" i="2" s="1"/>
  <c r="F1314" i="2" s="1"/>
  <c r="E174" i="2"/>
  <c r="E288" i="2" s="1"/>
  <c r="E402" i="2" s="1"/>
  <c r="E516" i="2" s="1"/>
  <c r="E630" i="2" s="1"/>
  <c r="E744" i="2" s="1"/>
  <c r="E858" i="2" s="1"/>
  <c r="E972" i="2" s="1"/>
  <c r="E1086" i="2" s="1"/>
  <c r="E1200" i="2" s="1"/>
  <c r="E1314" i="2" s="1"/>
  <c r="D174" i="2"/>
  <c r="F287" i="2"/>
  <c r="F401" i="2" s="1"/>
  <c r="F515" i="2" s="1"/>
  <c r="F629" i="2" s="1"/>
  <c r="F743" i="2" s="1"/>
  <c r="F857" i="2" s="1"/>
  <c r="F971" i="2" s="1"/>
  <c r="F1085" i="2" s="1"/>
  <c r="F1199" i="2" s="1"/>
  <c r="F1313" i="2" s="1"/>
  <c r="E173" i="2"/>
  <c r="E287" i="2" s="1"/>
  <c r="E401" i="2" s="1"/>
  <c r="E515" i="2" s="1"/>
  <c r="E629" i="2" s="1"/>
  <c r="E743" i="2" s="1"/>
  <c r="E857" i="2" s="1"/>
  <c r="E971" i="2" s="1"/>
  <c r="E1085" i="2" s="1"/>
  <c r="E1199" i="2" s="1"/>
  <c r="E1313" i="2" s="1"/>
  <c r="D173" i="2"/>
  <c r="G173" i="2" s="1" a="1"/>
  <c r="G173" i="2" s="1"/>
  <c r="F286" i="2"/>
  <c r="F400" i="2" s="1"/>
  <c r="F514" i="2" s="1"/>
  <c r="F628" i="2" s="1"/>
  <c r="F742" i="2" s="1"/>
  <c r="F856" i="2" s="1"/>
  <c r="F970" i="2" s="1"/>
  <c r="F1084" i="2" s="1"/>
  <c r="F1198" i="2" s="1"/>
  <c r="F1312" i="2" s="1"/>
  <c r="E172" i="2"/>
  <c r="E286" i="2" s="1"/>
  <c r="E400" i="2" s="1"/>
  <c r="E514" i="2" s="1"/>
  <c r="E628" i="2" s="1"/>
  <c r="E742" i="2" s="1"/>
  <c r="E856" i="2" s="1"/>
  <c r="E970" i="2" s="1"/>
  <c r="E1084" i="2" s="1"/>
  <c r="E1198" i="2" s="1"/>
  <c r="E1312" i="2" s="1"/>
  <c r="D172" i="2"/>
  <c r="F285" i="2"/>
  <c r="F399" i="2" s="1"/>
  <c r="F513" i="2" s="1"/>
  <c r="F627" i="2" s="1"/>
  <c r="F741" i="2" s="1"/>
  <c r="F855" i="2" s="1"/>
  <c r="F969" i="2" s="1"/>
  <c r="F1083" i="2" s="1"/>
  <c r="F1197" i="2" s="1"/>
  <c r="F1311" i="2" s="1"/>
  <c r="E171" i="2"/>
  <c r="E285" i="2" s="1"/>
  <c r="E399" i="2" s="1"/>
  <c r="E513" i="2" s="1"/>
  <c r="E627" i="2" s="1"/>
  <c r="E741" i="2" s="1"/>
  <c r="E855" i="2" s="1"/>
  <c r="E969" i="2" s="1"/>
  <c r="E1083" i="2" s="1"/>
  <c r="E1197" i="2" s="1"/>
  <c r="E1311" i="2" s="1"/>
  <c r="D171" i="2"/>
  <c r="F284" i="2"/>
  <c r="F398" i="2" s="1"/>
  <c r="F512" i="2" s="1"/>
  <c r="F626" i="2" s="1"/>
  <c r="F740" i="2" s="1"/>
  <c r="F854" i="2" s="1"/>
  <c r="F968" i="2" s="1"/>
  <c r="F1082" i="2" s="1"/>
  <c r="F1196" i="2" s="1"/>
  <c r="F1310" i="2" s="1"/>
  <c r="E170" i="2"/>
  <c r="E284" i="2" s="1"/>
  <c r="E398" i="2" s="1"/>
  <c r="E512" i="2" s="1"/>
  <c r="E626" i="2" s="1"/>
  <c r="E740" i="2" s="1"/>
  <c r="E854" i="2" s="1"/>
  <c r="E968" i="2" s="1"/>
  <c r="E1082" i="2" s="1"/>
  <c r="E1196" i="2" s="1"/>
  <c r="E1310" i="2" s="1"/>
  <c r="D170" i="2"/>
  <c r="G170" i="2" s="1" a="1"/>
  <c r="G170" i="2" s="1"/>
  <c r="F283" i="2"/>
  <c r="F397" i="2" s="1"/>
  <c r="F511" i="2" s="1"/>
  <c r="F625" i="2" s="1"/>
  <c r="F739" i="2" s="1"/>
  <c r="F853" i="2" s="1"/>
  <c r="F967" i="2" s="1"/>
  <c r="F1081" i="2" s="1"/>
  <c r="F1195" i="2" s="1"/>
  <c r="F1309" i="2" s="1"/>
  <c r="E169" i="2"/>
  <c r="E283" i="2" s="1"/>
  <c r="E397" i="2" s="1"/>
  <c r="E511" i="2" s="1"/>
  <c r="E625" i="2" s="1"/>
  <c r="E739" i="2" s="1"/>
  <c r="E853" i="2" s="1"/>
  <c r="E967" i="2" s="1"/>
  <c r="E1081" i="2" s="1"/>
  <c r="E1195" i="2" s="1"/>
  <c r="E1309" i="2" s="1"/>
  <c r="D169" i="2"/>
  <c r="F282" i="2"/>
  <c r="F396" i="2" s="1"/>
  <c r="F510" i="2" s="1"/>
  <c r="F624" i="2" s="1"/>
  <c r="F738" i="2" s="1"/>
  <c r="F852" i="2" s="1"/>
  <c r="F966" i="2" s="1"/>
  <c r="F1080" i="2" s="1"/>
  <c r="F1194" i="2" s="1"/>
  <c r="F1308" i="2" s="1"/>
  <c r="E168" i="2"/>
  <c r="E282" i="2" s="1"/>
  <c r="E396" i="2" s="1"/>
  <c r="E510" i="2" s="1"/>
  <c r="E624" i="2" s="1"/>
  <c r="E738" i="2" s="1"/>
  <c r="E852" i="2" s="1"/>
  <c r="E966" i="2" s="1"/>
  <c r="E1080" i="2" s="1"/>
  <c r="E1194" i="2" s="1"/>
  <c r="E1308" i="2" s="1"/>
  <c r="D168" i="2"/>
  <c r="E167" i="2"/>
  <c r="E281" i="2" s="1"/>
  <c r="E395" i="2" s="1"/>
  <c r="E509" i="2" s="1"/>
  <c r="E623" i="2" s="1"/>
  <c r="E737" i="2" s="1"/>
  <c r="E851" i="2" s="1"/>
  <c r="E965" i="2" s="1"/>
  <c r="E1079" i="2" s="1"/>
  <c r="E1193" i="2" s="1"/>
  <c r="E1307" i="2" s="1"/>
  <c r="D167" i="2"/>
  <c r="E166" i="2"/>
  <c r="E280" i="2" s="1"/>
  <c r="E394" i="2" s="1"/>
  <c r="E508" i="2" s="1"/>
  <c r="E622" i="2" s="1"/>
  <c r="E736" i="2" s="1"/>
  <c r="E850" i="2" s="1"/>
  <c r="E964" i="2" s="1"/>
  <c r="E1078" i="2" s="1"/>
  <c r="E1192" i="2" s="1"/>
  <c r="E1306" i="2" s="1"/>
  <c r="D166" i="2"/>
  <c r="E165" i="2"/>
  <c r="E279" i="2" s="1"/>
  <c r="E393" i="2" s="1"/>
  <c r="E507" i="2" s="1"/>
  <c r="E621" i="2" s="1"/>
  <c r="E735" i="2" s="1"/>
  <c r="E849" i="2" s="1"/>
  <c r="E963" i="2" s="1"/>
  <c r="E1077" i="2" s="1"/>
  <c r="E1191" i="2" s="1"/>
  <c r="E1305" i="2" s="1"/>
  <c r="D165" i="2"/>
  <c r="E164" i="2"/>
  <c r="E278" i="2" s="1"/>
  <c r="E392" i="2" s="1"/>
  <c r="E506" i="2" s="1"/>
  <c r="E620" i="2" s="1"/>
  <c r="E734" i="2" s="1"/>
  <c r="E848" i="2" s="1"/>
  <c r="E962" i="2" s="1"/>
  <c r="E1076" i="2" s="1"/>
  <c r="E1190" i="2" s="1"/>
  <c r="E1304" i="2" s="1"/>
  <c r="D164" i="2"/>
  <c r="E163" i="2"/>
  <c r="E277" i="2" s="1"/>
  <c r="E391" i="2" s="1"/>
  <c r="E505" i="2" s="1"/>
  <c r="E619" i="2" s="1"/>
  <c r="E733" i="2" s="1"/>
  <c r="E847" i="2" s="1"/>
  <c r="E961" i="2" s="1"/>
  <c r="E1075" i="2" s="1"/>
  <c r="E1189" i="2" s="1"/>
  <c r="E1303" i="2" s="1"/>
  <c r="D163" i="2"/>
  <c r="F276" i="2"/>
  <c r="F390" i="2" s="1"/>
  <c r="F504" i="2" s="1"/>
  <c r="F618" i="2" s="1"/>
  <c r="F732" i="2" s="1"/>
  <c r="F846" i="2" s="1"/>
  <c r="F960" i="2" s="1"/>
  <c r="F1074" i="2" s="1"/>
  <c r="F1188" i="2" s="1"/>
  <c r="F1302" i="2" s="1"/>
  <c r="E162" i="2"/>
  <c r="E276" i="2" s="1"/>
  <c r="E390" i="2" s="1"/>
  <c r="E504" i="2" s="1"/>
  <c r="E618" i="2" s="1"/>
  <c r="E732" i="2" s="1"/>
  <c r="E846" i="2" s="1"/>
  <c r="E960" i="2" s="1"/>
  <c r="E1074" i="2" s="1"/>
  <c r="E1188" i="2" s="1"/>
  <c r="E1302" i="2" s="1"/>
  <c r="D162" i="2"/>
  <c r="F275" i="2"/>
  <c r="F389" i="2" s="1"/>
  <c r="F503" i="2" s="1"/>
  <c r="F617" i="2" s="1"/>
  <c r="F731" i="2" s="1"/>
  <c r="F845" i="2" s="1"/>
  <c r="F959" i="2" s="1"/>
  <c r="F1073" i="2" s="1"/>
  <c r="F1187" i="2" s="1"/>
  <c r="F1301" i="2" s="1"/>
  <c r="E161" i="2"/>
  <c r="E275" i="2" s="1"/>
  <c r="E389" i="2" s="1"/>
  <c r="E503" i="2" s="1"/>
  <c r="E617" i="2" s="1"/>
  <c r="E731" i="2" s="1"/>
  <c r="E845" i="2" s="1"/>
  <c r="E959" i="2" s="1"/>
  <c r="E1073" i="2" s="1"/>
  <c r="E1187" i="2" s="1"/>
  <c r="E1301" i="2" s="1"/>
  <c r="D161" i="2"/>
  <c r="G161" i="2" s="1" a="1"/>
  <c r="G161" i="2" s="1"/>
  <c r="F274" i="2"/>
  <c r="F388" i="2" s="1"/>
  <c r="F502" i="2" s="1"/>
  <c r="F616" i="2" s="1"/>
  <c r="F730" i="2" s="1"/>
  <c r="F844" i="2" s="1"/>
  <c r="F958" i="2" s="1"/>
  <c r="F1072" i="2" s="1"/>
  <c r="F1186" i="2" s="1"/>
  <c r="F1300" i="2" s="1"/>
  <c r="E160" i="2"/>
  <c r="E274" i="2" s="1"/>
  <c r="E388" i="2" s="1"/>
  <c r="E502" i="2" s="1"/>
  <c r="E616" i="2" s="1"/>
  <c r="E730" i="2" s="1"/>
  <c r="E844" i="2" s="1"/>
  <c r="E958" i="2" s="1"/>
  <c r="E1072" i="2" s="1"/>
  <c r="E1186" i="2" s="1"/>
  <c r="E1300" i="2" s="1"/>
  <c r="D160" i="2"/>
  <c r="F273" i="2"/>
  <c r="F387" i="2" s="1"/>
  <c r="F501" i="2" s="1"/>
  <c r="F615" i="2" s="1"/>
  <c r="F729" i="2" s="1"/>
  <c r="F843" i="2" s="1"/>
  <c r="F957" i="2" s="1"/>
  <c r="F1071" i="2" s="1"/>
  <c r="F1185" i="2" s="1"/>
  <c r="F1299" i="2" s="1"/>
  <c r="E159" i="2"/>
  <c r="E273" i="2" s="1"/>
  <c r="E387" i="2" s="1"/>
  <c r="E501" i="2" s="1"/>
  <c r="E615" i="2" s="1"/>
  <c r="E729" i="2" s="1"/>
  <c r="E843" i="2" s="1"/>
  <c r="E957" i="2" s="1"/>
  <c r="E1071" i="2" s="1"/>
  <c r="E1185" i="2" s="1"/>
  <c r="E1299" i="2" s="1"/>
  <c r="D159" i="2"/>
  <c r="F272" i="2"/>
  <c r="F386" i="2" s="1"/>
  <c r="F500" i="2" s="1"/>
  <c r="F614" i="2" s="1"/>
  <c r="F728" i="2" s="1"/>
  <c r="F842" i="2" s="1"/>
  <c r="F956" i="2" s="1"/>
  <c r="F1070" i="2" s="1"/>
  <c r="F1184" i="2" s="1"/>
  <c r="F1298" i="2" s="1"/>
  <c r="E158" i="2"/>
  <c r="E272" i="2" s="1"/>
  <c r="E386" i="2" s="1"/>
  <c r="E500" i="2" s="1"/>
  <c r="E614" i="2" s="1"/>
  <c r="E728" i="2" s="1"/>
  <c r="E842" i="2" s="1"/>
  <c r="E956" i="2" s="1"/>
  <c r="E1070" i="2" s="1"/>
  <c r="E1184" i="2" s="1"/>
  <c r="E1298" i="2" s="1"/>
  <c r="D158" i="2"/>
  <c r="G158" i="2" s="1" a="1"/>
  <c r="G158" i="2" s="1"/>
  <c r="F271" i="2"/>
  <c r="F385" i="2" s="1"/>
  <c r="F499" i="2" s="1"/>
  <c r="F613" i="2" s="1"/>
  <c r="F727" i="2" s="1"/>
  <c r="F841" i="2" s="1"/>
  <c r="F955" i="2" s="1"/>
  <c r="F1069" i="2" s="1"/>
  <c r="F1183" i="2" s="1"/>
  <c r="F1297" i="2" s="1"/>
  <c r="E157" i="2"/>
  <c r="E271" i="2" s="1"/>
  <c r="E385" i="2" s="1"/>
  <c r="E499" i="2" s="1"/>
  <c r="E613" i="2" s="1"/>
  <c r="E727" i="2" s="1"/>
  <c r="E841" i="2" s="1"/>
  <c r="E955" i="2" s="1"/>
  <c r="E1069" i="2" s="1"/>
  <c r="E1183" i="2" s="1"/>
  <c r="D157" i="2"/>
  <c r="F270" i="2"/>
  <c r="F384" i="2" s="1"/>
  <c r="F498" i="2" s="1"/>
  <c r="F612" i="2" s="1"/>
  <c r="F726" i="2" s="1"/>
  <c r="F840" i="2" s="1"/>
  <c r="F954" i="2" s="1"/>
  <c r="F1068" i="2" s="1"/>
  <c r="F1182" i="2" s="1"/>
  <c r="F1296" i="2" s="1"/>
  <c r="E156" i="2"/>
  <c r="E270" i="2" s="1"/>
  <c r="E384" i="2" s="1"/>
  <c r="E498" i="2" s="1"/>
  <c r="E612" i="2" s="1"/>
  <c r="E726" i="2" s="1"/>
  <c r="E840" i="2" s="1"/>
  <c r="E954" i="2" s="1"/>
  <c r="E1068" i="2" s="1"/>
  <c r="E1182" i="2" s="1"/>
  <c r="E1296" i="2" s="1"/>
  <c r="D156" i="2"/>
  <c r="F269" i="2"/>
  <c r="F383" i="2" s="1"/>
  <c r="F497" i="2" s="1"/>
  <c r="F611" i="2" s="1"/>
  <c r="F725" i="2" s="1"/>
  <c r="F839" i="2" s="1"/>
  <c r="F953" i="2" s="1"/>
  <c r="F1067" i="2" s="1"/>
  <c r="F1181" i="2" s="1"/>
  <c r="F1295" i="2" s="1"/>
  <c r="E155" i="2"/>
  <c r="E269" i="2" s="1"/>
  <c r="E383" i="2" s="1"/>
  <c r="E497" i="2" s="1"/>
  <c r="E611" i="2" s="1"/>
  <c r="E725" i="2" s="1"/>
  <c r="E839" i="2" s="1"/>
  <c r="E953" i="2" s="1"/>
  <c r="E1067" i="2" s="1"/>
  <c r="E1181" i="2" s="1"/>
  <c r="E1295" i="2" s="1"/>
  <c r="D155" i="2"/>
  <c r="E154" i="2"/>
  <c r="E268" i="2" s="1"/>
  <c r="E382" i="2" s="1"/>
  <c r="E496" i="2" s="1"/>
  <c r="E610" i="2" s="1"/>
  <c r="E724" i="2" s="1"/>
  <c r="E838" i="2" s="1"/>
  <c r="E952" i="2" s="1"/>
  <c r="E1066" i="2" s="1"/>
  <c r="E1180" i="2" s="1"/>
  <c r="E1294" i="2" s="1"/>
  <c r="D154" i="2"/>
  <c r="F267" i="2"/>
  <c r="F381" i="2" s="1"/>
  <c r="F495" i="2" s="1"/>
  <c r="F609" i="2" s="1"/>
  <c r="F723" i="2" s="1"/>
  <c r="F837" i="2" s="1"/>
  <c r="F951" i="2" s="1"/>
  <c r="F1065" i="2" s="1"/>
  <c r="F1179" i="2" s="1"/>
  <c r="F1293" i="2" s="1"/>
  <c r="E153" i="2"/>
  <c r="E267" i="2" s="1"/>
  <c r="E381" i="2" s="1"/>
  <c r="E495" i="2" s="1"/>
  <c r="E609" i="2" s="1"/>
  <c r="E723" i="2" s="1"/>
  <c r="E837" i="2" s="1"/>
  <c r="E951" i="2" s="1"/>
  <c r="E1065" i="2" s="1"/>
  <c r="E1179" i="2" s="1"/>
  <c r="E1293" i="2" s="1"/>
  <c r="D153" i="2"/>
  <c r="E152" i="2"/>
  <c r="E266" i="2" s="1"/>
  <c r="E380" i="2" s="1"/>
  <c r="E494" i="2" s="1"/>
  <c r="E608" i="2" s="1"/>
  <c r="E722" i="2" s="1"/>
  <c r="E836" i="2" s="1"/>
  <c r="E950" i="2" s="1"/>
  <c r="E1064" i="2" s="1"/>
  <c r="E1178" i="2" s="1"/>
  <c r="D152" i="2"/>
  <c r="E151" i="2"/>
  <c r="E265" i="2" s="1"/>
  <c r="E379" i="2" s="1"/>
  <c r="E493" i="2" s="1"/>
  <c r="E607" i="2" s="1"/>
  <c r="E721" i="2" s="1"/>
  <c r="E835" i="2" s="1"/>
  <c r="E949" i="2" s="1"/>
  <c r="E1063" i="2" s="1"/>
  <c r="E1177" i="2" s="1"/>
  <c r="E1291" i="2" s="1"/>
  <c r="D151" i="2"/>
  <c r="F264" i="2"/>
  <c r="F378" i="2" s="1"/>
  <c r="F492" i="2" s="1"/>
  <c r="F606" i="2" s="1"/>
  <c r="F720" i="2" s="1"/>
  <c r="F834" i="2" s="1"/>
  <c r="F948" i="2" s="1"/>
  <c r="F1062" i="2" s="1"/>
  <c r="F1176" i="2" s="1"/>
  <c r="F1290" i="2" s="1"/>
  <c r="E150" i="2"/>
  <c r="E264" i="2" s="1"/>
  <c r="E378" i="2" s="1"/>
  <c r="E492" i="2" s="1"/>
  <c r="E606" i="2" s="1"/>
  <c r="E720" i="2" s="1"/>
  <c r="E834" i="2" s="1"/>
  <c r="E948" i="2" s="1"/>
  <c r="E1062" i="2" s="1"/>
  <c r="E1176" i="2" s="1"/>
  <c r="E1290" i="2" s="1"/>
  <c r="D150" i="2"/>
  <c r="F263" i="2"/>
  <c r="F377" i="2" s="1"/>
  <c r="F491" i="2" s="1"/>
  <c r="F605" i="2" s="1"/>
  <c r="F719" i="2" s="1"/>
  <c r="F833" i="2" s="1"/>
  <c r="F947" i="2" s="1"/>
  <c r="F1061" i="2" s="1"/>
  <c r="F1175" i="2" s="1"/>
  <c r="F1289" i="2" s="1"/>
  <c r="E149" i="2"/>
  <c r="E263" i="2" s="1"/>
  <c r="E377" i="2" s="1"/>
  <c r="E491" i="2" s="1"/>
  <c r="E605" i="2" s="1"/>
  <c r="E719" i="2" s="1"/>
  <c r="E833" i="2" s="1"/>
  <c r="E947" i="2" s="1"/>
  <c r="E1061" i="2" s="1"/>
  <c r="E1175" i="2" s="1"/>
  <c r="E1289" i="2" s="1"/>
  <c r="D149" i="2"/>
  <c r="G149" i="2" s="1" a="1"/>
  <c r="G149" i="2" s="1"/>
  <c r="F262" i="2"/>
  <c r="F376" i="2" s="1"/>
  <c r="F490" i="2" s="1"/>
  <c r="F604" i="2" s="1"/>
  <c r="F718" i="2" s="1"/>
  <c r="F832" i="2" s="1"/>
  <c r="F946" i="2" s="1"/>
  <c r="F1060" i="2" s="1"/>
  <c r="F1174" i="2" s="1"/>
  <c r="F1288" i="2" s="1"/>
  <c r="E148" i="2"/>
  <c r="E262" i="2" s="1"/>
  <c r="E376" i="2" s="1"/>
  <c r="E490" i="2" s="1"/>
  <c r="E604" i="2" s="1"/>
  <c r="E718" i="2" s="1"/>
  <c r="E832" i="2" s="1"/>
  <c r="E946" i="2" s="1"/>
  <c r="E1060" i="2" s="1"/>
  <c r="E1174" i="2" s="1"/>
  <c r="E1288" i="2" s="1"/>
  <c r="D148" i="2"/>
  <c r="F261" i="2"/>
  <c r="F375" i="2" s="1"/>
  <c r="F489" i="2" s="1"/>
  <c r="F603" i="2" s="1"/>
  <c r="F717" i="2" s="1"/>
  <c r="F831" i="2" s="1"/>
  <c r="F945" i="2" s="1"/>
  <c r="F1059" i="2" s="1"/>
  <c r="F1173" i="2" s="1"/>
  <c r="F1287" i="2" s="1"/>
  <c r="E147" i="2"/>
  <c r="E261" i="2" s="1"/>
  <c r="E375" i="2" s="1"/>
  <c r="E489" i="2" s="1"/>
  <c r="E603" i="2" s="1"/>
  <c r="E717" i="2" s="1"/>
  <c r="E831" i="2" s="1"/>
  <c r="E945" i="2" s="1"/>
  <c r="E1059" i="2" s="1"/>
  <c r="E1173" i="2" s="1"/>
  <c r="E1287" i="2" s="1"/>
  <c r="D147" i="2"/>
  <c r="F260" i="2"/>
  <c r="F374" i="2" s="1"/>
  <c r="F488" i="2" s="1"/>
  <c r="F602" i="2" s="1"/>
  <c r="F716" i="2" s="1"/>
  <c r="F830" i="2" s="1"/>
  <c r="F944" i="2" s="1"/>
  <c r="F1058" i="2" s="1"/>
  <c r="F1172" i="2" s="1"/>
  <c r="F1286" i="2" s="1"/>
  <c r="E146" i="2"/>
  <c r="E260" i="2" s="1"/>
  <c r="E374" i="2" s="1"/>
  <c r="E488" i="2" s="1"/>
  <c r="E602" i="2" s="1"/>
  <c r="E716" i="2" s="1"/>
  <c r="E830" i="2" s="1"/>
  <c r="E944" i="2" s="1"/>
  <c r="E1058" i="2" s="1"/>
  <c r="E1172" i="2" s="1"/>
  <c r="D146" i="2"/>
  <c r="G146" i="2" s="1" a="1"/>
  <c r="G146" i="2" s="1"/>
  <c r="F259" i="2"/>
  <c r="F373" i="2" s="1"/>
  <c r="F487" i="2" s="1"/>
  <c r="F601" i="2" s="1"/>
  <c r="F715" i="2" s="1"/>
  <c r="F829" i="2" s="1"/>
  <c r="F943" i="2" s="1"/>
  <c r="F1057" i="2" s="1"/>
  <c r="F1171" i="2" s="1"/>
  <c r="F1285" i="2" s="1"/>
  <c r="E145" i="2"/>
  <c r="E259" i="2" s="1"/>
  <c r="E373" i="2" s="1"/>
  <c r="E487" i="2" s="1"/>
  <c r="E601" i="2" s="1"/>
  <c r="E715" i="2" s="1"/>
  <c r="E829" i="2" s="1"/>
  <c r="E943" i="2" s="1"/>
  <c r="E1057" i="2" s="1"/>
  <c r="E1171" i="2" s="1"/>
  <c r="E1285" i="2" s="1"/>
  <c r="D145" i="2"/>
  <c r="F258" i="2"/>
  <c r="F372" i="2" s="1"/>
  <c r="F486" i="2" s="1"/>
  <c r="F600" i="2" s="1"/>
  <c r="F714" i="2" s="1"/>
  <c r="F828" i="2" s="1"/>
  <c r="F942" i="2" s="1"/>
  <c r="F1056" i="2" s="1"/>
  <c r="F1170" i="2" s="1"/>
  <c r="F1284" i="2" s="1"/>
  <c r="E144" i="2"/>
  <c r="E258" i="2" s="1"/>
  <c r="E372" i="2" s="1"/>
  <c r="E486" i="2" s="1"/>
  <c r="E600" i="2" s="1"/>
  <c r="E714" i="2" s="1"/>
  <c r="E828" i="2" s="1"/>
  <c r="E942" i="2" s="1"/>
  <c r="E1056" i="2" s="1"/>
  <c r="E1170" i="2" s="1"/>
  <c r="E1284" i="2" s="1"/>
  <c r="D144" i="2"/>
  <c r="F257" i="2"/>
  <c r="F371" i="2" s="1"/>
  <c r="F485" i="2" s="1"/>
  <c r="F599" i="2" s="1"/>
  <c r="F713" i="2" s="1"/>
  <c r="F827" i="2" s="1"/>
  <c r="F941" i="2" s="1"/>
  <c r="F1055" i="2" s="1"/>
  <c r="F1169" i="2" s="1"/>
  <c r="F1283" i="2" s="1"/>
  <c r="E143" i="2"/>
  <c r="E257" i="2" s="1"/>
  <c r="E371" i="2" s="1"/>
  <c r="E485" i="2" s="1"/>
  <c r="E599" i="2" s="1"/>
  <c r="E713" i="2" s="1"/>
  <c r="E827" i="2" s="1"/>
  <c r="E941" i="2" s="1"/>
  <c r="E1055" i="2" s="1"/>
  <c r="E1169" i="2" s="1"/>
  <c r="E1283" i="2" s="1"/>
  <c r="D143" i="2"/>
  <c r="E142" i="2"/>
  <c r="E256" i="2" s="1"/>
  <c r="E370" i="2" s="1"/>
  <c r="E484" i="2" s="1"/>
  <c r="E598" i="2" s="1"/>
  <c r="E712" i="2" s="1"/>
  <c r="E826" i="2" s="1"/>
  <c r="E940" i="2" s="1"/>
  <c r="E1054" i="2" s="1"/>
  <c r="E1168" i="2" s="1"/>
  <c r="E1282" i="2" s="1"/>
  <c r="D142" i="2"/>
  <c r="F255" i="2"/>
  <c r="F369" i="2" s="1"/>
  <c r="F483" i="2" s="1"/>
  <c r="F597" i="2" s="1"/>
  <c r="F711" i="2" s="1"/>
  <c r="F825" i="2" s="1"/>
  <c r="F939" i="2" s="1"/>
  <c r="F1053" i="2" s="1"/>
  <c r="F1167" i="2" s="1"/>
  <c r="F1281" i="2" s="1"/>
  <c r="E141" i="2"/>
  <c r="E255" i="2" s="1"/>
  <c r="E369" i="2" s="1"/>
  <c r="E483" i="2" s="1"/>
  <c r="E597" i="2" s="1"/>
  <c r="E711" i="2" s="1"/>
  <c r="E825" i="2" s="1"/>
  <c r="E939" i="2" s="1"/>
  <c r="E1053" i="2" s="1"/>
  <c r="E1167" i="2" s="1"/>
  <c r="E1281" i="2" s="1"/>
  <c r="D141" i="2"/>
  <c r="E140" i="2"/>
  <c r="E254" i="2" s="1"/>
  <c r="E368" i="2" s="1"/>
  <c r="E482" i="2" s="1"/>
  <c r="E596" i="2" s="1"/>
  <c r="E710" i="2" s="1"/>
  <c r="E824" i="2" s="1"/>
  <c r="E938" i="2" s="1"/>
  <c r="E1052" i="2" s="1"/>
  <c r="E1166" i="2" s="1"/>
  <c r="E1280" i="2" s="1"/>
  <c r="D140" i="2"/>
  <c r="E139" i="2"/>
  <c r="E253" i="2" s="1"/>
  <c r="E367" i="2" s="1"/>
  <c r="E481" i="2" s="1"/>
  <c r="E595" i="2" s="1"/>
  <c r="E709" i="2" s="1"/>
  <c r="E823" i="2" s="1"/>
  <c r="E937" i="2" s="1"/>
  <c r="E1051" i="2" s="1"/>
  <c r="E1165" i="2" s="1"/>
  <c r="E1279" i="2" s="1"/>
  <c r="D139" i="2"/>
  <c r="F252" i="2"/>
  <c r="F366" i="2" s="1"/>
  <c r="F480" i="2" s="1"/>
  <c r="F594" i="2" s="1"/>
  <c r="F708" i="2" s="1"/>
  <c r="F822" i="2" s="1"/>
  <c r="F936" i="2" s="1"/>
  <c r="F1050" i="2" s="1"/>
  <c r="F1164" i="2" s="1"/>
  <c r="F1278" i="2" s="1"/>
  <c r="E138" i="2"/>
  <c r="E252" i="2" s="1"/>
  <c r="E366" i="2" s="1"/>
  <c r="E480" i="2" s="1"/>
  <c r="E594" i="2" s="1"/>
  <c r="E708" i="2" s="1"/>
  <c r="E822" i="2" s="1"/>
  <c r="E936" i="2" s="1"/>
  <c r="E1050" i="2" s="1"/>
  <c r="E1164" i="2" s="1"/>
  <c r="E1278" i="2" s="1"/>
  <c r="D138" i="2"/>
  <c r="F251" i="2"/>
  <c r="F365" i="2" s="1"/>
  <c r="F479" i="2" s="1"/>
  <c r="F593" i="2" s="1"/>
  <c r="F707" i="2" s="1"/>
  <c r="F821" i="2" s="1"/>
  <c r="F935" i="2" s="1"/>
  <c r="F1049" i="2" s="1"/>
  <c r="F1163" i="2" s="1"/>
  <c r="F1277" i="2" s="1"/>
  <c r="E137" i="2"/>
  <c r="E251" i="2" s="1"/>
  <c r="E365" i="2" s="1"/>
  <c r="E479" i="2" s="1"/>
  <c r="E593" i="2" s="1"/>
  <c r="E707" i="2" s="1"/>
  <c r="E821" i="2" s="1"/>
  <c r="E935" i="2" s="1"/>
  <c r="E1049" i="2" s="1"/>
  <c r="E1163" i="2" s="1"/>
  <c r="E1277" i="2" s="1"/>
  <c r="D137" i="2"/>
  <c r="G137" i="2" s="1" a="1"/>
  <c r="G137" i="2" s="1"/>
  <c r="F250" i="2"/>
  <c r="F364" i="2" s="1"/>
  <c r="F478" i="2" s="1"/>
  <c r="F592" i="2" s="1"/>
  <c r="F706" i="2" s="1"/>
  <c r="F820" i="2" s="1"/>
  <c r="F934" i="2" s="1"/>
  <c r="F1048" i="2" s="1"/>
  <c r="F1162" i="2" s="1"/>
  <c r="F1276" i="2" s="1"/>
  <c r="E136" i="2"/>
  <c r="E250" i="2" s="1"/>
  <c r="E364" i="2" s="1"/>
  <c r="E478" i="2" s="1"/>
  <c r="E592" i="2" s="1"/>
  <c r="E706" i="2" s="1"/>
  <c r="E820" i="2" s="1"/>
  <c r="E934" i="2" s="1"/>
  <c r="E1048" i="2" s="1"/>
  <c r="E1162" i="2" s="1"/>
  <c r="E1276" i="2" s="1"/>
  <c r="D136" i="2"/>
  <c r="F249" i="2"/>
  <c r="F363" i="2" s="1"/>
  <c r="F477" i="2" s="1"/>
  <c r="F591" i="2" s="1"/>
  <c r="F705" i="2" s="1"/>
  <c r="F819" i="2" s="1"/>
  <c r="F933" i="2" s="1"/>
  <c r="F1047" i="2" s="1"/>
  <c r="F1161" i="2" s="1"/>
  <c r="F1275" i="2" s="1"/>
  <c r="E135" i="2"/>
  <c r="E249" i="2" s="1"/>
  <c r="E363" i="2" s="1"/>
  <c r="E477" i="2" s="1"/>
  <c r="E591" i="2" s="1"/>
  <c r="E705" i="2" s="1"/>
  <c r="E819" i="2" s="1"/>
  <c r="E933" i="2" s="1"/>
  <c r="E1047" i="2" s="1"/>
  <c r="E1161" i="2" s="1"/>
  <c r="E1275" i="2" s="1"/>
  <c r="D135" i="2"/>
  <c r="F248" i="2"/>
  <c r="F362" i="2" s="1"/>
  <c r="F476" i="2" s="1"/>
  <c r="F590" i="2" s="1"/>
  <c r="F704" i="2" s="1"/>
  <c r="F818" i="2" s="1"/>
  <c r="F932" i="2" s="1"/>
  <c r="F1046" i="2" s="1"/>
  <c r="F1160" i="2" s="1"/>
  <c r="F1274" i="2" s="1"/>
  <c r="E134" i="2"/>
  <c r="E248" i="2" s="1"/>
  <c r="E362" i="2" s="1"/>
  <c r="E476" i="2" s="1"/>
  <c r="E590" i="2" s="1"/>
  <c r="E704" i="2" s="1"/>
  <c r="E818" i="2" s="1"/>
  <c r="E932" i="2" s="1"/>
  <c r="E1046" i="2" s="1"/>
  <c r="E1160" i="2" s="1"/>
  <c r="E1274" i="2" s="1"/>
  <c r="D134" i="2"/>
  <c r="G134" i="2" s="1" a="1"/>
  <c r="G134" i="2" s="1"/>
  <c r="F247" i="2"/>
  <c r="F361" i="2" s="1"/>
  <c r="F475" i="2" s="1"/>
  <c r="F589" i="2" s="1"/>
  <c r="F703" i="2" s="1"/>
  <c r="F817" i="2" s="1"/>
  <c r="F931" i="2" s="1"/>
  <c r="F1045" i="2" s="1"/>
  <c r="F1159" i="2" s="1"/>
  <c r="F1273" i="2" s="1"/>
  <c r="E133" i="2"/>
  <c r="E247" i="2" s="1"/>
  <c r="E361" i="2" s="1"/>
  <c r="E475" i="2" s="1"/>
  <c r="E589" i="2" s="1"/>
  <c r="E703" i="2" s="1"/>
  <c r="E817" i="2" s="1"/>
  <c r="E931" i="2" s="1"/>
  <c r="E1045" i="2" s="1"/>
  <c r="E1159" i="2" s="1"/>
  <c r="E1273" i="2" s="1"/>
  <c r="D133" i="2"/>
  <c r="F246" i="2"/>
  <c r="F360" i="2" s="1"/>
  <c r="F474" i="2" s="1"/>
  <c r="F588" i="2" s="1"/>
  <c r="F702" i="2" s="1"/>
  <c r="F816" i="2" s="1"/>
  <c r="F930" i="2" s="1"/>
  <c r="F1044" i="2" s="1"/>
  <c r="F1158" i="2" s="1"/>
  <c r="F1272" i="2" s="1"/>
  <c r="E132" i="2"/>
  <c r="E246" i="2" s="1"/>
  <c r="E360" i="2" s="1"/>
  <c r="E474" i="2" s="1"/>
  <c r="E588" i="2" s="1"/>
  <c r="E702" i="2" s="1"/>
  <c r="E816" i="2" s="1"/>
  <c r="E930" i="2" s="1"/>
  <c r="E1044" i="2" s="1"/>
  <c r="E1158" i="2" s="1"/>
  <c r="E1272" i="2" s="1"/>
  <c r="D132" i="2"/>
  <c r="I132" i="2" s="1" a="1"/>
  <c r="I132" i="2" s="1"/>
  <c r="E131" i="2"/>
  <c r="E245" i="2" s="1"/>
  <c r="E359" i="2" s="1"/>
  <c r="E473" i="2" s="1"/>
  <c r="E587" i="2" s="1"/>
  <c r="E701" i="2" s="1"/>
  <c r="E815" i="2" s="1"/>
  <c r="E929" i="2" s="1"/>
  <c r="E1043" i="2" s="1"/>
  <c r="E1157" i="2" s="1"/>
  <c r="E1271" i="2" s="1"/>
  <c r="D131" i="2"/>
  <c r="G131" i="2" s="1" a="1"/>
  <c r="G131" i="2" s="1"/>
  <c r="E130" i="2"/>
  <c r="E244" i="2" s="1"/>
  <c r="E358" i="2" s="1"/>
  <c r="E472" i="2" s="1"/>
  <c r="E586" i="2" s="1"/>
  <c r="E700" i="2" s="1"/>
  <c r="E814" i="2" s="1"/>
  <c r="E928" i="2" s="1"/>
  <c r="E1042" i="2" s="1"/>
  <c r="E1156" i="2" s="1"/>
  <c r="E1270" i="2" s="1"/>
  <c r="D130" i="2"/>
  <c r="E129" i="2"/>
  <c r="E243" i="2" s="1"/>
  <c r="E357" i="2" s="1"/>
  <c r="E471" i="2" s="1"/>
  <c r="E585" i="2" s="1"/>
  <c r="E699" i="2" s="1"/>
  <c r="E813" i="2" s="1"/>
  <c r="E927" i="2" s="1"/>
  <c r="E1041" i="2" s="1"/>
  <c r="E1155" i="2" s="1"/>
  <c r="E1269" i="2" s="1"/>
  <c r="D129" i="2"/>
  <c r="E128" i="2"/>
  <c r="E242" i="2" s="1"/>
  <c r="E356" i="2" s="1"/>
  <c r="E470" i="2" s="1"/>
  <c r="E584" i="2" s="1"/>
  <c r="E698" i="2" s="1"/>
  <c r="E812" i="2" s="1"/>
  <c r="E926" i="2" s="1"/>
  <c r="E1040" i="2" s="1"/>
  <c r="E1154" i="2" s="1"/>
  <c r="E1268" i="2" s="1"/>
  <c r="D128" i="2"/>
  <c r="F241" i="2"/>
  <c r="F355" i="2" s="1"/>
  <c r="F469" i="2" s="1"/>
  <c r="F583" i="2" s="1"/>
  <c r="F697" i="2" s="1"/>
  <c r="F811" i="2" s="1"/>
  <c r="F925" i="2" s="1"/>
  <c r="F1039" i="2" s="1"/>
  <c r="F1153" i="2" s="1"/>
  <c r="F1267" i="2" s="1"/>
  <c r="E127" i="2"/>
  <c r="E241" i="2" s="1"/>
  <c r="E355" i="2" s="1"/>
  <c r="E469" i="2" s="1"/>
  <c r="E583" i="2" s="1"/>
  <c r="E697" i="2" s="1"/>
  <c r="E811" i="2" s="1"/>
  <c r="E925" i="2" s="1"/>
  <c r="E1039" i="2" s="1"/>
  <c r="E1153" i="2" s="1"/>
  <c r="E1267" i="2" s="1"/>
  <c r="D127" i="2"/>
  <c r="F240" i="2"/>
  <c r="F354" i="2" s="1"/>
  <c r="F468" i="2" s="1"/>
  <c r="F582" i="2" s="1"/>
  <c r="F696" i="2" s="1"/>
  <c r="F810" i="2" s="1"/>
  <c r="F924" i="2" s="1"/>
  <c r="F1038" i="2" s="1"/>
  <c r="F1152" i="2" s="1"/>
  <c r="F1266" i="2" s="1"/>
  <c r="E126" i="2"/>
  <c r="E240" i="2" s="1"/>
  <c r="E354" i="2" s="1"/>
  <c r="E468" i="2" s="1"/>
  <c r="E582" i="2" s="1"/>
  <c r="E696" i="2" s="1"/>
  <c r="E810" i="2" s="1"/>
  <c r="E924" i="2" s="1"/>
  <c r="E1038" i="2" s="1"/>
  <c r="E1152" i="2" s="1"/>
  <c r="E1266" i="2" s="1"/>
  <c r="D126" i="2"/>
  <c r="I126" i="2" s="1" a="1"/>
  <c r="I126" i="2" s="1"/>
  <c r="F239" i="2"/>
  <c r="F353" i="2" s="1"/>
  <c r="F467" i="2" s="1"/>
  <c r="F581" i="2" s="1"/>
  <c r="F695" i="2" s="1"/>
  <c r="F809" i="2" s="1"/>
  <c r="F923" i="2" s="1"/>
  <c r="F1037" i="2" s="1"/>
  <c r="F1151" i="2" s="1"/>
  <c r="F1265" i="2" s="1"/>
  <c r="E125" i="2"/>
  <c r="E239" i="2" s="1"/>
  <c r="E353" i="2" s="1"/>
  <c r="E467" i="2" s="1"/>
  <c r="E581" i="2" s="1"/>
  <c r="E695" i="2" s="1"/>
  <c r="E809" i="2" s="1"/>
  <c r="E923" i="2" s="1"/>
  <c r="E1037" i="2" s="1"/>
  <c r="E1151" i="2" s="1"/>
  <c r="E1265" i="2" s="1"/>
  <c r="D125" i="2"/>
  <c r="G125" i="2" s="1" a="1"/>
  <c r="G125" i="2" s="1"/>
  <c r="F238" i="2"/>
  <c r="F352" i="2" s="1"/>
  <c r="F466" i="2" s="1"/>
  <c r="F580" i="2" s="1"/>
  <c r="F694" i="2" s="1"/>
  <c r="F808" i="2" s="1"/>
  <c r="F922" i="2" s="1"/>
  <c r="F1036" i="2" s="1"/>
  <c r="F1150" i="2" s="1"/>
  <c r="F1264" i="2" s="1"/>
  <c r="E124" i="2"/>
  <c r="E238" i="2" s="1"/>
  <c r="E352" i="2" s="1"/>
  <c r="E466" i="2" s="1"/>
  <c r="E580" i="2" s="1"/>
  <c r="E694" i="2" s="1"/>
  <c r="E808" i="2" s="1"/>
  <c r="E922" i="2" s="1"/>
  <c r="E1036" i="2" s="1"/>
  <c r="E1150" i="2" s="1"/>
  <c r="E1264" i="2" s="1"/>
  <c r="D124" i="2"/>
  <c r="F237" i="2"/>
  <c r="F351" i="2" s="1"/>
  <c r="F465" i="2" s="1"/>
  <c r="F579" i="2" s="1"/>
  <c r="F693" i="2" s="1"/>
  <c r="F807" i="2" s="1"/>
  <c r="F921" i="2" s="1"/>
  <c r="F1035" i="2" s="1"/>
  <c r="F1149" i="2" s="1"/>
  <c r="F1263" i="2" s="1"/>
  <c r="E123" i="2"/>
  <c r="E237" i="2" s="1"/>
  <c r="E351" i="2" s="1"/>
  <c r="E465" i="2" s="1"/>
  <c r="E579" i="2" s="1"/>
  <c r="E693" i="2" s="1"/>
  <c r="E807" i="2" s="1"/>
  <c r="E921" i="2" s="1"/>
  <c r="E1035" i="2" s="1"/>
  <c r="E1149" i="2" s="1"/>
  <c r="E1263" i="2" s="1"/>
  <c r="D123" i="2"/>
  <c r="F236" i="2"/>
  <c r="F350" i="2" s="1"/>
  <c r="F464" i="2" s="1"/>
  <c r="F578" i="2" s="1"/>
  <c r="F692" i="2" s="1"/>
  <c r="F806" i="2" s="1"/>
  <c r="F920" i="2" s="1"/>
  <c r="F1034" i="2" s="1"/>
  <c r="F1148" i="2" s="1"/>
  <c r="F1262" i="2" s="1"/>
  <c r="E122" i="2"/>
  <c r="E236" i="2" s="1"/>
  <c r="E350" i="2" s="1"/>
  <c r="E464" i="2" s="1"/>
  <c r="E578" i="2" s="1"/>
  <c r="E692" i="2" s="1"/>
  <c r="E806" i="2" s="1"/>
  <c r="E920" i="2" s="1"/>
  <c r="E1034" i="2" s="1"/>
  <c r="E1148" i="2" s="1"/>
  <c r="E1262" i="2" s="1"/>
  <c r="D122" i="2"/>
  <c r="I122" i="2" s="1" a="1"/>
  <c r="I122" i="2" s="1"/>
  <c r="F235" i="2"/>
  <c r="F349" i="2" s="1"/>
  <c r="F463" i="2" s="1"/>
  <c r="F577" i="2" s="1"/>
  <c r="F691" i="2" s="1"/>
  <c r="F805" i="2" s="1"/>
  <c r="F919" i="2" s="1"/>
  <c r="F1033" i="2" s="1"/>
  <c r="F1147" i="2" s="1"/>
  <c r="F1261" i="2" s="1"/>
  <c r="E121" i="2"/>
  <c r="E235" i="2" s="1"/>
  <c r="E349" i="2" s="1"/>
  <c r="E463" i="2" s="1"/>
  <c r="E577" i="2" s="1"/>
  <c r="E691" i="2" s="1"/>
  <c r="E805" i="2" s="1"/>
  <c r="E919" i="2" s="1"/>
  <c r="E1033" i="2" s="1"/>
  <c r="E1147" i="2" s="1"/>
  <c r="E1261" i="2" s="1"/>
  <c r="D121" i="2"/>
  <c r="D235" i="2" s="1"/>
  <c r="BF1" i="2"/>
  <c r="BJ1" i="2" s="1"/>
  <c r="BN1" i="2" s="1"/>
  <c r="BR1" i="2" s="1"/>
  <c r="BV1" i="2" s="1"/>
  <c r="BZ1" i="2" s="1"/>
  <c r="CD1" i="2" s="1"/>
  <c r="CH1" i="2" s="1"/>
  <c r="CL1" i="2" s="1"/>
  <c r="CP1" i="2" s="1"/>
  <c r="BE1" i="2"/>
  <c r="BI1" i="2" s="1"/>
  <c r="BM1" i="2" s="1"/>
  <c r="BQ1" i="2" s="1"/>
  <c r="BU1" i="2" s="1"/>
  <c r="BY1" i="2" s="1"/>
  <c r="CC1" i="2" s="1"/>
  <c r="CG1" i="2" s="1"/>
  <c r="CK1" i="2" s="1"/>
  <c r="CO1" i="2" s="1"/>
  <c r="BD1" i="2"/>
  <c r="BH1" i="2" s="1"/>
  <c r="BL1" i="2" s="1"/>
  <c r="BP1" i="2" s="1"/>
  <c r="BT1" i="2" s="1"/>
  <c r="BX1" i="2" s="1"/>
  <c r="CB1" i="2" s="1"/>
  <c r="CF1" i="2" s="1"/>
  <c r="CJ1" i="2" s="1"/>
  <c r="CN1" i="2" s="1"/>
  <c r="BC1" i="2"/>
  <c r="BG1" i="2" s="1"/>
  <c r="BK1" i="2" s="1"/>
  <c r="BO1" i="2" s="1"/>
  <c r="BS1" i="2" s="1"/>
  <c r="BW1" i="2" s="1"/>
  <c r="CA1" i="2" s="1"/>
  <c r="CE1" i="2" s="1"/>
  <c r="CI1" i="2" s="1"/>
  <c r="CM1" i="2" s="1"/>
  <c r="N1" i="2"/>
  <c r="R1" i="2" s="1"/>
  <c r="V1" i="2" s="1"/>
  <c r="Z1" i="2" s="1"/>
  <c r="AD1" i="2" s="1"/>
  <c r="AH1" i="2" s="1"/>
  <c r="AL1" i="2" s="1"/>
  <c r="AP1" i="2" s="1"/>
  <c r="AT1" i="2" s="1"/>
  <c r="AX1" i="2" s="1"/>
  <c r="M1" i="2"/>
  <c r="Q1" i="2" s="1"/>
  <c r="U1" i="2" s="1"/>
  <c r="Y1" i="2" s="1"/>
  <c r="AC1" i="2" s="1"/>
  <c r="AG1" i="2" s="1"/>
  <c r="AK1" i="2" s="1"/>
  <c r="AO1" i="2" s="1"/>
  <c r="AS1" i="2" s="1"/>
  <c r="AW1" i="2" s="1"/>
  <c r="L1" i="2"/>
  <c r="P1" i="2" s="1"/>
  <c r="T1" i="2" s="1"/>
  <c r="X1" i="2" s="1"/>
  <c r="AB1" i="2" s="1"/>
  <c r="AF1" i="2" s="1"/>
  <c r="AJ1" i="2" s="1"/>
  <c r="AN1" i="2" s="1"/>
  <c r="AR1" i="2" s="1"/>
  <c r="AV1" i="2" s="1"/>
  <c r="K1" i="2"/>
  <c r="O1" i="2" s="1"/>
  <c r="S1" i="2" s="1"/>
  <c r="W1" i="2" s="1"/>
  <c r="AA1" i="2" s="1"/>
  <c r="AE1" i="2" s="1"/>
  <c r="AI1" i="2" s="1"/>
  <c r="AM1" i="2" s="1"/>
  <c r="AQ1" i="2" s="1"/>
  <c r="AU1" i="2" s="1"/>
  <c r="CL115" i="1"/>
  <c r="CM115" i="1" s="1"/>
  <c r="CK115" i="1"/>
  <c r="CJ115" i="1"/>
  <c r="BZ115" i="1"/>
  <c r="BY115" i="1"/>
  <c r="BX115" i="1"/>
  <c r="BV115" i="1"/>
  <c r="BU115" i="1"/>
  <c r="BT115" i="1"/>
  <c r="BJ115" i="1"/>
  <c r="BI115" i="1"/>
  <c r="BH115" i="1"/>
  <c r="BF115" i="1"/>
  <c r="BE115" i="1"/>
  <c r="BD115" i="1"/>
  <c r="BB115" i="1"/>
  <c r="BA115" i="1"/>
  <c r="AZ115" i="1"/>
  <c r="CP114" i="1"/>
  <c r="CO114" i="1"/>
  <c r="CN114" i="1"/>
  <c r="CL114" i="1"/>
  <c r="CK114" i="1"/>
  <c r="CJ114" i="1"/>
  <c r="CC114" i="1"/>
  <c r="BZ114" i="1"/>
  <c r="BY114" i="1"/>
  <c r="BX114" i="1"/>
  <c r="BV114" i="1"/>
  <c r="BU114" i="1"/>
  <c r="BT114" i="1"/>
  <c r="BW114" i="1" s="1"/>
  <c r="BR114" i="1"/>
  <c r="BQ114" i="1"/>
  <c r="BP114" i="1"/>
  <c r="BJ114" i="1"/>
  <c r="BI114" i="1"/>
  <c r="BH114" i="1"/>
  <c r="BF114" i="1"/>
  <c r="BE114" i="1"/>
  <c r="BD114" i="1"/>
  <c r="BG114" i="1" s="1"/>
  <c r="BB114" i="1"/>
  <c r="BA114" i="1"/>
  <c r="AZ114" i="1"/>
  <c r="CP113" i="1"/>
  <c r="CQ113" i="1" s="1"/>
  <c r="CO113" i="1"/>
  <c r="CN113" i="1"/>
  <c r="CL113" i="1"/>
  <c r="CK113" i="1"/>
  <c r="CJ113" i="1"/>
  <c r="CH113" i="1"/>
  <c r="CG113" i="1"/>
  <c r="CF113" i="1"/>
  <c r="CD113" i="1"/>
  <c r="CC113" i="1"/>
  <c r="CB113" i="1"/>
  <c r="BZ113" i="1"/>
  <c r="CA113" i="1" s="1"/>
  <c r="BY113" i="1"/>
  <c r="BX113" i="1"/>
  <c r="BV113" i="1"/>
  <c r="BU113" i="1"/>
  <c r="BT113" i="1"/>
  <c r="BR113" i="1"/>
  <c r="BQ113" i="1"/>
  <c r="BP113" i="1"/>
  <c r="BN113" i="1"/>
  <c r="BM113" i="1"/>
  <c r="BL113" i="1"/>
  <c r="BJ113" i="1"/>
  <c r="BI113" i="1"/>
  <c r="BH113" i="1"/>
  <c r="BF113" i="1"/>
  <c r="BE113" i="1"/>
  <c r="BD113" i="1"/>
  <c r="BB113" i="1"/>
  <c r="BA113" i="1"/>
  <c r="AZ113" i="1"/>
  <c r="CP112" i="1"/>
  <c r="CO112" i="1"/>
  <c r="CN112" i="1"/>
  <c r="CL112" i="1"/>
  <c r="CK112" i="1"/>
  <c r="CJ112" i="1"/>
  <c r="CH112" i="1"/>
  <c r="CG112" i="1"/>
  <c r="CF112" i="1"/>
  <c r="CD112" i="1"/>
  <c r="CC112" i="1"/>
  <c r="CB112" i="1"/>
  <c r="BZ112" i="1"/>
  <c r="BY112" i="1"/>
  <c r="BX112" i="1"/>
  <c r="CA112" i="1" s="1"/>
  <c r="BV112" i="1"/>
  <c r="BU112" i="1"/>
  <c r="BT112" i="1"/>
  <c r="BR112" i="1"/>
  <c r="BQ112" i="1"/>
  <c r="BP112" i="1"/>
  <c r="BJ112" i="1"/>
  <c r="BI112" i="1"/>
  <c r="BH112" i="1"/>
  <c r="BF112" i="1"/>
  <c r="BE112" i="1"/>
  <c r="BD112" i="1"/>
  <c r="BG112" i="1" s="1"/>
  <c r="BB112" i="1"/>
  <c r="BA112" i="1"/>
  <c r="AZ112" i="1"/>
  <c r="BZ111" i="1"/>
  <c r="BY111" i="1"/>
  <c r="BX111" i="1"/>
  <c r="BV111" i="1"/>
  <c r="BU111" i="1"/>
  <c r="BT111" i="1"/>
  <c r="BW111" i="1" s="1"/>
  <c r="BJ111" i="1"/>
  <c r="BI111" i="1"/>
  <c r="BH111" i="1"/>
  <c r="BF111" i="1"/>
  <c r="BE111" i="1"/>
  <c r="BD111" i="1"/>
  <c r="BB111" i="1"/>
  <c r="BA111" i="1"/>
  <c r="AZ111" i="1"/>
  <c r="CL110" i="1"/>
  <c r="CK110" i="1"/>
  <c r="CJ110" i="1"/>
  <c r="CH110" i="1"/>
  <c r="CG110" i="1"/>
  <c r="CF110" i="1"/>
  <c r="CD110" i="1"/>
  <c r="CC110" i="1"/>
  <c r="CB110" i="1"/>
  <c r="BZ110" i="1"/>
  <c r="BY110" i="1"/>
  <c r="BX110" i="1"/>
  <c r="BJ110" i="1"/>
  <c r="BI110" i="1"/>
  <c r="BH110" i="1"/>
  <c r="BF110" i="1"/>
  <c r="BE110" i="1"/>
  <c r="BD110" i="1"/>
  <c r="BG110" i="1" s="1"/>
  <c r="BB110" i="1"/>
  <c r="BA110" i="1"/>
  <c r="AZ110" i="1"/>
  <c r="CO109" i="1"/>
  <c r="CH109" i="1"/>
  <c r="CG109" i="1"/>
  <c r="CF109" i="1"/>
  <c r="CC109" i="1"/>
  <c r="BZ109" i="1"/>
  <c r="BY109" i="1"/>
  <c r="BX109" i="1"/>
  <c r="BV109" i="1"/>
  <c r="BU109" i="1"/>
  <c r="BT109" i="1"/>
  <c r="BR109" i="1"/>
  <c r="BQ109" i="1"/>
  <c r="BP109" i="1"/>
  <c r="BN109" i="1"/>
  <c r="BO109" i="1" s="1"/>
  <c r="BM109" i="1"/>
  <c r="BL109" i="1"/>
  <c r="BJ109" i="1"/>
  <c r="BI109" i="1"/>
  <c r="BH109" i="1"/>
  <c r="BF109" i="1"/>
  <c r="BE109" i="1"/>
  <c r="BD109" i="1"/>
  <c r="BB109" i="1"/>
  <c r="BA109" i="1"/>
  <c r="AZ109" i="1"/>
  <c r="BC109" i="1" s="1"/>
  <c r="CP108" i="1"/>
  <c r="CO108" i="1"/>
  <c r="CN108" i="1"/>
  <c r="CL108" i="1"/>
  <c r="CK108" i="1"/>
  <c r="CJ108" i="1"/>
  <c r="BV108" i="1"/>
  <c r="BU108" i="1"/>
  <c r="BT108" i="1"/>
  <c r="BR108" i="1"/>
  <c r="BQ108" i="1"/>
  <c r="BP108" i="1"/>
  <c r="BJ108" i="1"/>
  <c r="BI108" i="1"/>
  <c r="BH108" i="1"/>
  <c r="BF108" i="1"/>
  <c r="BE108" i="1"/>
  <c r="BD108" i="1"/>
  <c r="BB108" i="1"/>
  <c r="BA108" i="1"/>
  <c r="AZ108" i="1"/>
  <c r="CP107" i="1"/>
  <c r="CO107" i="1"/>
  <c r="CN107" i="1"/>
  <c r="CL107" i="1"/>
  <c r="CK107" i="1"/>
  <c r="CJ107" i="1"/>
  <c r="CG107" i="1"/>
  <c r="CD107" i="1"/>
  <c r="CC107" i="1"/>
  <c r="CB107" i="1"/>
  <c r="BZ107" i="1"/>
  <c r="BY107" i="1"/>
  <c r="BX107" i="1"/>
  <c r="BV107" i="1"/>
  <c r="BU107" i="1"/>
  <c r="BT107" i="1"/>
  <c r="BR107" i="1"/>
  <c r="BQ107" i="1"/>
  <c r="BP107" i="1"/>
  <c r="BS107" i="1" s="1"/>
  <c r="BN107" i="1"/>
  <c r="BM107" i="1"/>
  <c r="BL107" i="1"/>
  <c r="BJ107" i="1"/>
  <c r="BI107" i="1"/>
  <c r="BH107" i="1"/>
  <c r="BF107" i="1"/>
  <c r="BE107" i="1"/>
  <c r="BD107" i="1"/>
  <c r="BB107" i="1"/>
  <c r="BA107" i="1"/>
  <c r="AZ107" i="1"/>
  <c r="CP106" i="1"/>
  <c r="CO106" i="1"/>
  <c r="CN106" i="1"/>
  <c r="CL106" i="1"/>
  <c r="CK106" i="1"/>
  <c r="CJ106" i="1"/>
  <c r="CH106" i="1"/>
  <c r="CG106" i="1"/>
  <c r="CF106" i="1"/>
  <c r="CD106" i="1"/>
  <c r="CC106" i="1"/>
  <c r="CB106" i="1"/>
  <c r="BZ106" i="1"/>
  <c r="BY106" i="1"/>
  <c r="BX106" i="1"/>
  <c r="BV106" i="1"/>
  <c r="BU106" i="1"/>
  <c r="BT106" i="1"/>
  <c r="BR106" i="1"/>
  <c r="BQ106" i="1"/>
  <c r="BP106" i="1"/>
  <c r="BN106" i="1"/>
  <c r="BM106" i="1"/>
  <c r="BL106" i="1"/>
  <c r="BO106" i="1" s="1"/>
  <c r="BJ106" i="1"/>
  <c r="BI106" i="1"/>
  <c r="BH106" i="1"/>
  <c r="BK106" i="1" s="1"/>
  <c r="BF106" i="1"/>
  <c r="BE106" i="1"/>
  <c r="BD106" i="1"/>
  <c r="BB106" i="1"/>
  <c r="BA106" i="1"/>
  <c r="AZ106" i="1"/>
  <c r="CP105" i="1"/>
  <c r="CO105" i="1"/>
  <c r="CN105" i="1"/>
  <c r="CL105" i="1"/>
  <c r="CK105" i="1"/>
  <c r="CJ105" i="1"/>
  <c r="CH105" i="1"/>
  <c r="CG105" i="1"/>
  <c r="CF105" i="1"/>
  <c r="CD105" i="1"/>
  <c r="CC105" i="1"/>
  <c r="CB105" i="1"/>
  <c r="BZ105" i="1"/>
  <c r="BY105" i="1"/>
  <c r="BX105" i="1"/>
  <c r="BV105" i="1"/>
  <c r="BU105" i="1"/>
  <c r="BT105" i="1"/>
  <c r="BR105" i="1"/>
  <c r="BQ105" i="1"/>
  <c r="BP105" i="1"/>
  <c r="BN105" i="1"/>
  <c r="BM105" i="1"/>
  <c r="BL105" i="1"/>
  <c r="BJ105" i="1"/>
  <c r="BI105" i="1"/>
  <c r="BH105" i="1"/>
  <c r="BF105" i="1"/>
  <c r="BE105" i="1"/>
  <c r="BD105" i="1"/>
  <c r="BB105" i="1"/>
  <c r="BA105" i="1"/>
  <c r="AZ105" i="1"/>
  <c r="CL104" i="1"/>
  <c r="CK104" i="1"/>
  <c r="CJ104" i="1"/>
  <c r="BJ104" i="1"/>
  <c r="BI104" i="1"/>
  <c r="BH104" i="1"/>
  <c r="BF104" i="1"/>
  <c r="BE104" i="1"/>
  <c r="BD104" i="1"/>
  <c r="BG104" i="1" s="1"/>
  <c r="BB104" i="1"/>
  <c r="BA104" i="1"/>
  <c r="AZ104" i="1"/>
  <c r="CL103" i="1"/>
  <c r="CK103" i="1"/>
  <c r="CJ103" i="1"/>
  <c r="CH103" i="1"/>
  <c r="CG103" i="1"/>
  <c r="CF103" i="1"/>
  <c r="CD103" i="1"/>
  <c r="CC103" i="1"/>
  <c r="CB103" i="1"/>
  <c r="BZ103" i="1"/>
  <c r="BY103" i="1"/>
  <c r="BX103" i="1"/>
  <c r="BV103" i="1"/>
  <c r="BU103" i="1"/>
  <c r="BT103" i="1"/>
  <c r="BR103" i="1"/>
  <c r="BQ103" i="1"/>
  <c r="BP103" i="1"/>
  <c r="BN103" i="1"/>
  <c r="BM103" i="1"/>
  <c r="BL103" i="1"/>
  <c r="BJ103" i="1"/>
  <c r="BI103" i="1"/>
  <c r="BH103" i="1"/>
  <c r="BF103" i="1"/>
  <c r="BE103" i="1"/>
  <c r="BD103" i="1"/>
  <c r="BB103" i="1"/>
  <c r="BA103" i="1"/>
  <c r="AZ103" i="1"/>
  <c r="CH102" i="1"/>
  <c r="CG102" i="1"/>
  <c r="CF102" i="1"/>
  <c r="CD102" i="1"/>
  <c r="CC102" i="1"/>
  <c r="CB102" i="1"/>
  <c r="BZ102" i="1"/>
  <c r="BY102" i="1"/>
  <c r="BX102" i="1"/>
  <c r="BV102" i="1"/>
  <c r="BU102" i="1"/>
  <c r="BT102" i="1"/>
  <c r="BJ102" i="1"/>
  <c r="BI102" i="1"/>
  <c r="BH102" i="1"/>
  <c r="BF102" i="1"/>
  <c r="BE102" i="1"/>
  <c r="BD102" i="1"/>
  <c r="BB102" i="1"/>
  <c r="BA102" i="1"/>
  <c r="AZ102" i="1"/>
  <c r="CP101" i="1"/>
  <c r="CO101" i="1"/>
  <c r="CN101" i="1"/>
  <c r="CD101" i="1"/>
  <c r="CC101" i="1"/>
  <c r="CB101" i="1"/>
  <c r="BZ101" i="1"/>
  <c r="BY101" i="1"/>
  <c r="BX101" i="1"/>
  <c r="BV101" i="1"/>
  <c r="BU101" i="1"/>
  <c r="BT101" i="1"/>
  <c r="BJ101" i="1"/>
  <c r="BI101" i="1"/>
  <c r="BH101" i="1"/>
  <c r="BF101" i="1"/>
  <c r="BE101" i="1"/>
  <c r="BD101" i="1"/>
  <c r="BB101" i="1"/>
  <c r="BA101" i="1"/>
  <c r="AZ101" i="1"/>
  <c r="CP100" i="1"/>
  <c r="CO100" i="1"/>
  <c r="CN100" i="1"/>
  <c r="CL100" i="1"/>
  <c r="CK100" i="1"/>
  <c r="CJ100" i="1"/>
  <c r="CH100" i="1"/>
  <c r="CG100" i="1"/>
  <c r="CF100" i="1"/>
  <c r="CI100" i="1" s="1"/>
  <c r="CD100" i="1"/>
  <c r="CC100" i="1"/>
  <c r="CB100" i="1"/>
  <c r="BZ100" i="1"/>
  <c r="BY100" i="1"/>
  <c r="BX100" i="1"/>
  <c r="BV100" i="1"/>
  <c r="BU100" i="1"/>
  <c r="BT100" i="1"/>
  <c r="BR100" i="1"/>
  <c r="BQ100" i="1"/>
  <c r="BP100" i="1"/>
  <c r="BN100" i="1"/>
  <c r="BM100" i="1"/>
  <c r="BL100" i="1"/>
  <c r="BJ100" i="1"/>
  <c r="BI100" i="1"/>
  <c r="BH100" i="1"/>
  <c r="BF100" i="1"/>
  <c r="BE100" i="1"/>
  <c r="BD100" i="1"/>
  <c r="BB100" i="1"/>
  <c r="BA100" i="1"/>
  <c r="AZ100" i="1"/>
  <c r="CP99" i="1"/>
  <c r="CQ99" i="1" s="1"/>
  <c r="CO99" i="1"/>
  <c r="CN99" i="1"/>
  <c r="CL99" i="1"/>
  <c r="CK99" i="1"/>
  <c r="CJ99" i="1"/>
  <c r="CH99" i="1"/>
  <c r="CG99" i="1"/>
  <c r="CF99" i="1"/>
  <c r="CD99" i="1"/>
  <c r="CC99" i="1"/>
  <c r="CB99" i="1"/>
  <c r="BZ99" i="1"/>
  <c r="BY99" i="1"/>
  <c r="BX99" i="1"/>
  <c r="BV99" i="1"/>
  <c r="BU99" i="1"/>
  <c r="BT99" i="1"/>
  <c r="BJ99" i="1"/>
  <c r="BI99" i="1"/>
  <c r="BH99" i="1"/>
  <c r="BF99" i="1"/>
  <c r="BE99" i="1"/>
  <c r="BD99" i="1"/>
  <c r="BB99" i="1"/>
  <c r="BA99" i="1"/>
  <c r="AZ99" i="1"/>
  <c r="CL98" i="1"/>
  <c r="CK98" i="1"/>
  <c r="CJ98" i="1"/>
  <c r="CH98" i="1"/>
  <c r="CG98" i="1"/>
  <c r="CF98" i="1"/>
  <c r="CD98" i="1"/>
  <c r="CC98" i="1"/>
  <c r="CB98" i="1"/>
  <c r="CE98" i="1" s="1"/>
  <c r="BZ98" i="1"/>
  <c r="BY98" i="1"/>
  <c r="BX98" i="1"/>
  <c r="BV98" i="1"/>
  <c r="BU98" i="1"/>
  <c r="BT98" i="1"/>
  <c r="BN98" i="1"/>
  <c r="BM98" i="1"/>
  <c r="BL98" i="1"/>
  <c r="BJ98" i="1"/>
  <c r="BI98" i="1"/>
  <c r="BH98" i="1"/>
  <c r="BF98" i="1"/>
  <c r="BE98" i="1"/>
  <c r="BD98" i="1"/>
  <c r="BB98" i="1"/>
  <c r="BA98" i="1"/>
  <c r="AZ98" i="1"/>
  <c r="CP97" i="1"/>
  <c r="CO97" i="1"/>
  <c r="CN97" i="1"/>
  <c r="CD97" i="1"/>
  <c r="CC97" i="1"/>
  <c r="CB97" i="1"/>
  <c r="BZ97" i="1"/>
  <c r="BY97" i="1"/>
  <c r="BX97" i="1"/>
  <c r="BR97" i="1"/>
  <c r="BQ97" i="1"/>
  <c r="BP97" i="1"/>
  <c r="BN97" i="1"/>
  <c r="BM97" i="1"/>
  <c r="BL97" i="1"/>
  <c r="BJ97" i="1"/>
  <c r="BI97" i="1"/>
  <c r="BH97" i="1"/>
  <c r="BF97" i="1"/>
  <c r="BE97" i="1"/>
  <c r="BD97" i="1"/>
  <c r="BB97" i="1"/>
  <c r="BA97" i="1"/>
  <c r="AZ97" i="1"/>
  <c r="CH96" i="1"/>
  <c r="CG96" i="1"/>
  <c r="CF96" i="1"/>
  <c r="CD96" i="1"/>
  <c r="CC96" i="1"/>
  <c r="CB96" i="1"/>
  <c r="BZ96" i="1"/>
  <c r="BY96" i="1"/>
  <c r="BX96" i="1"/>
  <c r="BV96" i="1"/>
  <c r="BU96" i="1"/>
  <c r="BT96" i="1"/>
  <c r="BR96" i="1"/>
  <c r="BQ96" i="1"/>
  <c r="BP96" i="1"/>
  <c r="BN96" i="1"/>
  <c r="BM96" i="1"/>
  <c r="BL96" i="1"/>
  <c r="BJ96" i="1"/>
  <c r="BI96" i="1"/>
  <c r="BH96" i="1"/>
  <c r="BF96" i="1"/>
  <c r="BE96" i="1"/>
  <c r="BD96" i="1"/>
  <c r="BB96" i="1"/>
  <c r="BA96" i="1"/>
  <c r="AZ96" i="1"/>
  <c r="CP95" i="1"/>
  <c r="CO95" i="1"/>
  <c r="CN95" i="1"/>
  <c r="CL95" i="1"/>
  <c r="CK95" i="1"/>
  <c r="CJ95" i="1"/>
  <c r="BZ95" i="1"/>
  <c r="BY95" i="1"/>
  <c r="BX95" i="1"/>
  <c r="BJ95" i="1"/>
  <c r="BI95" i="1"/>
  <c r="BH95" i="1"/>
  <c r="BF95" i="1"/>
  <c r="BE95" i="1"/>
  <c r="BD95" i="1"/>
  <c r="BB95" i="1"/>
  <c r="BA95" i="1"/>
  <c r="AZ95" i="1"/>
  <c r="CP94" i="1"/>
  <c r="CO94" i="1"/>
  <c r="CN94" i="1"/>
  <c r="CL94" i="1"/>
  <c r="CK94" i="1"/>
  <c r="CJ94" i="1"/>
  <c r="CH94" i="1"/>
  <c r="CG94" i="1"/>
  <c r="CF94" i="1"/>
  <c r="CD94" i="1"/>
  <c r="CC94" i="1"/>
  <c r="CB94" i="1"/>
  <c r="BZ94" i="1"/>
  <c r="BY94" i="1"/>
  <c r="BX94" i="1"/>
  <c r="BV94" i="1"/>
  <c r="BU94" i="1"/>
  <c r="BT94" i="1"/>
  <c r="BR94" i="1"/>
  <c r="BQ94" i="1"/>
  <c r="BP94" i="1"/>
  <c r="BN94" i="1"/>
  <c r="BM94" i="1"/>
  <c r="BL94" i="1"/>
  <c r="BJ94" i="1"/>
  <c r="BI94" i="1"/>
  <c r="BH94" i="1"/>
  <c r="BF94" i="1"/>
  <c r="BE94" i="1"/>
  <c r="BD94" i="1"/>
  <c r="BB94" i="1"/>
  <c r="BA94" i="1"/>
  <c r="AZ94" i="1"/>
  <c r="CH93" i="1"/>
  <c r="CG93" i="1"/>
  <c r="CF93" i="1"/>
  <c r="BZ93" i="1"/>
  <c r="BY93" i="1"/>
  <c r="BX93" i="1"/>
  <c r="BJ93" i="1"/>
  <c r="BI93" i="1"/>
  <c r="BH93" i="1"/>
  <c r="BF93" i="1"/>
  <c r="BE93" i="1"/>
  <c r="BD93" i="1"/>
  <c r="BB93" i="1"/>
  <c r="BA93" i="1"/>
  <c r="AZ93" i="1"/>
  <c r="CP92" i="1"/>
  <c r="CO92" i="1"/>
  <c r="CN92" i="1"/>
  <c r="CL92" i="1"/>
  <c r="CK92" i="1"/>
  <c r="CJ92" i="1"/>
  <c r="CH92" i="1"/>
  <c r="CG92" i="1"/>
  <c r="CF92" i="1"/>
  <c r="CD92" i="1"/>
  <c r="CC92" i="1"/>
  <c r="CB92" i="1"/>
  <c r="BZ92" i="1"/>
  <c r="BY92" i="1"/>
  <c r="BX92" i="1"/>
  <c r="BV92" i="1"/>
  <c r="BU92" i="1"/>
  <c r="BT92" i="1"/>
  <c r="BJ92" i="1"/>
  <c r="BI92" i="1"/>
  <c r="BH92" i="1"/>
  <c r="BF92" i="1"/>
  <c r="BE92" i="1"/>
  <c r="BD92" i="1"/>
  <c r="BB92" i="1"/>
  <c r="BA92" i="1"/>
  <c r="AZ92" i="1"/>
  <c r="CP91" i="1"/>
  <c r="CO91" i="1"/>
  <c r="CN91" i="1"/>
  <c r="CL91" i="1"/>
  <c r="CK91" i="1"/>
  <c r="CJ91" i="1"/>
  <c r="CH91" i="1"/>
  <c r="CG91" i="1"/>
  <c r="CF91" i="1"/>
  <c r="CD91" i="1"/>
  <c r="CC91" i="1"/>
  <c r="CB91" i="1"/>
  <c r="BJ91" i="1"/>
  <c r="BI91" i="1"/>
  <c r="BH91" i="1"/>
  <c r="BF91" i="1"/>
  <c r="BE91" i="1"/>
  <c r="BD91" i="1"/>
  <c r="BB91" i="1"/>
  <c r="BA91" i="1"/>
  <c r="AZ91" i="1"/>
  <c r="CP90" i="1"/>
  <c r="CO90" i="1"/>
  <c r="CN90" i="1"/>
  <c r="CL90" i="1"/>
  <c r="CK90" i="1"/>
  <c r="CJ90" i="1"/>
  <c r="CH90" i="1"/>
  <c r="CG90" i="1"/>
  <c r="CF90" i="1"/>
  <c r="CD90" i="1"/>
  <c r="CC90" i="1"/>
  <c r="CB90" i="1"/>
  <c r="BZ90" i="1"/>
  <c r="BY90" i="1"/>
  <c r="BX90" i="1"/>
  <c r="BJ90" i="1"/>
  <c r="BI90" i="1"/>
  <c r="BH90" i="1"/>
  <c r="BF90" i="1"/>
  <c r="BE90" i="1"/>
  <c r="BD90" i="1"/>
  <c r="BB90" i="1"/>
  <c r="BA90" i="1"/>
  <c r="AZ90" i="1"/>
  <c r="CP89" i="1"/>
  <c r="CO89" i="1"/>
  <c r="CN89" i="1"/>
  <c r="CL89" i="1"/>
  <c r="CK89" i="1"/>
  <c r="CJ89" i="1"/>
  <c r="CH89" i="1"/>
  <c r="CG89" i="1"/>
  <c r="CF89" i="1"/>
  <c r="CD89" i="1"/>
  <c r="CE89" i="1" s="1"/>
  <c r="CC89" i="1"/>
  <c r="CB89" i="1"/>
  <c r="BZ89" i="1"/>
  <c r="BY89" i="1"/>
  <c r="BX89" i="1"/>
  <c r="BR89" i="1"/>
  <c r="BQ89" i="1"/>
  <c r="BP89" i="1"/>
  <c r="BJ89" i="1"/>
  <c r="BI89" i="1"/>
  <c r="BH89" i="1"/>
  <c r="BF89" i="1"/>
  <c r="BE89" i="1"/>
  <c r="BD89" i="1"/>
  <c r="BB89" i="1"/>
  <c r="BA89" i="1"/>
  <c r="AZ89" i="1"/>
  <c r="BJ88" i="1"/>
  <c r="BI88" i="1"/>
  <c r="BH88" i="1"/>
  <c r="BF88" i="1"/>
  <c r="BE88" i="1"/>
  <c r="BD88" i="1"/>
  <c r="BB88" i="1"/>
  <c r="BC88" i="1" s="1"/>
  <c r="BA88" i="1"/>
  <c r="AZ88" i="1"/>
  <c r="CP87" i="1"/>
  <c r="CO87" i="1"/>
  <c r="CN87" i="1"/>
  <c r="CL87" i="1"/>
  <c r="CK87" i="1"/>
  <c r="CJ87" i="1"/>
  <c r="CH87" i="1"/>
  <c r="CG87" i="1"/>
  <c r="CF87" i="1"/>
  <c r="CD87" i="1"/>
  <c r="CC87" i="1"/>
  <c r="CB87" i="1"/>
  <c r="BZ87" i="1"/>
  <c r="BY87" i="1"/>
  <c r="BX87" i="1"/>
  <c r="BV87" i="1"/>
  <c r="BU87" i="1"/>
  <c r="BT87" i="1"/>
  <c r="BJ87" i="1"/>
  <c r="BI87" i="1"/>
  <c r="BH87" i="1"/>
  <c r="BF87" i="1"/>
  <c r="BE87" i="1"/>
  <c r="BD87" i="1"/>
  <c r="BB87" i="1"/>
  <c r="BA87" i="1"/>
  <c r="AZ87" i="1"/>
  <c r="CP86" i="1"/>
  <c r="CO86" i="1"/>
  <c r="CN86" i="1"/>
  <c r="CL86" i="1"/>
  <c r="CK86" i="1"/>
  <c r="CJ86" i="1"/>
  <c r="CH86" i="1"/>
  <c r="CG86" i="1"/>
  <c r="CF86" i="1"/>
  <c r="CD86" i="1"/>
  <c r="CC86" i="1"/>
  <c r="CB86" i="1"/>
  <c r="BZ86" i="1"/>
  <c r="BY86" i="1"/>
  <c r="BX86" i="1"/>
  <c r="CA86" i="1" s="1"/>
  <c r="BN86" i="1"/>
  <c r="BM86" i="1"/>
  <c r="BL86" i="1"/>
  <c r="BJ86" i="1"/>
  <c r="BI86" i="1"/>
  <c r="BH86" i="1"/>
  <c r="BF86" i="1"/>
  <c r="BE86" i="1"/>
  <c r="BD86" i="1"/>
  <c r="BB86" i="1"/>
  <c r="BA86" i="1"/>
  <c r="AZ86" i="1"/>
  <c r="CH85" i="1"/>
  <c r="CG85" i="1"/>
  <c r="CF85" i="1"/>
  <c r="CD85" i="1"/>
  <c r="CC85" i="1"/>
  <c r="CB85" i="1"/>
  <c r="BZ85" i="1"/>
  <c r="BY85" i="1"/>
  <c r="BX85" i="1"/>
  <c r="BV85" i="1"/>
  <c r="BU85" i="1"/>
  <c r="BT85" i="1"/>
  <c r="BW85" i="1" s="1"/>
  <c r="BJ85" i="1"/>
  <c r="BI85" i="1"/>
  <c r="BH85" i="1"/>
  <c r="BK85" i="1" s="1"/>
  <c r="BF85" i="1"/>
  <c r="BE85" i="1"/>
  <c r="BD85" i="1"/>
  <c r="BB85" i="1"/>
  <c r="BA85" i="1"/>
  <c r="AZ85" i="1"/>
  <c r="CP84" i="1"/>
  <c r="CO84" i="1"/>
  <c r="CN84" i="1"/>
  <c r="CL84" i="1"/>
  <c r="CK84" i="1"/>
  <c r="CJ84" i="1"/>
  <c r="CM84" i="1" s="1"/>
  <c r="CH84" i="1"/>
  <c r="CG84" i="1"/>
  <c r="CF84" i="1"/>
  <c r="CD84" i="1"/>
  <c r="CC84" i="1"/>
  <c r="CB84" i="1"/>
  <c r="BZ84" i="1"/>
  <c r="BY84" i="1"/>
  <c r="BX84" i="1"/>
  <c r="BV84" i="1"/>
  <c r="BU84" i="1"/>
  <c r="BT84" i="1"/>
  <c r="BR84" i="1"/>
  <c r="BQ84" i="1"/>
  <c r="BP84" i="1"/>
  <c r="BJ84" i="1"/>
  <c r="BI84" i="1"/>
  <c r="BH84" i="1"/>
  <c r="BF84" i="1"/>
  <c r="BE84" i="1"/>
  <c r="BD84" i="1"/>
  <c r="BB84" i="1"/>
  <c r="BA84" i="1"/>
  <c r="AZ84" i="1"/>
  <c r="CL83" i="1"/>
  <c r="CK83" i="1"/>
  <c r="CJ83" i="1"/>
  <c r="CH83" i="1"/>
  <c r="CG83" i="1"/>
  <c r="CF83" i="1"/>
  <c r="CD83" i="1"/>
  <c r="CC83" i="1"/>
  <c r="CB83" i="1"/>
  <c r="BZ83" i="1"/>
  <c r="BY83" i="1"/>
  <c r="BX83" i="1"/>
  <c r="BV83" i="1"/>
  <c r="BU83" i="1"/>
  <c r="BT83" i="1"/>
  <c r="BJ83" i="1"/>
  <c r="BI83" i="1"/>
  <c r="BH83" i="1"/>
  <c r="BF83" i="1"/>
  <c r="BE83" i="1"/>
  <c r="BD83" i="1"/>
  <c r="BB83" i="1"/>
  <c r="BA83" i="1"/>
  <c r="AZ83" i="1"/>
  <c r="CP82" i="1"/>
  <c r="CO82" i="1"/>
  <c r="CN82" i="1"/>
  <c r="CL82" i="1"/>
  <c r="CK82" i="1"/>
  <c r="CJ82" i="1"/>
  <c r="CH82" i="1"/>
  <c r="CG82" i="1"/>
  <c r="CF82" i="1"/>
  <c r="CD82" i="1"/>
  <c r="CC82" i="1"/>
  <c r="CB82" i="1"/>
  <c r="BZ82" i="1"/>
  <c r="CA82" i="1" s="1"/>
  <c r="BY82" i="1"/>
  <c r="BX82" i="1"/>
  <c r="BJ82" i="1"/>
  <c r="BI82" i="1"/>
  <c r="BH82" i="1"/>
  <c r="BF82" i="1"/>
  <c r="BE82" i="1"/>
  <c r="BD82" i="1"/>
  <c r="BB82" i="1"/>
  <c r="BA82" i="1"/>
  <c r="AZ82" i="1"/>
  <c r="CP81" i="1"/>
  <c r="CO81" i="1"/>
  <c r="CN81" i="1"/>
  <c r="BV81" i="1"/>
  <c r="BU81" i="1"/>
  <c r="BT81" i="1"/>
  <c r="BR81" i="1"/>
  <c r="BQ81" i="1"/>
  <c r="BP81" i="1"/>
  <c r="BJ81" i="1"/>
  <c r="BI81" i="1"/>
  <c r="BH81" i="1"/>
  <c r="BF81" i="1"/>
  <c r="BE81" i="1"/>
  <c r="BD81" i="1"/>
  <c r="BB81" i="1"/>
  <c r="BA81" i="1"/>
  <c r="AZ81" i="1"/>
  <c r="CP80" i="1"/>
  <c r="CO80" i="1"/>
  <c r="CN80" i="1"/>
  <c r="CL80" i="1"/>
  <c r="CK80" i="1"/>
  <c r="CJ80" i="1"/>
  <c r="BJ80" i="1"/>
  <c r="BI80" i="1"/>
  <c r="BH80" i="1"/>
  <c r="BF80" i="1"/>
  <c r="BE80" i="1"/>
  <c r="BD80" i="1"/>
  <c r="BB80" i="1"/>
  <c r="BA80" i="1"/>
  <c r="AZ80" i="1"/>
  <c r="CP79" i="1"/>
  <c r="CO79" i="1"/>
  <c r="CN79" i="1"/>
  <c r="CL79" i="1"/>
  <c r="CK79" i="1"/>
  <c r="CJ79" i="1"/>
  <c r="CH79" i="1"/>
  <c r="CG79" i="1"/>
  <c r="CF79" i="1"/>
  <c r="CD79" i="1"/>
  <c r="CC79" i="1"/>
  <c r="CB79" i="1"/>
  <c r="BZ79" i="1"/>
  <c r="BY79" i="1"/>
  <c r="BX79" i="1"/>
  <c r="BV79" i="1"/>
  <c r="BU79" i="1"/>
  <c r="BT79" i="1"/>
  <c r="BR79" i="1"/>
  <c r="BQ79" i="1"/>
  <c r="BP79" i="1"/>
  <c r="BN79" i="1"/>
  <c r="BM79" i="1"/>
  <c r="BL79" i="1"/>
  <c r="BJ79" i="1"/>
  <c r="BI79" i="1"/>
  <c r="BH79" i="1"/>
  <c r="BF79" i="1"/>
  <c r="BE79" i="1"/>
  <c r="BD79" i="1"/>
  <c r="BB79" i="1"/>
  <c r="BA79" i="1"/>
  <c r="AZ79" i="1"/>
  <c r="BZ78" i="1"/>
  <c r="BY78" i="1"/>
  <c r="BX78" i="1"/>
  <c r="BN78" i="1"/>
  <c r="BM78" i="1"/>
  <c r="BL78" i="1"/>
  <c r="BJ78" i="1"/>
  <c r="BI78" i="1"/>
  <c r="BH78" i="1"/>
  <c r="BF78" i="1"/>
  <c r="BE78" i="1"/>
  <c r="BD78" i="1"/>
  <c r="BB78" i="1"/>
  <c r="BA78" i="1"/>
  <c r="AZ78" i="1"/>
  <c r="CP77" i="1"/>
  <c r="CO77" i="1"/>
  <c r="CN77" i="1"/>
  <c r="CL77" i="1"/>
  <c r="CK77" i="1"/>
  <c r="CJ77" i="1"/>
  <c r="BZ77" i="1"/>
  <c r="BY77" i="1"/>
  <c r="BX77" i="1"/>
  <c r="BJ77" i="1"/>
  <c r="BI77" i="1"/>
  <c r="BH77" i="1"/>
  <c r="BF77" i="1"/>
  <c r="BE77" i="1"/>
  <c r="BD77" i="1"/>
  <c r="BB77" i="1"/>
  <c r="BA77" i="1"/>
  <c r="AZ77" i="1"/>
  <c r="CP76" i="1"/>
  <c r="CO76" i="1"/>
  <c r="CN76" i="1"/>
  <c r="CL76" i="1"/>
  <c r="CK76" i="1"/>
  <c r="CJ76" i="1"/>
  <c r="CG76" i="1"/>
  <c r="CC76" i="1"/>
  <c r="BZ76" i="1"/>
  <c r="BY76" i="1"/>
  <c r="BX76" i="1"/>
  <c r="BV76" i="1"/>
  <c r="BU76" i="1"/>
  <c r="BT76" i="1"/>
  <c r="BR76" i="1"/>
  <c r="BQ76" i="1"/>
  <c r="BP76" i="1"/>
  <c r="BN76" i="1"/>
  <c r="BM76" i="1"/>
  <c r="BL76" i="1"/>
  <c r="BJ76" i="1"/>
  <c r="BI76" i="1"/>
  <c r="BH76" i="1"/>
  <c r="BF76" i="1"/>
  <c r="BE76" i="1"/>
  <c r="BD76" i="1"/>
  <c r="BB76" i="1"/>
  <c r="BA76" i="1"/>
  <c r="AZ76" i="1"/>
  <c r="CL75" i="1"/>
  <c r="CK75" i="1"/>
  <c r="CJ75" i="1"/>
  <c r="CH75" i="1"/>
  <c r="CG75" i="1"/>
  <c r="CF75" i="1"/>
  <c r="BJ75" i="1"/>
  <c r="BI75" i="1"/>
  <c r="BH75" i="1"/>
  <c r="BF75" i="1"/>
  <c r="BE75" i="1"/>
  <c r="BD75" i="1"/>
  <c r="BB75" i="1"/>
  <c r="BA75" i="1"/>
  <c r="AZ75" i="1"/>
  <c r="CP74" i="1"/>
  <c r="CO74" i="1"/>
  <c r="CN74" i="1"/>
  <c r="CL74" i="1"/>
  <c r="CK74" i="1"/>
  <c r="CJ74" i="1"/>
  <c r="BV74" i="1"/>
  <c r="BU74" i="1"/>
  <c r="BT74" i="1"/>
  <c r="BJ74" i="1"/>
  <c r="BI74" i="1"/>
  <c r="BH74" i="1"/>
  <c r="BF74" i="1"/>
  <c r="BE74" i="1"/>
  <c r="BD74" i="1"/>
  <c r="BB74" i="1"/>
  <c r="BA74" i="1"/>
  <c r="AZ74" i="1"/>
  <c r="CP73" i="1"/>
  <c r="CO73" i="1"/>
  <c r="CN73" i="1"/>
  <c r="CL73" i="1"/>
  <c r="CK73" i="1"/>
  <c r="CJ73" i="1"/>
  <c r="CH73" i="1"/>
  <c r="CG73" i="1"/>
  <c r="CF73" i="1"/>
  <c r="CD73" i="1"/>
  <c r="CC73" i="1"/>
  <c r="CB73" i="1"/>
  <c r="BZ73" i="1"/>
  <c r="BY73" i="1"/>
  <c r="BX73" i="1"/>
  <c r="BV73" i="1"/>
  <c r="BU73" i="1"/>
  <c r="BT73" i="1"/>
  <c r="BR73" i="1"/>
  <c r="BQ73" i="1"/>
  <c r="BP73" i="1"/>
  <c r="BN73" i="1"/>
  <c r="BM73" i="1"/>
  <c r="BL73" i="1"/>
  <c r="BJ73" i="1"/>
  <c r="BI73" i="1"/>
  <c r="BH73" i="1"/>
  <c r="BF73" i="1"/>
  <c r="BE73" i="1"/>
  <c r="BD73" i="1"/>
  <c r="BB73" i="1"/>
  <c r="BA73" i="1"/>
  <c r="AZ73" i="1"/>
  <c r="BC73" i="1" s="1"/>
  <c r="CL72" i="1"/>
  <c r="CK72" i="1"/>
  <c r="CJ72" i="1"/>
  <c r="CH72" i="1"/>
  <c r="CG72" i="1"/>
  <c r="CF72" i="1"/>
  <c r="CI72" i="1" s="1"/>
  <c r="BZ72" i="1"/>
  <c r="BY72" i="1"/>
  <c r="BX72" i="1"/>
  <c r="BN72" i="1"/>
  <c r="BM72" i="1"/>
  <c r="BL72" i="1"/>
  <c r="BJ72" i="1"/>
  <c r="BI72" i="1"/>
  <c r="BH72" i="1"/>
  <c r="BF72" i="1"/>
  <c r="BE72" i="1"/>
  <c r="BD72" i="1"/>
  <c r="BB72" i="1"/>
  <c r="BA72" i="1"/>
  <c r="AZ72" i="1"/>
  <c r="CP71" i="1"/>
  <c r="CO71" i="1"/>
  <c r="CN71" i="1"/>
  <c r="CQ71" i="1" s="1"/>
  <c r="CH71" i="1"/>
  <c r="CG71" i="1"/>
  <c r="CF71" i="1"/>
  <c r="CD71" i="1"/>
  <c r="CC71" i="1"/>
  <c r="CB71" i="1"/>
  <c r="CE71" i="1" s="1"/>
  <c r="BZ71" i="1"/>
  <c r="BY71" i="1"/>
  <c r="BX71" i="1"/>
  <c r="BV71" i="1"/>
  <c r="BU71" i="1"/>
  <c r="BT71" i="1"/>
  <c r="BR71" i="1"/>
  <c r="BQ71" i="1"/>
  <c r="BP71" i="1"/>
  <c r="BN71" i="1"/>
  <c r="BM71" i="1"/>
  <c r="BL71" i="1"/>
  <c r="BO71" i="1" s="1"/>
  <c r="BJ71" i="1"/>
  <c r="BI71" i="1"/>
  <c r="BH71" i="1"/>
  <c r="BF71" i="1"/>
  <c r="BE71" i="1"/>
  <c r="BD71" i="1"/>
  <c r="BB71" i="1"/>
  <c r="BA71" i="1"/>
  <c r="AZ71" i="1"/>
  <c r="CP70" i="1"/>
  <c r="CO70" i="1"/>
  <c r="CN70" i="1"/>
  <c r="CH70" i="1"/>
  <c r="CG70" i="1"/>
  <c r="CF70" i="1"/>
  <c r="CD70" i="1"/>
  <c r="CC70" i="1"/>
  <c r="CB70" i="1"/>
  <c r="BZ70" i="1"/>
  <c r="BY70" i="1"/>
  <c r="BX70" i="1"/>
  <c r="BV70" i="1"/>
  <c r="BU70" i="1"/>
  <c r="BT70" i="1"/>
  <c r="BW70" i="1" s="1"/>
  <c r="BJ70" i="1"/>
  <c r="BI70" i="1"/>
  <c r="BH70" i="1"/>
  <c r="BF70" i="1"/>
  <c r="BE70" i="1"/>
  <c r="BD70" i="1"/>
  <c r="BB70" i="1"/>
  <c r="BA70" i="1"/>
  <c r="AZ70" i="1"/>
  <c r="CL69" i="1"/>
  <c r="CK69" i="1"/>
  <c r="CJ69" i="1"/>
  <c r="CH69" i="1"/>
  <c r="CG69" i="1"/>
  <c r="CF69" i="1"/>
  <c r="BZ69" i="1"/>
  <c r="BY69" i="1"/>
  <c r="BX69" i="1"/>
  <c r="BV69" i="1"/>
  <c r="BU69" i="1"/>
  <c r="BT69" i="1"/>
  <c r="BR69" i="1"/>
  <c r="BQ69" i="1"/>
  <c r="BP69" i="1"/>
  <c r="BS69" i="1" s="1"/>
  <c r="BJ69" i="1"/>
  <c r="BI69" i="1"/>
  <c r="BH69" i="1"/>
  <c r="BF69" i="1"/>
  <c r="BE69" i="1"/>
  <c r="BD69" i="1"/>
  <c r="BG69" i="1" s="1"/>
  <c r="BB69" i="1"/>
  <c r="BA69" i="1"/>
  <c r="AZ69" i="1"/>
  <c r="CL68" i="1"/>
  <c r="CK68" i="1"/>
  <c r="CJ68" i="1"/>
  <c r="CD68" i="1"/>
  <c r="CC68" i="1"/>
  <c r="CB68" i="1"/>
  <c r="BZ68" i="1"/>
  <c r="BY68" i="1"/>
  <c r="BX68" i="1"/>
  <c r="CA68" i="1" s="1"/>
  <c r="BJ68" i="1"/>
  <c r="BI68" i="1"/>
  <c r="BH68" i="1"/>
  <c r="BF68" i="1"/>
  <c r="BE68" i="1"/>
  <c r="BD68" i="1"/>
  <c r="BB68" i="1"/>
  <c r="BA68" i="1"/>
  <c r="AZ68" i="1"/>
  <c r="CL67" i="1"/>
  <c r="CK67" i="1"/>
  <c r="CJ67" i="1"/>
  <c r="BV67" i="1"/>
  <c r="BU67" i="1"/>
  <c r="BT67" i="1"/>
  <c r="BR67" i="1"/>
  <c r="BQ67" i="1"/>
  <c r="BP67" i="1"/>
  <c r="BJ67" i="1"/>
  <c r="BI67" i="1"/>
  <c r="BH67" i="1"/>
  <c r="BF67" i="1"/>
  <c r="BE67" i="1"/>
  <c r="BD67" i="1"/>
  <c r="BB67" i="1"/>
  <c r="BA67" i="1"/>
  <c r="AZ67" i="1"/>
  <c r="CP66" i="1"/>
  <c r="CO66" i="1"/>
  <c r="CN66" i="1"/>
  <c r="CQ66" i="1" s="1"/>
  <c r="BJ66" i="1"/>
  <c r="BI66" i="1"/>
  <c r="BH66" i="1"/>
  <c r="BF66" i="1"/>
  <c r="BE66" i="1"/>
  <c r="BD66" i="1"/>
  <c r="BG66" i="1" s="1"/>
  <c r="BB66" i="1"/>
  <c r="BA66" i="1"/>
  <c r="AZ66" i="1"/>
  <c r="CP65" i="1"/>
  <c r="CO65" i="1"/>
  <c r="CN65" i="1"/>
  <c r="CL65" i="1"/>
  <c r="CK65" i="1"/>
  <c r="CJ65" i="1"/>
  <c r="CH65" i="1"/>
  <c r="CG65" i="1"/>
  <c r="CF65" i="1"/>
  <c r="CD65" i="1"/>
  <c r="CC65" i="1"/>
  <c r="CB65" i="1"/>
  <c r="CE65" i="1" s="1"/>
  <c r="BZ65" i="1"/>
  <c r="BY65" i="1"/>
  <c r="BX65" i="1"/>
  <c r="BV65" i="1"/>
  <c r="BU65" i="1"/>
  <c r="BT65" i="1"/>
  <c r="BR65" i="1"/>
  <c r="BQ65" i="1"/>
  <c r="BP65" i="1"/>
  <c r="BS65" i="1" s="1"/>
  <c r="BJ65" i="1"/>
  <c r="BI65" i="1"/>
  <c r="BH65" i="1"/>
  <c r="BF65" i="1"/>
  <c r="BE65" i="1"/>
  <c r="BD65" i="1"/>
  <c r="BG65" i="1" s="1"/>
  <c r="BB65" i="1"/>
  <c r="BA65" i="1"/>
  <c r="AZ65" i="1"/>
  <c r="CP64" i="1"/>
  <c r="CO64" i="1"/>
  <c r="CN64" i="1"/>
  <c r="CL64" i="1"/>
  <c r="CK64" i="1"/>
  <c r="CJ64" i="1"/>
  <c r="CH64" i="1"/>
  <c r="CG64" i="1"/>
  <c r="CF64" i="1"/>
  <c r="CI64" i="1" s="1"/>
  <c r="CD64" i="1"/>
  <c r="CC64" i="1"/>
  <c r="CB64" i="1"/>
  <c r="BR64" i="1"/>
  <c r="BQ64" i="1"/>
  <c r="BP64" i="1"/>
  <c r="BN64" i="1"/>
  <c r="BM64" i="1"/>
  <c r="BL64" i="1"/>
  <c r="BO64" i="1" s="1"/>
  <c r="BJ64" i="1"/>
  <c r="BI64" i="1"/>
  <c r="BH64" i="1"/>
  <c r="BF64" i="1"/>
  <c r="BE64" i="1"/>
  <c r="BD64" i="1"/>
  <c r="BB64" i="1"/>
  <c r="BA64" i="1"/>
  <c r="AZ64" i="1"/>
  <c r="BC64" i="1" s="1"/>
  <c r="CP63" i="1"/>
  <c r="CO63" i="1"/>
  <c r="CN63" i="1"/>
  <c r="CQ63" i="1" s="1"/>
  <c r="CL63" i="1"/>
  <c r="CK63" i="1"/>
  <c r="CJ63" i="1"/>
  <c r="BN63" i="1"/>
  <c r="BM63" i="1"/>
  <c r="BL63" i="1"/>
  <c r="BJ63" i="1"/>
  <c r="BI63" i="1"/>
  <c r="BH63" i="1"/>
  <c r="BK63" i="1" s="1"/>
  <c r="BF63" i="1"/>
  <c r="BE63" i="1"/>
  <c r="BD63" i="1"/>
  <c r="BB63" i="1"/>
  <c r="BA63" i="1"/>
  <c r="AZ63" i="1"/>
  <c r="CL62" i="1"/>
  <c r="CK62" i="1"/>
  <c r="CJ62" i="1"/>
  <c r="CD62" i="1"/>
  <c r="CC62" i="1"/>
  <c r="CB62" i="1"/>
  <c r="BZ62" i="1"/>
  <c r="BY62" i="1"/>
  <c r="BX62" i="1"/>
  <c r="BV62" i="1"/>
  <c r="BU62" i="1"/>
  <c r="BT62" i="1"/>
  <c r="BW62" i="1" s="1"/>
  <c r="BN62" i="1"/>
  <c r="BM62" i="1"/>
  <c r="BL62" i="1"/>
  <c r="BJ62" i="1"/>
  <c r="BI62" i="1"/>
  <c r="BH62" i="1"/>
  <c r="BF62" i="1"/>
  <c r="BE62" i="1"/>
  <c r="BD62" i="1"/>
  <c r="BB62" i="1"/>
  <c r="BA62" i="1"/>
  <c r="AZ62" i="1"/>
  <c r="CP61" i="1"/>
  <c r="CO61" i="1"/>
  <c r="CN61" i="1"/>
  <c r="CL61" i="1"/>
  <c r="CK61" i="1"/>
  <c r="CJ61" i="1"/>
  <c r="CH61" i="1"/>
  <c r="CG61" i="1"/>
  <c r="CF61" i="1"/>
  <c r="BZ61" i="1"/>
  <c r="BY61" i="1"/>
  <c r="BX61" i="1"/>
  <c r="BJ61" i="1"/>
  <c r="BI61" i="1"/>
  <c r="BH61" i="1"/>
  <c r="BF61" i="1"/>
  <c r="BE61" i="1"/>
  <c r="BD61" i="1"/>
  <c r="BB61" i="1"/>
  <c r="BA61" i="1"/>
  <c r="AZ61" i="1"/>
  <c r="CL60" i="1"/>
  <c r="CK60" i="1"/>
  <c r="CJ60" i="1"/>
  <c r="BZ60" i="1"/>
  <c r="BY60" i="1"/>
  <c r="BX60" i="1"/>
  <c r="BV60" i="1"/>
  <c r="BU60" i="1"/>
  <c r="BT60" i="1"/>
  <c r="BR60" i="1"/>
  <c r="BQ60" i="1"/>
  <c r="BP60" i="1"/>
  <c r="BN60" i="1"/>
  <c r="BM60" i="1"/>
  <c r="BL60" i="1"/>
  <c r="BJ60" i="1"/>
  <c r="BI60" i="1"/>
  <c r="BH60" i="1"/>
  <c r="BF60" i="1"/>
  <c r="BE60" i="1"/>
  <c r="BD60" i="1"/>
  <c r="BB60" i="1"/>
  <c r="BA60" i="1"/>
  <c r="AZ60" i="1"/>
  <c r="BZ59" i="1"/>
  <c r="BY59" i="1"/>
  <c r="BX59" i="1"/>
  <c r="CA59" i="1" s="1"/>
  <c r="BJ59" i="1"/>
  <c r="BI59" i="1"/>
  <c r="BH59" i="1"/>
  <c r="BF59" i="1"/>
  <c r="BE59" i="1"/>
  <c r="BD59" i="1"/>
  <c r="BB59" i="1"/>
  <c r="BA59" i="1"/>
  <c r="AZ59" i="1"/>
  <c r="CL58" i="1"/>
  <c r="CK58" i="1"/>
  <c r="CJ58" i="1"/>
  <c r="BZ58" i="1"/>
  <c r="BY58" i="1"/>
  <c r="BX58" i="1"/>
  <c r="BJ58" i="1"/>
  <c r="BI58" i="1"/>
  <c r="BH58" i="1"/>
  <c r="BF58" i="1"/>
  <c r="BE58" i="1"/>
  <c r="BD58" i="1"/>
  <c r="BB58" i="1"/>
  <c r="BA58" i="1"/>
  <c r="AZ58" i="1"/>
  <c r="BJ57" i="1"/>
  <c r="BI57" i="1"/>
  <c r="BH57" i="1"/>
  <c r="BF57" i="1"/>
  <c r="BE57" i="1"/>
  <c r="BD57" i="1"/>
  <c r="BB57" i="1"/>
  <c r="BA57" i="1"/>
  <c r="AZ57" i="1"/>
  <c r="CP56" i="1"/>
  <c r="CO56" i="1"/>
  <c r="CN56" i="1"/>
  <c r="CQ56" i="1" s="1"/>
  <c r="CL56" i="1"/>
  <c r="CK56" i="1"/>
  <c r="CJ56" i="1"/>
  <c r="CH56" i="1"/>
  <c r="CG56" i="1"/>
  <c r="CF56" i="1"/>
  <c r="BJ56" i="1"/>
  <c r="BI56" i="1"/>
  <c r="BH56" i="1"/>
  <c r="BF56" i="1"/>
  <c r="BE56" i="1"/>
  <c r="BD56" i="1"/>
  <c r="BG56" i="1" s="1"/>
  <c r="BB56" i="1"/>
  <c r="BA56" i="1"/>
  <c r="AZ56" i="1"/>
  <c r="CP55" i="1"/>
  <c r="CO55" i="1"/>
  <c r="CN55" i="1"/>
  <c r="CL55" i="1"/>
  <c r="CK55" i="1"/>
  <c r="CJ55" i="1"/>
  <c r="CH55" i="1"/>
  <c r="CG55" i="1"/>
  <c r="CF55" i="1"/>
  <c r="CD55" i="1"/>
  <c r="CC55" i="1"/>
  <c r="CB55" i="1"/>
  <c r="BZ55" i="1"/>
  <c r="BY55" i="1"/>
  <c r="BX55" i="1"/>
  <c r="BV55" i="1"/>
  <c r="BU55" i="1"/>
  <c r="BT55" i="1"/>
  <c r="BR55" i="1"/>
  <c r="BQ55" i="1"/>
  <c r="BP55" i="1"/>
  <c r="BJ55" i="1"/>
  <c r="BI55" i="1"/>
  <c r="BH55" i="1"/>
  <c r="BF55" i="1"/>
  <c r="BE55" i="1"/>
  <c r="BD55" i="1"/>
  <c r="BB55" i="1"/>
  <c r="BA55" i="1"/>
  <c r="AZ55" i="1"/>
  <c r="CP54" i="1"/>
  <c r="CO54" i="1"/>
  <c r="CN54" i="1"/>
  <c r="CQ54" i="1" s="1"/>
  <c r="BV54" i="1"/>
  <c r="BU54" i="1"/>
  <c r="BT54" i="1"/>
  <c r="BR54" i="1"/>
  <c r="BQ54" i="1"/>
  <c r="BP54" i="1"/>
  <c r="BJ54" i="1"/>
  <c r="BI54" i="1"/>
  <c r="BH54" i="1"/>
  <c r="BF54" i="1"/>
  <c r="BE54" i="1"/>
  <c r="BD54" i="1"/>
  <c r="BB54" i="1"/>
  <c r="BA54" i="1"/>
  <c r="AZ54" i="1"/>
  <c r="CP52" i="1"/>
  <c r="CO52" i="1"/>
  <c r="CN52" i="1"/>
  <c r="CL52" i="1"/>
  <c r="CK52" i="1"/>
  <c r="CJ52" i="1"/>
  <c r="CH52" i="1"/>
  <c r="CG52" i="1"/>
  <c r="CF52" i="1"/>
  <c r="CI52" i="1" s="1"/>
  <c r="CD52" i="1"/>
  <c r="CC52" i="1"/>
  <c r="CB52" i="1"/>
  <c r="BZ52" i="1"/>
  <c r="BY52" i="1"/>
  <c r="BX52" i="1"/>
  <c r="BV52" i="1"/>
  <c r="BU52" i="1"/>
  <c r="BT52" i="1"/>
  <c r="BJ52" i="1"/>
  <c r="BI52" i="1"/>
  <c r="BH52" i="1"/>
  <c r="BF52" i="1"/>
  <c r="BE52" i="1"/>
  <c r="BD52" i="1"/>
  <c r="BB52" i="1"/>
  <c r="BA52" i="1"/>
  <c r="AZ52" i="1"/>
  <c r="CP51" i="1"/>
  <c r="CO51" i="1"/>
  <c r="CN51" i="1"/>
  <c r="CL51" i="1"/>
  <c r="CK51" i="1"/>
  <c r="CJ51" i="1"/>
  <c r="CH51" i="1"/>
  <c r="CG51" i="1"/>
  <c r="CF51" i="1"/>
  <c r="BJ51" i="1"/>
  <c r="BI51" i="1"/>
  <c r="BH51" i="1"/>
  <c r="BF51" i="1"/>
  <c r="BE51" i="1"/>
  <c r="BD51" i="1"/>
  <c r="BB51" i="1"/>
  <c r="BA51" i="1"/>
  <c r="AZ51" i="1"/>
  <c r="BC51" i="1" s="1"/>
  <c r="CP50" i="1"/>
  <c r="CO50" i="1"/>
  <c r="CN50" i="1"/>
  <c r="CL50" i="1"/>
  <c r="CK50" i="1"/>
  <c r="CJ50" i="1"/>
  <c r="CH50" i="1"/>
  <c r="CG50" i="1"/>
  <c r="CF50" i="1"/>
  <c r="CD50" i="1"/>
  <c r="CC50" i="1"/>
  <c r="CB50" i="1"/>
  <c r="BZ50" i="1"/>
  <c r="BY50" i="1"/>
  <c r="BX50" i="1"/>
  <c r="BV50" i="1"/>
  <c r="BU50" i="1"/>
  <c r="BT50" i="1"/>
  <c r="BW50" i="1" s="1"/>
  <c r="BR50" i="1"/>
  <c r="BQ50" i="1"/>
  <c r="BP50" i="1"/>
  <c r="BM50" i="1"/>
  <c r="BJ50" i="1"/>
  <c r="BI50" i="1"/>
  <c r="BH50" i="1"/>
  <c r="BF50" i="1"/>
  <c r="BE50" i="1"/>
  <c r="BD50" i="1"/>
  <c r="BB50" i="1"/>
  <c r="BA50" i="1"/>
  <c r="AZ50" i="1"/>
  <c r="CP49" i="1"/>
  <c r="CO49" i="1"/>
  <c r="CN49" i="1"/>
  <c r="CL49" i="1"/>
  <c r="CK49" i="1"/>
  <c r="CJ49" i="1"/>
  <c r="CH49" i="1"/>
  <c r="CG49" i="1"/>
  <c r="CF49" i="1"/>
  <c r="CD49" i="1"/>
  <c r="CE49" i="1" s="1"/>
  <c r="CC49" i="1"/>
  <c r="CB49" i="1"/>
  <c r="BZ49" i="1"/>
  <c r="BY49" i="1"/>
  <c r="BX49" i="1"/>
  <c r="BV49" i="1"/>
  <c r="BU49" i="1"/>
  <c r="BT49" i="1"/>
  <c r="BR49" i="1"/>
  <c r="BQ49" i="1"/>
  <c r="BP49" i="1"/>
  <c r="BN49" i="1"/>
  <c r="BM49" i="1"/>
  <c r="BL49" i="1"/>
  <c r="BJ49" i="1"/>
  <c r="BI49" i="1"/>
  <c r="BH49" i="1"/>
  <c r="BF49" i="1"/>
  <c r="BE49" i="1"/>
  <c r="BD49" i="1"/>
  <c r="BB49" i="1"/>
  <c r="BA49" i="1"/>
  <c r="AZ49" i="1"/>
  <c r="BZ48" i="1"/>
  <c r="BY48" i="1"/>
  <c r="BX48" i="1"/>
  <c r="BJ48" i="1"/>
  <c r="BI48" i="1"/>
  <c r="BH48" i="1"/>
  <c r="BF48" i="1"/>
  <c r="BE48" i="1"/>
  <c r="BD48" i="1"/>
  <c r="BB48" i="1"/>
  <c r="BA48" i="1"/>
  <c r="AZ48" i="1"/>
  <c r="BZ47" i="1"/>
  <c r="CA47" i="1" s="1"/>
  <c r="BY47" i="1"/>
  <c r="BX47" i="1"/>
  <c r="BJ47" i="1"/>
  <c r="BI47" i="1"/>
  <c r="BH47" i="1"/>
  <c r="BF47" i="1"/>
  <c r="BE47" i="1"/>
  <c r="BD47" i="1"/>
  <c r="BB47" i="1"/>
  <c r="BA47" i="1"/>
  <c r="AZ47" i="1"/>
  <c r="CP46" i="1"/>
  <c r="CO46" i="1"/>
  <c r="CN46" i="1"/>
  <c r="CL46" i="1"/>
  <c r="CK46" i="1"/>
  <c r="CJ46" i="1"/>
  <c r="CH46" i="1"/>
  <c r="CG46" i="1"/>
  <c r="CF46" i="1"/>
  <c r="BJ46" i="1"/>
  <c r="BI46" i="1"/>
  <c r="BH46" i="1"/>
  <c r="BF46" i="1"/>
  <c r="BE46" i="1"/>
  <c r="BD46" i="1"/>
  <c r="BB46" i="1"/>
  <c r="BA46" i="1"/>
  <c r="AZ46" i="1"/>
  <c r="CL45" i="1"/>
  <c r="CK45" i="1"/>
  <c r="CJ45" i="1"/>
  <c r="CD45" i="1"/>
  <c r="CC45" i="1"/>
  <c r="CB45" i="1"/>
  <c r="BJ45" i="1"/>
  <c r="BI45" i="1"/>
  <c r="BH45" i="1"/>
  <c r="BF45" i="1"/>
  <c r="BE45" i="1"/>
  <c r="BD45" i="1"/>
  <c r="BB45" i="1"/>
  <c r="BA45" i="1"/>
  <c r="AZ45" i="1"/>
  <c r="CL44" i="1"/>
  <c r="CK44" i="1"/>
  <c r="CJ44" i="1"/>
  <c r="CM44" i="1" s="1"/>
  <c r="CH44" i="1"/>
  <c r="CG44" i="1"/>
  <c r="CF44" i="1"/>
  <c r="CD44" i="1"/>
  <c r="CC44" i="1"/>
  <c r="CB44" i="1"/>
  <c r="BY44" i="1"/>
  <c r="BV44" i="1"/>
  <c r="BU44" i="1"/>
  <c r="BT44" i="1"/>
  <c r="BR44" i="1"/>
  <c r="BQ44" i="1"/>
  <c r="BP44" i="1"/>
  <c r="BN44" i="1"/>
  <c r="BM44" i="1"/>
  <c r="BL44" i="1"/>
  <c r="BJ44" i="1"/>
  <c r="BI44" i="1"/>
  <c r="BH44" i="1"/>
  <c r="BF44" i="1"/>
  <c r="BE44" i="1"/>
  <c r="BD44" i="1"/>
  <c r="BB44" i="1"/>
  <c r="BA44" i="1"/>
  <c r="AZ44" i="1"/>
  <c r="BC44" i="1" s="1"/>
  <c r="CP43" i="1"/>
  <c r="CO43" i="1"/>
  <c r="CN43" i="1"/>
  <c r="CH43" i="1"/>
  <c r="CG43" i="1"/>
  <c r="CF43" i="1"/>
  <c r="CD43" i="1"/>
  <c r="CC43" i="1"/>
  <c r="CB43" i="1"/>
  <c r="BZ43" i="1"/>
  <c r="BY43" i="1"/>
  <c r="BX43" i="1"/>
  <c r="BJ43" i="1"/>
  <c r="BI43" i="1"/>
  <c r="BH43" i="1"/>
  <c r="BF43" i="1"/>
  <c r="BE43" i="1"/>
  <c r="BD43" i="1"/>
  <c r="BB43" i="1"/>
  <c r="BA43" i="1"/>
  <c r="AZ43" i="1"/>
  <c r="CP42" i="1"/>
  <c r="CO42" i="1"/>
  <c r="CN42" i="1"/>
  <c r="CQ42" i="1" s="1"/>
  <c r="CL42" i="1"/>
  <c r="CK42" i="1"/>
  <c r="CJ42" i="1"/>
  <c r="CH42" i="1"/>
  <c r="CG42" i="1"/>
  <c r="CF42" i="1"/>
  <c r="BZ42" i="1"/>
  <c r="BY42" i="1"/>
  <c r="BX42" i="1"/>
  <c r="BJ42" i="1"/>
  <c r="BI42" i="1"/>
  <c r="BH42" i="1"/>
  <c r="BF42" i="1"/>
  <c r="BE42" i="1"/>
  <c r="BD42" i="1"/>
  <c r="BB42" i="1"/>
  <c r="BA42" i="1"/>
  <c r="AZ42" i="1"/>
  <c r="CH41" i="1"/>
  <c r="CG41" i="1"/>
  <c r="CF41" i="1"/>
  <c r="BZ41" i="1"/>
  <c r="BY41" i="1"/>
  <c r="BX41" i="1"/>
  <c r="BV41" i="1"/>
  <c r="BU41" i="1"/>
  <c r="BT41" i="1"/>
  <c r="BR41" i="1"/>
  <c r="BQ41" i="1"/>
  <c r="BP41" i="1"/>
  <c r="BN41" i="1"/>
  <c r="BM41" i="1"/>
  <c r="BL41" i="1"/>
  <c r="BJ41" i="1"/>
  <c r="BI41" i="1"/>
  <c r="BH41" i="1"/>
  <c r="BK41" i="1" s="1"/>
  <c r="BF41" i="1"/>
  <c r="BE41" i="1"/>
  <c r="BD41" i="1"/>
  <c r="BB41" i="1"/>
  <c r="BA41" i="1"/>
  <c r="AZ41" i="1"/>
  <c r="CP40" i="1"/>
  <c r="CO40" i="1"/>
  <c r="CN40" i="1"/>
  <c r="CL40" i="1"/>
  <c r="CK40" i="1"/>
  <c r="CJ40" i="1"/>
  <c r="CM40" i="1" s="1"/>
  <c r="CH40" i="1"/>
  <c r="CG40" i="1"/>
  <c r="CF40" i="1"/>
  <c r="CD40" i="1"/>
  <c r="CE40" i="1" s="1"/>
  <c r="CC40" i="1"/>
  <c r="CB40" i="1"/>
  <c r="BZ40" i="1"/>
  <c r="BY40" i="1"/>
  <c r="BX40" i="1"/>
  <c r="BV40" i="1"/>
  <c r="BU40" i="1"/>
  <c r="BT40" i="1"/>
  <c r="BN40" i="1"/>
  <c r="BM40" i="1"/>
  <c r="BL40" i="1"/>
  <c r="BJ40" i="1"/>
  <c r="BK40" i="1" s="1"/>
  <c r="BI40" i="1"/>
  <c r="BH40" i="1"/>
  <c r="BF40" i="1"/>
  <c r="BE40" i="1"/>
  <c r="BD40" i="1"/>
  <c r="BB40" i="1"/>
  <c r="BA40" i="1"/>
  <c r="AZ40" i="1"/>
  <c r="CH39" i="1"/>
  <c r="CG39" i="1"/>
  <c r="CF39" i="1"/>
  <c r="CD39" i="1"/>
  <c r="CE39" i="1" s="1"/>
  <c r="CC39" i="1"/>
  <c r="CB39" i="1"/>
  <c r="BZ39" i="1"/>
  <c r="CA39" i="1" s="1"/>
  <c r="BY39" i="1"/>
  <c r="BX39" i="1"/>
  <c r="BV39" i="1"/>
  <c r="BU39" i="1"/>
  <c r="BT39" i="1"/>
  <c r="BR39" i="1"/>
  <c r="BQ39" i="1"/>
  <c r="BP39" i="1"/>
  <c r="BN39" i="1"/>
  <c r="BM39" i="1"/>
  <c r="BL39" i="1"/>
  <c r="BJ39" i="1"/>
  <c r="BI39" i="1"/>
  <c r="BH39" i="1"/>
  <c r="BF39" i="1"/>
  <c r="BE39" i="1"/>
  <c r="BD39" i="1"/>
  <c r="BG39" i="1" s="1"/>
  <c r="BB39" i="1"/>
  <c r="BA39" i="1"/>
  <c r="AZ39" i="1"/>
  <c r="CP38" i="1"/>
  <c r="CO38" i="1"/>
  <c r="CN38" i="1"/>
  <c r="CL38" i="1"/>
  <c r="CK38" i="1"/>
  <c r="CJ38" i="1"/>
  <c r="CH38" i="1"/>
  <c r="CG38" i="1"/>
  <c r="CF38" i="1"/>
  <c r="CD38" i="1"/>
  <c r="CC38" i="1"/>
  <c r="CB38" i="1"/>
  <c r="BZ38" i="1"/>
  <c r="BY38" i="1"/>
  <c r="BX38" i="1"/>
  <c r="BV38" i="1"/>
  <c r="BU38" i="1"/>
  <c r="BT38" i="1"/>
  <c r="BQ38" i="1"/>
  <c r="BM38" i="1"/>
  <c r="BJ38" i="1"/>
  <c r="BI38" i="1"/>
  <c r="BH38" i="1"/>
  <c r="BF38" i="1"/>
  <c r="BE38" i="1"/>
  <c r="BD38" i="1"/>
  <c r="BB38" i="1"/>
  <c r="BA38" i="1"/>
  <c r="AZ38" i="1"/>
  <c r="CD37" i="1"/>
  <c r="CC37" i="1"/>
  <c r="CB37" i="1"/>
  <c r="BJ37" i="1"/>
  <c r="BI37" i="1"/>
  <c r="BH37" i="1"/>
  <c r="BF37" i="1"/>
  <c r="BE37" i="1"/>
  <c r="BD37" i="1"/>
  <c r="BB37" i="1"/>
  <c r="BA37" i="1"/>
  <c r="AZ37" i="1"/>
  <c r="CD36" i="1"/>
  <c r="CC36" i="1"/>
  <c r="CB36" i="1"/>
  <c r="BZ36" i="1"/>
  <c r="BY36" i="1"/>
  <c r="BX36" i="1"/>
  <c r="BR36" i="1"/>
  <c r="BQ36" i="1"/>
  <c r="BP36" i="1"/>
  <c r="BN36" i="1"/>
  <c r="BM36" i="1"/>
  <c r="BL36" i="1"/>
  <c r="BJ36" i="1"/>
  <c r="BI36" i="1"/>
  <c r="BH36" i="1"/>
  <c r="BF36" i="1"/>
  <c r="BE36" i="1"/>
  <c r="BD36" i="1"/>
  <c r="BB36" i="1"/>
  <c r="BA36" i="1"/>
  <c r="AZ36" i="1"/>
  <c r="BJ35" i="1"/>
  <c r="BI35" i="1"/>
  <c r="BH35" i="1"/>
  <c r="BF35" i="1"/>
  <c r="BE35" i="1"/>
  <c r="BD35" i="1"/>
  <c r="BB35" i="1"/>
  <c r="BA35" i="1"/>
  <c r="AZ35" i="1"/>
  <c r="CP34" i="1"/>
  <c r="CO34" i="1"/>
  <c r="CN34" i="1"/>
  <c r="CL34" i="1"/>
  <c r="CK34" i="1"/>
  <c r="CJ34" i="1"/>
  <c r="CH34" i="1"/>
  <c r="CG34" i="1"/>
  <c r="CF34" i="1"/>
  <c r="CD34" i="1"/>
  <c r="CC34" i="1"/>
  <c r="CB34" i="1"/>
  <c r="BZ34" i="1"/>
  <c r="BY34" i="1"/>
  <c r="BX34" i="1"/>
  <c r="BV34" i="1"/>
  <c r="BU34" i="1"/>
  <c r="BT34" i="1"/>
  <c r="BR34" i="1"/>
  <c r="BQ34" i="1"/>
  <c r="BP34" i="1"/>
  <c r="BJ34" i="1"/>
  <c r="BI34" i="1"/>
  <c r="BH34" i="1"/>
  <c r="BF34" i="1"/>
  <c r="BE34" i="1"/>
  <c r="BD34" i="1"/>
  <c r="BB34" i="1"/>
  <c r="BA34" i="1"/>
  <c r="AZ34" i="1"/>
  <c r="CP33" i="1"/>
  <c r="CO33" i="1"/>
  <c r="CN33" i="1"/>
  <c r="CL33" i="1"/>
  <c r="CK33" i="1"/>
  <c r="CJ33" i="1"/>
  <c r="BJ33" i="1"/>
  <c r="BI33" i="1"/>
  <c r="BH33" i="1"/>
  <c r="BF33" i="1"/>
  <c r="BE33" i="1"/>
  <c r="BD33" i="1"/>
  <c r="BB33" i="1"/>
  <c r="BA33" i="1"/>
  <c r="AZ33" i="1"/>
  <c r="CP32" i="1"/>
  <c r="CO32" i="1"/>
  <c r="CN32" i="1"/>
  <c r="CL32" i="1"/>
  <c r="CK32" i="1"/>
  <c r="CJ32" i="1"/>
  <c r="CH32" i="1"/>
  <c r="CG32" i="1"/>
  <c r="CF32" i="1"/>
  <c r="CD32" i="1"/>
  <c r="CC32" i="1"/>
  <c r="CB32" i="1"/>
  <c r="BZ32" i="1"/>
  <c r="BY32" i="1"/>
  <c r="BX32" i="1"/>
  <c r="BV32" i="1"/>
  <c r="BU32" i="1"/>
  <c r="BT32" i="1"/>
  <c r="BJ32" i="1"/>
  <c r="BI32" i="1"/>
  <c r="BH32" i="1"/>
  <c r="BF32" i="1"/>
  <c r="BE32" i="1"/>
  <c r="BD32" i="1"/>
  <c r="BB32" i="1"/>
  <c r="BA32" i="1"/>
  <c r="AZ32" i="1"/>
  <c r="CP31" i="1"/>
  <c r="CO31" i="1"/>
  <c r="CN31" i="1"/>
  <c r="CL31" i="1"/>
  <c r="CK31" i="1"/>
  <c r="CJ31" i="1"/>
  <c r="CH31" i="1"/>
  <c r="CG31" i="1"/>
  <c r="CF31" i="1"/>
  <c r="CD31" i="1"/>
  <c r="CC31" i="1"/>
  <c r="CB31" i="1"/>
  <c r="BZ31" i="1"/>
  <c r="BY31" i="1"/>
  <c r="BX31" i="1"/>
  <c r="BV31" i="1"/>
  <c r="BU31" i="1"/>
  <c r="BT31" i="1"/>
  <c r="BJ31" i="1"/>
  <c r="BI31" i="1"/>
  <c r="BH31" i="1"/>
  <c r="BF31" i="1"/>
  <c r="BE31" i="1"/>
  <c r="BD31" i="1"/>
  <c r="BB31" i="1"/>
  <c r="BA31" i="1"/>
  <c r="AZ31" i="1"/>
  <c r="CP30" i="1"/>
  <c r="CO30" i="1"/>
  <c r="CN30" i="1"/>
  <c r="CH30" i="1"/>
  <c r="CG30" i="1"/>
  <c r="CF30" i="1"/>
  <c r="CD30" i="1"/>
  <c r="CC30" i="1"/>
  <c r="CB30" i="1"/>
  <c r="BZ30" i="1"/>
  <c r="BY30" i="1"/>
  <c r="BX30" i="1"/>
  <c r="BR30" i="1"/>
  <c r="BQ30" i="1"/>
  <c r="BP30" i="1"/>
  <c r="BJ30" i="1"/>
  <c r="BI30" i="1"/>
  <c r="BH30" i="1"/>
  <c r="BF30" i="1"/>
  <c r="BE30" i="1"/>
  <c r="BD30" i="1"/>
  <c r="BB30" i="1"/>
  <c r="BA30" i="1"/>
  <c r="AZ30" i="1"/>
  <c r="CP29" i="1"/>
  <c r="CO29" i="1"/>
  <c r="CN29" i="1"/>
  <c r="CL29" i="1"/>
  <c r="CK29" i="1"/>
  <c r="CJ29" i="1"/>
  <c r="CH29" i="1"/>
  <c r="CG29" i="1"/>
  <c r="CF29" i="1"/>
  <c r="CD29" i="1"/>
  <c r="CC29" i="1"/>
  <c r="CB29" i="1"/>
  <c r="BZ29" i="1"/>
  <c r="BY29" i="1"/>
  <c r="BX29" i="1"/>
  <c r="BV29" i="1"/>
  <c r="BU29" i="1"/>
  <c r="BT29" i="1"/>
  <c r="BR29" i="1"/>
  <c r="BQ29" i="1"/>
  <c r="BP29" i="1"/>
  <c r="BN29" i="1"/>
  <c r="BM29" i="1"/>
  <c r="BL29" i="1"/>
  <c r="BJ29" i="1"/>
  <c r="BI29" i="1"/>
  <c r="BH29" i="1"/>
  <c r="BF29" i="1"/>
  <c r="BE29" i="1"/>
  <c r="BD29" i="1"/>
  <c r="BB29" i="1"/>
  <c r="BA29" i="1"/>
  <c r="AZ29" i="1"/>
  <c r="BZ28" i="1"/>
  <c r="BY28" i="1"/>
  <c r="BX28" i="1"/>
  <c r="BJ28" i="1"/>
  <c r="BI28" i="1"/>
  <c r="BH28" i="1"/>
  <c r="BK28" i="1" s="1"/>
  <c r="BF28" i="1"/>
  <c r="BE28" i="1"/>
  <c r="BD28" i="1"/>
  <c r="BB28" i="1"/>
  <c r="BA28" i="1"/>
  <c r="AZ28" i="1"/>
  <c r="CP27" i="1"/>
  <c r="CO27" i="1"/>
  <c r="CN27" i="1"/>
  <c r="CL27" i="1"/>
  <c r="CK27" i="1"/>
  <c r="CJ27" i="1"/>
  <c r="CM27" i="1" s="1"/>
  <c r="CH27" i="1"/>
  <c r="CG27" i="1"/>
  <c r="CF27" i="1"/>
  <c r="CD27" i="1"/>
  <c r="CC27" i="1"/>
  <c r="CB27" i="1"/>
  <c r="BZ27" i="1"/>
  <c r="BY27" i="1"/>
  <c r="BX27" i="1"/>
  <c r="BV27" i="1"/>
  <c r="BU27" i="1"/>
  <c r="BT27" i="1"/>
  <c r="BW27" i="1" s="1"/>
  <c r="BJ27" i="1"/>
  <c r="BI27" i="1"/>
  <c r="BH27" i="1"/>
  <c r="BF27" i="1"/>
  <c r="BE27" i="1"/>
  <c r="BD27" i="1"/>
  <c r="BB27" i="1"/>
  <c r="BA27" i="1"/>
  <c r="AZ27" i="1"/>
  <c r="BV26" i="1"/>
  <c r="BU26" i="1"/>
  <c r="BT26" i="1"/>
  <c r="BR26" i="1"/>
  <c r="BQ26" i="1"/>
  <c r="BP26" i="1"/>
  <c r="BJ26" i="1"/>
  <c r="BI26" i="1"/>
  <c r="BH26" i="1"/>
  <c r="BF26" i="1"/>
  <c r="BE26" i="1"/>
  <c r="BD26" i="1"/>
  <c r="BB26" i="1"/>
  <c r="BA26" i="1"/>
  <c r="AZ26" i="1"/>
  <c r="CP25" i="1"/>
  <c r="CO25" i="1"/>
  <c r="CN25" i="1"/>
  <c r="CL25" i="1"/>
  <c r="CK25" i="1"/>
  <c r="CJ25" i="1"/>
  <c r="CH25" i="1"/>
  <c r="CG25" i="1"/>
  <c r="CF25" i="1"/>
  <c r="CD25" i="1"/>
  <c r="CC25" i="1"/>
  <c r="CB25" i="1"/>
  <c r="CE25" i="1" s="1"/>
  <c r="BZ25" i="1"/>
  <c r="BY25" i="1"/>
  <c r="BX25" i="1"/>
  <c r="BV25" i="1"/>
  <c r="BU25" i="1"/>
  <c r="BT25" i="1"/>
  <c r="BJ25" i="1"/>
  <c r="BI25" i="1"/>
  <c r="BH25" i="1"/>
  <c r="BF25" i="1"/>
  <c r="BE25" i="1"/>
  <c r="BD25" i="1"/>
  <c r="BB25" i="1"/>
  <c r="BA25" i="1"/>
  <c r="AZ25" i="1"/>
  <c r="BC25" i="1" s="1"/>
  <c r="CP24" i="1"/>
  <c r="CO24" i="1"/>
  <c r="CN24" i="1"/>
  <c r="CL24" i="1"/>
  <c r="CK24" i="1"/>
  <c r="CJ24" i="1"/>
  <c r="CH24" i="1"/>
  <c r="CG24" i="1"/>
  <c r="CF24" i="1"/>
  <c r="CI24" i="1" s="1"/>
  <c r="CD24" i="1"/>
  <c r="CC24" i="1"/>
  <c r="CB24" i="1"/>
  <c r="BZ24" i="1"/>
  <c r="BY24" i="1"/>
  <c r="BX24" i="1"/>
  <c r="BV24" i="1"/>
  <c r="BU24" i="1"/>
  <c r="BT24" i="1"/>
  <c r="BR24" i="1"/>
  <c r="BP24" i="1"/>
  <c r="BN24" i="1"/>
  <c r="BL24" i="1"/>
  <c r="BJ24" i="1"/>
  <c r="BI24" i="1"/>
  <c r="BH24" i="1"/>
  <c r="BF24" i="1"/>
  <c r="BE24" i="1"/>
  <c r="BD24" i="1"/>
  <c r="BB24" i="1"/>
  <c r="BA24" i="1"/>
  <c r="AZ24" i="1"/>
  <c r="CP23" i="1"/>
  <c r="CO23" i="1"/>
  <c r="CN23" i="1"/>
  <c r="CL23" i="1"/>
  <c r="CK23" i="1"/>
  <c r="CJ23" i="1"/>
  <c r="CH23" i="1"/>
  <c r="CG23" i="1"/>
  <c r="CF23" i="1"/>
  <c r="CD23" i="1"/>
  <c r="CC23" i="1"/>
  <c r="CB23" i="1"/>
  <c r="BZ23" i="1"/>
  <c r="BY23" i="1"/>
  <c r="BX23" i="1"/>
  <c r="BV23" i="1"/>
  <c r="BU23" i="1"/>
  <c r="BT23" i="1"/>
  <c r="BJ23" i="1"/>
  <c r="BI23" i="1"/>
  <c r="BH23" i="1"/>
  <c r="BF23" i="1"/>
  <c r="BE23" i="1"/>
  <c r="BD23" i="1"/>
  <c r="BB23" i="1"/>
  <c r="BA23" i="1"/>
  <c r="AZ23" i="1"/>
  <c r="CP22" i="1"/>
  <c r="CO22" i="1"/>
  <c r="CN22" i="1"/>
  <c r="CL22" i="1"/>
  <c r="CK22" i="1"/>
  <c r="CJ22" i="1"/>
  <c r="CD22" i="1"/>
  <c r="CC22" i="1"/>
  <c r="CB22" i="1"/>
  <c r="BV22" i="1"/>
  <c r="BU22" i="1"/>
  <c r="BT22" i="1"/>
  <c r="BR22" i="1"/>
  <c r="BP22" i="1"/>
  <c r="BJ22" i="1"/>
  <c r="BI22" i="1"/>
  <c r="BH22" i="1"/>
  <c r="BF22" i="1"/>
  <c r="BE22" i="1"/>
  <c r="BD22" i="1"/>
  <c r="BB22" i="1"/>
  <c r="BA22" i="1"/>
  <c r="AZ22" i="1"/>
  <c r="CP21" i="1"/>
  <c r="CO21" i="1"/>
  <c r="CN21" i="1"/>
  <c r="CL21" i="1"/>
  <c r="CK21" i="1"/>
  <c r="CJ21" i="1"/>
  <c r="CH21" i="1"/>
  <c r="CG21" i="1"/>
  <c r="CF21" i="1"/>
  <c r="CD21" i="1"/>
  <c r="CC21" i="1"/>
  <c r="CB21" i="1"/>
  <c r="BZ21" i="1"/>
  <c r="BY21" i="1"/>
  <c r="BX21" i="1"/>
  <c r="BJ21" i="1"/>
  <c r="BI21" i="1"/>
  <c r="BH21" i="1"/>
  <c r="BF21" i="1"/>
  <c r="BE21" i="1"/>
  <c r="BD21" i="1"/>
  <c r="BB21" i="1"/>
  <c r="BA21" i="1"/>
  <c r="AZ21" i="1"/>
  <c r="CP20" i="1"/>
  <c r="CO20" i="1"/>
  <c r="CN20" i="1"/>
  <c r="CL20" i="1"/>
  <c r="CK20" i="1"/>
  <c r="CJ20" i="1"/>
  <c r="CH20" i="1"/>
  <c r="CG20" i="1"/>
  <c r="CF20" i="1"/>
  <c r="CD20" i="1"/>
  <c r="CC20" i="1"/>
  <c r="CB20" i="1"/>
  <c r="CE20" i="1" s="1"/>
  <c r="BZ20" i="1"/>
  <c r="BY20" i="1"/>
  <c r="BX20" i="1"/>
  <c r="BJ20" i="1"/>
  <c r="BI20" i="1"/>
  <c r="BH20" i="1"/>
  <c r="BF20" i="1"/>
  <c r="BE20" i="1"/>
  <c r="BD20" i="1"/>
  <c r="BB20" i="1"/>
  <c r="BA20" i="1"/>
  <c r="AZ20" i="1"/>
  <c r="CL19" i="1"/>
  <c r="CK19" i="1"/>
  <c r="CJ19" i="1"/>
  <c r="CD19" i="1"/>
  <c r="CC19" i="1"/>
  <c r="CB19" i="1"/>
  <c r="BZ19" i="1"/>
  <c r="BY19" i="1"/>
  <c r="BX19" i="1"/>
  <c r="BV19" i="1"/>
  <c r="BT19" i="1"/>
  <c r="BJ19" i="1"/>
  <c r="BI19" i="1"/>
  <c r="BH19" i="1"/>
  <c r="BF19" i="1"/>
  <c r="BE19" i="1"/>
  <c r="BD19" i="1"/>
  <c r="BB19" i="1"/>
  <c r="BA19" i="1"/>
  <c r="AZ19" i="1"/>
  <c r="CP18" i="1"/>
  <c r="CO18" i="1"/>
  <c r="CN18" i="1"/>
  <c r="CL18" i="1"/>
  <c r="CK18" i="1"/>
  <c r="CJ18" i="1"/>
  <c r="CH18" i="1"/>
  <c r="CG18" i="1"/>
  <c r="CF18" i="1"/>
  <c r="CD18" i="1"/>
  <c r="CC18" i="1"/>
  <c r="CB18" i="1"/>
  <c r="BJ18" i="1"/>
  <c r="BI18" i="1"/>
  <c r="BH18" i="1"/>
  <c r="BF18" i="1"/>
  <c r="BE18" i="1"/>
  <c r="BD18" i="1"/>
  <c r="BB18" i="1"/>
  <c r="BA18" i="1"/>
  <c r="AZ18" i="1"/>
  <c r="CD17" i="1"/>
  <c r="CC17" i="1"/>
  <c r="CB17" i="1"/>
  <c r="CE17" i="1" s="1"/>
  <c r="BZ17" i="1"/>
  <c r="BY17" i="1"/>
  <c r="BX17" i="1"/>
  <c r="BR17" i="1"/>
  <c r="BP17" i="1"/>
  <c r="BJ17" i="1"/>
  <c r="BI17" i="1"/>
  <c r="BH17" i="1"/>
  <c r="BF17" i="1"/>
  <c r="BE17" i="1"/>
  <c r="BD17" i="1"/>
  <c r="BB17" i="1"/>
  <c r="BA17" i="1"/>
  <c r="AZ17" i="1"/>
  <c r="CL16" i="1"/>
  <c r="CK16" i="1"/>
  <c r="CJ16" i="1"/>
  <c r="BR16" i="1"/>
  <c r="BP16" i="1"/>
  <c r="BN16" i="1"/>
  <c r="BL16" i="1"/>
  <c r="BJ16" i="1"/>
  <c r="BI16" i="1"/>
  <c r="BH16" i="1"/>
  <c r="BF16" i="1"/>
  <c r="BE16" i="1"/>
  <c r="BD16" i="1"/>
  <c r="BB16" i="1"/>
  <c r="BA16" i="1"/>
  <c r="AZ16" i="1"/>
  <c r="CP15" i="1"/>
  <c r="CO15" i="1"/>
  <c r="CN15" i="1"/>
  <c r="CL15" i="1"/>
  <c r="CK15" i="1"/>
  <c r="CJ15" i="1"/>
  <c r="CH15" i="1"/>
  <c r="CG15" i="1"/>
  <c r="CF15" i="1"/>
  <c r="CD15" i="1"/>
  <c r="CC15" i="1"/>
  <c r="CB15" i="1"/>
  <c r="BZ15" i="1"/>
  <c r="BY15" i="1"/>
  <c r="BX15" i="1"/>
  <c r="BV15" i="1"/>
  <c r="BT15" i="1"/>
  <c r="BR15" i="1"/>
  <c r="BP15" i="1"/>
  <c r="BJ15" i="1"/>
  <c r="BI15" i="1"/>
  <c r="BH15" i="1"/>
  <c r="BF15" i="1"/>
  <c r="BE15" i="1"/>
  <c r="BD15" i="1"/>
  <c r="BB15" i="1"/>
  <c r="BA15" i="1"/>
  <c r="AZ15" i="1"/>
  <c r="BJ14" i="1"/>
  <c r="BI14" i="1"/>
  <c r="BH14" i="1"/>
  <c r="BF14" i="1"/>
  <c r="BE14" i="1"/>
  <c r="BD14" i="1"/>
  <c r="BB14" i="1"/>
  <c r="BA14" i="1"/>
  <c r="AZ14" i="1"/>
  <c r="CP13" i="1"/>
  <c r="CO13" i="1"/>
  <c r="CN13" i="1"/>
  <c r="CL13" i="1"/>
  <c r="CK13" i="1"/>
  <c r="CJ13" i="1"/>
  <c r="CH13" i="1"/>
  <c r="CG13" i="1"/>
  <c r="CF13" i="1"/>
  <c r="CD13" i="1"/>
  <c r="CC13" i="1"/>
  <c r="CB13" i="1"/>
  <c r="CE13" i="1" s="1"/>
  <c r="BZ13" i="1"/>
  <c r="CA13" i="1" s="1"/>
  <c r="BY13" i="1"/>
  <c r="BX13" i="1"/>
  <c r="BV13" i="1"/>
  <c r="BT13" i="1"/>
  <c r="BR13" i="1"/>
  <c r="BP13" i="1"/>
  <c r="BJ13" i="1"/>
  <c r="BI13" i="1"/>
  <c r="BH13" i="1"/>
  <c r="BF13" i="1"/>
  <c r="BE13" i="1"/>
  <c r="BD13" i="1"/>
  <c r="BB13" i="1"/>
  <c r="BA13" i="1"/>
  <c r="AZ13" i="1"/>
  <c r="CP12" i="1"/>
  <c r="CO12" i="1"/>
  <c r="CN12" i="1"/>
  <c r="CL12" i="1"/>
  <c r="CK12" i="1"/>
  <c r="CJ12" i="1"/>
  <c r="BZ12" i="1"/>
  <c r="BY12" i="1"/>
  <c r="BX12" i="1"/>
  <c r="BJ12" i="1"/>
  <c r="BI12" i="1"/>
  <c r="BH12" i="1"/>
  <c r="BF12" i="1"/>
  <c r="BE12" i="1"/>
  <c r="BD12" i="1"/>
  <c r="BB12" i="1"/>
  <c r="BA12" i="1"/>
  <c r="AZ12" i="1"/>
  <c r="CP11" i="1"/>
  <c r="CO11" i="1"/>
  <c r="CN11" i="1"/>
  <c r="CL11" i="1"/>
  <c r="CK11" i="1"/>
  <c r="CJ11" i="1"/>
  <c r="CH11" i="1"/>
  <c r="CG11" i="1"/>
  <c r="CF11" i="1"/>
  <c r="CD11" i="1"/>
  <c r="CC11" i="1"/>
  <c r="CB11" i="1"/>
  <c r="BZ11" i="1"/>
  <c r="BY11" i="1"/>
  <c r="BX11" i="1"/>
  <c r="BV11" i="1"/>
  <c r="BT11" i="1"/>
  <c r="BJ11" i="1"/>
  <c r="BI11" i="1"/>
  <c r="BH11" i="1"/>
  <c r="BF11" i="1"/>
  <c r="BE11" i="1"/>
  <c r="BD11" i="1"/>
  <c r="BB11" i="1"/>
  <c r="BA11" i="1"/>
  <c r="AZ11" i="1"/>
  <c r="CP10" i="1"/>
  <c r="CO10" i="1"/>
  <c r="CN10" i="1"/>
  <c r="BJ10" i="1"/>
  <c r="BI10" i="1"/>
  <c r="BH10" i="1"/>
  <c r="BF10" i="1"/>
  <c r="BE10" i="1"/>
  <c r="BD10" i="1"/>
  <c r="BB10" i="1"/>
  <c r="BA10" i="1"/>
  <c r="AZ10" i="1"/>
  <c r="CP9" i="1"/>
  <c r="CO9" i="1"/>
  <c r="CN9" i="1"/>
  <c r="CL9" i="1"/>
  <c r="CK9" i="1"/>
  <c r="CJ9" i="1"/>
  <c r="CH9" i="1"/>
  <c r="CG9" i="1"/>
  <c r="CF9" i="1"/>
  <c r="CD9" i="1"/>
  <c r="CC9" i="1"/>
  <c r="CB9" i="1"/>
  <c r="BZ9" i="1"/>
  <c r="BY9" i="1"/>
  <c r="BX9" i="1"/>
  <c r="BV9" i="1"/>
  <c r="BT9" i="1"/>
  <c r="BR9" i="1"/>
  <c r="BP9" i="1"/>
  <c r="BN9" i="1"/>
  <c r="BL9" i="1"/>
  <c r="BJ9" i="1"/>
  <c r="BI9" i="1"/>
  <c r="BH9" i="1"/>
  <c r="BF9" i="1"/>
  <c r="BE9" i="1"/>
  <c r="BD9" i="1"/>
  <c r="BB9" i="1"/>
  <c r="BA9" i="1"/>
  <c r="AZ9" i="1"/>
  <c r="CP8" i="1"/>
  <c r="CO8" i="1"/>
  <c r="CN8" i="1"/>
  <c r="CQ8" i="1" s="1"/>
  <c r="CL8" i="1"/>
  <c r="CK8" i="1"/>
  <c r="CJ8" i="1"/>
  <c r="CH8" i="1"/>
  <c r="CG8" i="1"/>
  <c r="CF8" i="1"/>
  <c r="CD8" i="1"/>
  <c r="CC8" i="1"/>
  <c r="CB8" i="1"/>
  <c r="BZ8" i="1"/>
  <c r="BY8" i="1"/>
  <c r="BX8" i="1"/>
  <c r="BN8" i="1"/>
  <c r="BL8" i="1"/>
  <c r="BJ8" i="1"/>
  <c r="BI8" i="1"/>
  <c r="BH8" i="1"/>
  <c r="BF8" i="1"/>
  <c r="BE8" i="1"/>
  <c r="BD8" i="1"/>
  <c r="BB8" i="1"/>
  <c r="BA8" i="1"/>
  <c r="AZ8" i="1"/>
  <c r="CL7" i="1"/>
  <c r="CK7" i="1"/>
  <c r="CJ7" i="1"/>
  <c r="BZ7" i="1"/>
  <c r="BY7" i="1"/>
  <c r="BX7" i="1"/>
  <c r="BJ7" i="1"/>
  <c r="BI7" i="1"/>
  <c r="BH7" i="1"/>
  <c r="BF7" i="1"/>
  <c r="BE7" i="1"/>
  <c r="BD7" i="1"/>
  <c r="BB7" i="1"/>
  <c r="BA7" i="1"/>
  <c r="AZ7" i="1"/>
  <c r="CP6" i="1"/>
  <c r="CO6" i="1"/>
  <c r="CN6" i="1"/>
  <c r="CL6" i="1"/>
  <c r="CK6" i="1"/>
  <c r="CJ6" i="1"/>
  <c r="CH6" i="1"/>
  <c r="CG6" i="1"/>
  <c r="CF6" i="1"/>
  <c r="CD6" i="1"/>
  <c r="CC6" i="1"/>
  <c r="CB6" i="1"/>
  <c r="BZ6" i="1"/>
  <c r="BY6" i="1"/>
  <c r="BX6" i="1"/>
  <c r="BV6" i="1"/>
  <c r="BT6" i="1"/>
  <c r="BR6" i="1"/>
  <c r="BP6" i="1"/>
  <c r="BN6" i="1"/>
  <c r="BL6" i="1"/>
  <c r="BJ6" i="1"/>
  <c r="BI6" i="1"/>
  <c r="BH6" i="1"/>
  <c r="BF6" i="1"/>
  <c r="BE6" i="1"/>
  <c r="BD6" i="1"/>
  <c r="BB6" i="1"/>
  <c r="BA6" i="1"/>
  <c r="AZ6" i="1"/>
  <c r="CP5" i="1"/>
  <c r="CO5" i="1"/>
  <c r="CN5" i="1"/>
  <c r="CL5" i="1"/>
  <c r="CK5" i="1"/>
  <c r="CJ5" i="1"/>
  <c r="BZ5" i="1"/>
  <c r="BY5" i="1"/>
  <c r="BX5" i="1"/>
  <c r="BV5" i="1"/>
  <c r="BT5" i="1"/>
  <c r="BR5" i="1"/>
  <c r="BP5" i="1"/>
  <c r="BN5" i="1"/>
  <c r="BL5" i="1"/>
  <c r="BJ5" i="1"/>
  <c r="BI5" i="1"/>
  <c r="BH5" i="1"/>
  <c r="BF5" i="1"/>
  <c r="BE5" i="1"/>
  <c r="BD5" i="1"/>
  <c r="BB5" i="1"/>
  <c r="BA5" i="1"/>
  <c r="AZ5" i="1"/>
  <c r="CP4" i="1"/>
  <c r="CO4" i="1"/>
  <c r="CN4" i="1"/>
  <c r="CL4" i="1"/>
  <c r="CK4" i="1"/>
  <c r="CJ4" i="1"/>
  <c r="CD4" i="1"/>
  <c r="CC4" i="1"/>
  <c r="CB4" i="1"/>
  <c r="BZ4" i="1"/>
  <c r="BY4" i="1"/>
  <c r="BX4" i="1"/>
  <c r="BJ4" i="1"/>
  <c r="BI4" i="1"/>
  <c r="BH4" i="1"/>
  <c r="BF4" i="1"/>
  <c r="BE4" i="1"/>
  <c r="BD4" i="1"/>
  <c r="BB4" i="1"/>
  <c r="BA4" i="1"/>
  <c r="AZ4" i="1"/>
  <c r="CP3" i="1"/>
  <c r="CO3" i="1"/>
  <c r="CN3" i="1"/>
  <c r="CH3" i="1"/>
  <c r="CG3" i="1"/>
  <c r="CF3" i="1"/>
  <c r="CD3" i="1"/>
  <c r="CC3" i="1"/>
  <c r="CB3" i="1"/>
  <c r="BZ3" i="1"/>
  <c r="BY3" i="1"/>
  <c r="BX3" i="1"/>
  <c r="BV3" i="1"/>
  <c r="BT3" i="1"/>
  <c r="BR3" i="1"/>
  <c r="BP3" i="1"/>
  <c r="BN3" i="1"/>
  <c r="BL3" i="1"/>
  <c r="BJ3" i="1"/>
  <c r="BI3" i="1"/>
  <c r="BH3" i="1"/>
  <c r="BF3" i="1"/>
  <c r="BE3" i="1"/>
  <c r="BD3" i="1"/>
  <c r="BB3" i="1"/>
  <c r="BA3" i="1"/>
  <c r="AZ3" i="1"/>
  <c r="CP2" i="1"/>
  <c r="CO2" i="1"/>
  <c r="CN2" i="1"/>
  <c r="BJ2" i="1"/>
  <c r="BI2" i="1"/>
  <c r="BH2" i="1"/>
  <c r="BF2" i="1"/>
  <c r="BE2" i="1"/>
  <c r="BD2" i="1"/>
  <c r="BB2" i="1"/>
  <c r="BA2" i="1"/>
  <c r="AZ2" i="1"/>
  <c r="CP53" i="1"/>
  <c r="CO53" i="1"/>
  <c r="CN53" i="1"/>
  <c r="CD53" i="1"/>
  <c r="CC53" i="1"/>
  <c r="CB53" i="1"/>
  <c r="BZ53" i="1"/>
  <c r="BY53" i="1"/>
  <c r="BX53" i="1"/>
  <c r="BJ53" i="1"/>
  <c r="BI53" i="1"/>
  <c r="BH53" i="1"/>
  <c r="BF53" i="1"/>
  <c r="BE53" i="1"/>
  <c r="BD53" i="1"/>
  <c r="BB53" i="1"/>
  <c r="BA53" i="1"/>
  <c r="AZ53" i="1"/>
  <c r="CQ1" i="1"/>
  <c r="CP1" i="1"/>
  <c r="CO1" i="1"/>
  <c r="CN1" i="1"/>
  <c r="CM1" i="1"/>
  <c r="CL1" i="1"/>
  <c r="CK1" i="1"/>
  <c r="CJ1" i="1"/>
  <c r="CI1" i="1"/>
  <c r="CH1" i="1"/>
  <c r="CG1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15" i="1"/>
  <c r="AY114" i="1"/>
  <c r="AY113" i="1"/>
  <c r="AY112" i="1"/>
  <c r="AY111" i="1"/>
  <c r="AY110" i="1"/>
  <c r="CO110" i="1" s="1"/>
  <c r="AY109" i="1"/>
  <c r="AY108" i="1"/>
  <c r="AY107" i="1"/>
  <c r="AY106" i="1"/>
  <c r="AY105" i="1"/>
  <c r="AY104" i="1"/>
  <c r="AY103" i="1"/>
  <c r="AY102" i="1"/>
  <c r="AY101" i="1"/>
  <c r="AY100" i="1"/>
  <c r="AY99" i="1"/>
  <c r="AY98" i="1"/>
  <c r="AY97" i="1"/>
  <c r="AY96" i="1"/>
  <c r="AY95" i="1"/>
  <c r="AY94" i="1"/>
  <c r="AY93" i="1"/>
  <c r="AY92" i="1"/>
  <c r="AY91" i="1"/>
  <c r="AY90" i="1"/>
  <c r="AY89" i="1"/>
  <c r="AY88" i="1"/>
  <c r="AY87" i="1"/>
  <c r="AY86" i="1"/>
  <c r="AY85" i="1"/>
  <c r="AY84" i="1"/>
  <c r="AY83" i="1"/>
  <c r="AY82" i="1"/>
  <c r="AY81" i="1"/>
  <c r="AY80" i="1"/>
  <c r="AY79" i="1"/>
  <c r="AY78" i="1"/>
  <c r="AY77" i="1"/>
  <c r="AY76" i="1"/>
  <c r="AY75" i="1"/>
  <c r="AY74" i="1"/>
  <c r="AY73" i="1"/>
  <c r="AY72" i="1"/>
  <c r="AY71" i="1"/>
  <c r="AY70" i="1"/>
  <c r="AY69" i="1"/>
  <c r="AY68" i="1"/>
  <c r="AY67" i="1"/>
  <c r="AY66" i="1"/>
  <c r="AY65" i="1"/>
  <c r="AY64" i="1"/>
  <c r="AY63" i="1"/>
  <c r="AY62" i="1"/>
  <c r="AY61" i="1"/>
  <c r="AY60" i="1"/>
  <c r="CN60" i="1" s="1"/>
  <c r="AY59" i="1"/>
  <c r="AY58" i="1"/>
  <c r="AY57" i="1"/>
  <c r="AY56" i="1"/>
  <c r="AY55" i="1"/>
  <c r="AY54" i="1"/>
  <c r="AY53" i="1"/>
  <c r="AY52" i="1"/>
  <c r="AY51" i="1"/>
  <c r="AY50" i="1"/>
  <c r="AY49" i="1"/>
  <c r="AY48" i="1"/>
  <c r="AY47" i="1"/>
  <c r="AY46" i="1"/>
  <c r="AY45" i="1"/>
  <c r="AY44" i="1"/>
  <c r="AY43" i="1"/>
  <c r="AY42" i="1"/>
  <c r="AY41" i="1"/>
  <c r="AY40" i="1"/>
  <c r="AY39" i="1"/>
  <c r="AY38" i="1"/>
  <c r="AY37" i="1"/>
  <c r="AY36" i="1"/>
  <c r="AY35" i="1"/>
  <c r="AY34" i="1"/>
  <c r="AY33" i="1"/>
  <c r="AY32" i="1"/>
  <c r="AY31" i="1"/>
  <c r="AY30" i="1"/>
  <c r="AY29" i="1"/>
  <c r="AY28" i="1"/>
  <c r="CP28" i="1" s="1"/>
  <c r="AY27" i="1"/>
  <c r="AY26" i="1"/>
  <c r="CP26" i="1" s="1"/>
  <c r="AY25" i="1"/>
  <c r="AY24" i="1"/>
  <c r="AY23" i="1"/>
  <c r="AY22" i="1"/>
  <c r="AY21" i="1"/>
  <c r="AY20" i="1"/>
  <c r="AY19" i="1"/>
  <c r="CP19" i="1" s="1"/>
  <c r="AY18" i="1"/>
  <c r="AY17" i="1"/>
  <c r="CO17" i="1" s="1"/>
  <c r="AY16" i="1"/>
  <c r="CP16" i="1" s="1"/>
  <c r="AY15" i="1"/>
  <c r="AY14" i="1"/>
  <c r="CP14" i="1" s="1"/>
  <c r="AY13" i="1"/>
  <c r="AY12" i="1"/>
  <c r="AY11" i="1"/>
  <c r="AY10" i="1"/>
  <c r="AY9" i="1"/>
  <c r="AY8" i="1"/>
  <c r="AY7" i="1"/>
  <c r="CO7" i="1" s="1"/>
  <c r="AY6" i="1"/>
  <c r="AY5" i="1"/>
  <c r="AY4" i="1"/>
  <c r="AY3" i="1"/>
  <c r="AY2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CK93" i="1" s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CL53" i="1" s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CK30" i="1" s="1"/>
  <c r="AU29" i="1"/>
  <c r="AU28" i="1"/>
  <c r="CK28" i="1" s="1"/>
  <c r="AU27" i="1"/>
  <c r="AU26" i="1"/>
  <c r="CJ26" i="1" s="1"/>
  <c r="AU25" i="1"/>
  <c r="AU24" i="1"/>
  <c r="AU23" i="1"/>
  <c r="AU22" i="1"/>
  <c r="AU21" i="1"/>
  <c r="AU20" i="1"/>
  <c r="AU19" i="1"/>
  <c r="AU18" i="1"/>
  <c r="AU17" i="1"/>
  <c r="CJ17" i="1" s="1"/>
  <c r="AU16" i="1"/>
  <c r="AU15" i="1"/>
  <c r="AU14" i="1"/>
  <c r="CJ14" i="1" s="1"/>
  <c r="AU13" i="1"/>
  <c r="AU12" i="1"/>
  <c r="AU11" i="1"/>
  <c r="AU10" i="1"/>
  <c r="CL10" i="1" s="1"/>
  <c r="AU9" i="1"/>
  <c r="AU8" i="1"/>
  <c r="AU7" i="1"/>
  <c r="AU6" i="1"/>
  <c r="AU5" i="1"/>
  <c r="AU4" i="1"/>
  <c r="AU3" i="1"/>
  <c r="CL3" i="1" s="1"/>
  <c r="AU2" i="1"/>
  <c r="CJ2" i="1" s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CH76" i="1" s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CG63" i="1" s="1"/>
  <c r="AQ62" i="1"/>
  <c r="CH62" i="1" s="1"/>
  <c r="AQ61" i="1"/>
  <c r="AQ60" i="1"/>
  <c r="AQ59" i="1"/>
  <c r="AQ58" i="1"/>
  <c r="AQ57" i="1"/>
  <c r="AQ56" i="1"/>
  <c r="AQ55" i="1"/>
  <c r="AQ54" i="1"/>
  <c r="CH54" i="1" s="1"/>
  <c r="AQ53" i="1"/>
  <c r="CF53" i="1" s="1"/>
  <c r="AQ52" i="1"/>
  <c r="AQ51" i="1"/>
  <c r="AQ50" i="1"/>
  <c r="AQ49" i="1"/>
  <c r="AQ48" i="1"/>
  <c r="CF48" i="1" s="1"/>
  <c r="AQ47" i="1"/>
  <c r="CH47" i="1" s="1"/>
  <c r="AQ46" i="1"/>
  <c r="AQ45" i="1"/>
  <c r="CF45" i="1" s="1"/>
  <c r="AQ44" i="1"/>
  <c r="AQ43" i="1"/>
  <c r="AQ42" i="1"/>
  <c r="AQ41" i="1"/>
  <c r="AQ40" i="1"/>
  <c r="AQ39" i="1"/>
  <c r="AQ38" i="1"/>
  <c r="AQ37" i="1"/>
  <c r="CF37" i="1" s="1"/>
  <c r="AQ36" i="1"/>
  <c r="CF36" i="1" s="1"/>
  <c r="AQ35" i="1"/>
  <c r="AQ34" i="1"/>
  <c r="AQ33" i="1"/>
  <c r="AQ32" i="1"/>
  <c r="AQ31" i="1"/>
  <c r="AQ30" i="1"/>
  <c r="AQ29" i="1"/>
  <c r="AQ28" i="1"/>
  <c r="CG28" i="1" s="1"/>
  <c r="AQ27" i="1"/>
  <c r="AQ26" i="1"/>
  <c r="CF26" i="1" s="1"/>
  <c r="AQ25" i="1"/>
  <c r="AQ24" i="1"/>
  <c r="AQ23" i="1"/>
  <c r="AQ22" i="1"/>
  <c r="CF22" i="1" s="1"/>
  <c r="AQ21" i="1"/>
  <c r="AQ20" i="1"/>
  <c r="AQ19" i="1"/>
  <c r="CH19" i="1" s="1"/>
  <c r="AQ18" i="1"/>
  <c r="AQ17" i="1"/>
  <c r="CG17" i="1" s="1"/>
  <c r="AQ16" i="1"/>
  <c r="CH16" i="1" s="1"/>
  <c r="AQ15" i="1"/>
  <c r="AQ14" i="1"/>
  <c r="CH14" i="1" s="1"/>
  <c r="AQ13" i="1"/>
  <c r="AQ12" i="1"/>
  <c r="CH12" i="1" s="1"/>
  <c r="AQ11" i="1"/>
  <c r="AQ10" i="1"/>
  <c r="CH10" i="1" s="1"/>
  <c r="AQ9" i="1"/>
  <c r="AQ8" i="1"/>
  <c r="AQ7" i="1"/>
  <c r="CH7" i="1" s="1"/>
  <c r="AQ6" i="1"/>
  <c r="AQ5" i="1"/>
  <c r="CH5" i="1" s="1"/>
  <c r="AQ4" i="1"/>
  <c r="CH4" i="1" s="1"/>
  <c r="AQ3" i="1"/>
  <c r="AQ2" i="1"/>
  <c r="CF2" i="1" s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CB63" i="1" s="1"/>
  <c r="AM62" i="1"/>
  <c r="AM61" i="1"/>
  <c r="CD61" i="1" s="1"/>
  <c r="AM60" i="1"/>
  <c r="AM59" i="1"/>
  <c r="CB59" i="1" s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CC28" i="1" s="1"/>
  <c r="AM27" i="1"/>
  <c r="AM26" i="1"/>
  <c r="AM25" i="1"/>
  <c r="AM24" i="1"/>
  <c r="AM23" i="1"/>
  <c r="AM22" i="1"/>
  <c r="AM21" i="1"/>
  <c r="AM20" i="1"/>
  <c r="AM19" i="1"/>
  <c r="AM18" i="1"/>
  <c r="AM17" i="1"/>
  <c r="AM16" i="1"/>
  <c r="CD16" i="1" s="1"/>
  <c r="AM15" i="1"/>
  <c r="AM14" i="1"/>
  <c r="CD14" i="1" s="1"/>
  <c r="AM13" i="1"/>
  <c r="AM12" i="1"/>
  <c r="CD12" i="1" s="1"/>
  <c r="AM11" i="1"/>
  <c r="AM10" i="1"/>
  <c r="CD10" i="1" s="1"/>
  <c r="AM9" i="1"/>
  <c r="AM8" i="1"/>
  <c r="AM7" i="1"/>
  <c r="CB7" i="1" s="1"/>
  <c r="AM6" i="1"/>
  <c r="AM5" i="1"/>
  <c r="CC5" i="1" s="1"/>
  <c r="AM4" i="1"/>
  <c r="AM3" i="1"/>
  <c r="AM2" i="1"/>
  <c r="CC2" i="1" s="1"/>
  <c r="AI115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BY81" i="1" s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BZ22" i="1" s="1"/>
  <c r="AI21" i="1"/>
  <c r="AI20" i="1"/>
  <c r="AI19" i="1"/>
  <c r="AI18" i="1"/>
  <c r="BZ18" i="1" s="1"/>
  <c r="AI17" i="1"/>
  <c r="AI16" i="1"/>
  <c r="BZ16" i="1" s="1"/>
  <c r="AI15" i="1"/>
  <c r="AI14" i="1"/>
  <c r="BZ14" i="1" s="1"/>
  <c r="AI13" i="1"/>
  <c r="AI12" i="1"/>
  <c r="AI11" i="1"/>
  <c r="AI10" i="1"/>
  <c r="BY10" i="1" s="1"/>
  <c r="AI9" i="1"/>
  <c r="AI8" i="1"/>
  <c r="AI7" i="1"/>
  <c r="AI6" i="1"/>
  <c r="AI5" i="1"/>
  <c r="AI4" i="1"/>
  <c r="AI3" i="1"/>
  <c r="AI2" i="1"/>
  <c r="BZ2" i="1" s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BU89" i="1" s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BT64" i="1" s="1"/>
  <c r="AE63" i="1"/>
  <c r="AE62" i="1"/>
  <c r="AE61" i="1"/>
  <c r="AE60" i="1"/>
  <c r="AE59" i="1"/>
  <c r="AE58" i="1"/>
  <c r="AE57" i="1"/>
  <c r="AE56" i="1"/>
  <c r="AE55" i="1"/>
  <c r="AE54" i="1"/>
  <c r="AE53" i="1"/>
  <c r="BV53" i="1" s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BT35" i="1" s="1"/>
  <c r="AE34" i="1"/>
  <c r="AE33" i="1"/>
  <c r="BV33" i="1" s="1"/>
  <c r="AE32" i="1"/>
  <c r="AE31" i="1"/>
  <c r="AE30" i="1"/>
  <c r="AE29" i="1"/>
  <c r="AE28" i="1"/>
  <c r="BU28" i="1" s="1"/>
  <c r="AE27" i="1"/>
  <c r="AE26" i="1"/>
  <c r="AE25" i="1"/>
  <c r="AE24" i="1"/>
  <c r="AE23" i="1"/>
  <c r="AE22" i="1"/>
  <c r="AE21" i="1"/>
  <c r="BV21" i="1" s="1"/>
  <c r="AE20" i="1"/>
  <c r="BV20" i="1" s="1"/>
  <c r="AE19" i="1"/>
  <c r="BU19" i="1" s="1"/>
  <c r="AE18" i="1"/>
  <c r="BU18" i="1" s="1"/>
  <c r="AE17" i="1"/>
  <c r="BT17" i="1" s="1"/>
  <c r="AE16" i="1"/>
  <c r="BT16" i="1" s="1"/>
  <c r="AE15" i="1"/>
  <c r="BU15" i="1" s="1"/>
  <c r="AE14" i="1"/>
  <c r="BU14" i="1" s="1"/>
  <c r="AE13" i="1"/>
  <c r="BU13" i="1" s="1"/>
  <c r="AE12" i="1"/>
  <c r="BV12" i="1" s="1"/>
  <c r="AE11" i="1"/>
  <c r="BU11" i="1" s="1"/>
  <c r="AE10" i="1"/>
  <c r="BV10" i="1" s="1"/>
  <c r="AE9" i="1"/>
  <c r="BU9" i="1" s="1"/>
  <c r="AE8" i="1"/>
  <c r="BV8" i="1" s="1"/>
  <c r="AE7" i="1"/>
  <c r="BV7" i="1" s="1"/>
  <c r="AE6" i="1"/>
  <c r="BU6" i="1" s="1"/>
  <c r="AE5" i="1"/>
  <c r="BU5" i="1" s="1"/>
  <c r="AE4" i="1"/>
  <c r="BV4" i="1" s="1"/>
  <c r="AE3" i="1"/>
  <c r="BU3" i="1" s="1"/>
  <c r="AE2" i="1"/>
  <c r="BV2" i="1" s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BP83" i="1" s="1"/>
  <c r="AA82" i="1"/>
  <c r="AA81" i="1"/>
  <c r="AA80" i="1"/>
  <c r="AA79" i="1"/>
  <c r="AA78" i="1"/>
  <c r="AA77" i="1"/>
  <c r="AA76" i="1"/>
  <c r="AA75" i="1"/>
  <c r="BP75" i="1" s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BR62" i="1" s="1"/>
  <c r="AA61" i="1"/>
  <c r="AA60" i="1"/>
  <c r="AA59" i="1"/>
  <c r="AA58" i="1"/>
  <c r="BP58" i="1" s="1"/>
  <c r="AA57" i="1"/>
  <c r="AA56" i="1"/>
  <c r="AA55" i="1"/>
  <c r="AA54" i="1"/>
  <c r="AA53" i="1"/>
  <c r="BQ53" i="1" s="1"/>
  <c r="AA52" i="1"/>
  <c r="BR52" i="1" s="1"/>
  <c r="AA51" i="1"/>
  <c r="BR51" i="1" s="1"/>
  <c r="AA50" i="1"/>
  <c r="AA49" i="1"/>
  <c r="AA48" i="1"/>
  <c r="BR48" i="1" s="1"/>
  <c r="AA47" i="1"/>
  <c r="BR47" i="1" s="1"/>
  <c r="AA46" i="1"/>
  <c r="BR46" i="1" s="1"/>
  <c r="AA45" i="1"/>
  <c r="BR45" i="1" s="1"/>
  <c r="AA44" i="1"/>
  <c r="AA43" i="1"/>
  <c r="BP43" i="1" s="1"/>
  <c r="AA42" i="1"/>
  <c r="BP42" i="1" s="1"/>
  <c r="AA41" i="1"/>
  <c r="AA40" i="1"/>
  <c r="BP40" i="1" s="1"/>
  <c r="AA39" i="1"/>
  <c r="AA38" i="1"/>
  <c r="BP38" i="1" s="1"/>
  <c r="AA37" i="1"/>
  <c r="AA36" i="1"/>
  <c r="AA35" i="1"/>
  <c r="BR35" i="1" s="1"/>
  <c r="AA34" i="1"/>
  <c r="AA33" i="1"/>
  <c r="AA32" i="1"/>
  <c r="AA31" i="1"/>
  <c r="BQ31" i="1" s="1"/>
  <c r="AA30" i="1"/>
  <c r="AA29" i="1"/>
  <c r="AA28" i="1"/>
  <c r="AA27" i="1"/>
  <c r="BQ27" i="1" s="1"/>
  <c r="AA26" i="1"/>
  <c r="AA25" i="1"/>
  <c r="BR25" i="1" s="1"/>
  <c r="AA24" i="1"/>
  <c r="BQ24" i="1" s="1"/>
  <c r="AA23" i="1"/>
  <c r="AA22" i="1"/>
  <c r="BQ22" i="1" s="1"/>
  <c r="AA21" i="1"/>
  <c r="BR21" i="1" s="1"/>
  <c r="AA20" i="1"/>
  <c r="BP20" i="1" s="1"/>
  <c r="AA19" i="1"/>
  <c r="BR19" i="1" s="1"/>
  <c r="AA18" i="1"/>
  <c r="BR18" i="1" s="1"/>
  <c r="AA17" i="1"/>
  <c r="BQ17" i="1" s="1"/>
  <c r="AA16" i="1"/>
  <c r="BQ16" i="1" s="1"/>
  <c r="AA15" i="1"/>
  <c r="BQ15" i="1" s="1"/>
  <c r="AA14" i="1"/>
  <c r="BR14" i="1" s="1"/>
  <c r="AA13" i="1"/>
  <c r="BQ13" i="1" s="1"/>
  <c r="AA12" i="1"/>
  <c r="BR12" i="1" s="1"/>
  <c r="AA11" i="1"/>
  <c r="BR11" i="1" s="1"/>
  <c r="AA10" i="1"/>
  <c r="BR10" i="1" s="1"/>
  <c r="AA9" i="1"/>
  <c r="BQ9" i="1" s="1"/>
  <c r="AA8" i="1"/>
  <c r="BR8" i="1" s="1"/>
  <c r="AA7" i="1"/>
  <c r="BR7" i="1" s="1"/>
  <c r="AA6" i="1"/>
  <c r="BQ6" i="1" s="1"/>
  <c r="AA5" i="1"/>
  <c r="BQ5" i="1" s="1"/>
  <c r="AA4" i="1"/>
  <c r="BP4" i="1" s="1"/>
  <c r="AA3" i="1"/>
  <c r="BQ3" i="1" s="1"/>
  <c r="AA2" i="1"/>
  <c r="BQ2" i="1" s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BL61" i="1" s="1"/>
  <c r="W60" i="1"/>
  <c r="W59" i="1"/>
  <c r="W58" i="1"/>
  <c r="W57" i="1"/>
  <c r="W56" i="1"/>
  <c r="W55" i="1"/>
  <c r="W54" i="1"/>
  <c r="W53" i="1"/>
  <c r="BN53" i="1" s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BM30" i="1" s="1"/>
  <c r="W29" i="1"/>
  <c r="W28" i="1"/>
  <c r="W27" i="1"/>
  <c r="W26" i="1"/>
  <c r="BL26" i="1" s="1"/>
  <c r="W25" i="1"/>
  <c r="W24" i="1"/>
  <c r="BM24" i="1" s="1"/>
  <c r="W23" i="1"/>
  <c r="BM23" i="1" s="1"/>
  <c r="W22" i="1"/>
  <c r="BL22" i="1" s="1"/>
  <c r="W21" i="1"/>
  <c r="BM21" i="1" s="1"/>
  <c r="W20" i="1"/>
  <c r="BN20" i="1" s="1"/>
  <c r="W19" i="1"/>
  <c r="BM19" i="1" s="1"/>
  <c r="W18" i="1"/>
  <c r="BN18" i="1" s="1"/>
  <c r="W17" i="1"/>
  <c r="BN17" i="1" s="1"/>
  <c r="W16" i="1"/>
  <c r="BM16" i="1" s="1"/>
  <c r="W15" i="1"/>
  <c r="BN15" i="1" s="1"/>
  <c r="W14" i="1"/>
  <c r="BN14" i="1" s="1"/>
  <c r="W13" i="1"/>
  <c r="BN13" i="1" s="1"/>
  <c r="W12" i="1"/>
  <c r="BN12" i="1" s="1"/>
  <c r="W11" i="1"/>
  <c r="BN11" i="1" s="1"/>
  <c r="W10" i="1"/>
  <c r="BL10" i="1" s="1"/>
  <c r="W9" i="1"/>
  <c r="BM9" i="1" s="1"/>
  <c r="W8" i="1"/>
  <c r="BM8" i="1" s="1"/>
  <c r="W7" i="1"/>
  <c r="BM7" i="1" s="1"/>
  <c r="W6" i="1"/>
  <c r="BM6" i="1" s="1"/>
  <c r="W5" i="1"/>
  <c r="BM5" i="1" s="1"/>
  <c r="W4" i="1"/>
  <c r="BN4" i="1" s="1"/>
  <c r="W3" i="1"/>
  <c r="BM3" i="1" s="1"/>
  <c r="W2" i="1"/>
  <c r="BN2" i="1" s="1"/>
  <c r="AG374" i="3" l="1"/>
  <c r="AF393" i="3"/>
  <c r="AG435" i="3"/>
  <c r="AF443" i="3"/>
  <c r="AF470" i="3"/>
  <c r="AG622" i="3"/>
  <c r="AF637" i="3"/>
  <c r="AH637" i="3" s="1"/>
  <c r="AI637" i="3" s="1"/>
  <c r="AJ637" i="3" s="1"/>
  <c r="AK637" i="3" s="1"/>
  <c r="AG640" i="3"/>
  <c r="AF644" i="3"/>
  <c r="AF648" i="3"/>
  <c r="AF655" i="3"/>
  <c r="AG662" i="3"/>
  <c r="AG691" i="3"/>
  <c r="AF695" i="3"/>
  <c r="AF706" i="3"/>
  <c r="AH706" i="3" s="1"/>
  <c r="AI706" i="3" s="1"/>
  <c r="AJ706" i="3" s="1"/>
  <c r="AK706" i="3" s="1"/>
  <c r="AF491" i="3"/>
  <c r="AH491" i="3" s="1"/>
  <c r="AI491" i="3" s="1"/>
  <c r="AJ491" i="3" s="1"/>
  <c r="AK491" i="3" s="1"/>
  <c r="AD520" i="3"/>
  <c r="AF555" i="3"/>
  <c r="AH555" i="3" s="1"/>
  <c r="AI555" i="3" s="1"/>
  <c r="AJ555" i="3" s="1"/>
  <c r="AK555" i="3" s="1"/>
  <c r="AF386" i="3"/>
  <c r="AF390" i="3"/>
  <c r="AF405" i="3"/>
  <c r="AF417" i="3"/>
  <c r="AF451" i="3"/>
  <c r="AH451" i="3" s="1"/>
  <c r="AI451" i="3" s="1"/>
  <c r="AJ451" i="3" s="1"/>
  <c r="AK451" i="3" s="1"/>
  <c r="AF608" i="3"/>
  <c r="AF612" i="3"/>
  <c r="AF619" i="3"/>
  <c r="AF714" i="3"/>
  <c r="AF538" i="3"/>
  <c r="AH538" i="3" s="1"/>
  <c r="AI538" i="3" s="1"/>
  <c r="AJ538" i="3" s="1"/>
  <c r="AK538" i="3" s="1"/>
  <c r="AD584" i="3"/>
  <c r="AF375" i="3"/>
  <c r="AF379" i="3"/>
  <c r="AH379" i="3" s="1"/>
  <c r="AI379" i="3" s="1"/>
  <c r="AJ379" i="3" s="1"/>
  <c r="AK379" i="3" s="1"/>
  <c r="AG390" i="3"/>
  <c r="AF444" i="3"/>
  <c r="AH444" i="3" s="1"/>
  <c r="AI444" i="3" s="1"/>
  <c r="AJ444" i="3" s="1"/>
  <c r="AK444" i="3" s="1"/>
  <c r="AF459" i="3"/>
  <c r="AF463" i="3"/>
  <c r="AH463" i="3" s="1"/>
  <c r="AI463" i="3" s="1"/>
  <c r="AJ463" i="3" s="1"/>
  <c r="AK463" i="3" s="1"/>
  <c r="AF467" i="3"/>
  <c r="AF623" i="3"/>
  <c r="AF649" i="3"/>
  <c r="AF663" i="3"/>
  <c r="AH663" i="3" s="1"/>
  <c r="AI663" i="3" s="1"/>
  <c r="AJ663" i="3" s="1"/>
  <c r="AK663" i="3" s="1"/>
  <c r="AF667" i="3"/>
  <c r="AF671" i="3"/>
  <c r="AG674" i="3"/>
  <c r="AF692" i="3"/>
  <c r="AD498" i="3"/>
  <c r="AF509" i="3"/>
  <c r="AH509" i="3" s="1"/>
  <c r="AI509" i="3" s="1"/>
  <c r="AJ509" i="3" s="1"/>
  <c r="AK509" i="3" s="1"/>
  <c r="AD568" i="3"/>
  <c r="AG368" i="3"/>
  <c r="AG444" i="3"/>
  <c r="AF448" i="3"/>
  <c r="AF471" i="3"/>
  <c r="AF475" i="3"/>
  <c r="AH475" i="3" s="1"/>
  <c r="AI475" i="3" s="1"/>
  <c r="AJ475" i="3" s="1"/>
  <c r="AK475" i="3" s="1"/>
  <c r="AG649" i="3"/>
  <c r="AG671" i="3"/>
  <c r="AF682" i="3"/>
  <c r="AF700" i="3"/>
  <c r="AF487" i="3"/>
  <c r="AH487" i="3" s="1"/>
  <c r="AI487" i="3" s="1"/>
  <c r="AJ487" i="3" s="1"/>
  <c r="AK487" i="3" s="1"/>
  <c r="AF527" i="3"/>
  <c r="AH527" i="3" s="1"/>
  <c r="AI527" i="3" s="1"/>
  <c r="AJ527" i="3" s="1"/>
  <c r="AK527" i="3" s="1"/>
  <c r="AF365" i="3"/>
  <c r="AF387" i="3"/>
  <c r="AF410" i="3"/>
  <c r="AF414" i="3"/>
  <c r="AF433" i="3"/>
  <c r="AH433" i="3" s="1"/>
  <c r="AI433" i="3" s="1"/>
  <c r="AJ433" i="3" s="1"/>
  <c r="AK433" i="3" s="1"/>
  <c r="AF456" i="3"/>
  <c r="AH456" i="3" s="1"/>
  <c r="AI456" i="3" s="1"/>
  <c r="AJ456" i="3" s="1"/>
  <c r="AK456" i="3" s="1"/>
  <c r="AF613" i="3"/>
  <c r="AH613" i="3" s="1"/>
  <c r="AI613" i="3" s="1"/>
  <c r="AJ613" i="3" s="1"/>
  <c r="AK613" i="3" s="1"/>
  <c r="AF631" i="3"/>
  <c r="AF635" i="3"/>
  <c r="AG638" i="3"/>
  <c r="AG682" i="3"/>
  <c r="AF715" i="3"/>
  <c r="AH715" i="3" s="1"/>
  <c r="AI715" i="3" s="1"/>
  <c r="AJ715" i="3" s="1"/>
  <c r="AK715" i="3" s="1"/>
  <c r="AG653" i="3"/>
  <c r="AG704" i="3"/>
  <c r="AF488" i="3"/>
  <c r="AH488" i="3" s="1"/>
  <c r="AI488" i="3" s="1"/>
  <c r="AJ488" i="3" s="1"/>
  <c r="AK488" i="3" s="1"/>
  <c r="AF575" i="3"/>
  <c r="AH575" i="3" s="1"/>
  <c r="AI575" i="3" s="1"/>
  <c r="AJ575" i="3" s="1"/>
  <c r="AK575" i="3" s="1"/>
  <c r="AF586" i="3"/>
  <c r="AH586" i="3" s="1"/>
  <c r="AI586" i="3" s="1"/>
  <c r="AJ586" i="3" s="1"/>
  <c r="AK586" i="3" s="1"/>
  <c r="AD592" i="3"/>
  <c r="AF407" i="3"/>
  <c r="AF415" i="3"/>
  <c r="AH415" i="3" s="1"/>
  <c r="AI415" i="3" s="1"/>
  <c r="AJ415" i="3" s="1"/>
  <c r="AK415" i="3" s="1"/>
  <c r="AF419" i="3"/>
  <c r="AF430" i="3"/>
  <c r="AD413" i="3"/>
  <c r="AF610" i="3"/>
  <c r="AF632" i="3"/>
  <c r="AF683" i="3"/>
  <c r="AF690" i="3"/>
  <c r="AD446" i="3"/>
  <c r="AG683" i="3"/>
  <c r="AF381" i="3"/>
  <c r="AH381" i="3" s="1"/>
  <c r="AI381" i="3" s="1"/>
  <c r="AJ381" i="3" s="1"/>
  <c r="AK381" i="3" s="1"/>
  <c r="AF446" i="3"/>
  <c r="AF507" i="3"/>
  <c r="AH507" i="3" s="1"/>
  <c r="AI507" i="3" s="1"/>
  <c r="AJ507" i="3" s="1"/>
  <c r="AK507" i="3" s="1"/>
  <c r="AF374" i="3"/>
  <c r="AG404" i="3"/>
  <c r="AF412" i="3"/>
  <c r="AF427" i="3"/>
  <c r="AH427" i="3" s="1"/>
  <c r="AI427" i="3" s="1"/>
  <c r="AJ427" i="3" s="1"/>
  <c r="AK427" i="3" s="1"/>
  <c r="AF435" i="3"/>
  <c r="AF622" i="3"/>
  <c r="AF662" i="3"/>
  <c r="AG673" i="3"/>
  <c r="AH673" i="3" s="1"/>
  <c r="AI673" i="3" s="1"/>
  <c r="AJ673" i="3" s="1"/>
  <c r="AK673" i="3" s="1"/>
  <c r="AF691" i="3"/>
  <c r="AG709" i="3"/>
  <c r="AF713" i="3"/>
  <c r="AF484" i="3"/>
  <c r="AH484" i="3" s="1"/>
  <c r="AI484" i="3" s="1"/>
  <c r="AJ484" i="3" s="1"/>
  <c r="AK484" i="3" s="1"/>
  <c r="AF556" i="3"/>
  <c r="AH556" i="3" s="1"/>
  <c r="AI556" i="3" s="1"/>
  <c r="AJ556" i="3" s="1"/>
  <c r="AK556" i="3" s="1"/>
  <c r="AF562" i="3"/>
  <c r="AH562" i="3" s="1"/>
  <c r="AI562" i="3" s="1"/>
  <c r="AJ562" i="3" s="1"/>
  <c r="AK562" i="3" s="1"/>
  <c r="AH374" i="3"/>
  <c r="AI374" i="3" s="1"/>
  <c r="AJ374" i="3" s="1"/>
  <c r="AK374" i="3" s="1"/>
  <c r="AH435" i="3"/>
  <c r="AI435" i="3" s="1"/>
  <c r="AJ435" i="3" s="1"/>
  <c r="AK435" i="3" s="1"/>
  <c r="AD412" i="3"/>
  <c r="AD463" i="3"/>
  <c r="AF604" i="3"/>
  <c r="AH604" i="3" s="1"/>
  <c r="AI604" i="3" s="1"/>
  <c r="AJ604" i="3" s="1"/>
  <c r="AK604" i="3" s="1"/>
  <c r="AG607" i="3"/>
  <c r="AF617" i="3"/>
  <c r="AH617" i="3" s="1"/>
  <c r="AI617" i="3" s="1"/>
  <c r="AJ617" i="3" s="1"/>
  <c r="AK617" i="3" s="1"/>
  <c r="AG620" i="3"/>
  <c r="AF630" i="3"/>
  <c r="AF640" i="3"/>
  <c r="AH640" i="3" s="1"/>
  <c r="AI640" i="3" s="1"/>
  <c r="AJ640" i="3" s="1"/>
  <c r="AK640" i="3" s="1"/>
  <c r="AG643" i="3"/>
  <c r="AF653" i="3"/>
  <c r="AG656" i="3"/>
  <c r="AF666" i="3"/>
  <c r="AF676" i="3"/>
  <c r="AH676" i="3" s="1"/>
  <c r="AI676" i="3" s="1"/>
  <c r="AJ676" i="3" s="1"/>
  <c r="AK676" i="3" s="1"/>
  <c r="AG679" i="3"/>
  <c r="AF686" i="3"/>
  <c r="AH686" i="3" s="1"/>
  <c r="AI686" i="3" s="1"/>
  <c r="AJ686" i="3" s="1"/>
  <c r="AK686" i="3" s="1"/>
  <c r="AG689" i="3"/>
  <c r="AF699" i="3"/>
  <c r="AH699" i="3" s="1"/>
  <c r="AI699" i="3" s="1"/>
  <c r="AJ699" i="3" s="1"/>
  <c r="AK699" i="3" s="1"/>
  <c r="AF709" i="3"/>
  <c r="AH709" i="3" s="1"/>
  <c r="AI709" i="3" s="1"/>
  <c r="AJ709" i="3" s="1"/>
  <c r="AK709" i="3" s="1"/>
  <c r="AG712" i="3"/>
  <c r="AF485" i="3"/>
  <c r="AH485" i="3" s="1"/>
  <c r="AI485" i="3" s="1"/>
  <c r="AJ485" i="3" s="1"/>
  <c r="AK485" i="3" s="1"/>
  <c r="AD546" i="3"/>
  <c r="AG371" i="3"/>
  <c r="AF378" i="3"/>
  <c r="AF385" i="3"/>
  <c r="AF400" i="3"/>
  <c r="AG414" i="3"/>
  <c r="AH414" i="3" s="1"/>
  <c r="AI414" i="3" s="1"/>
  <c r="AJ414" i="3" s="1"/>
  <c r="AK414" i="3" s="1"/>
  <c r="AF432" i="3"/>
  <c r="AF461" i="3"/>
  <c r="AH461" i="3" s="1"/>
  <c r="AI461" i="3" s="1"/>
  <c r="AJ461" i="3" s="1"/>
  <c r="AK461" i="3" s="1"/>
  <c r="AD422" i="3"/>
  <c r="AF611" i="3"/>
  <c r="AF624" i="3"/>
  <c r="AF634" i="3"/>
  <c r="AF647" i="3"/>
  <c r="AF660" i="3"/>
  <c r="AF670" i="3"/>
  <c r="AF693" i="3"/>
  <c r="AF703" i="3"/>
  <c r="AF546" i="3"/>
  <c r="AH546" i="3" s="1"/>
  <c r="AI546" i="3" s="1"/>
  <c r="AJ546" i="3" s="1"/>
  <c r="AK546" i="3" s="1"/>
  <c r="AF368" i="3"/>
  <c r="AH368" i="3" s="1"/>
  <c r="AI368" i="3" s="1"/>
  <c r="AJ368" i="3" s="1"/>
  <c r="AK368" i="3" s="1"/>
  <c r="AG378" i="3"/>
  <c r="AG432" i="3"/>
  <c r="AD425" i="3"/>
  <c r="AD472" i="3"/>
  <c r="AG611" i="3"/>
  <c r="AG634" i="3"/>
  <c r="AH644" i="3"/>
  <c r="AI644" i="3" s="1"/>
  <c r="AJ644" i="3" s="1"/>
  <c r="AK644" i="3" s="1"/>
  <c r="AG647" i="3"/>
  <c r="AG670" i="3"/>
  <c r="AG703" i="3"/>
  <c r="AF486" i="3"/>
  <c r="AH486" i="3" s="1"/>
  <c r="AI486" i="3" s="1"/>
  <c r="AJ486" i="3" s="1"/>
  <c r="AK486" i="3" s="1"/>
  <c r="AF514" i="3"/>
  <c r="AH514" i="3" s="1"/>
  <c r="AI514" i="3" s="1"/>
  <c r="AJ514" i="3" s="1"/>
  <c r="AK514" i="3" s="1"/>
  <c r="AD536" i="3"/>
  <c r="AF541" i="3"/>
  <c r="AH541" i="3" s="1"/>
  <c r="AI541" i="3" s="1"/>
  <c r="AJ541" i="3" s="1"/>
  <c r="AK541" i="3" s="1"/>
  <c r="AF558" i="3"/>
  <c r="AH558" i="3" s="1"/>
  <c r="AI558" i="3" s="1"/>
  <c r="AJ558" i="3" s="1"/>
  <c r="AK558" i="3" s="1"/>
  <c r="AD564" i="3"/>
  <c r="AF447" i="3"/>
  <c r="AG476" i="3"/>
  <c r="AD433" i="3"/>
  <c r="AD473" i="3"/>
  <c r="AF605" i="3"/>
  <c r="AG608" i="3"/>
  <c r="AH608" i="3" s="1"/>
  <c r="AI608" i="3" s="1"/>
  <c r="AJ608" i="3" s="1"/>
  <c r="AK608" i="3" s="1"/>
  <c r="AF618" i="3"/>
  <c r="AF628" i="3"/>
  <c r="AH628" i="3" s="1"/>
  <c r="AI628" i="3" s="1"/>
  <c r="AJ628" i="3" s="1"/>
  <c r="AK628" i="3" s="1"/>
  <c r="AG631" i="3"/>
  <c r="AH631" i="3" s="1"/>
  <c r="AI631" i="3" s="1"/>
  <c r="AJ631" i="3" s="1"/>
  <c r="AK631" i="3" s="1"/>
  <c r="AF641" i="3"/>
  <c r="AG644" i="3"/>
  <c r="AF654" i="3"/>
  <c r="AF664" i="3"/>
  <c r="AG667" i="3"/>
  <c r="AH667" i="3" s="1"/>
  <c r="AI667" i="3" s="1"/>
  <c r="AJ667" i="3" s="1"/>
  <c r="AK667" i="3" s="1"/>
  <c r="AF677" i="3"/>
  <c r="AH677" i="3" s="1"/>
  <c r="AI677" i="3" s="1"/>
  <c r="AJ677" i="3" s="1"/>
  <c r="AK677" i="3" s="1"/>
  <c r="AF687" i="3"/>
  <c r="AH687" i="3" s="1"/>
  <c r="AI687" i="3" s="1"/>
  <c r="AJ687" i="3" s="1"/>
  <c r="AK687" i="3" s="1"/>
  <c r="AF697" i="3"/>
  <c r="AH697" i="3" s="1"/>
  <c r="AI697" i="3" s="1"/>
  <c r="AJ697" i="3" s="1"/>
  <c r="AK697" i="3" s="1"/>
  <c r="AG700" i="3"/>
  <c r="AH700" i="3" s="1"/>
  <c r="AI700" i="3" s="1"/>
  <c r="AJ700" i="3" s="1"/>
  <c r="AK700" i="3" s="1"/>
  <c r="AF710" i="3"/>
  <c r="AH710" i="3" s="1"/>
  <c r="AI710" i="3" s="1"/>
  <c r="AJ710" i="3" s="1"/>
  <c r="AK710" i="3" s="1"/>
  <c r="AG713" i="3"/>
  <c r="AH713" i="3" s="1"/>
  <c r="AI713" i="3" s="1"/>
  <c r="AJ713" i="3" s="1"/>
  <c r="AK713" i="3" s="1"/>
  <c r="AD492" i="3"/>
  <c r="AF503" i="3"/>
  <c r="AH503" i="3" s="1"/>
  <c r="AI503" i="3" s="1"/>
  <c r="AJ503" i="3" s="1"/>
  <c r="AK503" i="3" s="1"/>
  <c r="AH365" i="3"/>
  <c r="AI365" i="3" s="1"/>
  <c r="AJ365" i="3" s="1"/>
  <c r="AK365" i="3" s="1"/>
  <c r="AH390" i="3"/>
  <c r="AI390" i="3" s="1"/>
  <c r="AJ390" i="3" s="1"/>
  <c r="AK390" i="3" s="1"/>
  <c r="AG429" i="3"/>
  <c r="AG447" i="3"/>
  <c r="AD434" i="3"/>
  <c r="AD475" i="3"/>
  <c r="AG605" i="3"/>
  <c r="AF625" i="3"/>
  <c r="AH625" i="3" s="1"/>
  <c r="AI625" i="3" s="1"/>
  <c r="AJ625" i="3" s="1"/>
  <c r="AK625" i="3" s="1"/>
  <c r="AG628" i="3"/>
  <c r="AF638" i="3"/>
  <c r="AH638" i="3" s="1"/>
  <c r="AI638" i="3" s="1"/>
  <c r="AJ638" i="3" s="1"/>
  <c r="AK638" i="3" s="1"/>
  <c r="AG641" i="3"/>
  <c r="AF661" i="3"/>
  <c r="AH661" i="3" s="1"/>
  <c r="AI661" i="3" s="1"/>
  <c r="AJ661" i="3" s="1"/>
  <c r="AK661" i="3" s="1"/>
  <c r="AG664" i="3"/>
  <c r="AF674" i="3"/>
  <c r="AH674" i="3" s="1"/>
  <c r="AI674" i="3" s="1"/>
  <c r="AJ674" i="3" s="1"/>
  <c r="AK674" i="3" s="1"/>
  <c r="AG677" i="3"/>
  <c r="AF684" i="3"/>
  <c r="AH684" i="3" s="1"/>
  <c r="AI684" i="3" s="1"/>
  <c r="AJ684" i="3" s="1"/>
  <c r="AK684" i="3" s="1"/>
  <c r="AF694" i="3"/>
  <c r="AH694" i="3" s="1"/>
  <c r="AI694" i="3" s="1"/>
  <c r="AJ694" i="3" s="1"/>
  <c r="AK694" i="3" s="1"/>
  <c r="AG697" i="3"/>
  <c r="AF707" i="3"/>
  <c r="AG710" i="3"/>
  <c r="AH622" i="3"/>
  <c r="AI622" i="3" s="1"/>
  <c r="AJ622" i="3" s="1"/>
  <c r="AK622" i="3" s="1"/>
  <c r="AH658" i="3"/>
  <c r="AI658" i="3" s="1"/>
  <c r="AJ658" i="3" s="1"/>
  <c r="AK658" i="3" s="1"/>
  <c r="AH671" i="3"/>
  <c r="AI671" i="3" s="1"/>
  <c r="AJ671" i="3" s="1"/>
  <c r="AK671" i="3" s="1"/>
  <c r="AH691" i="3"/>
  <c r="AI691" i="3" s="1"/>
  <c r="AJ691" i="3" s="1"/>
  <c r="AK691" i="3" s="1"/>
  <c r="AG694" i="3"/>
  <c r="AF704" i="3"/>
  <c r="AH704" i="3" s="1"/>
  <c r="AI704" i="3" s="1"/>
  <c r="AJ704" i="3" s="1"/>
  <c r="AK704" i="3" s="1"/>
  <c r="AG707" i="3"/>
  <c r="AF498" i="3"/>
  <c r="AH498" i="3" s="1"/>
  <c r="AI498" i="3" s="1"/>
  <c r="AJ498" i="3" s="1"/>
  <c r="AK498" i="3" s="1"/>
  <c r="AD532" i="3"/>
  <c r="AF570" i="3"/>
  <c r="AH570" i="3" s="1"/>
  <c r="AI570" i="3" s="1"/>
  <c r="AJ570" i="3" s="1"/>
  <c r="AK570" i="3" s="1"/>
  <c r="AF587" i="3"/>
  <c r="AH587" i="3" s="1"/>
  <c r="AI587" i="3" s="1"/>
  <c r="AJ587" i="3" s="1"/>
  <c r="AK587" i="3" s="1"/>
  <c r="AF376" i="3"/>
  <c r="AF383" i="3"/>
  <c r="AF398" i="3"/>
  <c r="AF423" i="3"/>
  <c r="AD377" i="3"/>
  <c r="AD448" i="3"/>
  <c r="AD516" i="3"/>
  <c r="AG398" i="3"/>
  <c r="AG423" i="3"/>
  <c r="AD386" i="3"/>
  <c r="AF606" i="3"/>
  <c r="AF616" i="3"/>
  <c r="AG619" i="3"/>
  <c r="AH619" i="3" s="1"/>
  <c r="AI619" i="3" s="1"/>
  <c r="AJ619" i="3" s="1"/>
  <c r="AK619" i="3" s="1"/>
  <c r="AF629" i="3"/>
  <c r="AH629" i="3" s="1"/>
  <c r="AI629" i="3" s="1"/>
  <c r="AJ629" i="3" s="1"/>
  <c r="AK629" i="3" s="1"/>
  <c r="AG632" i="3"/>
  <c r="AH632" i="3" s="1"/>
  <c r="AI632" i="3" s="1"/>
  <c r="AJ632" i="3" s="1"/>
  <c r="AK632" i="3" s="1"/>
  <c r="AF642" i="3"/>
  <c r="AH642" i="3" s="1"/>
  <c r="AI642" i="3" s="1"/>
  <c r="AJ642" i="3" s="1"/>
  <c r="AK642" i="3" s="1"/>
  <c r="AF652" i="3"/>
  <c r="AG655" i="3"/>
  <c r="AH655" i="3" s="1"/>
  <c r="AI655" i="3" s="1"/>
  <c r="AJ655" i="3" s="1"/>
  <c r="AK655" i="3" s="1"/>
  <c r="AF665" i="3"/>
  <c r="AG668" i="3"/>
  <c r="AH668" i="3" s="1"/>
  <c r="AI668" i="3" s="1"/>
  <c r="AJ668" i="3" s="1"/>
  <c r="AK668" i="3" s="1"/>
  <c r="AF678" i="3"/>
  <c r="AF685" i="3"/>
  <c r="AF698" i="3"/>
  <c r="AF711" i="3"/>
  <c r="AF588" i="3"/>
  <c r="AH588" i="3" s="1"/>
  <c r="AI588" i="3" s="1"/>
  <c r="AJ588" i="3" s="1"/>
  <c r="AK588" i="3" s="1"/>
  <c r="AF380" i="3"/>
  <c r="AH380" i="3" s="1"/>
  <c r="AI380" i="3" s="1"/>
  <c r="AJ380" i="3" s="1"/>
  <c r="AK380" i="3" s="1"/>
  <c r="AF395" i="3"/>
  <c r="AG405" i="3"/>
  <c r="AG416" i="3"/>
  <c r="AF434" i="3"/>
  <c r="AG441" i="3"/>
  <c r="AF452" i="3"/>
  <c r="AG467" i="3"/>
  <c r="AD451" i="3"/>
  <c r="AG616" i="3"/>
  <c r="AH626" i="3"/>
  <c r="AI626" i="3" s="1"/>
  <c r="AJ626" i="3" s="1"/>
  <c r="AK626" i="3" s="1"/>
  <c r="AG629" i="3"/>
  <c r="AH649" i="3"/>
  <c r="AI649" i="3" s="1"/>
  <c r="AJ649" i="3" s="1"/>
  <c r="AK649" i="3" s="1"/>
  <c r="AG652" i="3"/>
  <c r="AH662" i="3"/>
  <c r="AI662" i="3" s="1"/>
  <c r="AJ662" i="3" s="1"/>
  <c r="AK662" i="3" s="1"/>
  <c r="AG665" i="3"/>
  <c r="AH682" i="3"/>
  <c r="AI682" i="3" s="1"/>
  <c r="AJ682" i="3" s="1"/>
  <c r="AK682" i="3" s="1"/>
  <c r="AG685" i="3"/>
  <c r="AH695" i="3"/>
  <c r="AI695" i="3" s="1"/>
  <c r="AJ695" i="3" s="1"/>
  <c r="AK695" i="3" s="1"/>
  <c r="AG698" i="3"/>
  <c r="AD522" i="3"/>
  <c r="AH377" i="3"/>
  <c r="AI377" i="3" s="1"/>
  <c r="AJ377" i="3" s="1"/>
  <c r="AK377" i="3" s="1"/>
  <c r="AG395" i="3"/>
  <c r="AF402" i="3"/>
  <c r="AG452" i="3"/>
  <c r="AD460" i="3"/>
  <c r="AH610" i="3"/>
  <c r="AI610" i="3" s="1"/>
  <c r="AJ610" i="3" s="1"/>
  <c r="AK610" i="3" s="1"/>
  <c r="AH692" i="3"/>
  <c r="AI692" i="3" s="1"/>
  <c r="AJ692" i="3" s="1"/>
  <c r="AK692" i="3" s="1"/>
  <c r="AH371" i="3"/>
  <c r="AI371" i="3" s="1"/>
  <c r="AJ371" i="3" s="1"/>
  <c r="AK371" i="3" s="1"/>
  <c r="AD484" i="3"/>
  <c r="AF522" i="3"/>
  <c r="AH522" i="3" s="1"/>
  <c r="AI522" i="3" s="1"/>
  <c r="AJ522" i="3" s="1"/>
  <c r="AK522" i="3" s="1"/>
  <c r="AF539" i="3"/>
  <c r="AH539" i="3" s="1"/>
  <c r="AI539" i="3" s="1"/>
  <c r="AJ539" i="3" s="1"/>
  <c r="AK539" i="3" s="1"/>
  <c r="AD556" i="3"/>
  <c r="AF572" i="3"/>
  <c r="AH572" i="3" s="1"/>
  <c r="AI572" i="3" s="1"/>
  <c r="AJ572" i="3" s="1"/>
  <c r="AK572" i="3" s="1"/>
  <c r="AF589" i="3"/>
  <c r="AH589" i="3" s="1"/>
  <c r="AI589" i="3" s="1"/>
  <c r="AJ589" i="3" s="1"/>
  <c r="AK589" i="3" s="1"/>
  <c r="AF363" i="3"/>
  <c r="AF399" i="3"/>
  <c r="AH399" i="3" s="1"/>
  <c r="AI399" i="3" s="1"/>
  <c r="AJ399" i="3" s="1"/>
  <c r="AK399" i="3" s="1"/>
  <c r="AF424" i="3"/>
  <c r="AF431" i="3"/>
  <c r="AF449" i="3"/>
  <c r="AH449" i="3" s="1"/>
  <c r="AI449" i="3" s="1"/>
  <c r="AJ449" i="3" s="1"/>
  <c r="AK449" i="3" s="1"/>
  <c r="AF460" i="3"/>
  <c r="AF464" i="3"/>
  <c r="AD410" i="3"/>
  <c r="AD461" i="3"/>
  <c r="AF607" i="3"/>
  <c r="AG610" i="3"/>
  <c r="AF620" i="3"/>
  <c r="AH620" i="3" s="1"/>
  <c r="AI620" i="3" s="1"/>
  <c r="AJ620" i="3" s="1"/>
  <c r="AK620" i="3" s="1"/>
  <c r="AG623" i="3"/>
  <c r="AH623" i="3" s="1"/>
  <c r="AI623" i="3" s="1"/>
  <c r="AJ623" i="3" s="1"/>
  <c r="AK623" i="3" s="1"/>
  <c r="AF643" i="3"/>
  <c r="AH643" i="3" s="1"/>
  <c r="AI643" i="3" s="1"/>
  <c r="AJ643" i="3" s="1"/>
  <c r="AK643" i="3" s="1"/>
  <c r="AG646" i="3"/>
  <c r="AH646" i="3" s="1"/>
  <c r="AI646" i="3" s="1"/>
  <c r="AJ646" i="3" s="1"/>
  <c r="AK646" i="3" s="1"/>
  <c r="AF656" i="3"/>
  <c r="AH656" i="3" s="1"/>
  <c r="AI656" i="3" s="1"/>
  <c r="AJ656" i="3" s="1"/>
  <c r="AK656" i="3" s="1"/>
  <c r="AG659" i="3"/>
  <c r="AH659" i="3" s="1"/>
  <c r="AI659" i="3" s="1"/>
  <c r="AJ659" i="3" s="1"/>
  <c r="AK659" i="3" s="1"/>
  <c r="AF669" i="3"/>
  <c r="AH669" i="3" s="1"/>
  <c r="AI669" i="3" s="1"/>
  <c r="AJ669" i="3" s="1"/>
  <c r="AK669" i="3" s="1"/>
  <c r="AF679" i="3"/>
  <c r="AH679" i="3" s="1"/>
  <c r="AI679" i="3" s="1"/>
  <c r="AJ679" i="3" s="1"/>
  <c r="AK679" i="3" s="1"/>
  <c r="AF689" i="3"/>
  <c r="AG692" i="3"/>
  <c r="AF702" i="3"/>
  <c r="AH702" i="3" s="1"/>
  <c r="AI702" i="3" s="1"/>
  <c r="AJ702" i="3" s="1"/>
  <c r="AK702" i="3" s="1"/>
  <c r="AF712" i="3"/>
  <c r="AH712" i="3" s="1"/>
  <c r="AI712" i="3" s="1"/>
  <c r="AJ712" i="3" s="1"/>
  <c r="AK712" i="3" s="1"/>
  <c r="AG715" i="3"/>
  <c r="AF603" i="3"/>
  <c r="AF609" i="3"/>
  <c r="AF615" i="3"/>
  <c r="AF621" i="3"/>
  <c r="AF627" i="3"/>
  <c r="AF633" i="3"/>
  <c r="AF639" i="3"/>
  <c r="AF645" i="3"/>
  <c r="AF651" i="3"/>
  <c r="AF657" i="3"/>
  <c r="AH680" i="3"/>
  <c r="AI680" i="3" s="1"/>
  <c r="AJ680" i="3" s="1"/>
  <c r="AK680" i="3" s="1"/>
  <c r="AH690" i="3"/>
  <c r="AI690" i="3" s="1"/>
  <c r="AJ690" i="3" s="1"/>
  <c r="AK690" i="3" s="1"/>
  <c r="AH714" i="3"/>
  <c r="AI714" i="3" s="1"/>
  <c r="AJ714" i="3" s="1"/>
  <c r="AK714" i="3" s="1"/>
  <c r="AH678" i="3"/>
  <c r="AI678" i="3" s="1"/>
  <c r="AJ678" i="3" s="1"/>
  <c r="AK678" i="3" s="1"/>
  <c r="AH711" i="3"/>
  <c r="AI711" i="3" s="1"/>
  <c r="AJ711" i="3" s="1"/>
  <c r="AK711" i="3" s="1"/>
  <c r="AH675" i="3"/>
  <c r="AI675" i="3" s="1"/>
  <c r="AJ675" i="3" s="1"/>
  <c r="AK675" i="3" s="1"/>
  <c r="AH708" i="3"/>
  <c r="AI708" i="3" s="1"/>
  <c r="AJ708" i="3" s="1"/>
  <c r="AK708" i="3" s="1"/>
  <c r="AH611" i="3"/>
  <c r="AI611" i="3" s="1"/>
  <c r="AJ611" i="3" s="1"/>
  <c r="AK611" i="3" s="1"/>
  <c r="AH635" i="3"/>
  <c r="AI635" i="3" s="1"/>
  <c r="AJ635" i="3" s="1"/>
  <c r="AK635" i="3" s="1"/>
  <c r="AH647" i="3"/>
  <c r="AI647" i="3" s="1"/>
  <c r="AJ647" i="3" s="1"/>
  <c r="AK647" i="3" s="1"/>
  <c r="AH653" i="3"/>
  <c r="AI653" i="3" s="1"/>
  <c r="AJ653" i="3" s="1"/>
  <c r="AK653" i="3" s="1"/>
  <c r="AH666" i="3"/>
  <c r="AI666" i="3" s="1"/>
  <c r="AJ666" i="3" s="1"/>
  <c r="AK666" i="3" s="1"/>
  <c r="AH696" i="3"/>
  <c r="AI696" i="3" s="1"/>
  <c r="AJ696" i="3" s="1"/>
  <c r="AK696" i="3" s="1"/>
  <c r="AG603" i="3"/>
  <c r="AD603" i="3"/>
  <c r="AH606" i="3"/>
  <c r="AI606" i="3" s="1"/>
  <c r="AJ606" i="3" s="1"/>
  <c r="AK606" i="3" s="1"/>
  <c r="AG609" i="3"/>
  <c r="AD609" i="3"/>
  <c r="AH612" i="3"/>
  <c r="AI612" i="3" s="1"/>
  <c r="AJ612" i="3" s="1"/>
  <c r="AK612" i="3" s="1"/>
  <c r="AG615" i="3"/>
  <c r="AD615" i="3"/>
  <c r="AH618" i="3"/>
  <c r="AI618" i="3" s="1"/>
  <c r="AJ618" i="3" s="1"/>
  <c r="AK618" i="3" s="1"/>
  <c r="AG621" i="3"/>
  <c r="AD621" i="3"/>
  <c r="AH624" i="3"/>
  <c r="AI624" i="3" s="1"/>
  <c r="AJ624" i="3" s="1"/>
  <c r="AK624" i="3" s="1"/>
  <c r="AG627" i="3"/>
  <c r="AD627" i="3"/>
  <c r="AH630" i="3"/>
  <c r="AI630" i="3" s="1"/>
  <c r="AJ630" i="3" s="1"/>
  <c r="AK630" i="3" s="1"/>
  <c r="AG633" i="3"/>
  <c r="AD633" i="3"/>
  <c r="AH636" i="3"/>
  <c r="AI636" i="3" s="1"/>
  <c r="AJ636" i="3" s="1"/>
  <c r="AK636" i="3" s="1"/>
  <c r="AG639" i="3"/>
  <c r="AD639" i="3"/>
  <c r="AG645" i="3"/>
  <c r="AD645" i="3"/>
  <c r="AH648" i="3"/>
  <c r="AI648" i="3" s="1"/>
  <c r="AJ648" i="3" s="1"/>
  <c r="AK648" i="3" s="1"/>
  <c r="AG651" i="3"/>
  <c r="AD651" i="3"/>
  <c r="AH654" i="3"/>
  <c r="AI654" i="3" s="1"/>
  <c r="AJ654" i="3" s="1"/>
  <c r="AK654" i="3" s="1"/>
  <c r="AG657" i="3"/>
  <c r="AD657" i="3"/>
  <c r="AH660" i="3"/>
  <c r="AI660" i="3" s="1"/>
  <c r="AJ660" i="3" s="1"/>
  <c r="AK660" i="3" s="1"/>
  <c r="AH693" i="3"/>
  <c r="AI693" i="3" s="1"/>
  <c r="AJ693" i="3" s="1"/>
  <c r="AK693" i="3" s="1"/>
  <c r="AD663" i="3"/>
  <c r="AD669" i="3"/>
  <c r="AD675" i="3"/>
  <c r="AD681" i="3"/>
  <c r="AD687" i="3"/>
  <c r="AD693" i="3"/>
  <c r="AD699" i="3"/>
  <c r="AD705" i="3"/>
  <c r="AD711" i="3"/>
  <c r="AD680" i="3"/>
  <c r="AD606" i="3"/>
  <c r="AD612" i="3"/>
  <c r="AD618" i="3"/>
  <c r="AD624" i="3"/>
  <c r="AD630" i="3"/>
  <c r="AD636" i="3"/>
  <c r="AD642" i="3"/>
  <c r="AD648" i="3"/>
  <c r="AD654" i="3"/>
  <c r="AD660" i="3"/>
  <c r="AD666" i="3"/>
  <c r="AD672" i="3"/>
  <c r="AD678" i="3"/>
  <c r="AD684" i="3"/>
  <c r="AD690" i="3"/>
  <c r="AD696" i="3"/>
  <c r="AD702" i="3"/>
  <c r="AD708" i="3"/>
  <c r="AD714" i="3"/>
  <c r="AE602" i="3"/>
  <c r="AD458" i="3"/>
  <c r="AF515" i="3"/>
  <c r="AH515" i="3" s="1"/>
  <c r="AI515" i="3" s="1"/>
  <c r="AJ515" i="3" s="1"/>
  <c r="AK515" i="3" s="1"/>
  <c r="AF520" i="3"/>
  <c r="AH520" i="3" s="1"/>
  <c r="AI520" i="3" s="1"/>
  <c r="AJ520" i="3" s="1"/>
  <c r="AK520" i="3" s="1"/>
  <c r="AF531" i="3"/>
  <c r="AH531" i="3" s="1"/>
  <c r="AI531" i="3" s="1"/>
  <c r="AJ531" i="3" s="1"/>
  <c r="AK531" i="3" s="1"/>
  <c r="AF536" i="3"/>
  <c r="AH536" i="3" s="1"/>
  <c r="AI536" i="3" s="1"/>
  <c r="AJ536" i="3" s="1"/>
  <c r="AK536" i="3" s="1"/>
  <c r="AF563" i="3"/>
  <c r="AH563" i="3" s="1"/>
  <c r="AI563" i="3" s="1"/>
  <c r="AJ563" i="3" s="1"/>
  <c r="AK563" i="3" s="1"/>
  <c r="AF568" i="3"/>
  <c r="AH568" i="3" s="1"/>
  <c r="AI568" i="3" s="1"/>
  <c r="AJ568" i="3" s="1"/>
  <c r="AK568" i="3" s="1"/>
  <c r="AF579" i="3"/>
  <c r="AH579" i="3" s="1"/>
  <c r="AI579" i="3" s="1"/>
  <c r="AJ579" i="3" s="1"/>
  <c r="AK579" i="3" s="1"/>
  <c r="AF584" i="3"/>
  <c r="AH584" i="3" s="1"/>
  <c r="AI584" i="3" s="1"/>
  <c r="AJ584" i="3" s="1"/>
  <c r="AK584" i="3" s="1"/>
  <c r="AI595" i="3"/>
  <c r="AJ595" i="3" s="1"/>
  <c r="AF369" i="3"/>
  <c r="AH369" i="3" s="1"/>
  <c r="AI369" i="3" s="1"/>
  <c r="AJ369" i="3" s="1"/>
  <c r="AK369" i="3" s="1"/>
  <c r="AG372" i="3"/>
  <c r="AH372" i="3" s="1"/>
  <c r="AI372" i="3" s="1"/>
  <c r="AJ372" i="3" s="1"/>
  <c r="AK372" i="3" s="1"/>
  <c r="AF389" i="3"/>
  <c r="AF392" i="3"/>
  <c r="AF411" i="3"/>
  <c r="AH411" i="3" s="1"/>
  <c r="AI411" i="3" s="1"/>
  <c r="AJ411" i="3" s="1"/>
  <c r="AK411" i="3" s="1"/>
  <c r="AG417" i="3"/>
  <c r="AH417" i="3" s="1"/>
  <c r="AI417" i="3" s="1"/>
  <c r="AJ417" i="3" s="1"/>
  <c r="AK417" i="3" s="1"/>
  <c r="AG420" i="3"/>
  <c r="AH420" i="3" s="1"/>
  <c r="AI420" i="3" s="1"/>
  <c r="AJ420" i="3" s="1"/>
  <c r="AK420" i="3" s="1"/>
  <c r="AF436" i="3"/>
  <c r="AF439" i="3"/>
  <c r="AH439" i="3" s="1"/>
  <c r="AI439" i="3" s="1"/>
  <c r="AJ439" i="3" s="1"/>
  <c r="AK439" i="3" s="1"/>
  <c r="AF455" i="3"/>
  <c r="AF458" i="3"/>
  <c r="AH458" i="3" s="1"/>
  <c r="AI458" i="3" s="1"/>
  <c r="AJ458" i="3" s="1"/>
  <c r="AK458" i="3" s="1"/>
  <c r="AG464" i="3"/>
  <c r="AH464" i="3" s="1"/>
  <c r="AI464" i="3" s="1"/>
  <c r="AJ464" i="3" s="1"/>
  <c r="AK464" i="3" s="1"/>
  <c r="AD375" i="3"/>
  <c r="AD387" i="3"/>
  <c r="AD399" i="3"/>
  <c r="AD411" i="3"/>
  <c r="AD459" i="3"/>
  <c r="AD471" i="3"/>
  <c r="AF366" i="3"/>
  <c r="AG389" i="3"/>
  <c r="AG392" i="3"/>
  <c r="AH405" i="3"/>
  <c r="AI405" i="3" s="1"/>
  <c r="AJ405" i="3" s="1"/>
  <c r="AK405" i="3" s="1"/>
  <c r="AF408" i="3"/>
  <c r="AG455" i="3"/>
  <c r="AD364" i="3"/>
  <c r="AD376" i="3"/>
  <c r="AD388" i="3"/>
  <c r="AD400" i="3"/>
  <c r="AD424" i="3"/>
  <c r="AD436" i="3"/>
  <c r="AG366" i="3"/>
  <c r="AH386" i="3"/>
  <c r="AI386" i="3" s="1"/>
  <c r="AJ386" i="3" s="1"/>
  <c r="AK386" i="3" s="1"/>
  <c r="AG408" i="3"/>
  <c r="AH446" i="3"/>
  <c r="AI446" i="3" s="1"/>
  <c r="AJ446" i="3" s="1"/>
  <c r="AK446" i="3" s="1"/>
  <c r="AH471" i="3"/>
  <c r="AI471" i="3" s="1"/>
  <c r="AJ471" i="3" s="1"/>
  <c r="AK471" i="3" s="1"/>
  <c r="AH474" i="3"/>
  <c r="AI474" i="3" s="1"/>
  <c r="AJ474" i="3" s="1"/>
  <c r="AK474" i="3" s="1"/>
  <c r="AD437" i="3"/>
  <c r="AD490" i="3"/>
  <c r="AF495" i="3"/>
  <c r="AH495" i="3" s="1"/>
  <c r="AI495" i="3" s="1"/>
  <c r="AJ495" i="3" s="1"/>
  <c r="AK495" i="3" s="1"/>
  <c r="AD500" i="3"/>
  <c r="AF511" i="3"/>
  <c r="AH511" i="3" s="1"/>
  <c r="AI511" i="3" s="1"/>
  <c r="AJ511" i="3" s="1"/>
  <c r="AK511" i="3" s="1"/>
  <c r="AF532" i="3"/>
  <c r="AH532" i="3" s="1"/>
  <c r="AI532" i="3" s="1"/>
  <c r="AJ532" i="3" s="1"/>
  <c r="AK532" i="3" s="1"/>
  <c r="AF543" i="3"/>
  <c r="AH543" i="3" s="1"/>
  <c r="AI543" i="3" s="1"/>
  <c r="AJ543" i="3" s="1"/>
  <c r="AK543" i="3" s="1"/>
  <c r="AD548" i="3"/>
  <c r="AF559" i="3"/>
  <c r="AH559" i="3" s="1"/>
  <c r="AI559" i="3" s="1"/>
  <c r="AJ559" i="3" s="1"/>
  <c r="AK559" i="3" s="1"/>
  <c r="AF580" i="3"/>
  <c r="AH580" i="3" s="1"/>
  <c r="AI580" i="3" s="1"/>
  <c r="AJ580" i="3" s="1"/>
  <c r="AK580" i="3" s="1"/>
  <c r="AF370" i="3"/>
  <c r="AH370" i="3" s="1"/>
  <c r="AI370" i="3" s="1"/>
  <c r="AJ370" i="3" s="1"/>
  <c r="AK370" i="3" s="1"/>
  <c r="AF373" i="3"/>
  <c r="AH373" i="3" s="1"/>
  <c r="AI373" i="3" s="1"/>
  <c r="AJ373" i="3" s="1"/>
  <c r="AK373" i="3" s="1"/>
  <c r="AG383" i="3"/>
  <c r="AH383" i="3" s="1"/>
  <c r="AI383" i="3" s="1"/>
  <c r="AJ383" i="3" s="1"/>
  <c r="AK383" i="3" s="1"/>
  <c r="AG402" i="3"/>
  <c r="AH402" i="3" s="1"/>
  <c r="AI402" i="3" s="1"/>
  <c r="AJ402" i="3" s="1"/>
  <c r="AK402" i="3" s="1"/>
  <c r="AF418" i="3"/>
  <c r="AH418" i="3" s="1"/>
  <c r="AI418" i="3" s="1"/>
  <c r="AJ418" i="3" s="1"/>
  <c r="AK418" i="3" s="1"/>
  <c r="AF421" i="3"/>
  <c r="AH421" i="3" s="1"/>
  <c r="AI421" i="3" s="1"/>
  <c r="AJ421" i="3" s="1"/>
  <c r="AK421" i="3" s="1"/>
  <c r="AF437" i="3"/>
  <c r="AH437" i="3" s="1"/>
  <c r="AI437" i="3" s="1"/>
  <c r="AJ437" i="3" s="1"/>
  <c r="AK437" i="3" s="1"/>
  <c r="AF440" i="3"/>
  <c r="AG443" i="3"/>
  <c r="AH443" i="3" s="1"/>
  <c r="AI443" i="3" s="1"/>
  <c r="AJ443" i="3" s="1"/>
  <c r="AK443" i="3" s="1"/>
  <c r="AF465" i="3"/>
  <c r="AG474" i="3"/>
  <c r="AD438" i="3"/>
  <c r="AD450" i="3"/>
  <c r="AD462" i="3"/>
  <c r="AF490" i="3"/>
  <c r="AH490" i="3" s="1"/>
  <c r="AI490" i="3" s="1"/>
  <c r="AJ490" i="3" s="1"/>
  <c r="AK490" i="3" s="1"/>
  <c r="AF548" i="3"/>
  <c r="AH548" i="3" s="1"/>
  <c r="AI548" i="3" s="1"/>
  <c r="AJ548" i="3" s="1"/>
  <c r="AK548" i="3" s="1"/>
  <c r="AG396" i="3"/>
  <c r="AH396" i="3" s="1"/>
  <c r="AI396" i="3" s="1"/>
  <c r="AJ396" i="3" s="1"/>
  <c r="AK396" i="3" s="1"/>
  <c r="AH434" i="3"/>
  <c r="AI434" i="3" s="1"/>
  <c r="AJ434" i="3" s="1"/>
  <c r="AK434" i="3" s="1"/>
  <c r="AG440" i="3"/>
  <c r="AH459" i="3"/>
  <c r="AI459" i="3" s="1"/>
  <c r="AJ459" i="3" s="1"/>
  <c r="AK459" i="3" s="1"/>
  <c r="AF462" i="3"/>
  <c r="AH462" i="3" s="1"/>
  <c r="AI462" i="3" s="1"/>
  <c r="AJ462" i="3" s="1"/>
  <c r="AK462" i="3" s="1"/>
  <c r="AG465" i="3"/>
  <c r="AG468" i="3"/>
  <c r="AH468" i="3" s="1"/>
  <c r="AI468" i="3" s="1"/>
  <c r="AJ468" i="3" s="1"/>
  <c r="AK468" i="3" s="1"/>
  <c r="AD367" i="3"/>
  <c r="AD379" i="3"/>
  <c r="AD391" i="3"/>
  <c r="AD403" i="3"/>
  <c r="AD415" i="3"/>
  <c r="AD427" i="3"/>
  <c r="AD439" i="3"/>
  <c r="AD496" i="3"/>
  <c r="AD512" i="3"/>
  <c r="AF517" i="3"/>
  <c r="AH517" i="3" s="1"/>
  <c r="AI517" i="3" s="1"/>
  <c r="AJ517" i="3" s="1"/>
  <c r="AK517" i="3" s="1"/>
  <c r="AF533" i="3"/>
  <c r="AH533" i="3" s="1"/>
  <c r="AI533" i="3" s="1"/>
  <c r="AJ533" i="3" s="1"/>
  <c r="AK533" i="3" s="1"/>
  <c r="AD544" i="3"/>
  <c r="AD560" i="3"/>
  <c r="AF565" i="3"/>
  <c r="AH565" i="3" s="1"/>
  <c r="AI565" i="3" s="1"/>
  <c r="AJ565" i="3" s="1"/>
  <c r="AK565" i="3" s="1"/>
  <c r="AF364" i="3"/>
  <c r="AH364" i="3" s="1"/>
  <c r="AI364" i="3" s="1"/>
  <c r="AJ364" i="3" s="1"/>
  <c r="AK364" i="3" s="1"/>
  <c r="AF367" i="3"/>
  <c r="AF406" i="3"/>
  <c r="AF409" i="3"/>
  <c r="AH409" i="3" s="1"/>
  <c r="AI409" i="3" s="1"/>
  <c r="AJ409" i="3" s="1"/>
  <c r="AK409" i="3" s="1"/>
  <c r="AF425" i="3"/>
  <c r="AH425" i="3" s="1"/>
  <c r="AI425" i="3" s="1"/>
  <c r="AJ425" i="3" s="1"/>
  <c r="AK425" i="3" s="1"/>
  <c r="AF428" i="3"/>
  <c r="AH428" i="3" s="1"/>
  <c r="AI428" i="3" s="1"/>
  <c r="AJ428" i="3" s="1"/>
  <c r="AK428" i="3" s="1"/>
  <c r="AG431" i="3"/>
  <c r="AF453" i="3"/>
  <c r="AD428" i="3"/>
  <c r="AF496" i="3"/>
  <c r="AH496" i="3" s="1"/>
  <c r="AI496" i="3" s="1"/>
  <c r="AJ496" i="3" s="1"/>
  <c r="AK496" i="3" s="1"/>
  <c r="AF512" i="3"/>
  <c r="AH512" i="3" s="1"/>
  <c r="AI512" i="3" s="1"/>
  <c r="AJ512" i="3" s="1"/>
  <c r="AK512" i="3" s="1"/>
  <c r="AF544" i="3"/>
  <c r="AH544" i="3" s="1"/>
  <c r="AI544" i="3" s="1"/>
  <c r="AJ544" i="3" s="1"/>
  <c r="AK544" i="3" s="1"/>
  <c r="AF560" i="3"/>
  <c r="AH560" i="3" s="1"/>
  <c r="AI560" i="3" s="1"/>
  <c r="AJ560" i="3" s="1"/>
  <c r="AK560" i="3" s="1"/>
  <c r="AH422" i="3"/>
  <c r="AI422" i="3" s="1"/>
  <c r="AJ422" i="3" s="1"/>
  <c r="AK422" i="3" s="1"/>
  <c r="AF450" i="3"/>
  <c r="AH450" i="3" s="1"/>
  <c r="AI450" i="3" s="1"/>
  <c r="AJ450" i="3" s="1"/>
  <c r="AK450" i="3" s="1"/>
  <c r="AG453" i="3"/>
  <c r="AD369" i="3"/>
  <c r="AD381" i="3"/>
  <c r="AD393" i="3"/>
  <c r="AD363" i="3"/>
  <c r="AF481" i="3"/>
  <c r="AH481" i="3" s="1"/>
  <c r="AI481" i="3" s="1"/>
  <c r="AF534" i="3"/>
  <c r="AH534" i="3" s="1"/>
  <c r="AI534" i="3" s="1"/>
  <c r="AJ534" i="3" s="1"/>
  <c r="AK534" i="3" s="1"/>
  <c r="AF582" i="3"/>
  <c r="AH582" i="3" s="1"/>
  <c r="AI582" i="3" s="1"/>
  <c r="AJ582" i="3" s="1"/>
  <c r="AK582" i="3" s="1"/>
  <c r="AF593" i="3"/>
  <c r="AH593" i="3" s="1"/>
  <c r="AI593" i="3" s="1"/>
  <c r="AJ593" i="3" s="1"/>
  <c r="AK593" i="3" s="1"/>
  <c r="AF394" i="3"/>
  <c r="AH394" i="3" s="1"/>
  <c r="AI394" i="3" s="1"/>
  <c r="AJ394" i="3" s="1"/>
  <c r="AK394" i="3" s="1"/>
  <c r="AF397" i="3"/>
  <c r="AH397" i="3" s="1"/>
  <c r="AI397" i="3" s="1"/>
  <c r="AJ397" i="3" s="1"/>
  <c r="AK397" i="3" s="1"/>
  <c r="AF413" i="3"/>
  <c r="AH413" i="3" s="1"/>
  <c r="AI413" i="3" s="1"/>
  <c r="AJ413" i="3" s="1"/>
  <c r="AK413" i="3" s="1"/>
  <c r="AF416" i="3"/>
  <c r="AH416" i="3" s="1"/>
  <c r="AI416" i="3" s="1"/>
  <c r="AJ416" i="3" s="1"/>
  <c r="AK416" i="3" s="1"/>
  <c r="AG419" i="3"/>
  <c r="AH419" i="3" s="1"/>
  <c r="AI419" i="3" s="1"/>
  <c r="AJ419" i="3" s="1"/>
  <c r="AK419" i="3" s="1"/>
  <c r="AF441" i="3"/>
  <c r="AH441" i="3" s="1"/>
  <c r="AI441" i="3" s="1"/>
  <c r="AJ441" i="3" s="1"/>
  <c r="AK441" i="3" s="1"/>
  <c r="AF466" i="3"/>
  <c r="AH466" i="3" s="1"/>
  <c r="AI466" i="3" s="1"/>
  <c r="AJ466" i="3" s="1"/>
  <c r="AK466" i="3" s="1"/>
  <c r="AF469" i="3"/>
  <c r="AH469" i="3" s="1"/>
  <c r="AI469" i="3" s="1"/>
  <c r="AJ469" i="3" s="1"/>
  <c r="AK469" i="3" s="1"/>
  <c r="AD370" i="3"/>
  <c r="AD382" i="3"/>
  <c r="AD394" i="3"/>
  <c r="AD406" i="3"/>
  <c r="AD418" i="3"/>
  <c r="AD430" i="3"/>
  <c r="AD442" i="3"/>
  <c r="AD454" i="3"/>
  <c r="AD466" i="3"/>
  <c r="AH407" i="3"/>
  <c r="AI407" i="3" s="1"/>
  <c r="AJ407" i="3" s="1"/>
  <c r="AK407" i="3" s="1"/>
  <c r="AH410" i="3"/>
  <c r="AI410" i="3" s="1"/>
  <c r="AJ410" i="3" s="1"/>
  <c r="AK410" i="3" s="1"/>
  <c r="AH438" i="3"/>
  <c r="AI438" i="3" s="1"/>
  <c r="AJ438" i="3" s="1"/>
  <c r="AK438" i="3" s="1"/>
  <c r="AD407" i="3"/>
  <c r="AF519" i="3"/>
  <c r="AH519" i="3" s="1"/>
  <c r="AI519" i="3" s="1"/>
  <c r="AJ519" i="3" s="1"/>
  <c r="AK519" i="3" s="1"/>
  <c r="AD524" i="3"/>
  <c r="AF535" i="3"/>
  <c r="AH535" i="3" s="1"/>
  <c r="AI535" i="3" s="1"/>
  <c r="AJ535" i="3" s="1"/>
  <c r="AK535" i="3" s="1"/>
  <c r="AF567" i="3"/>
  <c r="AH567" i="3" s="1"/>
  <c r="AI567" i="3" s="1"/>
  <c r="AJ567" i="3" s="1"/>
  <c r="AK567" i="3" s="1"/>
  <c r="AD572" i="3"/>
  <c r="AF583" i="3"/>
  <c r="AH583" i="3" s="1"/>
  <c r="AI583" i="3" s="1"/>
  <c r="AJ583" i="3" s="1"/>
  <c r="AK583" i="3" s="1"/>
  <c r="AD594" i="3"/>
  <c r="AF388" i="3"/>
  <c r="AH388" i="3" s="1"/>
  <c r="AI388" i="3" s="1"/>
  <c r="AJ388" i="3" s="1"/>
  <c r="AK388" i="3" s="1"/>
  <c r="AF391" i="3"/>
  <c r="AH391" i="3" s="1"/>
  <c r="AI391" i="3" s="1"/>
  <c r="AJ391" i="3" s="1"/>
  <c r="AK391" i="3" s="1"/>
  <c r="AF401" i="3"/>
  <c r="AH401" i="3" s="1"/>
  <c r="AI401" i="3" s="1"/>
  <c r="AJ401" i="3" s="1"/>
  <c r="AK401" i="3" s="1"/>
  <c r="AF404" i="3"/>
  <c r="AH404" i="3" s="1"/>
  <c r="AI404" i="3" s="1"/>
  <c r="AJ404" i="3" s="1"/>
  <c r="AK404" i="3" s="1"/>
  <c r="AF429" i="3"/>
  <c r="AH429" i="3" s="1"/>
  <c r="AI429" i="3" s="1"/>
  <c r="AJ429" i="3" s="1"/>
  <c r="AK429" i="3" s="1"/>
  <c r="AF454" i="3"/>
  <c r="AF457" i="3"/>
  <c r="AH457" i="3" s="1"/>
  <c r="AI457" i="3" s="1"/>
  <c r="AJ457" i="3" s="1"/>
  <c r="AK457" i="3" s="1"/>
  <c r="AF473" i="3"/>
  <c r="AH473" i="3" s="1"/>
  <c r="AI473" i="3" s="1"/>
  <c r="AJ473" i="3" s="1"/>
  <c r="AK473" i="3" s="1"/>
  <c r="AF476" i="3"/>
  <c r="AH476" i="3" s="1"/>
  <c r="AI476" i="3" s="1"/>
  <c r="AJ476" i="3" s="1"/>
  <c r="AK476" i="3" s="1"/>
  <c r="AH395" i="3"/>
  <c r="AI395" i="3" s="1"/>
  <c r="AJ395" i="3" s="1"/>
  <c r="AK395" i="3" s="1"/>
  <c r="AH423" i="3"/>
  <c r="AI423" i="3" s="1"/>
  <c r="AJ423" i="3" s="1"/>
  <c r="AK423" i="3" s="1"/>
  <c r="AH426" i="3"/>
  <c r="AI426" i="3" s="1"/>
  <c r="AJ426" i="3" s="1"/>
  <c r="AK426" i="3" s="1"/>
  <c r="AH467" i="3"/>
  <c r="AI467" i="3" s="1"/>
  <c r="AJ467" i="3" s="1"/>
  <c r="AK467" i="3" s="1"/>
  <c r="AH470" i="3"/>
  <c r="AI470" i="3" s="1"/>
  <c r="AJ470" i="3" s="1"/>
  <c r="AK470" i="3" s="1"/>
  <c r="AD373" i="3"/>
  <c r="AD385" i="3"/>
  <c r="AD397" i="3"/>
  <c r="AD409" i="3"/>
  <c r="AD421" i="3"/>
  <c r="AD445" i="3"/>
  <c r="AD457" i="3"/>
  <c r="AC602" i="3"/>
  <c r="AG602" i="3" s="1"/>
  <c r="AH387" i="3"/>
  <c r="AI387" i="3" s="1"/>
  <c r="AJ387" i="3" s="1"/>
  <c r="AK387" i="3" s="1"/>
  <c r="AH375" i="3"/>
  <c r="AI375" i="3" s="1"/>
  <c r="AJ375" i="3" s="1"/>
  <c r="AK375" i="3" s="1"/>
  <c r="AH400" i="3"/>
  <c r="AI400" i="3" s="1"/>
  <c r="AJ400" i="3" s="1"/>
  <c r="AK400" i="3" s="1"/>
  <c r="AH406" i="3"/>
  <c r="AI406" i="3" s="1"/>
  <c r="AJ406" i="3" s="1"/>
  <c r="AK406" i="3" s="1"/>
  <c r="AH412" i="3"/>
  <c r="AI412" i="3" s="1"/>
  <c r="AJ412" i="3" s="1"/>
  <c r="AK412" i="3" s="1"/>
  <c r="AH424" i="3"/>
  <c r="AI424" i="3" s="1"/>
  <c r="AJ424" i="3" s="1"/>
  <c r="AK424" i="3" s="1"/>
  <c r="AH430" i="3"/>
  <c r="AI430" i="3" s="1"/>
  <c r="AJ430" i="3" s="1"/>
  <c r="AK430" i="3" s="1"/>
  <c r="AH436" i="3"/>
  <c r="AI436" i="3" s="1"/>
  <c r="AJ436" i="3" s="1"/>
  <c r="AK436" i="3" s="1"/>
  <c r="AH442" i="3"/>
  <c r="AI442" i="3" s="1"/>
  <c r="AJ442" i="3" s="1"/>
  <c r="AK442" i="3" s="1"/>
  <c r="AH448" i="3"/>
  <c r="AI448" i="3" s="1"/>
  <c r="AJ448" i="3" s="1"/>
  <c r="AK448" i="3" s="1"/>
  <c r="AH454" i="3"/>
  <c r="AI454" i="3" s="1"/>
  <c r="AJ454" i="3" s="1"/>
  <c r="AK454" i="3" s="1"/>
  <c r="AH460" i="3"/>
  <c r="AI460" i="3" s="1"/>
  <c r="AJ460" i="3" s="1"/>
  <c r="AK460" i="3" s="1"/>
  <c r="AH472" i="3"/>
  <c r="AI472" i="3" s="1"/>
  <c r="AJ472" i="3" s="1"/>
  <c r="AK472" i="3" s="1"/>
  <c r="AH382" i="3"/>
  <c r="AI382" i="3" s="1"/>
  <c r="AJ382" i="3" s="1"/>
  <c r="AK382" i="3" s="1"/>
  <c r="AH376" i="3"/>
  <c r="AI376" i="3" s="1"/>
  <c r="AJ376" i="3" s="1"/>
  <c r="AK376" i="3" s="1"/>
  <c r="AH385" i="3"/>
  <c r="AI385" i="3" s="1"/>
  <c r="AJ385" i="3" s="1"/>
  <c r="AK385" i="3" s="1"/>
  <c r="AH367" i="3"/>
  <c r="AI367" i="3" s="1"/>
  <c r="AJ367" i="3" s="1"/>
  <c r="AK367" i="3" s="1"/>
  <c r="AH393" i="3"/>
  <c r="AI393" i="3" s="1"/>
  <c r="AJ393" i="3" s="1"/>
  <c r="AK393" i="3" s="1"/>
  <c r="AH363" i="3"/>
  <c r="AI363" i="3" s="1"/>
  <c r="AD481" i="3"/>
  <c r="AF494" i="3"/>
  <c r="AH494" i="3" s="1"/>
  <c r="AI494" i="3" s="1"/>
  <c r="AJ494" i="3" s="1"/>
  <c r="AK494" i="3" s="1"/>
  <c r="AF499" i="3"/>
  <c r="AH499" i="3" s="1"/>
  <c r="AI499" i="3" s="1"/>
  <c r="AJ499" i="3" s="1"/>
  <c r="AK499" i="3" s="1"/>
  <c r="AD504" i="3"/>
  <c r="AF518" i="3"/>
  <c r="AH518" i="3" s="1"/>
  <c r="AI518" i="3" s="1"/>
  <c r="AJ518" i="3" s="1"/>
  <c r="AK518" i="3" s="1"/>
  <c r="AF523" i="3"/>
  <c r="AH523" i="3" s="1"/>
  <c r="AI523" i="3" s="1"/>
  <c r="AJ523" i="3" s="1"/>
  <c r="AK523" i="3" s="1"/>
  <c r="AD528" i="3"/>
  <c r="AF542" i="3"/>
  <c r="AH542" i="3" s="1"/>
  <c r="AI542" i="3" s="1"/>
  <c r="AJ542" i="3" s="1"/>
  <c r="AK542" i="3" s="1"/>
  <c r="AF547" i="3"/>
  <c r="AH547" i="3" s="1"/>
  <c r="AI547" i="3" s="1"/>
  <c r="AJ547" i="3" s="1"/>
  <c r="AK547" i="3" s="1"/>
  <c r="AD552" i="3"/>
  <c r="AF566" i="3"/>
  <c r="AH566" i="3" s="1"/>
  <c r="AI566" i="3" s="1"/>
  <c r="AJ566" i="3" s="1"/>
  <c r="AK566" i="3" s="1"/>
  <c r="AF571" i="3"/>
  <c r="AH571" i="3" s="1"/>
  <c r="AI571" i="3" s="1"/>
  <c r="AJ571" i="3" s="1"/>
  <c r="AK571" i="3" s="1"/>
  <c r="AD576" i="3"/>
  <c r="AF590" i="3"/>
  <c r="AH590" i="3" s="1"/>
  <c r="AI590" i="3" s="1"/>
  <c r="AJ590" i="3" s="1"/>
  <c r="AK590" i="3" s="1"/>
  <c r="AF504" i="3"/>
  <c r="AH504" i="3" s="1"/>
  <c r="AI504" i="3" s="1"/>
  <c r="AJ504" i="3" s="1"/>
  <c r="AK504" i="3" s="1"/>
  <c r="AD514" i="3"/>
  <c r="AF528" i="3"/>
  <c r="AH528" i="3" s="1"/>
  <c r="AI528" i="3" s="1"/>
  <c r="AJ528" i="3" s="1"/>
  <c r="AK528" i="3" s="1"/>
  <c r="AD538" i="3"/>
  <c r="AF552" i="3"/>
  <c r="AH552" i="3" s="1"/>
  <c r="AI552" i="3" s="1"/>
  <c r="AJ552" i="3" s="1"/>
  <c r="AK552" i="3" s="1"/>
  <c r="AF557" i="3"/>
  <c r="AH557" i="3" s="1"/>
  <c r="AI557" i="3" s="1"/>
  <c r="AJ557" i="3" s="1"/>
  <c r="AK557" i="3" s="1"/>
  <c r="AD562" i="3"/>
  <c r="AF576" i="3"/>
  <c r="AH576" i="3" s="1"/>
  <c r="AI576" i="3" s="1"/>
  <c r="AJ576" i="3" s="1"/>
  <c r="AK576" i="3" s="1"/>
  <c r="AF581" i="3"/>
  <c r="AH581" i="3" s="1"/>
  <c r="AI581" i="3" s="1"/>
  <c r="AJ581" i="3" s="1"/>
  <c r="AK581" i="3" s="1"/>
  <c r="AD586" i="3"/>
  <c r="AD486" i="3"/>
  <c r="AF500" i="3"/>
  <c r="AH500" i="3" s="1"/>
  <c r="AI500" i="3" s="1"/>
  <c r="AJ500" i="3" s="1"/>
  <c r="AK500" i="3" s="1"/>
  <c r="AF505" i="3"/>
  <c r="AH505" i="3" s="1"/>
  <c r="AI505" i="3" s="1"/>
  <c r="AJ505" i="3" s="1"/>
  <c r="AK505" i="3" s="1"/>
  <c r="AD510" i="3"/>
  <c r="AF524" i="3"/>
  <c r="AH524" i="3" s="1"/>
  <c r="AI524" i="3" s="1"/>
  <c r="AJ524" i="3" s="1"/>
  <c r="AK524" i="3" s="1"/>
  <c r="AF529" i="3"/>
  <c r="AH529" i="3" s="1"/>
  <c r="AI529" i="3" s="1"/>
  <c r="AJ529" i="3" s="1"/>
  <c r="AK529" i="3" s="1"/>
  <c r="AD534" i="3"/>
  <c r="AF553" i="3"/>
  <c r="AH553" i="3" s="1"/>
  <c r="AI553" i="3" s="1"/>
  <c r="AJ553" i="3" s="1"/>
  <c r="AK553" i="3" s="1"/>
  <c r="AD558" i="3"/>
  <c r="AF577" i="3"/>
  <c r="AH577" i="3" s="1"/>
  <c r="AI577" i="3" s="1"/>
  <c r="AJ577" i="3" s="1"/>
  <c r="AK577" i="3" s="1"/>
  <c r="AD582" i="3"/>
  <c r="AD482" i="3"/>
  <c r="AF501" i="3"/>
  <c r="AH501" i="3" s="1"/>
  <c r="AI501" i="3" s="1"/>
  <c r="AJ501" i="3" s="1"/>
  <c r="AK501" i="3" s="1"/>
  <c r="AD506" i="3"/>
  <c r="AF525" i="3"/>
  <c r="AH525" i="3" s="1"/>
  <c r="AI525" i="3" s="1"/>
  <c r="AJ525" i="3" s="1"/>
  <c r="AK525" i="3" s="1"/>
  <c r="AD530" i="3"/>
  <c r="AF549" i="3"/>
  <c r="AH549" i="3" s="1"/>
  <c r="AI549" i="3" s="1"/>
  <c r="AJ549" i="3" s="1"/>
  <c r="AK549" i="3" s="1"/>
  <c r="AD554" i="3"/>
  <c r="AF573" i="3"/>
  <c r="AH573" i="3" s="1"/>
  <c r="AI573" i="3" s="1"/>
  <c r="AJ573" i="3" s="1"/>
  <c r="AK573" i="3" s="1"/>
  <c r="AD578" i="3"/>
  <c r="AF482" i="3"/>
  <c r="AH482" i="3" s="1"/>
  <c r="AI482" i="3" s="1"/>
  <c r="AJ482" i="3" s="1"/>
  <c r="AK482" i="3" s="1"/>
  <c r="AF506" i="3"/>
  <c r="AH506" i="3" s="1"/>
  <c r="AI506" i="3" s="1"/>
  <c r="AJ506" i="3" s="1"/>
  <c r="AK506" i="3" s="1"/>
  <c r="AF530" i="3"/>
  <c r="AH530" i="3" s="1"/>
  <c r="AI530" i="3" s="1"/>
  <c r="AJ530" i="3" s="1"/>
  <c r="AK530" i="3" s="1"/>
  <c r="AF554" i="3"/>
  <c r="AH554" i="3" s="1"/>
  <c r="AI554" i="3" s="1"/>
  <c r="AJ554" i="3" s="1"/>
  <c r="AK554" i="3" s="1"/>
  <c r="AF578" i="3"/>
  <c r="AH578" i="3" s="1"/>
  <c r="AI578" i="3" s="1"/>
  <c r="AJ578" i="3" s="1"/>
  <c r="AK578" i="3" s="1"/>
  <c r="AD588" i="3"/>
  <c r="AF492" i="3"/>
  <c r="AH492" i="3" s="1"/>
  <c r="AI492" i="3" s="1"/>
  <c r="AJ492" i="3" s="1"/>
  <c r="AK492" i="3" s="1"/>
  <c r="AF497" i="3"/>
  <c r="AH497" i="3" s="1"/>
  <c r="AI497" i="3" s="1"/>
  <c r="AJ497" i="3" s="1"/>
  <c r="AK497" i="3" s="1"/>
  <c r="AD502" i="3"/>
  <c r="AF516" i="3"/>
  <c r="AH516" i="3" s="1"/>
  <c r="AI516" i="3" s="1"/>
  <c r="AJ516" i="3" s="1"/>
  <c r="AK516" i="3" s="1"/>
  <c r="AF521" i="3"/>
  <c r="AH521" i="3" s="1"/>
  <c r="AI521" i="3" s="1"/>
  <c r="AJ521" i="3" s="1"/>
  <c r="AK521" i="3" s="1"/>
  <c r="AD526" i="3"/>
  <c r="AF540" i="3"/>
  <c r="AH540" i="3" s="1"/>
  <c r="AI540" i="3" s="1"/>
  <c r="AJ540" i="3" s="1"/>
  <c r="AK540" i="3" s="1"/>
  <c r="AF545" i="3"/>
  <c r="AH545" i="3" s="1"/>
  <c r="AI545" i="3" s="1"/>
  <c r="AJ545" i="3" s="1"/>
  <c r="AK545" i="3" s="1"/>
  <c r="AD550" i="3"/>
  <c r="AF564" i="3"/>
  <c r="AH564" i="3" s="1"/>
  <c r="AI564" i="3" s="1"/>
  <c r="AJ564" i="3" s="1"/>
  <c r="AK564" i="3" s="1"/>
  <c r="AF569" i="3"/>
  <c r="AH569" i="3" s="1"/>
  <c r="AI569" i="3" s="1"/>
  <c r="AJ569" i="3" s="1"/>
  <c r="AK569" i="3" s="1"/>
  <c r="AD574" i="3"/>
  <c r="AF502" i="3"/>
  <c r="AH502" i="3" s="1"/>
  <c r="AI502" i="3" s="1"/>
  <c r="AJ502" i="3" s="1"/>
  <c r="AK502" i="3" s="1"/>
  <c r="AF526" i="3"/>
  <c r="AH526" i="3" s="1"/>
  <c r="AI526" i="3" s="1"/>
  <c r="AJ526" i="3" s="1"/>
  <c r="AK526" i="3" s="1"/>
  <c r="AF550" i="3"/>
  <c r="AH550" i="3" s="1"/>
  <c r="AI550" i="3" s="1"/>
  <c r="AJ550" i="3" s="1"/>
  <c r="AK550" i="3" s="1"/>
  <c r="AF574" i="3"/>
  <c r="AH574" i="3" s="1"/>
  <c r="AI574" i="3" s="1"/>
  <c r="AJ574" i="3" s="1"/>
  <c r="AK574" i="3" s="1"/>
  <c r="AF489" i="3"/>
  <c r="AH489" i="3" s="1"/>
  <c r="AI489" i="3" s="1"/>
  <c r="AJ489" i="3" s="1"/>
  <c r="AK489" i="3" s="1"/>
  <c r="AD494" i="3"/>
  <c r="AF513" i="3"/>
  <c r="AH513" i="3" s="1"/>
  <c r="AI513" i="3" s="1"/>
  <c r="AJ513" i="3" s="1"/>
  <c r="AK513" i="3" s="1"/>
  <c r="AD518" i="3"/>
  <c r="AF537" i="3"/>
  <c r="AH537" i="3" s="1"/>
  <c r="AI537" i="3" s="1"/>
  <c r="AJ537" i="3" s="1"/>
  <c r="AK537" i="3" s="1"/>
  <c r="AD542" i="3"/>
  <c r="AF561" i="3"/>
  <c r="AH561" i="3" s="1"/>
  <c r="AI561" i="3" s="1"/>
  <c r="AJ561" i="3" s="1"/>
  <c r="AK561" i="3" s="1"/>
  <c r="AD566" i="3"/>
  <c r="AF585" i="3"/>
  <c r="AH585" i="3" s="1"/>
  <c r="AI585" i="3" s="1"/>
  <c r="AJ585" i="3" s="1"/>
  <c r="AK585" i="3" s="1"/>
  <c r="AD590" i="3"/>
  <c r="AD483" i="3"/>
  <c r="AD485" i="3"/>
  <c r="AD487" i="3"/>
  <c r="AD489" i="3"/>
  <c r="AD491" i="3"/>
  <c r="AD493" i="3"/>
  <c r="AD495" i="3"/>
  <c r="AD497" i="3"/>
  <c r="AD499" i="3"/>
  <c r="AD501" i="3"/>
  <c r="AD503" i="3"/>
  <c r="AD505" i="3"/>
  <c r="AD507" i="3"/>
  <c r="AD509" i="3"/>
  <c r="AD511" i="3"/>
  <c r="AD513" i="3"/>
  <c r="AD515" i="3"/>
  <c r="AD517" i="3"/>
  <c r="AD519" i="3"/>
  <c r="AD521" i="3"/>
  <c r="AD523" i="3"/>
  <c r="AD525" i="3"/>
  <c r="AD527" i="3"/>
  <c r="AD529" i="3"/>
  <c r="AD531" i="3"/>
  <c r="AD533" i="3"/>
  <c r="AD535" i="3"/>
  <c r="AD537" i="3"/>
  <c r="AD539" i="3"/>
  <c r="AD541" i="3"/>
  <c r="AD543" i="3"/>
  <c r="AD545" i="3"/>
  <c r="AD547" i="3"/>
  <c r="AD549" i="3"/>
  <c r="AD551" i="3"/>
  <c r="AD553" i="3"/>
  <c r="AD555" i="3"/>
  <c r="AD557" i="3"/>
  <c r="AD559" i="3"/>
  <c r="AD561" i="3"/>
  <c r="AD563" i="3"/>
  <c r="AD565" i="3"/>
  <c r="AD567" i="3"/>
  <c r="AD569" i="3"/>
  <c r="AD571" i="3"/>
  <c r="AD573" i="3"/>
  <c r="AD575" i="3"/>
  <c r="AD577" i="3"/>
  <c r="AD579" i="3"/>
  <c r="AD581" i="3"/>
  <c r="AD583" i="3"/>
  <c r="AD585" i="3"/>
  <c r="AD587" i="3"/>
  <c r="AD589" i="3"/>
  <c r="AD591" i="3"/>
  <c r="AD593" i="3"/>
  <c r="BS6" i="1"/>
  <c r="CM13" i="1"/>
  <c r="CM98" i="1"/>
  <c r="BK12" i="1"/>
  <c r="CA9" i="1"/>
  <c r="BW76" i="1"/>
  <c r="BK2" i="1"/>
  <c r="CE11" i="1"/>
  <c r="BC12" i="1"/>
  <c r="BK46" i="1"/>
  <c r="CL2" i="1"/>
  <c r="CM2" i="1" s="1"/>
  <c r="CE52" i="1"/>
  <c r="BG11" i="1"/>
  <c r="BO36" i="1"/>
  <c r="CQ101" i="1"/>
  <c r="CI15" i="1"/>
  <c r="CQ31" i="1"/>
  <c r="BG45" i="1"/>
  <c r="CM46" i="1"/>
  <c r="BK47" i="1"/>
  <c r="CA85" i="1"/>
  <c r="CI112" i="1"/>
  <c r="BG113" i="1"/>
  <c r="BW9" i="1"/>
  <c r="BG17" i="1"/>
  <c r="BK6" i="1"/>
  <c r="CI73" i="1"/>
  <c r="BG74" i="1"/>
  <c r="CQ74" i="1"/>
  <c r="CI75" i="1"/>
  <c r="BK76" i="1"/>
  <c r="CA76" i="1"/>
  <c r="CQ107" i="1"/>
  <c r="BK9" i="1"/>
  <c r="CQ20" i="1"/>
  <c r="CA25" i="1"/>
  <c r="CI30" i="1"/>
  <c r="CE45" i="1"/>
  <c r="CQ2" i="1"/>
  <c r="BK4" i="1"/>
  <c r="CI6" i="1"/>
  <c r="BG7" i="1"/>
  <c r="BW38" i="1"/>
  <c r="CA109" i="1"/>
  <c r="BK88" i="1"/>
  <c r="BS89" i="1"/>
  <c r="BW94" i="1"/>
  <c r="BC96" i="1"/>
  <c r="BS96" i="1"/>
  <c r="BO97" i="1"/>
  <c r="CQ97" i="1"/>
  <c r="BO98" i="1"/>
  <c r="BO107" i="1"/>
  <c r="BC3" i="1"/>
  <c r="CA4" i="1"/>
  <c r="BW3" i="1"/>
  <c r="BW5" i="1"/>
  <c r="BK16" i="1"/>
  <c r="BW32" i="1"/>
  <c r="CM32" i="1"/>
  <c r="BG34" i="1"/>
  <c r="CA34" i="1"/>
  <c r="CA49" i="1"/>
  <c r="CQ49" i="1"/>
  <c r="CQ76" i="1"/>
  <c r="BG86" i="1"/>
  <c r="CA93" i="1"/>
  <c r="CM110" i="1"/>
  <c r="BM10" i="1"/>
  <c r="BC41" i="1"/>
  <c r="BG43" i="1"/>
  <c r="BC4" i="1"/>
  <c r="CE4" i="1"/>
  <c r="BW15" i="1"/>
  <c r="BC39" i="1"/>
  <c r="CE19" i="1"/>
  <c r="CM25" i="1"/>
  <c r="BK26" i="1"/>
  <c r="BG31" i="1"/>
  <c r="BC32" i="1"/>
  <c r="BG92" i="1"/>
  <c r="CE92" i="1"/>
  <c r="BO94" i="1"/>
  <c r="BC95" i="1"/>
  <c r="BK96" i="1"/>
  <c r="CA103" i="1"/>
  <c r="BC104" i="1"/>
  <c r="CI106" i="1"/>
  <c r="BG107" i="1"/>
  <c r="BG2" i="1"/>
  <c r="CA17" i="1"/>
  <c r="BC23" i="1"/>
  <c r="CA23" i="1"/>
  <c r="CQ23" i="1"/>
  <c r="CE34" i="1"/>
  <c r="CI38" i="1"/>
  <c r="CM42" i="1"/>
  <c r="BC77" i="1"/>
  <c r="BK78" i="1"/>
  <c r="BG81" i="1"/>
  <c r="CQ81" i="1"/>
  <c r="CM83" i="1"/>
  <c r="CI84" i="1"/>
  <c r="BG85" i="1"/>
  <c r="BC97" i="1"/>
  <c r="BG105" i="1"/>
  <c r="BW105" i="1"/>
  <c r="CJ53" i="1"/>
  <c r="CM53" i="1" s="1"/>
  <c r="CA7" i="1"/>
  <c r="BY14" i="1"/>
  <c r="BC33" i="1"/>
  <c r="CI34" i="1"/>
  <c r="BC91" i="1"/>
  <c r="CI91" i="1"/>
  <c r="BW99" i="1"/>
  <c r="BK105" i="1"/>
  <c r="BX2" i="1"/>
  <c r="BG4" i="1"/>
  <c r="CM4" i="1"/>
  <c r="CM7" i="1"/>
  <c r="BW31" i="1"/>
  <c r="CM31" i="1"/>
  <c r="BC38" i="1"/>
  <c r="BG40" i="1"/>
  <c r="CQ40" i="1"/>
  <c r="CI41" i="1"/>
  <c r="CQ50" i="1"/>
  <c r="BK55" i="1"/>
  <c r="BK59" i="1"/>
  <c r="CA60" i="1"/>
  <c r="CM62" i="1"/>
  <c r="BO63" i="1"/>
  <c r="CE64" i="1"/>
  <c r="BC65" i="1"/>
  <c r="CM65" i="1"/>
  <c r="BK66" i="1"/>
  <c r="BK67" i="1"/>
  <c r="BC68" i="1"/>
  <c r="CE68" i="1"/>
  <c r="CI69" i="1"/>
  <c r="BK70" i="1"/>
  <c r="CI70" i="1"/>
  <c r="CA71" i="1"/>
  <c r="BW73" i="1"/>
  <c r="CM73" i="1"/>
  <c r="BO76" i="1"/>
  <c r="BG90" i="1"/>
  <c r="BG93" i="1"/>
  <c r="BC94" i="1"/>
  <c r="CM104" i="1"/>
  <c r="BC106" i="1"/>
  <c r="BK108" i="1"/>
  <c r="BK109" i="1"/>
  <c r="BC115" i="1"/>
  <c r="CA115" i="1"/>
  <c r="CH2" i="1"/>
  <c r="CI2" i="1" s="1"/>
  <c r="CA15" i="1"/>
  <c r="CQ15" i="1"/>
  <c r="BO16" i="1"/>
  <c r="CA28" i="1"/>
  <c r="BC82" i="1"/>
  <c r="BC83" i="1"/>
  <c r="CA83" i="1"/>
  <c r="BO86" i="1"/>
  <c r="CI87" i="1"/>
  <c r="CQ95" i="1"/>
  <c r="BG98" i="1"/>
  <c r="CA101" i="1"/>
  <c r="BO113" i="1"/>
  <c r="CE113" i="1"/>
  <c r="CL17" i="1"/>
  <c r="CM17" i="1" s="1"/>
  <c r="BS36" i="1"/>
  <c r="BG37" i="1"/>
  <c r="BW74" i="1"/>
  <c r="BK93" i="1"/>
  <c r="CE99" i="1"/>
  <c r="CI105" i="1"/>
  <c r="BS108" i="1"/>
  <c r="CA110" i="1"/>
  <c r="BT53" i="1"/>
  <c r="BC16" i="1"/>
  <c r="CM22" i="1"/>
  <c r="BW49" i="1"/>
  <c r="CQ80" i="1"/>
  <c r="CE83" i="1"/>
  <c r="BG101" i="1"/>
  <c r="CI109" i="1"/>
  <c r="CI3" i="1"/>
  <c r="CQ5" i="1"/>
  <c r="CK17" i="1"/>
  <c r="BS5" i="1"/>
  <c r="CI50" i="1"/>
  <c r="BC55" i="1"/>
  <c r="CM55" i="1"/>
  <c r="BG58" i="1"/>
  <c r="BW67" i="1"/>
  <c r="BW69" i="1"/>
  <c r="CA70" i="1"/>
  <c r="BO73" i="1"/>
  <c r="BC74" i="1"/>
  <c r="BK75" i="1"/>
  <c r="BG76" i="1"/>
  <c r="CM94" i="1"/>
  <c r="BW106" i="1"/>
  <c r="BC53" i="1"/>
  <c r="CE8" i="1"/>
  <c r="CQ12" i="1"/>
  <c r="BG16" i="1"/>
  <c r="BG18" i="1"/>
  <c r="BS26" i="1"/>
  <c r="CI44" i="1"/>
  <c r="BG78" i="1"/>
  <c r="CI79" i="1"/>
  <c r="BW81" i="1"/>
  <c r="CE86" i="1"/>
  <c r="CA95" i="1"/>
  <c r="CM100" i="1"/>
  <c r="BK101" i="1"/>
  <c r="BW109" i="1"/>
  <c r="BK114" i="1"/>
  <c r="G199" i="2" a="1"/>
  <c r="G199" i="2" s="1"/>
  <c r="J213" i="2" a="1"/>
  <c r="J213" i="2" s="1"/>
  <c r="G167" i="2" a="1"/>
  <c r="G167" i="2" s="1"/>
  <c r="I227" i="2" a="1"/>
  <c r="I227" i="2" s="1"/>
  <c r="G164" i="2" a="1"/>
  <c r="G164" i="2" s="1"/>
  <c r="G140" i="2" a="1"/>
  <c r="G140" i="2" s="1"/>
  <c r="G176" i="2" a="1"/>
  <c r="G176" i="2" s="1"/>
  <c r="D458" i="2"/>
  <c r="H344" i="2" a="1"/>
  <c r="H344" i="2" s="1"/>
  <c r="G344" i="2" a="1"/>
  <c r="G344" i="2" s="1"/>
  <c r="I344" i="2" a="1"/>
  <c r="I344" i="2" s="1"/>
  <c r="J344" i="2" a="1"/>
  <c r="J344" i="2" s="1"/>
  <c r="G122" i="2" a="1"/>
  <c r="G122" i="2" s="1"/>
  <c r="I225" i="2" a="1"/>
  <c r="I225" i="2" s="1"/>
  <c r="I196" i="2" a="1"/>
  <c r="I196" i="2" s="1"/>
  <c r="H122" i="2" a="1"/>
  <c r="H122" i="2" s="1"/>
  <c r="D237" i="2"/>
  <c r="J123" i="2" a="1"/>
  <c r="J123" i="2" s="1"/>
  <c r="H123" i="2" a="1"/>
  <c r="H123" i="2" s="1"/>
  <c r="D241" i="2"/>
  <c r="G127" i="2" a="1"/>
  <c r="G127" i="2" s="1"/>
  <c r="J127" i="2" a="1"/>
  <c r="J127" i="2" s="1"/>
  <c r="I127" i="2" a="1"/>
  <c r="I127" i="2" s="1"/>
  <c r="H127" i="2" a="1"/>
  <c r="H127" i="2" s="1"/>
  <c r="D245" i="2"/>
  <c r="J131" i="2" a="1"/>
  <c r="J131" i="2" s="1"/>
  <c r="I131" i="2" a="1"/>
  <c r="I131" i="2" s="1"/>
  <c r="H131" i="2" a="1"/>
  <c r="H131" i="2" s="1"/>
  <c r="D249" i="2"/>
  <c r="J135" i="2" a="1"/>
  <c r="J135" i="2" s="1"/>
  <c r="I135" i="2" a="1"/>
  <c r="I135" i="2" s="1"/>
  <c r="H135" i="2" a="1"/>
  <c r="H135" i="2" s="1"/>
  <c r="G135" i="2" a="1"/>
  <c r="G135" i="2" s="1"/>
  <c r="D253" i="2"/>
  <c r="G139" i="2" a="1"/>
  <c r="G139" i="2" s="1"/>
  <c r="J139" i="2" a="1"/>
  <c r="J139" i="2" s="1"/>
  <c r="I139" i="2" a="1"/>
  <c r="I139" i="2" s="1"/>
  <c r="H139" i="2" a="1"/>
  <c r="H139" i="2" s="1"/>
  <c r="D257" i="2"/>
  <c r="J143" i="2" a="1"/>
  <c r="J143" i="2" s="1"/>
  <c r="I143" i="2" a="1"/>
  <c r="I143" i="2" s="1"/>
  <c r="H143" i="2" a="1"/>
  <c r="H143" i="2" s="1"/>
  <c r="D261" i="2"/>
  <c r="J147" i="2" a="1"/>
  <c r="J147" i="2" s="1"/>
  <c r="I147" i="2" a="1"/>
  <c r="I147" i="2" s="1"/>
  <c r="H147" i="2" a="1"/>
  <c r="H147" i="2" s="1"/>
  <c r="G147" i="2" a="1"/>
  <c r="G147" i="2" s="1"/>
  <c r="D265" i="2"/>
  <c r="G151" i="2" a="1"/>
  <c r="G151" i="2" s="1"/>
  <c r="J151" i="2" a="1"/>
  <c r="J151" i="2" s="1"/>
  <c r="I151" i="2" a="1"/>
  <c r="I151" i="2" s="1"/>
  <c r="H151" i="2" a="1"/>
  <c r="H151" i="2" s="1"/>
  <c r="D269" i="2"/>
  <c r="J155" i="2" a="1"/>
  <c r="J155" i="2" s="1"/>
  <c r="I155" i="2" a="1"/>
  <c r="I155" i="2" s="1"/>
  <c r="H155" i="2" a="1"/>
  <c r="H155" i="2" s="1"/>
  <c r="D273" i="2"/>
  <c r="J159" i="2" a="1"/>
  <c r="J159" i="2" s="1"/>
  <c r="I159" i="2" a="1"/>
  <c r="I159" i="2" s="1"/>
  <c r="H159" i="2" a="1"/>
  <c r="H159" i="2" s="1"/>
  <c r="G159" i="2" a="1"/>
  <c r="G159" i="2" s="1"/>
  <c r="D277" i="2"/>
  <c r="G163" i="2" a="1"/>
  <c r="G163" i="2" s="1"/>
  <c r="J163" i="2" a="1"/>
  <c r="J163" i="2" s="1"/>
  <c r="I163" i="2" a="1"/>
  <c r="I163" i="2" s="1"/>
  <c r="H163" i="2" a="1"/>
  <c r="H163" i="2" s="1"/>
  <c r="D281" i="2"/>
  <c r="J167" i="2" a="1"/>
  <c r="J167" i="2" s="1"/>
  <c r="I167" i="2" a="1"/>
  <c r="I167" i="2" s="1"/>
  <c r="H167" i="2" a="1"/>
  <c r="H167" i="2" s="1"/>
  <c r="D285" i="2"/>
  <c r="J171" i="2" a="1"/>
  <c r="J171" i="2" s="1"/>
  <c r="I171" i="2" a="1"/>
  <c r="I171" i="2" s="1"/>
  <c r="H171" i="2" a="1"/>
  <c r="H171" i="2" s="1"/>
  <c r="G171" i="2" a="1"/>
  <c r="G171" i="2" s="1"/>
  <c r="D289" i="2"/>
  <c r="G175" i="2" a="1"/>
  <c r="G175" i="2" s="1"/>
  <c r="J175" i="2" a="1"/>
  <c r="J175" i="2" s="1"/>
  <c r="I175" i="2" a="1"/>
  <c r="I175" i="2" s="1"/>
  <c r="H175" i="2" a="1"/>
  <c r="H175" i="2" s="1"/>
  <c r="D293" i="2"/>
  <c r="J179" i="2" a="1"/>
  <c r="J179" i="2" s="1"/>
  <c r="I179" i="2" a="1"/>
  <c r="I179" i="2" s="1"/>
  <c r="H179" i="2" a="1"/>
  <c r="H179" i="2" s="1"/>
  <c r="D297" i="2"/>
  <c r="J183" i="2" a="1"/>
  <c r="J183" i="2" s="1"/>
  <c r="I183" i="2" a="1"/>
  <c r="I183" i="2" s="1"/>
  <c r="H183" i="2" a="1"/>
  <c r="H183" i="2" s="1"/>
  <c r="G183" i="2" a="1"/>
  <c r="G183" i="2" s="1"/>
  <c r="D301" i="2"/>
  <c r="J187" i="2" a="1"/>
  <c r="J187" i="2" s="1"/>
  <c r="I187" i="2" a="1"/>
  <c r="I187" i="2" s="1"/>
  <c r="H187" i="2" a="1"/>
  <c r="H187" i="2" s="1"/>
  <c r="G187" i="2" a="1"/>
  <c r="G187" i="2" s="1"/>
  <c r="D305" i="2"/>
  <c r="H191" i="2" a="1"/>
  <c r="H191" i="2" s="1"/>
  <c r="G191" i="2" a="1"/>
  <c r="G191" i="2" s="1"/>
  <c r="J191" i="2" a="1"/>
  <c r="J191" i="2" s="1"/>
  <c r="I191" i="2" a="1"/>
  <c r="I191" i="2" s="1"/>
  <c r="D309" i="2"/>
  <c r="J195" i="2" a="1"/>
  <c r="J195" i="2" s="1"/>
  <c r="I195" i="2" a="1"/>
  <c r="I195" i="2" s="1"/>
  <c r="H195" i="2" a="1"/>
  <c r="H195" i="2" s="1"/>
  <c r="G195" i="2" a="1"/>
  <c r="G195" i="2" s="1"/>
  <c r="D313" i="2"/>
  <c r="J199" i="2" a="1"/>
  <c r="J199" i="2" s="1"/>
  <c r="I199" i="2" a="1"/>
  <c r="I199" i="2" s="1"/>
  <c r="H199" i="2" a="1"/>
  <c r="H199" i="2" s="1"/>
  <c r="D317" i="2"/>
  <c r="H203" i="2" a="1"/>
  <c r="H203" i="2" s="1"/>
  <c r="G203" i="2" a="1"/>
  <c r="G203" i="2" s="1"/>
  <c r="J203" i="2" a="1"/>
  <c r="J203" i="2" s="1"/>
  <c r="I203" i="2" a="1"/>
  <c r="I203" i="2" s="1"/>
  <c r="D321" i="2"/>
  <c r="J207" i="2" a="1"/>
  <c r="J207" i="2" s="1"/>
  <c r="I207" i="2" a="1"/>
  <c r="I207" i="2" s="1"/>
  <c r="H207" i="2" a="1"/>
  <c r="H207" i="2" s="1"/>
  <c r="G207" i="2" a="1"/>
  <c r="G207" i="2" s="1"/>
  <c r="D325" i="2"/>
  <c r="J211" i="2" a="1"/>
  <c r="J211" i="2" s="1"/>
  <c r="I211" i="2" a="1"/>
  <c r="I211" i="2" s="1"/>
  <c r="G211" i="2" a="1"/>
  <c r="G211" i="2" s="1"/>
  <c r="D329" i="2"/>
  <c r="H215" i="2" a="1"/>
  <c r="H215" i="2" s="1"/>
  <c r="G215" i="2" a="1"/>
  <c r="G215" i="2" s="1"/>
  <c r="J215" i="2" a="1"/>
  <c r="J215" i="2" s="1"/>
  <c r="I215" i="2" a="1"/>
  <c r="I215" i="2" s="1"/>
  <c r="D333" i="2"/>
  <c r="J219" i="2" a="1"/>
  <c r="J219" i="2" s="1"/>
  <c r="I219" i="2" a="1"/>
  <c r="I219" i="2" s="1"/>
  <c r="H219" i="2" a="1"/>
  <c r="H219" i="2" s="1"/>
  <c r="G219" i="2" a="1"/>
  <c r="G219" i="2" s="1"/>
  <c r="D337" i="2"/>
  <c r="J223" i="2" a="1"/>
  <c r="J223" i="2" s="1"/>
  <c r="I223" i="2" a="1"/>
  <c r="I223" i="2" s="1"/>
  <c r="G223" i="2" a="1"/>
  <c r="G223" i="2" s="1"/>
  <c r="D341" i="2"/>
  <c r="J227" i="2" a="1"/>
  <c r="J227" i="2" s="1"/>
  <c r="H227" i="2" a="1"/>
  <c r="H227" i="2" s="1"/>
  <c r="G227" i="2" a="1"/>
  <c r="G227" i="2" s="1"/>
  <c r="D345" i="2"/>
  <c r="G231" i="2" a="1"/>
  <c r="G231" i="2" s="1"/>
  <c r="J231" i="2" a="1"/>
  <c r="J231" i="2" s="1"/>
  <c r="I231" i="2" a="1"/>
  <c r="I231" i="2" s="1"/>
  <c r="H231" i="2" a="1"/>
  <c r="H231" i="2" s="1"/>
  <c r="G123" i="2" a="1"/>
  <c r="G123" i="2" s="1"/>
  <c r="D238" i="2"/>
  <c r="G124" i="2" a="1"/>
  <c r="G124" i="2" s="1"/>
  <c r="J124" i="2" a="1"/>
  <c r="J124" i="2" s="1"/>
  <c r="I124" i="2" a="1"/>
  <c r="I124" i="2" s="1"/>
  <c r="H124" i="2" a="1"/>
  <c r="H124" i="2" s="1"/>
  <c r="D242" i="2"/>
  <c r="J128" i="2" a="1"/>
  <c r="J128" i="2" s="1"/>
  <c r="I128" i="2" a="1"/>
  <c r="I128" i="2" s="1"/>
  <c r="H128" i="2" a="1"/>
  <c r="H128" i="2" s="1"/>
  <c r="D246" i="2"/>
  <c r="J132" i="2" a="1"/>
  <c r="J132" i="2" s="1"/>
  <c r="H132" i="2" a="1"/>
  <c r="H132" i="2" s="1"/>
  <c r="G132" i="2" a="1"/>
  <c r="G132" i="2" s="1"/>
  <c r="D250" i="2"/>
  <c r="G136" i="2" a="1"/>
  <c r="G136" i="2" s="1"/>
  <c r="J136" i="2" a="1"/>
  <c r="J136" i="2" s="1"/>
  <c r="I136" i="2" a="1"/>
  <c r="I136" i="2" s="1"/>
  <c r="H136" i="2" a="1"/>
  <c r="H136" i="2" s="1"/>
  <c r="D254" i="2"/>
  <c r="J140" i="2" a="1"/>
  <c r="J140" i="2" s="1"/>
  <c r="I140" i="2" a="1"/>
  <c r="I140" i="2" s="1"/>
  <c r="H140" i="2" a="1"/>
  <c r="H140" i="2" s="1"/>
  <c r="D258" i="2"/>
  <c r="J144" i="2" a="1"/>
  <c r="J144" i="2" s="1"/>
  <c r="I144" i="2" a="1"/>
  <c r="I144" i="2" s="1"/>
  <c r="H144" i="2" a="1"/>
  <c r="H144" i="2" s="1"/>
  <c r="G144" i="2" a="1"/>
  <c r="G144" i="2" s="1"/>
  <c r="D262" i="2"/>
  <c r="G148" i="2" a="1"/>
  <c r="G148" i="2" s="1"/>
  <c r="J148" i="2" a="1"/>
  <c r="J148" i="2" s="1"/>
  <c r="I148" i="2" a="1"/>
  <c r="I148" i="2" s="1"/>
  <c r="H148" i="2" a="1"/>
  <c r="H148" i="2" s="1"/>
  <c r="D266" i="2"/>
  <c r="J152" i="2" a="1"/>
  <c r="J152" i="2" s="1"/>
  <c r="I152" i="2" a="1"/>
  <c r="I152" i="2" s="1"/>
  <c r="H152" i="2" a="1"/>
  <c r="H152" i="2" s="1"/>
  <c r="D270" i="2"/>
  <c r="J156" i="2" a="1"/>
  <c r="J156" i="2" s="1"/>
  <c r="I156" i="2" a="1"/>
  <c r="I156" i="2" s="1"/>
  <c r="H156" i="2" a="1"/>
  <c r="H156" i="2" s="1"/>
  <c r="G156" i="2" a="1"/>
  <c r="G156" i="2" s="1"/>
  <c r="D274" i="2"/>
  <c r="G160" i="2" a="1"/>
  <c r="G160" i="2" s="1"/>
  <c r="J160" i="2" a="1"/>
  <c r="J160" i="2" s="1"/>
  <c r="I160" i="2" a="1"/>
  <c r="I160" i="2" s="1"/>
  <c r="H160" i="2" a="1"/>
  <c r="H160" i="2" s="1"/>
  <c r="D278" i="2"/>
  <c r="J164" i="2" a="1"/>
  <c r="J164" i="2" s="1"/>
  <c r="I164" i="2" a="1"/>
  <c r="I164" i="2" s="1"/>
  <c r="H164" i="2" a="1"/>
  <c r="H164" i="2" s="1"/>
  <c r="D282" i="2"/>
  <c r="J168" i="2" a="1"/>
  <c r="J168" i="2" s="1"/>
  <c r="I168" i="2" a="1"/>
  <c r="I168" i="2" s="1"/>
  <c r="H168" i="2" a="1"/>
  <c r="H168" i="2" s="1"/>
  <c r="G168" i="2" a="1"/>
  <c r="G168" i="2" s="1"/>
  <c r="D286" i="2"/>
  <c r="G172" i="2" a="1"/>
  <c r="G172" i="2" s="1"/>
  <c r="J172" i="2" a="1"/>
  <c r="J172" i="2" s="1"/>
  <c r="I172" i="2" a="1"/>
  <c r="I172" i="2" s="1"/>
  <c r="H172" i="2" a="1"/>
  <c r="H172" i="2" s="1"/>
  <c r="D290" i="2"/>
  <c r="J176" i="2" a="1"/>
  <c r="J176" i="2" s="1"/>
  <c r="I176" i="2" a="1"/>
  <c r="I176" i="2" s="1"/>
  <c r="H176" i="2" a="1"/>
  <c r="H176" i="2" s="1"/>
  <c r="D294" i="2"/>
  <c r="J180" i="2" a="1"/>
  <c r="J180" i="2" s="1"/>
  <c r="I180" i="2" a="1"/>
  <c r="I180" i="2" s="1"/>
  <c r="H180" i="2" a="1"/>
  <c r="H180" i="2" s="1"/>
  <c r="G180" i="2" a="1"/>
  <c r="G180" i="2" s="1"/>
  <c r="D298" i="2"/>
  <c r="G184" i="2" a="1"/>
  <c r="G184" i="2" s="1"/>
  <c r="J184" i="2" a="1"/>
  <c r="J184" i="2" s="1"/>
  <c r="I184" i="2" a="1"/>
  <c r="I184" i="2" s="1"/>
  <c r="H184" i="2" a="1"/>
  <c r="H184" i="2" s="1"/>
  <c r="D302" i="2"/>
  <c r="J188" i="2" a="1"/>
  <c r="J188" i="2" s="1"/>
  <c r="I188" i="2" a="1"/>
  <c r="I188" i="2" s="1"/>
  <c r="H188" i="2" a="1"/>
  <c r="H188" i="2" s="1"/>
  <c r="G188" i="2" a="1"/>
  <c r="G188" i="2" s="1"/>
  <c r="D306" i="2"/>
  <c r="J192" i="2" a="1"/>
  <c r="J192" i="2" s="1"/>
  <c r="I192" i="2" a="1"/>
  <c r="I192" i="2" s="1"/>
  <c r="H192" i="2" a="1"/>
  <c r="H192" i="2" s="1"/>
  <c r="D310" i="2"/>
  <c r="J196" i="2" a="1"/>
  <c r="J196" i="2" s="1"/>
  <c r="H196" i="2" a="1"/>
  <c r="H196" i="2" s="1"/>
  <c r="G196" i="2" a="1"/>
  <c r="G196" i="2" s="1"/>
  <c r="D314" i="2"/>
  <c r="I200" i="2" a="1"/>
  <c r="I200" i="2" s="1"/>
  <c r="H200" i="2" a="1"/>
  <c r="H200" i="2" s="1"/>
  <c r="G200" i="2" a="1"/>
  <c r="G200" i="2" s="1"/>
  <c r="J200" i="2" a="1"/>
  <c r="J200" i="2" s="1"/>
  <c r="D318" i="2"/>
  <c r="J204" i="2" a="1"/>
  <c r="J204" i="2" s="1"/>
  <c r="I204" i="2" a="1"/>
  <c r="I204" i="2" s="1"/>
  <c r="H204" i="2" a="1"/>
  <c r="H204" i="2" s="1"/>
  <c r="D322" i="2"/>
  <c r="G208" i="2" a="1"/>
  <c r="G208" i="2" s="1"/>
  <c r="I208" i="2" a="1"/>
  <c r="I208" i="2" s="1"/>
  <c r="H208" i="2" a="1"/>
  <c r="H208" i="2" s="1"/>
  <c r="D326" i="2"/>
  <c r="J212" i="2" a="1"/>
  <c r="J212" i="2" s="1"/>
  <c r="I212" i="2" a="1"/>
  <c r="I212" i="2" s="1"/>
  <c r="H212" i="2" a="1"/>
  <c r="H212" i="2" s="1"/>
  <c r="G212" i="2" a="1"/>
  <c r="G212" i="2" s="1"/>
  <c r="D330" i="2"/>
  <c r="J216" i="2" a="1"/>
  <c r="J216" i="2" s="1"/>
  <c r="I216" i="2" a="1"/>
  <c r="I216" i="2" s="1"/>
  <c r="G216" i="2" a="1"/>
  <c r="G216" i="2" s="1"/>
  <c r="D334" i="2"/>
  <c r="G220" i="2" a="1"/>
  <c r="G220" i="2" s="1"/>
  <c r="J220" i="2" a="1"/>
  <c r="J220" i="2" s="1"/>
  <c r="I220" i="2" a="1"/>
  <c r="I220" i="2" s="1"/>
  <c r="H220" i="2" a="1"/>
  <c r="H220" i="2" s="1"/>
  <c r="D338" i="2"/>
  <c r="J224" i="2" a="1"/>
  <c r="J224" i="2" s="1"/>
  <c r="I224" i="2" a="1"/>
  <c r="I224" i="2" s="1"/>
  <c r="H224" i="2" a="1"/>
  <c r="H224" i="2" s="1"/>
  <c r="G224" i="2" a="1"/>
  <c r="G224" i="2" s="1"/>
  <c r="D342" i="2"/>
  <c r="J228" i="2" a="1"/>
  <c r="J228" i="2" s="1"/>
  <c r="I228" i="2" a="1"/>
  <c r="I228" i="2" s="1"/>
  <c r="H228" i="2" a="1"/>
  <c r="H228" i="2" s="1"/>
  <c r="G228" i="2" a="1"/>
  <c r="G228" i="2" s="1"/>
  <c r="D346" i="2"/>
  <c r="J232" i="2" a="1"/>
  <c r="J232" i="2" s="1"/>
  <c r="I232" i="2" a="1"/>
  <c r="I232" i="2" s="1"/>
  <c r="H232" i="2" a="1"/>
  <c r="H232" i="2" s="1"/>
  <c r="G232" i="2" a="1"/>
  <c r="G232" i="2" s="1"/>
  <c r="I123" i="2" a="1"/>
  <c r="I123" i="2" s="1"/>
  <c r="G143" i="2" a="1"/>
  <c r="G143" i="2" s="1"/>
  <c r="G179" i="2" a="1"/>
  <c r="G179" i="2" s="1"/>
  <c r="J208" i="2" a="1"/>
  <c r="J208" i="2" s="1"/>
  <c r="H211" i="2" a="1"/>
  <c r="H211" i="2" s="1"/>
  <c r="G126" i="2" a="1"/>
  <c r="G126" i="2" s="1"/>
  <c r="D349" i="2"/>
  <c r="J235" i="2" a="1"/>
  <c r="J235" i="2" s="1"/>
  <c r="I235" i="2" a="1"/>
  <c r="I235" i="2" s="1"/>
  <c r="H235" i="2" a="1"/>
  <c r="H235" i="2" s="1"/>
  <c r="G235" i="2" a="1"/>
  <c r="G235" i="2" s="1"/>
  <c r="D239" i="2"/>
  <c r="J125" i="2" a="1"/>
  <c r="J125" i="2" s="1"/>
  <c r="I125" i="2" a="1"/>
  <c r="I125" i="2" s="1"/>
  <c r="H125" i="2" a="1"/>
  <c r="H125" i="2" s="1"/>
  <c r="D243" i="2"/>
  <c r="J129" i="2" a="1"/>
  <c r="J129" i="2" s="1"/>
  <c r="H129" i="2" a="1"/>
  <c r="H129" i="2" s="1"/>
  <c r="D247" i="2"/>
  <c r="G133" i="2" a="1"/>
  <c r="G133" i="2" s="1"/>
  <c r="J133" i="2" a="1"/>
  <c r="J133" i="2" s="1"/>
  <c r="I133" i="2" a="1"/>
  <c r="I133" i="2" s="1"/>
  <c r="H133" i="2" a="1"/>
  <c r="H133" i="2" s="1"/>
  <c r="D251" i="2"/>
  <c r="J137" i="2" a="1"/>
  <c r="J137" i="2" s="1"/>
  <c r="I137" i="2" a="1"/>
  <c r="I137" i="2" s="1"/>
  <c r="H137" i="2" a="1"/>
  <c r="H137" i="2" s="1"/>
  <c r="D255" i="2"/>
  <c r="J141" i="2" a="1"/>
  <c r="J141" i="2" s="1"/>
  <c r="I141" i="2" a="1"/>
  <c r="I141" i="2" s="1"/>
  <c r="H141" i="2" a="1"/>
  <c r="H141" i="2" s="1"/>
  <c r="G141" i="2" a="1"/>
  <c r="G141" i="2" s="1"/>
  <c r="D259" i="2"/>
  <c r="G145" i="2" a="1"/>
  <c r="G145" i="2" s="1"/>
  <c r="J145" i="2" a="1"/>
  <c r="J145" i="2" s="1"/>
  <c r="I145" i="2" a="1"/>
  <c r="I145" i="2" s="1"/>
  <c r="H145" i="2" a="1"/>
  <c r="H145" i="2" s="1"/>
  <c r="D263" i="2"/>
  <c r="J149" i="2" a="1"/>
  <c r="J149" i="2" s="1"/>
  <c r="I149" i="2" a="1"/>
  <c r="I149" i="2" s="1"/>
  <c r="H149" i="2" a="1"/>
  <c r="H149" i="2" s="1"/>
  <c r="D267" i="2"/>
  <c r="J153" i="2" a="1"/>
  <c r="J153" i="2" s="1"/>
  <c r="I153" i="2" a="1"/>
  <c r="I153" i="2" s="1"/>
  <c r="H153" i="2" a="1"/>
  <c r="H153" i="2" s="1"/>
  <c r="G153" i="2" a="1"/>
  <c r="G153" i="2" s="1"/>
  <c r="D271" i="2"/>
  <c r="G157" i="2" a="1"/>
  <c r="G157" i="2" s="1"/>
  <c r="J157" i="2" a="1"/>
  <c r="J157" i="2" s="1"/>
  <c r="I157" i="2" a="1"/>
  <c r="I157" i="2" s="1"/>
  <c r="H157" i="2" a="1"/>
  <c r="H157" i="2" s="1"/>
  <c r="D275" i="2"/>
  <c r="J161" i="2" a="1"/>
  <c r="J161" i="2" s="1"/>
  <c r="I161" i="2" a="1"/>
  <c r="I161" i="2" s="1"/>
  <c r="H161" i="2" a="1"/>
  <c r="H161" i="2" s="1"/>
  <c r="D279" i="2"/>
  <c r="J165" i="2" a="1"/>
  <c r="J165" i="2" s="1"/>
  <c r="I165" i="2" a="1"/>
  <c r="I165" i="2" s="1"/>
  <c r="H165" i="2" a="1"/>
  <c r="H165" i="2" s="1"/>
  <c r="G165" i="2" a="1"/>
  <c r="G165" i="2" s="1"/>
  <c r="D283" i="2"/>
  <c r="G169" i="2" a="1"/>
  <c r="G169" i="2" s="1"/>
  <c r="J169" i="2" a="1"/>
  <c r="J169" i="2" s="1"/>
  <c r="I169" i="2" a="1"/>
  <c r="I169" i="2" s="1"/>
  <c r="H169" i="2" a="1"/>
  <c r="H169" i="2" s="1"/>
  <c r="D287" i="2"/>
  <c r="J173" i="2" a="1"/>
  <c r="J173" i="2" s="1"/>
  <c r="I173" i="2" a="1"/>
  <c r="I173" i="2" s="1"/>
  <c r="H173" i="2" a="1"/>
  <c r="H173" i="2" s="1"/>
  <c r="D291" i="2"/>
  <c r="J177" i="2" a="1"/>
  <c r="J177" i="2" s="1"/>
  <c r="I177" i="2" a="1"/>
  <c r="I177" i="2" s="1"/>
  <c r="H177" i="2" a="1"/>
  <c r="H177" i="2" s="1"/>
  <c r="G177" i="2" a="1"/>
  <c r="G177" i="2" s="1"/>
  <c r="D295" i="2"/>
  <c r="G181" i="2" a="1"/>
  <c r="G181" i="2" s="1"/>
  <c r="J181" i="2" a="1"/>
  <c r="J181" i="2" s="1"/>
  <c r="I181" i="2" a="1"/>
  <c r="I181" i="2" s="1"/>
  <c r="H181" i="2" a="1"/>
  <c r="H181" i="2" s="1"/>
  <c r="D299" i="2"/>
  <c r="J185" i="2" a="1"/>
  <c r="J185" i="2" s="1"/>
  <c r="I185" i="2" a="1"/>
  <c r="I185" i="2" s="1"/>
  <c r="H185" i="2" a="1"/>
  <c r="H185" i="2" s="1"/>
  <c r="D303" i="2"/>
  <c r="I189" i="2" a="1"/>
  <c r="I189" i="2" s="1"/>
  <c r="H189" i="2" a="1"/>
  <c r="H189" i="2" s="1"/>
  <c r="G189" i="2" a="1"/>
  <c r="G189" i="2" s="1"/>
  <c r="D307" i="2"/>
  <c r="I193" i="2" a="1"/>
  <c r="I193" i="2" s="1"/>
  <c r="H193" i="2" a="1"/>
  <c r="H193" i="2" s="1"/>
  <c r="G193" i="2" a="1"/>
  <c r="G193" i="2" s="1"/>
  <c r="J193" i="2" a="1"/>
  <c r="J193" i="2" s="1"/>
  <c r="D311" i="2"/>
  <c r="J197" i="2" a="1"/>
  <c r="J197" i="2" s="1"/>
  <c r="I197" i="2" a="1"/>
  <c r="I197" i="2" s="1"/>
  <c r="H197" i="2" a="1"/>
  <c r="H197" i="2" s="1"/>
  <c r="G197" i="2" a="1"/>
  <c r="G197" i="2" s="1"/>
  <c r="D315" i="2"/>
  <c r="J201" i="2" a="1"/>
  <c r="J201" i="2" s="1"/>
  <c r="I201" i="2" a="1"/>
  <c r="I201" i="2" s="1"/>
  <c r="H201" i="2" a="1"/>
  <c r="H201" i="2" s="1"/>
  <c r="G201" i="2" a="1"/>
  <c r="G201" i="2" s="1"/>
  <c r="D319" i="2"/>
  <c r="I205" i="2" a="1"/>
  <c r="I205" i="2" s="1"/>
  <c r="H205" i="2" a="1"/>
  <c r="H205" i="2" s="1"/>
  <c r="G205" i="2" a="1"/>
  <c r="G205" i="2" s="1"/>
  <c r="J205" i="2" a="1"/>
  <c r="J205" i="2" s="1"/>
  <c r="D323" i="2"/>
  <c r="J209" i="2" a="1"/>
  <c r="J209" i="2" s="1"/>
  <c r="I209" i="2" a="1"/>
  <c r="I209" i="2" s="1"/>
  <c r="H209" i="2" a="1"/>
  <c r="H209" i="2" s="1"/>
  <c r="G209" i="2" a="1"/>
  <c r="G209" i="2" s="1"/>
  <c r="D327" i="2"/>
  <c r="G213" i="2" a="1"/>
  <c r="G213" i="2" s="1"/>
  <c r="I213" i="2" a="1"/>
  <c r="I213" i="2" s="1"/>
  <c r="H213" i="2" a="1"/>
  <c r="H213" i="2" s="1"/>
  <c r="D331" i="2"/>
  <c r="J217" i="2" a="1"/>
  <c r="J217" i="2" s="1"/>
  <c r="I217" i="2" a="1"/>
  <c r="I217" i="2" s="1"/>
  <c r="H217" i="2" a="1"/>
  <c r="H217" i="2" s="1"/>
  <c r="G217" i="2" a="1"/>
  <c r="G217" i="2" s="1"/>
  <c r="D335" i="2"/>
  <c r="J221" i="2" a="1"/>
  <c r="J221" i="2" s="1"/>
  <c r="I221" i="2" a="1"/>
  <c r="I221" i="2" s="1"/>
  <c r="H221" i="2" a="1"/>
  <c r="H221" i="2" s="1"/>
  <c r="G221" i="2" a="1"/>
  <c r="G221" i="2" s="1"/>
  <c r="D339" i="2"/>
  <c r="J225" i="2" a="1"/>
  <c r="J225" i="2" s="1"/>
  <c r="H225" i="2" a="1"/>
  <c r="H225" i="2" s="1"/>
  <c r="G225" i="2" a="1"/>
  <c r="G225" i="2" s="1"/>
  <c r="D343" i="2"/>
  <c r="G229" i="2" a="1"/>
  <c r="G229" i="2" s="1"/>
  <c r="J229" i="2" a="1"/>
  <c r="J229" i="2" s="1"/>
  <c r="I229" i="2" a="1"/>
  <c r="I229" i="2" s="1"/>
  <c r="H229" i="2" a="1"/>
  <c r="H229" i="2" s="1"/>
  <c r="D347" i="2"/>
  <c r="G233" i="2" a="1"/>
  <c r="G233" i="2" s="1"/>
  <c r="J233" i="2" a="1"/>
  <c r="J233" i="2" s="1"/>
  <c r="I233" i="2" a="1"/>
  <c r="I233" i="2" s="1"/>
  <c r="H233" i="2" a="1"/>
  <c r="H233" i="2" s="1"/>
  <c r="G121" i="2" a="1"/>
  <c r="G121" i="2" s="1"/>
  <c r="G152" i="2" a="1"/>
  <c r="G152" i="2" s="1"/>
  <c r="H216" i="2" a="1"/>
  <c r="H216" i="2" s="1"/>
  <c r="H121" i="2" a="1"/>
  <c r="H121" i="2" s="1"/>
  <c r="G128" i="2" a="1"/>
  <c r="G128" i="2" s="1"/>
  <c r="G155" i="2" a="1"/>
  <c r="G155" i="2" s="1"/>
  <c r="J189" i="2" a="1"/>
  <c r="J189" i="2" s="1"/>
  <c r="I121" i="2" a="1"/>
  <c r="I121" i="2" s="1"/>
  <c r="G129" i="2" a="1"/>
  <c r="G129" i="2" s="1"/>
  <c r="G192" i="2" a="1"/>
  <c r="G192" i="2" s="1"/>
  <c r="D236" i="2"/>
  <c r="J122" i="2" a="1"/>
  <c r="J122" i="2" s="1"/>
  <c r="D240" i="2"/>
  <c r="J126" i="2" a="1"/>
  <c r="J126" i="2" s="1"/>
  <c r="H126" i="2" a="1"/>
  <c r="H126" i="2" s="1"/>
  <c r="D244" i="2"/>
  <c r="G130" i="2" a="1"/>
  <c r="G130" i="2" s="1"/>
  <c r="J130" i="2" a="1"/>
  <c r="J130" i="2" s="1"/>
  <c r="I130" i="2" a="1"/>
  <c r="I130" i="2" s="1"/>
  <c r="H130" i="2" a="1"/>
  <c r="H130" i="2" s="1"/>
  <c r="D248" i="2"/>
  <c r="J134" i="2" a="1"/>
  <c r="J134" i="2" s="1"/>
  <c r="I134" i="2" a="1"/>
  <c r="I134" i="2" s="1"/>
  <c r="H134" i="2" a="1"/>
  <c r="H134" i="2" s="1"/>
  <c r="D252" i="2"/>
  <c r="J138" i="2" a="1"/>
  <c r="J138" i="2" s="1"/>
  <c r="I138" i="2" a="1"/>
  <c r="I138" i="2" s="1"/>
  <c r="H138" i="2" a="1"/>
  <c r="H138" i="2" s="1"/>
  <c r="G138" i="2" a="1"/>
  <c r="G138" i="2" s="1"/>
  <c r="D256" i="2"/>
  <c r="G142" i="2" a="1"/>
  <c r="G142" i="2" s="1"/>
  <c r="J142" i="2" a="1"/>
  <c r="J142" i="2" s="1"/>
  <c r="I142" i="2" a="1"/>
  <c r="I142" i="2" s="1"/>
  <c r="H142" i="2" a="1"/>
  <c r="H142" i="2" s="1"/>
  <c r="D260" i="2"/>
  <c r="J146" i="2" a="1"/>
  <c r="J146" i="2" s="1"/>
  <c r="I146" i="2" a="1"/>
  <c r="I146" i="2" s="1"/>
  <c r="H146" i="2" a="1"/>
  <c r="H146" i="2" s="1"/>
  <c r="D264" i="2"/>
  <c r="J150" i="2" a="1"/>
  <c r="J150" i="2" s="1"/>
  <c r="I150" i="2" a="1"/>
  <c r="I150" i="2" s="1"/>
  <c r="H150" i="2" a="1"/>
  <c r="H150" i="2" s="1"/>
  <c r="G150" i="2" a="1"/>
  <c r="G150" i="2" s="1"/>
  <c r="D268" i="2"/>
  <c r="G154" i="2" a="1"/>
  <c r="G154" i="2" s="1"/>
  <c r="J154" i="2" a="1"/>
  <c r="J154" i="2" s="1"/>
  <c r="I154" i="2" a="1"/>
  <c r="I154" i="2" s="1"/>
  <c r="H154" i="2" a="1"/>
  <c r="H154" i="2" s="1"/>
  <c r="D272" i="2"/>
  <c r="J158" i="2" a="1"/>
  <c r="J158" i="2" s="1"/>
  <c r="I158" i="2" a="1"/>
  <c r="I158" i="2" s="1"/>
  <c r="H158" i="2" a="1"/>
  <c r="H158" i="2" s="1"/>
  <c r="D276" i="2"/>
  <c r="J162" i="2" a="1"/>
  <c r="J162" i="2" s="1"/>
  <c r="I162" i="2" a="1"/>
  <c r="I162" i="2" s="1"/>
  <c r="H162" i="2" a="1"/>
  <c r="H162" i="2" s="1"/>
  <c r="G162" i="2" a="1"/>
  <c r="G162" i="2" s="1"/>
  <c r="D280" i="2"/>
  <c r="G166" i="2" a="1"/>
  <c r="G166" i="2" s="1"/>
  <c r="J166" i="2" a="1"/>
  <c r="J166" i="2" s="1"/>
  <c r="I166" i="2" a="1"/>
  <c r="I166" i="2" s="1"/>
  <c r="H166" i="2" a="1"/>
  <c r="H166" i="2" s="1"/>
  <c r="D284" i="2"/>
  <c r="J170" i="2" a="1"/>
  <c r="J170" i="2" s="1"/>
  <c r="I170" i="2" a="1"/>
  <c r="I170" i="2" s="1"/>
  <c r="H170" i="2" a="1"/>
  <c r="H170" i="2" s="1"/>
  <c r="D288" i="2"/>
  <c r="J174" i="2" a="1"/>
  <c r="J174" i="2" s="1"/>
  <c r="I174" i="2" a="1"/>
  <c r="I174" i="2" s="1"/>
  <c r="H174" i="2" a="1"/>
  <c r="H174" i="2" s="1"/>
  <c r="G174" i="2" a="1"/>
  <c r="G174" i="2" s="1"/>
  <c r="D292" i="2"/>
  <c r="G178" i="2" a="1"/>
  <c r="G178" i="2" s="1"/>
  <c r="J178" i="2" a="1"/>
  <c r="J178" i="2" s="1"/>
  <c r="I178" i="2" a="1"/>
  <c r="I178" i="2" s="1"/>
  <c r="H178" i="2" a="1"/>
  <c r="H178" i="2" s="1"/>
  <c r="D296" i="2"/>
  <c r="J182" i="2" a="1"/>
  <c r="J182" i="2" s="1"/>
  <c r="I182" i="2" a="1"/>
  <c r="I182" i="2" s="1"/>
  <c r="H182" i="2" a="1"/>
  <c r="H182" i="2" s="1"/>
  <c r="D300" i="2"/>
  <c r="J186" i="2" a="1"/>
  <c r="J186" i="2" s="1"/>
  <c r="I186" i="2" a="1"/>
  <c r="I186" i="2" s="1"/>
  <c r="H186" i="2" a="1"/>
  <c r="H186" i="2" s="1"/>
  <c r="G186" i="2" a="1"/>
  <c r="G186" i="2" s="1"/>
  <c r="D304" i="2"/>
  <c r="J190" i="2" a="1"/>
  <c r="J190" i="2" s="1"/>
  <c r="I190" i="2" a="1"/>
  <c r="I190" i="2" s="1"/>
  <c r="H190" i="2" a="1"/>
  <c r="H190" i="2" s="1"/>
  <c r="G190" i="2" a="1"/>
  <c r="G190" i="2" s="1"/>
  <c r="D308" i="2"/>
  <c r="J194" i="2" a="1"/>
  <c r="J194" i="2" s="1"/>
  <c r="I194" i="2" a="1"/>
  <c r="I194" i="2" s="1"/>
  <c r="G194" i="2" a="1"/>
  <c r="G194" i="2" s="1"/>
  <c r="D312" i="2"/>
  <c r="H198" i="2" a="1"/>
  <c r="H198" i="2" s="1"/>
  <c r="G198" i="2" a="1"/>
  <c r="G198" i="2" s="1"/>
  <c r="J198" i="2" a="1"/>
  <c r="J198" i="2" s="1"/>
  <c r="I198" i="2" a="1"/>
  <c r="I198" i="2" s="1"/>
  <c r="D316" i="2"/>
  <c r="J202" i="2" a="1"/>
  <c r="J202" i="2" s="1"/>
  <c r="I202" i="2" a="1"/>
  <c r="I202" i="2" s="1"/>
  <c r="H202" i="2" a="1"/>
  <c r="H202" i="2" s="1"/>
  <c r="G202" i="2" a="1"/>
  <c r="G202" i="2" s="1"/>
  <c r="D320" i="2"/>
  <c r="J206" i="2" a="1"/>
  <c r="J206" i="2" s="1"/>
  <c r="I206" i="2" a="1"/>
  <c r="I206" i="2" s="1"/>
  <c r="G206" i="2" a="1"/>
  <c r="G206" i="2" s="1"/>
  <c r="D324" i="2"/>
  <c r="H210" i="2" a="1"/>
  <c r="H210" i="2" s="1"/>
  <c r="G210" i="2" a="1"/>
  <c r="G210" i="2" s="1"/>
  <c r="J210" i="2" a="1"/>
  <c r="J210" i="2" s="1"/>
  <c r="I210" i="2" a="1"/>
  <c r="I210" i="2" s="1"/>
  <c r="D328" i="2"/>
  <c r="J214" i="2" a="1"/>
  <c r="J214" i="2" s="1"/>
  <c r="I214" i="2" a="1"/>
  <c r="I214" i="2" s="1"/>
  <c r="H214" i="2" a="1"/>
  <c r="H214" i="2" s="1"/>
  <c r="G214" i="2" a="1"/>
  <c r="G214" i="2" s="1"/>
  <c r="D332" i="2"/>
  <c r="J218" i="2" a="1"/>
  <c r="J218" i="2" s="1"/>
  <c r="I218" i="2" a="1"/>
  <c r="I218" i="2" s="1"/>
  <c r="H218" i="2" a="1"/>
  <c r="H218" i="2" s="1"/>
  <c r="G218" i="2" a="1"/>
  <c r="G218" i="2" s="1"/>
  <c r="D336" i="2"/>
  <c r="I222" i="2" a="1"/>
  <c r="I222" i="2" s="1"/>
  <c r="H222" i="2" a="1"/>
  <c r="H222" i="2" s="1"/>
  <c r="G222" i="2" a="1"/>
  <c r="G222" i="2" s="1"/>
  <c r="J222" i="2" a="1"/>
  <c r="J222" i="2" s="1"/>
  <c r="D340" i="2"/>
  <c r="J226" i="2" a="1"/>
  <c r="J226" i="2" s="1"/>
  <c r="I226" i="2" a="1"/>
  <c r="I226" i="2" s="1"/>
  <c r="H226" i="2" a="1"/>
  <c r="H226" i="2" s="1"/>
  <c r="G226" i="2" a="1"/>
  <c r="G226" i="2" s="1"/>
  <c r="J230" i="2" a="1"/>
  <c r="J230" i="2" s="1"/>
  <c r="I230" i="2" a="1"/>
  <c r="I230" i="2" s="1"/>
  <c r="H230" i="2" a="1"/>
  <c r="H230" i="2" s="1"/>
  <c r="G230" i="2" a="1"/>
  <c r="G230" i="2" s="1"/>
  <c r="D348" i="2"/>
  <c r="J234" i="2" a="1"/>
  <c r="J234" i="2" s="1"/>
  <c r="I234" i="2" a="1"/>
  <c r="I234" i="2" s="1"/>
  <c r="H234" i="2" a="1"/>
  <c r="H234" i="2" s="1"/>
  <c r="J121" i="2" a="1"/>
  <c r="J121" i="2" s="1"/>
  <c r="I129" i="2" a="1"/>
  <c r="I129" i="2" s="1"/>
  <c r="H194" i="2" a="1"/>
  <c r="H194" i="2" s="1"/>
  <c r="H223" i="2" a="1"/>
  <c r="H223" i="2" s="1"/>
  <c r="CK2" i="1"/>
  <c r="BK3" i="1"/>
  <c r="BO6" i="1"/>
  <c r="BC7" i="1"/>
  <c r="CD7" i="1"/>
  <c r="CE7" i="1" s="1"/>
  <c r="BG9" i="1"/>
  <c r="CQ11" i="1"/>
  <c r="CQ13" i="1"/>
  <c r="BX14" i="1"/>
  <c r="CA14" i="1" s="1"/>
  <c r="BK15" i="1"/>
  <c r="BX16" i="1"/>
  <c r="CA16" i="1" s="1"/>
  <c r="CE18" i="1"/>
  <c r="BC19" i="1"/>
  <c r="BO29" i="1"/>
  <c r="CE29" i="1"/>
  <c r="BC30" i="1"/>
  <c r="CI39" i="1"/>
  <c r="CI40" i="1"/>
  <c r="BG41" i="1"/>
  <c r="BC45" i="1"/>
  <c r="CA50" i="1"/>
  <c r="CQ52" i="1"/>
  <c r="CM61" i="1"/>
  <c r="BK62" i="1"/>
  <c r="BK65" i="1"/>
  <c r="BK68" i="1"/>
  <c r="CI71" i="1"/>
  <c r="CM72" i="1"/>
  <c r="BG80" i="1"/>
  <c r="BC81" i="1"/>
  <c r="BG84" i="1"/>
  <c r="BK89" i="1"/>
  <c r="CQ92" i="1"/>
  <c r="CM103" i="1"/>
  <c r="CA105" i="1"/>
  <c r="CA107" i="1"/>
  <c r="BK115" i="1"/>
  <c r="CH53" i="1"/>
  <c r="BG5" i="1"/>
  <c r="BN10" i="1"/>
  <c r="BO10" i="1" s="1"/>
  <c r="BK11" i="1"/>
  <c r="CM12" i="1"/>
  <c r="BC14" i="1"/>
  <c r="CN14" i="1"/>
  <c r="CQ14" i="1" s="1"/>
  <c r="CM16" i="1"/>
  <c r="BS17" i="1"/>
  <c r="CI18" i="1"/>
  <c r="BG19" i="1"/>
  <c r="CA19" i="1"/>
  <c r="BG20" i="1"/>
  <c r="BK33" i="1"/>
  <c r="BW34" i="1"/>
  <c r="BK35" i="1"/>
  <c r="BG67" i="1"/>
  <c r="CA69" i="1"/>
  <c r="CE70" i="1"/>
  <c r="BW71" i="1"/>
  <c r="CQ84" i="1"/>
  <c r="BC101" i="1"/>
  <c r="CQ105" i="1"/>
  <c r="CE107" i="1"/>
  <c r="BW108" i="1"/>
  <c r="BC110" i="1"/>
  <c r="BW115" i="1"/>
  <c r="CF4" i="1"/>
  <c r="BP8" i="1"/>
  <c r="BS8" i="1" s="1"/>
  <c r="CB10" i="1"/>
  <c r="BU17" i="1"/>
  <c r="CQ43" i="1"/>
  <c r="BK52" i="1"/>
  <c r="CQ86" i="1"/>
  <c r="BW87" i="1"/>
  <c r="BG99" i="1"/>
  <c r="CE102" i="1"/>
  <c r="BK103" i="1"/>
  <c r="BC107" i="1"/>
  <c r="BW53" i="1"/>
  <c r="BP2" i="1"/>
  <c r="CG4" i="1"/>
  <c r="BG6" i="1"/>
  <c r="BW6" i="1"/>
  <c r="BC8" i="1"/>
  <c r="CE9" i="1"/>
  <c r="BC10" i="1"/>
  <c r="BV17" i="1"/>
  <c r="BW17" i="1" s="1"/>
  <c r="CI21" i="1"/>
  <c r="BG22" i="1"/>
  <c r="BG23" i="1"/>
  <c r="CE23" i="1"/>
  <c r="CA32" i="1"/>
  <c r="CQ32" i="1"/>
  <c r="BO44" i="1"/>
  <c r="BG46" i="1"/>
  <c r="CQ46" i="1"/>
  <c r="CA48" i="1"/>
  <c r="BG51" i="1"/>
  <c r="BP52" i="1"/>
  <c r="BS52" i="1" s="1"/>
  <c r="BG77" i="1"/>
  <c r="CQ77" i="1"/>
  <c r="CM79" i="1"/>
  <c r="BW83" i="1"/>
  <c r="CE84" i="1"/>
  <c r="CA87" i="1"/>
  <c r="CI90" i="1"/>
  <c r="BK99" i="1"/>
  <c r="BK102" i="1"/>
  <c r="CI102" i="1"/>
  <c r="CE110" i="1"/>
  <c r="BC113" i="1"/>
  <c r="BS113" i="1"/>
  <c r="BT2" i="1"/>
  <c r="BW2" i="1" s="1"/>
  <c r="BL11" i="1"/>
  <c r="BL13" i="1"/>
  <c r="BO13" i="1" s="1"/>
  <c r="BT33" i="1"/>
  <c r="BW33" i="1" s="1"/>
  <c r="BC85" i="1"/>
  <c r="BQ4" i="1"/>
  <c r="CF5" i="1"/>
  <c r="BP7" i="1"/>
  <c r="BS7" i="1" s="1"/>
  <c r="BM11" i="1"/>
  <c r="CF19" i="1"/>
  <c r="BU33" i="1"/>
  <c r="BU53" i="1"/>
  <c r="CD2" i="1"/>
  <c r="BR4" i="1"/>
  <c r="BS4" i="1" s="1"/>
  <c r="CM5" i="1"/>
  <c r="BG8" i="1"/>
  <c r="CI9" i="1"/>
  <c r="BC11" i="1"/>
  <c r="BG14" i="1"/>
  <c r="CG19" i="1"/>
  <c r="BK23" i="1"/>
  <c r="CI23" i="1"/>
  <c r="CH26" i="1"/>
  <c r="CI26" i="1" s="1"/>
  <c r="CM33" i="1"/>
  <c r="BO41" i="1"/>
  <c r="BS49" i="1"/>
  <c r="CI49" i="1"/>
  <c r="CA79" i="1"/>
  <c r="BK81" i="1"/>
  <c r="BK86" i="1"/>
  <c r="BG87" i="1"/>
  <c r="BK91" i="1"/>
  <c r="BW100" i="1"/>
  <c r="BW102" i="1"/>
  <c r="BS105" i="1"/>
  <c r="CM106" i="1"/>
  <c r="BG111" i="1"/>
  <c r="CM113" i="1"/>
  <c r="CA53" i="1"/>
  <c r="CG2" i="1"/>
  <c r="BG3" i="1"/>
  <c r="BC9" i="1"/>
  <c r="BS9" i="1"/>
  <c r="BC13" i="1"/>
  <c r="CE15" i="1"/>
  <c r="BP19" i="1"/>
  <c r="BS19" i="1" s="1"/>
  <c r="CM19" i="1"/>
  <c r="BU20" i="1"/>
  <c r="BK21" i="1"/>
  <c r="BW24" i="1"/>
  <c r="BG26" i="1"/>
  <c r="CK26" i="1"/>
  <c r="BS30" i="1"/>
  <c r="BK34" i="1"/>
  <c r="BG36" i="1"/>
  <c r="CA38" i="1"/>
  <c r="CI42" i="1"/>
  <c r="BW44" i="1"/>
  <c r="BK54" i="1"/>
  <c r="BC61" i="1"/>
  <c r="BS67" i="1"/>
  <c r="CQ73" i="1"/>
  <c r="BG75" i="1"/>
  <c r="BC76" i="1"/>
  <c r="CA78" i="1"/>
  <c r="CE79" i="1"/>
  <c r="CQ90" i="1"/>
  <c r="CA97" i="1"/>
  <c r="CA98" i="1"/>
  <c r="CM99" i="1"/>
  <c r="BK100" i="1"/>
  <c r="CA100" i="1"/>
  <c r="CQ108" i="1"/>
  <c r="BK111" i="1"/>
  <c r="BC112" i="1"/>
  <c r="BW112" i="1"/>
  <c r="CM112" i="1"/>
  <c r="CL14" i="1"/>
  <c r="CM14" i="1" s="1"/>
  <c r="BQ19" i="1"/>
  <c r="BL21" i="1"/>
  <c r="CC7" i="1"/>
  <c r="CI8" i="1"/>
  <c r="BL12" i="1"/>
  <c r="BV16" i="1"/>
  <c r="BW16" i="1" s="1"/>
  <c r="BK17" i="1"/>
  <c r="CQ22" i="1"/>
  <c r="CQ33" i="1"/>
  <c r="BK38" i="1"/>
  <c r="CI43" i="1"/>
  <c r="CM45" i="1"/>
  <c r="CI46" i="1"/>
  <c r="CM49" i="1"/>
  <c r="CA77" i="1"/>
  <c r="CI82" i="1"/>
  <c r="BG83" i="1"/>
  <c r="CM86" i="1"/>
  <c r="BK87" i="1"/>
  <c r="CA92" i="1"/>
  <c r="BG103" i="1"/>
  <c r="BW103" i="1"/>
  <c r="BN27" i="1"/>
  <c r="BL27" i="1"/>
  <c r="CH81" i="1"/>
  <c r="CG81" i="1"/>
  <c r="CF81" i="1"/>
  <c r="BN88" i="1"/>
  <c r="BM88" i="1"/>
  <c r="BL88" i="1"/>
  <c r="BN108" i="1"/>
  <c r="BM108" i="1"/>
  <c r="BL108" i="1"/>
  <c r="BR90" i="1"/>
  <c r="BQ90" i="1"/>
  <c r="BP90" i="1"/>
  <c r="BT72" i="1"/>
  <c r="BU72" i="1"/>
  <c r="BZ66" i="1"/>
  <c r="BY66" i="1"/>
  <c r="BX66" i="1"/>
  <c r="CD72" i="1"/>
  <c r="CC72" i="1"/>
  <c r="CB72" i="1"/>
  <c r="BL25" i="1"/>
  <c r="BN25" i="1"/>
  <c r="BR91" i="1"/>
  <c r="BQ91" i="1"/>
  <c r="BP91" i="1"/>
  <c r="BV37" i="1"/>
  <c r="BU37" i="1"/>
  <c r="BN26" i="1"/>
  <c r="BO26" i="1" s="1"/>
  <c r="BM26" i="1"/>
  <c r="BN38" i="1"/>
  <c r="BL38" i="1"/>
  <c r="BN50" i="1"/>
  <c r="BL50" i="1"/>
  <c r="BO50" i="1" s="1"/>
  <c r="BL74" i="1"/>
  <c r="BN74" i="1"/>
  <c r="BM74" i="1"/>
  <c r="BL110" i="1"/>
  <c r="BN110" i="1"/>
  <c r="BO110" i="1" s="1"/>
  <c r="BM110" i="1"/>
  <c r="BQ32" i="1"/>
  <c r="BP32" i="1"/>
  <c r="BR56" i="1"/>
  <c r="BQ56" i="1"/>
  <c r="BP56" i="1"/>
  <c r="BR68" i="1"/>
  <c r="BQ68" i="1"/>
  <c r="BP68" i="1"/>
  <c r="BR80" i="1"/>
  <c r="BQ80" i="1"/>
  <c r="BP80" i="1"/>
  <c r="BR92" i="1"/>
  <c r="BQ92" i="1"/>
  <c r="BP92" i="1"/>
  <c r="BR104" i="1"/>
  <c r="BQ104" i="1"/>
  <c r="BP104" i="1"/>
  <c r="BV86" i="1"/>
  <c r="BU86" i="1"/>
  <c r="BT86" i="1"/>
  <c r="BV110" i="1"/>
  <c r="BU110" i="1"/>
  <c r="BT110" i="1"/>
  <c r="BW110" i="1" s="1"/>
  <c r="BZ44" i="1"/>
  <c r="BX44" i="1"/>
  <c r="BZ56" i="1"/>
  <c r="BY56" i="1"/>
  <c r="BX56" i="1"/>
  <c r="BY80" i="1"/>
  <c r="BZ80" i="1"/>
  <c r="BX80" i="1"/>
  <c r="BZ104" i="1"/>
  <c r="BY104" i="1"/>
  <c r="BX104" i="1"/>
  <c r="CC26" i="1"/>
  <c r="CB26" i="1"/>
  <c r="CB74" i="1"/>
  <c r="CD74" i="1"/>
  <c r="CC74" i="1"/>
  <c r="CH68" i="1"/>
  <c r="CG68" i="1"/>
  <c r="CF68" i="1"/>
  <c r="CH80" i="1"/>
  <c r="CG80" i="1"/>
  <c r="CF80" i="1"/>
  <c r="CH104" i="1"/>
  <c r="CG104" i="1"/>
  <c r="CF104" i="1"/>
  <c r="CP44" i="1"/>
  <c r="CO44" i="1"/>
  <c r="CN44" i="1"/>
  <c r="CO68" i="1"/>
  <c r="CN68" i="1"/>
  <c r="CP68" i="1"/>
  <c r="CP104" i="1"/>
  <c r="CN104" i="1"/>
  <c r="CQ104" i="1" s="1"/>
  <c r="CO104" i="1"/>
  <c r="BG53" i="1"/>
  <c r="BR53" i="1"/>
  <c r="CG53" i="1"/>
  <c r="BR2" i="1"/>
  <c r="CD5" i="1"/>
  <c r="BC6" i="1"/>
  <c r="BN7" i="1"/>
  <c r="CP7" i="1"/>
  <c r="BO9" i="1"/>
  <c r="BZ10" i="1"/>
  <c r="CQ10" i="1"/>
  <c r="CA12" i="1"/>
  <c r="BK14" i="1"/>
  <c r="BV14" i="1"/>
  <c r="CK14" i="1"/>
  <c r="CM15" i="1"/>
  <c r="BU16" i="1"/>
  <c r="CH17" i="1"/>
  <c r="BK18" i="1"/>
  <c r="BY18" i="1"/>
  <c r="BN19" i="1"/>
  <c r="BT20" i="1"/>
  <c r="BW20" i="1" s="1"/>
  <c r="CH22" i="1"/>
  <c r="CG26" i="1"/>
  <c r="BR40" i="1"/>
  <c r="BS40" i="1" s="1"/>
  <c r="CF76" i="1"/>
  <c r="CI76" i="1" s="1"/>
  <c r="CF33" i="1"/>
  <c r="CG33" i="1"/>
  <c r="CP57" i="1"/>
  <c r="CO57" i="1"/>
  <c r="CN57" i="1"/>
  <c r="BM27" i="1"/>
  <c r="BP47" i="1"/>
  <c r="BS47" i="1" s="1"/>
  <c r="CF54" i="1"/>
  <c r="CI54" i="1" s="1"/>
  <c r="BN75" i="1"/>
  <c r="BM75" i="1"/>
  <c r="BL75" i="1"/>
  <c r="BV75" i="1"/>
  <c r="BU75" i="1"/>
  <c r="BT75" i="1"/>
  <c r="CB51" i="1"/>
  <c r="CC51" i="1"/>
  <c r="CP45" i="1"/>
  <c r="CO45" i="1"/>
  <c r="CN45" i="1"/>
  <c r="BR70" i="1"/>
  <c r="BQ70" i="1"/>
  <c r="BP70" i="1"/>
  <c r="BZ46" i="1"/>
  <c r="BY46" i="1"/>
  <c r="BX46" i="1"/>
  <c r="CG58" i="1"/>
  <c r="CF58" i="1"/>
  <c r="CH58" i="1"/>
  <c r="CL88" i="1"/>
  <c r="CK88" i="1"/>
  <c r="CJ88" i="1"/>
  <c r="BR23" i="1"/>
  <c r="BQ23" i="1"/>
  <c r="BV77" i="1"/>
  <c r="BU77" i="1"/>
  <c r="BT77" i="1"/>
  <c r="BZ35" i="1"/>
  <c r="BY35" i="1"/>
  <c r="BX35" i="1"/>
  <c r="CC41" i="1"/>
  <c r="CB41" i="1"/>
  <c r="CD41" i="1"/>
  <c r="CD77" i="1"/>
  <c r="CC77" i="1"/>
  <c r="CB77" i="1"/>
  <c r="CF35" i="1"/>
  <c r="CG35" i="1"/>
  <c r="CH59" i="1"/>
  <c r="CG59" i="1"/>
  <c r="CF59" i="1"/>
  <c r="CH95" i="1"/>
  <c r="CG95" i="1"/>
  <c r="CF95" i="1"/>
  <c r="CH107" i="1"/>
  <c r="CF107" i="1"/>
  <c r="CI107" i="1" s="1"/>
  <c r="CL41" i="1"/>
  <c r="CK41" i="1"/>
  <c r="CJ41" i="1"/>
  <c r="CL101" i="1"/>
  <c r="CK101" i="1"/>
  <c r="CJ101" i="1"/>
  <c r="CP35" i="1"/>
  <c r="CO35" i="1"/>
  <c r="CN35" i="1"/>
  <c r="CP47" i="1"/>
  <c r="CO47" i="1"/>
  <c r="CN47" i="1"/>
  <c r="CP59" i="1"/>
  <c r="CO59" i="1"/>
  <c r="CN59" i="1"/>
  <c r="CP83" i="1"/>
  <c r="CO83" i="1"/>
  <c r="CN83" i="1"/>
  <c r="CK53" i="1"/>
  <c r="BU2" i="1"/>
  <c r="BT4" i="1"/>
  <c r="BW4" i="1" s="1"/>
  <c r="CG5" i="1"/>
  <c r="BQ7" i="1"/>
  <c r="CF7" i="1"/>
  <c r="CI7" i="1" s="1"/>
  <c r="BQ8" i="1"/>
  <c r="CC10" i="1"/>
  <c r="BM12" i="1"/>
  <c r="CB12" i="1"/>
  <c r="CE12" i="1" s="1"/>
  <c r="BM13" i="1"/>
  <c r="BL14" i="1"/>
  <c r="BO14" i="1" s="1"/>
  <c r="CO14" i="1"/>
  <c r="BY16" i="1"/>
  <c r="CN17" i="1"/>
  <c r="BL18" i="1"/>
  <c r="BO18" i="1" s="1"/>
  <c r="BN21" i="1"/>
  <c r="CL26" i="1"/>
  <c r="CM26" i="1" s="1"/>
  <c r="CH33" i="1"/>
  <c r="BQ47" i="1"/>
  <c r="BQ52" i="1"/>
  <c r="CG54" i="1"/>
  <c r="BU64" i="1"/>
  <c r="BM51" i="1"/>
  <c r="BL51" i="1"/>
  <c r="BN51" i="1"/>
  <c r="CD111" i="1"/>
  <c r="CC111" i="1"/>
  <c r="CB111" i="1"/>
  <c r="BN101" i="1"/>
  <c r="BM101" i="1"/>
  <c r="BL101" i="1"/>
  <c r="BR59" i="1"/>
  <c r="BQ59" i="1"/>
  <c r="BP59" i="1"/>
  <c r="BM54" i="1"/>
  <c r="BL54" i="1"/>
  <c r="BN54" i="1"/>
  <c r="BL66" i="1"/>
  <c r="BM66" i="1"/>
  <c r="BN90" i="1"/>
  <c r="BM90" i="1"/>
  <c r="BL90" i="1"/>
  <c r="BN102" i="1"/>
  <c r="BM102" i="1"/>
  <c r="BL102" i="1"/>
  <c r="BM114" i="1"/>
  <c r="BN114" i="1"/>
  <c r="BL114" i="1"/>
  <c r="BO114" i="1" s="1"/>
  <c r="BR72" i="1"/>
  <c r="BQ72" i="1"/>
  <c r="BP72" i="1"/>
  <c r="BV30" i="1"/>
  <c r="BT30" i="1"/>
  <c r="BV42" i="1"/>
  <c r="BU42" i="1"/>
  <c r="BT42" i="1"/>
  <c r="BV66" i="1"/>
  <c r="BU66" i="1"/>
  <c r="BT66" i="1"/>
  <c r="BT78" i="1"/>
  <c r="BU78" i="1"/>
  <c r="BV90" i="1"/>
  <c r="BU90" i="1"/>
  <c r="BT90" i="1"/>
  <c r="BZ108" i="1"/>
  <c r="BY108" i="1"/>
  <c r="BX108" i="1"/>
  <c r="CC42" i="1"/>
  <c r="CB42" i="1"/>
  <c r="CD42" i="1"/>
  <c r="CC54" i="1"/>
  <c r="CB54" i="1"/>
  <c r="CD54" i="1"/>
  <c r="CB66" i="1"/>
  <c r="CD66" i="1"/>
  <c r="CC66" i="1"/>
  <c r="CD78" i="1"/>
  <c r="CC78" i="1"/>
  <c r="CB78" i="1"/>
  <c r="CB114" i="1"/>
  <c r="CD114" i="1"/>
  <c r="CH48" i="1"/>
  <c r="CI48" i="1" s="1"/>
  <c r="CG48" i="1"/>
  <c r="CG60" i="1"/>
  <c r="CH60" i="1"/>
  <c r="CF60" i="1"/>
  <c r="CH108" i="1"/>
  <c r="CG108" i="1"/>
  <c r="CF108" i="1"/>
  <c r="CL30" i="1"/>
  <c r="CJ30" i="1"/>
  <c r="CL54" i="1"/>
  <c r="CK54" i="1"/>
  <c r="CJ54" i="1"/>
  <c r="CL66" i="1"/>
  <c r="CK66" i="1"/>
  <c r="CJ66" i="1"/>
  <c r="CJ78" i="1"/>
  <c r="CL78" i="1"/>
  <c r="CK78" i="1"/>
  <c r="CL102" i="1"/>
  <c r="CK102" i="1"/>
  <c r="CJ102" i="1"/>
  <c r="CP36" i="1"/>
  <c r="CO36" i="1"/>
  <c r="CN36" i="1"/>
  <c r="CP48" i="1"/>
  <c r="CO48" i="1"/>
  <c r="CN48" i="1"/>
  <c r="CP60" i="1"/>
  <c r="CQ60" i="1" s="1"/>
  <c r="CO60" i="1"/>
  <c r="CP72" i="1"/>
  <c r="CN72" i="1"/>
  <c r="CP96" i="1"/>
  <c r="CO96" i="1"/>
  <c r="CN96" i="1"/>
  <c r="CJ3" i="1"/>
  <c r="CM3" i="1" s="1"/>
  <c r="BU4" i="1"/>
  <c r="CG7" i="1"/>
  <c r="BP10" i="1"/>
  <c r="BS10" i="1" s="1"/>
  <c r="BP11" i="1"/>
  <c r="BS11" i="1" s="1"/>
  <c r="CC12" i="1"/>
  <c r="BM14" i="1"/>
  <c r="CB14" i="1"/>
  <c r="CE14" i="1" s="1"/>
  <c r="BL15" i="1"/>
  <c r="BO15" i="1" s="1"/>
  <c r="CN16" i="1"/>
  <c r="CQ16" i="1" s="1"/>
  <c r="CP17" i="1"/>
  <c r="BM18" i="1"/>
  <c r="BP21" i="1"/>
  <c r="BS21" i="1" s="1"/>
  <c r="BL23" i="1"/>
  <c r="CN28" i="1"/>
  <c r="CQ28" i="1" s="1"/>
  <c r="BU30" i="1"/>
  <c r="BQ42" i="1"/>
  <c r="BP51" i="1"/>
  <c r="BS51" i="1" s="1"/>
  <c r="BV64" i="1"/>
  <c r="BW64" i="1" s="1"/>
  <c r="CO72" i="1"/>
  <c r="BV78" i="1"/>
  <c r="BQ33" i="1"/>
  <c r="BP33" i="1"/>
  <c r="BR33" i="1"/>
  <c r="BZ81" i="1"/>
  <c r="BX81" i="1"/>
  <c r="CD63" i="1"/>
  <c r="CE63" i="1" s="1"/>
  <c r="CC63" i="1"/>
  <c r="CH57" i="1"/>
  <c r="CG57" i="1"/>
  <c r="CF57" i="1"/>
  <c r="CL111" i="1"/>
  <c r="CK111" i="1"/>
  <c r="CJ111" i="1"/>
  <c r="BN112" i="1"/>
  <c r="BM112" i="1"/>
  <c r="BL112" i="1"/>
  <c r="BN43" i="1"/>
  <c r="BM43" i="1"/>
  <c r="BL43" i="1"/>
  <c r="BN91" i="1"/>
  <c r="BM91" i="1"/>
  <c r="BL91" i="1"/>
  <c r="BQ37" i="1"/>
  <c r="BP37" i="1"/>
  <c r="BR37" i="1"/>
  <c r="BV43" i="1"/>
  <c r="BU43" i="1"/>
  <c r="BT43" i="1"/>
  <c r="BT91" i="1"/>
  <c r="BV91" i="1"/>
  <c r="BU91" i="1"/>
  <c r="BZ37" i="1"/>
  <c r="BY37" i="1"/>
  <c r="BX37" i="1"/>
  <c r="CD115" i="1"/>
  <c r="CC115" i="1"/>
  <c r="CB115" i="1"/>
  <c r="CH97" i="1"/>
  <c r="CG97" i="1"/>
  <c r="CF97" i="1"/>
  <c r="CL43" i="1"/>
  <c r="CK43" i="1"/>
  <c r="CJ43" i="1"/>
  <c r="CP37" i="1"/>
  <c r="CO37" i="1"/>
  <c r="CN37" i="1"/>
  <c r="CP85" i="1"/>
  <c r="CO85" i="1"/>
  <c r="CN85" i="1"/>
  <c r="CP109" i="1"/>
  <c r="CN109" i="1"/>
  <c r="BK53" i="1"/>
  <c r="CA2" i="1"/>
  <c r="CK3" i="1"/>
  <c r="BT7" i="1"/>
  <c r="BW7" i="1" s="1"/>
  <c r="BQ10" i="1"/>
  <c r="CF10" i="1"/>
  <c r="CI10" i="1" s="1"/>
  <c r="BQ11" i="1"/>
  <c r="BP12" i="1"/>
  <c r="BS12" i="1" s="1"/>
  <c r="CC14" i="1"/>
  <c r="BM15" i="1"/>
  <c r="CO16" i="1"/>
  <c r="BL17" i="1"/>
  <c r="BO17" i="1" s="1"/>
  <c r="BQ21" i="1"/>
  <c r="BN23" i="1"/>
  <c r="CO28" i="1"/>
  <c r="CH35" i="1"/>
  <c r="CG36" i="1"/>
  <c r="BT37" i="1"/>
  <c r="BR42" i="1"/>
  <c r="BS42" i="1" s="1"/>
  <c r="BQ43" i="1"/>
  <c r="BP46" i="1"/>
  <c r="BS46" i="1" s="1"/>
  <c r="BQ51" i="1"/>
  <c r="BQ58" i="1"/>
  <c r="BX57" i="1"/>
  <c r="BY57" i="1"/>
  <c r="CL39" i="1"/>
  <c r="CK39" i="1"/>
  <c r="CJ39" i="1"/>
  <c r="CN69" i="1"/>
  <c r="CP69" i="1"/>
  <c r="CO69" i="1"/>
  <c r="BN28" i="1"/>
  <c r="BL28" i="1"/>
  <c r="BN77" i="1"/>
  <c r="BM77" i="1"/>
  <c r="BL77" i="1"/>
  <c r="BR83" i="1"/>
  <c r="BS83" i="1" s="1"/>
  <c r="BQ83" i="1"/>
  <c r="BN55" i="1"/>
  <c r="BM55" i="1"/>
  <c r="BL55" i="1"/>
  <c r="BR61" i="1"/>
  <c r="BQ61" i="1"/>
  <c r="BP61" i="1"/>
  <c r="BQ85" i="1"/>
  <c r="BP85" i="1"/>
  <c r="BR85" i="1"/>
  <c r="CD67" i="1"/>
  <c r="CC67" i="1"/>
  <c r="CB67" i="1"/>
  <c r="BN32" i="1"/>
  <c r="BM32" i="1"/>
  <c r="BL32" i="1"/>
  <c r="BN56" i="1"/>
  <c r="BM56" i="1"/>
  <c r="BL56" i="1"/>
  <c r="BN68" i="1"/>
  <c r="BM68" i="1"/>
  <c r="BL68" i="1"/>
  <c r="BN80" i="1"/>
  <c r="BM80" i="1"/>
  <c r="BL80" i="1"/>
  <c r="BN92" i="1"/>
  <c r="BM92" i="1"/>
  <c r="BL92" i="1"/>
  <c r="BM104" i="1"/>
  <c r="BL104" i="1"/>
  <c r="BN104" i="1"/>
  <c r="BP62" i="1"/>
  <c r="BS62" i="1" s="1"/>
  <c r="BQ62" i="1"/>
  <c r="BP74" i="1"/>
  <c r="BQ74" i="1"/>
  <c r="BR86" i="1"/>
  <c r="BQ86" i="1"/>
  <c r="BP86" i="1"/>
  <c r="BR98" i="1"/>
  <c r="BQ98" i="1"/>
  <c r="BP98" i="1"/>
  <c r="BR110" i="1"/>
  <c r="BQ110" i="1"/>
  <c r="BP110" i="1"/>
  <c r="BU56" i="1"/>
  <c r="BT56" i="1"/>
  <c r="BT68" i="1"/>
  <c r="BU68" i="1"/>
  <c r="BV68" i="1"/>
  <c r="BV80" i="1"/>
  <c r="BU80" i="1"/>
  <c r="BT80" i="1"/>
  <c r="BV104" i="1"/>
  <c r="BU104" i="1"/>
  <c r="BT104" i="1"/>
  <c r="BY26" i="1"/>
  <c r="BX26" i="1"/>
  <c r="BZ74" i="1"/>
  <c r="BY74" i="1"/>
  <c r="BX74" i="1"/>
  <c r="CA74" i="1" s="1"/>
  <c r="CD56" i="1"/>
  <c r="CC56" i="1"/>
  <c r="CB56" i="1"/>
  <c r="CC80" i="1"/>
  <c r="CB80" i="1"/>
  <c r="CD80" i="1"/>
  <c r="CC104" i="1"/>
  <c r="CD104" i="1"/>
  <c r="CB104" i="1"/>
  <c r="CF62" i="1"/>
  <c r="CI62" i="1" s="1"/>
  <c r="CG62" i="1"/>
  <c r="CH74" i="1"/>
  <c r="CG74" i="1"/>
  <c r="CF74" i="1"/>
  <c r="CO26" i="1"/>
  <c r="CN26" i="1"/>
  <c r="CQ26" i="1" s="1"/>
  <c r="CO62" i="1"/>
  <c r="CP62" i="1"/>
  <c r="CN62" i="1"/>
  <c r="CP98" i="1"/>
  <c r="CO98" i="1"/>
  <c r="CN98" i="1"/>
  <c r="CP110" i="1"/>
  <c r="CN110" i="1"/>
  <c r="BL53" i="1"/>
  <c r="BO53" i="1" s="1"/>
  <c r="CQ53" i="1"/>
  <c r="BY2" i="1"/>
  <c r="CA3" i="1"/>
  <c r="BK5" i="1"/>
  <c r="CM6" i="1"/>
  <c r="BU7" i="1"/>
  <c r="BT8" i="1"/>
  <c r="BW8" i="1" s="1"/>
  <c r="BG10" i="1"/>
  <c r="CG10" i="1"/>
  <c r="CI11" i="1"/>
  <c r="BQ12" i="1"/>
  <c r="CF12" i="1"/>
  <c r="CI12" i="1" s="1"/>
  <c r="BS13" i="1"/>
  <c r="BP14" i="1"/>
  <c r="BS14" i="1" s="1"/>
  <c r="BC15" i="1"/>
  <c r="CB16" i="1"/>
  <c r="CE16" i="1" s="1"/>
  <c r="BM17" i="1"/>
  <c r="BC18" i="1"/>
  <c r="BP18" i="1"/>
  <c r="BS18" i="1" s="1"/>
  <c r="BT21" i="1"/>
  <c r="BW21" i="1" s="1"/>
  <c r="BX22" i="1"/>
  <c r="CA22" i="1" s="1"/>
  <c r="BP23" i="1"/>
  <c r="CH36" i="1"/>
  <c r="CI36" i="1" s="1"/>
  <c r="BR43" i="1"/>
  <c r="BS43" i="1" s="1"/>
  <c r="BQ46" i="1"/>
  <c r="BP48" i="1"/>
  <c r="BS48" i="1" s="1"/>
  <c r="CD51" i="1"/>
  <c r="BZ57" i="1"/>
  <c r="BR58" i="1"/>
  <c r="BS58" i="1" s="1"/>
  <c r="BV72" i="1"/>
  <c r="BN99" i="1"/>
  <c r="BM99" i="1"/>
  <c r="BL99" i="1"/>
  <c r="BR57" i="1"/>
  <c r="BQ57" i="1"/>
  <c r="BP57" i="1"/>
  <c r="BV51" i="1"/>
  <c r="BU51" i="1"/>
  <c r="BT51" i="1"/>
  <c r="BZ45" i="1"/>
  <c r="BY45" i="1"/>
  <c r="BX45" i="1"/>
  <c r="CH45" i="1"/>
  <c r="CI45" i="1" s="1"/>
  <c r="CG45" i="1"/>
  <c r="CP93" i="1"/>
  <c r="CO93" i="1"/>
  <c r="CN93" i="1"/>
  <c r="BO11" i="1"/>
  <c r="CI19" i="1"/>
  <c r="CE10" i="1"/>
  <c r="BN89" i="1"/>
  <c r="BM89" i="1"/>
  <c r="BL89" i="1"/>
  <c r="BR95" i="1"/>
  <c r="BQ95" i="1"/>
  <c r="BP95" i="1"/>
  <c r="BV89" i="1"/>
  <c r="BT89" i="1"/>
  <c r="BM45" i="1"/>
  <c r="BL45" i="1"/>
  <c r="BN45" i="1"/>
  <c r="BM69" i="1"/>
  <c r="BL69" i="1"/>
  <c r="BN69" i="1"/>
  <c r="BN93" i="1"/>
  <c r="BM93" i="1"/>
  <c r="BL93" i="1"/>
  <c r="BP27" i="1"/>
  <c r="BR27" i="1"/>
  <c r="BP63" i="1"/>
  <c r="BR63" i="1"/>
  <c r="BQ63" i="1"/>
  <c r="BR75" i="1"/>
  <c r="BS75" i="1" s="1"/>
  <c r="BQ75" i="1"/>
  <c r="BQ87" i="1"/>
  <c r="BP87" i="1"/>
  <c r="BR87" i="1"/>
  <c r="BR99" i="1"/>
  <c r="BQ99" i="1"/>
  <c r="BP99" i="1"/>
  <c r="BR111" i="1"/>
  <c r="BQ111" i="1"/>
  <c r="BP111" i="1"/>
  <c r="BV45" i="1"/>
  <c r="BU45" i="1"/>
  <c r="BT45" i="1"/>
  <c r="BU57" i="1"/>
  <c r="BV57" i="1"/>
  <c r="BT57" i="1"/>
  <c r="BT93" i="1"/>
  <c r="BV93" i="1"/>
  <c r="BU93" i="1"/>
  <c r="BZ51" i="1"/>
  <c r="BY51" i="1"/>
  <c r="BX51" i="1"/>
  <c r="BZ63" i="1"/>
  <c r="BY63" i="1"/>
  <c r="BX63" i="1"/>
  <c r="BZ75" i="1"/>
  <c r="BY75" i="1"/>
  <c r="BX75" i="1"/>
  <c r="CD33" i="1"/>
  <c r="CC33" i="1"/>
  <c r="CB33" i="1"/>
  <c r="CD57" i="1"/>
  <c r="CC57" i="1"/>
  <c r="CC69" i="1"/>
  <c r="CB69" i="1"/>
  <c r="CD69" i="1"/>
  <c r="CD81" i="1"/>
  <c r="CC81" i="1"/>
  <c r="CB81" i="1"/>
  <c r="CD93" i="1"/>
  <c r="CC93" i="1"/>
  <c r="CB93" i="1"/>
  <c r="CF63" i="1"/>
  <c r="CH63" i="1"/>
  <c r="CG111" i="1"/>
  <c r="CF111" i="1"/>
  <c r="CH111" i="1"/>
  <c r="CK57" i="1"/>
  <c r="CL57" i="1"/>
  <c r="CJ57" i="1"/>
  <c r="CL81" i="1"/>
  <c r="CK81" i="1"/>
  <c r="CJ81" i="1"/>
  <c r="CJ93" i="1"/>
  <c r="CL93" i="1"/>
  <c r="CP39" i="1"/>
  <c r="CO39" i="1"/>
  <c r="CN39" i="1"/>
  <c r="CP75" i="1"/>
  <c r="CO75" i="1"/>
  <c r="CN75" i="1"/>
  <c r="CP111" i="1"/>
  <c r="CO111" i="1"/>
  <c r="CN111" i="1"/>
  <c r="BM53" i="1"/>
  <c r="BL2" i="1"/>
  <c r="BO2" i="1" s="1"/>
  <c r="CQ3" i="1"/>
  <c r="CA5" i="1"/>
  <c r="BK7" i="1"/>
  <c r="BU8" i="1"/>
  <c r="CM8" i="1"/>
  <c r="BT10" i="1"/>
  <c r="BW10" i="1" s="1"/>
  <c r="BG12" i="1"/>
  <c r="CG12" i="1"/>
  <c r="CI13" i="1"/>
  <c r="BQ14" i="1"/>
  <c r="BS15" i="1"/>
  <c r="CC16" i="1"/>
  <c r="BC17" i="1"/>
  <c r="BQ18" i="1"/>
  <c r="CM18" i="1"/>
  <c r="CN19" i="1"/>
  <c r="CQ19" i="1" s="1"/>
  <c r="BL20" i="1"/>
  <c r="BO20" i="1" s="1"/>
  <c r="BU21" i="1"/>
  <c r="BY22" i="1"/>
  <c r="BM28" i="1"/>
  <c r="BG33" i="1"/>
  <c r="CF47" i="1"/>
  <c r="CI47" i="1" s="1"/>
  <c r="BQ48" i="1"/>
  <c r="CB57" i="1"/>
  <c r="BN111" i="1"/>
  <c r="BM111" i="1"/>
  <c r="BL111" i="1"/>
  <c r="BR93" i="1"/>
  <c r="BQ93" i="1"/>
  <c r="BP93" i="1"/>
  <c r="CC75" i="1"/>
  <c r="CB75" i="1"/>
  <c r="CD75" i="1"/>
  <c r="BP35" i="1"/>
  <c r="BQ35" i="1"/>
  <c r="BN42" i="1"/>
  <c r="BM42" i="1"/>
  <c r="BL42" i="1"/>
  <c r="BN31" i="1"/>
  <c r="BM31" i="1"/>
  <c r="BL31" i="1"/>
  <c r="BN67" i="1"/>
  <c r="BM67" i="1"/>
  <c r="BL67" i="1"/>
  <c r="BL115" i="1"/>
  <c r="BN115" i="1"/>
  <c r="BM115" i="1"/>
  <c r="BN33" i="1"/>
  <c r="BM33" i="1"/>
  <c r="BL33" i="1"/>
  <c r="BN57" i="1"/>
  <c r="BM57" i="1"/>
  <c r="BL57" i="1"/>
  <c r="BL81" i="1"/>
  <c r="BN81" i="1"/>
  <c r="BM81" i="1"/>
  <c r="BN34" i="1"/>
  <c r="BM34" i="1"/>
  <c r="BL34" i="1"/>
  <c r="BM46" i="1"/>
  <c r="BL46" i="1"/>
  <c r="BN46" i="1"/>
  <c r="BN58" i="1"/>
  <c r="BM58" i="1"/>
  <c r="BL58" i="1"/>
  <c r="BL70" i="1"/>
  <c r="BN70" i="1"/>
  <c r="BM70" i="1"/>
  <c r="BM82" i="1"/>
  <c r="BN82" i="1"/>
  <c r="BL82" i="1"/>
  <c r="BR28" i="1"/>
  <c r="BP28" i="1"/>
  <c r="BQ88" i="1"/>
  <c r="BP88" i="1"/>
  <c r="BR88" i="1"/>
  <c r="BV46" i="1"/>
  <c r="BU46" i="1"/>
  <c r="BT46" i="1"/>
  <c r="BV58" i="1"/>
  <c r="BU58" i="1"/>
  <c r="BT58" i="1"/>
  <c r="BV82" i="1"/>
  <c r="BU82" i="1"/>
  <c r="BT82" i="1"/>
  <c r="BZ64" i="1"/>
  <c r="BY64" i="1"/>
  <c r="BX64" i="1"/>
  <c r="BZ88" i="1"/>
  <c r="BY88" i="1"/>
  <c r="BX88" i="1"/>
  <c r="CC46" i="1"/>
  <c r="CB46" i="1"/>
  <c r="CD46" i="1"/>
  <c r="CD58" i="1"/>
  <c r="CC58" i="1"/>
  <c r="CB58" i="1"/>
  <c r="CH28" i="1"/>
  <c r="CF28" i="1"/>
  <c r="CF88" i="1"/>
  <c r="CH88" i="1"/>
  <c r="CG88" i="1"/>
  <c r="CL70" i="1"/>
  <c r="CK70" i="1"/>
  <c r="CJ70" i="1"/>
  <c r="CP88" i="1"/>
  <c r="CO88" i="1"/>
  <c r="CN88" i="1"/>
  <c r="CE53" i="1"/>
  <c r="BM2" i="1"/>
  <c r="CB2" i="1"/>
  <c r="CE2" i="1" s="1"/>
  <c r="BO3" i="1"/>
  <c r="BL4" i="1"/>
  <c r="BO4" i="1" s="1"/>
  <c r="CQ4" i="1"/>
  <c r="CA6" i="1"/>
  <c r="BK8" i="1"/>
  <c r="CM9" i="1"/>
  <c r="BU10" i="1"/>
  <c r="CJ10" i="1"/>
  <c r="CM10" i="1" s="1"/>
  <c r="BW11" i="1"/>
  <c r="BT12" i="1"/>
  <c r="BW12" i="1" s="1"/>
  <c r="BG13" i="1"/>
  <c r="CF14" i="1"/>
  <c r="CI14" i="1" s="1"/>
  <c r="BS16" i="1"/>
  <c r="CO19" i="1"/>
  <c r="BM20" i="1"/>
  <c r="CI20" i="1"/>
  <c r="BK24" i="1"/>
  <c r="BM25" i="1"/>
  <c r="BQ28" i="1"/>
  <c r="BR32" i="1"/>
  <c r="CG47" i="1"/>
  <c r="BN66" i="1"/>
  <c r="CI4" i="1"/>
  <c r="BM52" i="1"/>
  <c r="BL52" i="1"/>
  <c r="BN52" i="1"/>
  <c r="CD28" i="1"/>
  <c r="CB28" i="1"/>
  <c r="CE28" i="1" s="1"/>
  <c r="CO58" i="1"/>
  <c r="CP58" i="1"/>
  <c r="CN58" i="1"/>
  <c r="BN65" i="1"/>
  <c r="BM65" i="1"/>
  <c r="BL65" i="1"/>
  <c r="BL30" i="1"/>
  <c r="BN30" i="1"/>
  <c r="BN35" i="1"/>
  <c r="BM35" i="1"/>
  <c r="BL35" i="1"/>
  <c r="BN47" i="1"/>
  <c r="BM47" i="1"/>
  <c r="BL47" i="1"/>
  <c r="BM59" i="1"/>
  <c r="BN59" i="1"/>
  <c r="BL59" i="1"/>
  <c r="BN83" i="1"/>
  <c r="BL83" i="1"/>
  <c r="BM83" i="1"/>
  <c r="BN95" i="1"/>
  <c r="BM95" i="1"/>
  <c r="BL95" i="1"/>
  <c r="BQ77" i="1"/>
  <c r="BP77" i="1"/>
  <c r="BR77" i="1"/>
  <c r="BR101" i="1"/>
  <c r="BQ101" i="1"/>
  <c r="BP101" i="1"/>
  <c r="BV35" i="1"/>
  <c r="BW35" i="1" s="1"/>
  <c r="BU35" i="1"/>
  <c r="BV47" i="1"/>
  <c r="BU47" i="1"/>
  <c r="BT47" i="1"/>
  <c r="BV59" i="1"/>
  <c r="BU59" i="1"/>
  <c r="BT59" i="1"/>
  <c r="BU95" i="1"/>
  <c r="BT95" i="1"/>
  <c r="BV95" i="1"/>
  <c r="CD35" i="1"/>
  <c r="CC35" i="1"/>
  <c r="CB35" i="1"/>
  <c r="CC47" i="1"/>
  <c r="CB47" i="1"/>
  <c r="CD47" i="1"/>
  <c r="CC59" i="1"/>
  <c r="CD59" i="1"/>
  <c r="CE59" i="1" s="1"/>
  <c r="CD95" i="1"/>
  <c r="CC95" i="1"/>
  <c r="CB95" i="1"/>
  <c r="CG77" i="1"/>
  <c r="CF77" i="1"/>
  <c r="CH77" i="1"/>
  <c r="CF101" i="1"/>
  <c r="CH101" i="1"/>
  <c r="CG101" i="1"/>
  <c r="CL35" i="1"/>
  <c r="CK35" i="1"/>
  <c r="CJ35" i="1"/>
  <c r="CL47" i="1"/>
  <c r="CK47" i="1"/>
  <c r="CJ47" i="1"/>
  <c r="CL59" i="1"/>
  <c r="CK59" i="1"/>
  <c r="CJ59" i="1"/>
  <c r="CL71" i="1"/>
  <c r="CK71" i="1"/>
  <c r="CJ71" i="1"/>
  <c r="CP41" i="1"/>
  <c r="CO41" i="1"/>
  <c r="CN41" i="1"/>
  <c r="BC2" i="1"/>
  <c r="CE3" i="1"/>
  <c r="BM4" i="1"/>
  <c r="BO5" i="1"/>
  <c r="CQ6" i="1"/>
  <c r="CA8" i="1"/>
  <c r="BK10" i="1"/>
  <c r="CK10" i="1"/>
  <c r="CM11" i="1"/>
  <c r="BU12" i="1"/>
  <c r="BW13" i="1"/>
  <c r="CG14" i="1"/>
  <c r="BG15" i="1"/>
  <c r="CF16" i="1"/>
  <c r="CI16" i="1" s="1"/>
  <c r="BT18" i="1"/>
  <c r="BP25" i="1"/>
  <c r="BS25" i="1" s="1"/>
  <c r="CG37" i="1"/>
  <c r="BN87" i="1"/>
  <c r="BM87" i="1"/>
  <c r="BL87" i="1"/>
  <c r="BV63" i="1"/>
  <c r="BU63" i="1"/>
  <c r="BT63" i="1"/>
  <c r="BZ33" i="1"/>
  <c r="BY33" i="1"/>
  <c r="BX33" i="1"/>
  <c r="CI53" i="1"/>
  <c r="BT28" i="1"/>
  <c r="BV28" i="1"/>
  <c r="CD88" i="1"/>
  <c r="CC88" i="1"/>
  <c r="CB88" i="1"/>
  <c r="BM84" i="1"/>
  <c r="BL84" i="1"/>
  <c r="BN84" i="1"/>
  <c r="BR66" i="1"/>
  <c r="BQ66" i="1"/>
  <c r="BP66" i="1"/>
  <c r="BP102" i="1"/>
  <c r="BR102" i="1"/>
  <c r="BQ102" i="1"/>
  <c r="BV36" i="1"/>
  <c r="BU36" i="1"/>
  <c r="BT36" i="1"/>
  <c r="BZ54" i="1"/>
  <c r="BY54" i="1"/>
  <c r="BX54" i="1"/>
  <c r="CD60" i="1"/>
  <c r="CC60" i="1"/>
  <c r="CB60" i="1"/>
  <c r="CD108" i="1"/>
  <c r="CB108" i="1"/>
  <c r="CC108" i="1"/>
  <c r="CH66" i="1"/>
  <c r="CG66" i="1"/>
  <c r="CF66" i="1"/>
  <c r="CG78" i="1"/>
  <c r="CF78" i="1"/>
  <c r="CH78" i="1"/>
  <c r="CH114" i="1"/>
  <c r="CG114" i="1"/>
  <c r="CF114" i="1"/>
  <c r="CL36" i="1"/>
  <c r="CK36" i="1"/>
  <c r="CJ36" i="1"/>
  <c r="CL48" i="1"/>
  <c r="CK48" i="1"/>
  <c r="CJ48" i="1"/>
  <c r="CK96" i="1"/>
  <c r="CJ96" i="1"/>
  <c r="CL96" i="1"/>
  <c r="CP78" i="1"/>
  <c r="CO78" i="1"/>
  <c r="CN78" i="1"/>
  <c r="CP102" i="1"/>
  <c r="CO102" i="1"/>
  <c r="CN102" i="1"/>
  <c r="BP53" i="1"/>
  <c r="CB5" i="1"/>
  <c r="CE5" i="1" s="1"/>
  <c r="BL7" i="1"/>
  <c r="CN7" i="1"/>
  <c r="CQ7" i="1" s="1"/>
  <c r="BX10" i="1"/>
  <c r="CA10" i="1" s="1"/>
  <c r="BT14" i="1"/>
  <c r="CG16" i="1"/>
  <c r="CF17" i="1"/>
  <c r="BV18" i="1"/>
  <c r="BQ20" i="1"/>
  <c r="BM22" i="1"/>
  <c r="BQ25" i="1"/>
  <c r="BZ26" i="1"/>
  <c r="CH37" i="1"/>
  <c r="CI37" i="1" s="1"/>
  <c r="BP45" i="1"/>
  <c r="BS45" i="1" s="1"/>
  <c r="BV56" i="1"/>
  <c r="BR82" i="1"/>
  <c r="BQ82" i="1"/>
  <c r="BP82" i="1"/>
  <c r="BV88" i="1"/>
  <c r="BU88" i="1"/>
  <c r="BT88" i="1"/>
  <c r="CD76" i="1"/>
  <c r="CB76" i="1"/>
  <c r="CJ28" i="1"/>
  <c r="CL28" i="1"/>
  <c r="CI5" i="1"/>
  <c r="BO12" i="1"/>
  <c r="BN48" i="1"/>
  <c r="BM48" i="1"/>
  <c r="BL48" i="1"/>
  <c r="BR78" i="1"/>
  <c r="BQ78" i="1"/>
  <c r="BP78" i="1"/>
  <c r="BV48" i="1"/>
  <c r="BU48" i="1"/>
  <c r="BT48" i="1"/>
  <c r="CB48" i="1"/>
  <c r="CC48" i="1"/>
  <c r="BN37" i="1"/>
  <c r="BO37" i="1" s="1"/>
  <c r="BM37" i="1"/>
  <c r="BL37" i="1"/>
  <c r="BN61" i="1"/>
  <c r="BO61" i="1" s="1"/>
  <c r="BM61" i="1"/>
  <c r="BN85" i="1"/>
  <c r="BM85" i="1"/>
  <c r="BL85" i="1"/>
  <c r="BP31" i="1"/>
  <c r="BR31" i="1"/>
  <c r="BR115" i="1"/>
  <c r="BQ115" i="1"/>
  <c r="BP115" i="1"/>
  <c r="BU61" i="1"/>
  <c r="BV61" i="1"/>
  <c r="BT61" i="1"/>
  <c r="BV97" i="1"/>
  <c r="BU97" i="1"/>
  <c r="BT97" i="1"/>
  <c r="BZ67" i="1"/>
  <c r="BY67" i="1"/>
  <c r="BX67" i="1"/>
  <c r="BZ91" i="1"/>
  <c r="BY91" i="1"/>
  <c r="BX91" i="1"/>
  <c r="CB61" i="1"/>
  <c r="CE61" i="1" s="1"/>
  <c r="CC61" i="1"/>
  <c r="CB109" i="1"/>
  <c r="CD109" i="1"/>
  <c r="CF67" i="1"/>
  <c r="CH67" i="1"/>
  <c r="CG67" i="1"/>
  <c r="CH115" i="1"/>
  <c r="CG115" i="1"/>
  <c r="CF115" i="1"/>
  <c r="CL37" i="1"/>
  <c r="CK37" i="1"/>
  <c r="CJ37" i="1"/>
  <c r="CL85" i="1"/>
  <c r="CK85" i="1"/>
  <c r="CJ85" i="1"/>
  <c r="CJ97" i="1"/>
  <c r="CL97" i="1"/>
  <c r="CK97" i="1"/>
  <c r="CL109" i="1"/>
  <c r="CK109" i="1"/>
  <c r="CJ109" i="1"/>
  <c r="CP67" i="1"/>
  <c r="CO67" i="1"/>
  <c r="CN67" i="1"/>
  <c r="CP103" i="1"/>
  <c r="CO103" i="1"/>
  <c r="CN103" i="1"/>
  <c r="CN115" i="1"/>
  <c r="CP115" i="1"/>
  <c r="CO115" i="1"/>
  <c r="BS3" i="1"/>
  <c r="BC5" i="1"/>
  <c r="CE6" i="1"/>
  <c r="BO8" i="1"/>
  <c r="CQ9" i="1"/>
  <c r="CA11" i="1"/>
  <c r="BK13" i="1"/>
  <c r="BX18" i="1"/>
  <c r="CA18" i="1" s="1"/>
  <c r="BL19" i="1"/>
  <c r="BO19" i="1" s="1"/>
  <c r="BR20" i="1"/>
  <c r="BS20" i="1" s="1"/>
  <c r="BN22" i="1"/>
  <c r="BO22" i="1" s="1"/>
  <c r="CG22" i="1"/>
  <c r="CD26" i="1"/>
  <c r="BK27" i="1"/>
  <c r="BR38" i="1"/>
  <c r="BS38" i="1" s="1"/>
  <c r="BQ40" i="1"/>
  <c r="BQ45" i="1"/>
  <c r="CD48" i="1"/>
  <c r="BR74" i="1"/>
  <c r="BS74" i="1" s="1"/>
  <c r="CE24" i="1"/>
  <c r="BC42" i="1"/>
  <c r="BC43" i="1"/>
  <c r="BS44" i="1"/>
  <c r="BC50" i="1"/>
  <c r="BC54" i="1"/>
  <c r="BS55" i="1"/>
  <c r="CE73" i="1"/>
  <c r="CA21" i="1"/>
  <c r="CQ21" i="1"/>
  <c r="BC24" i="1"/>
  <c r="BW26" i="1"/>
  <c r="BK32" i="1"/>
  <c r="BW39" i="1"/>
  <c r="BW40" i="1"/>
  <c r="BG42" i="1"/>
  <c r="BG44" i="1"/>
  <c r="BG48" i="1"/>
  <c r="BG49" i="1"/>
  <c r="BG50" i="1"/>
  <c r="BG52" i="1"/>
  <c r="BG54" i="1"/>
  <c r="BW55" i="1"/>
  <c r="BK57" i="1"/>
  <c r="CM92" i="1"/>
  <c r="CI103" i="1"/>
  <c r="BK36" i="1"/>
  <c r="BK37" i="1"/>
  <c r="CM38" i="1"/>
  <c r="BW52" i="1"/>
  <c r="BW54" i="1"/>
  <c r="BG55" i="1"/>
  <c r="BK56" i="1"/>
  <c r="CM63" i="1"/>
  <c r="BK64" i="1"/>
  <c r="CA72" i="1"/>
  <c r="BC75" i="1"/>
  <c r="CM76" i="1"/>
  <c r="CM77" i="1"/>
  <c r="CQ79" i="1"/>
  <c r="BG89" i="1"/>
  <c r="CQ64" i="1"/>
  <c r="BC66" i="1"/>
  <c r="BG102" i="1"/>
  <c r="BC22" i="1"/>
  <c r="CQ34" i="1"/>
  <c r="CA36" i="1"/>
  <c r="BK43" i="1"/>
  <c r="BK44" i="1"/>
  <c r="BK48" i="1"/>
  <c r="BK49" i="1"/>
  <c r="BK50" i="1"/>
  <c r="CM51" i="1"/>
  <c r="CM52" i="1"/>
  <c r="CA55" i="1"/>
  <c r="BC59" i="1"/>
  <c r="BG71" i="1"/>
  <c r="BK72" i="1"/>
  <c r="CM90" i="1"/>
  <c r="BG108" i="1"/>
  <c r="BS22" i="1"/>
  <c r="CM24" i="1"/>
  <c r="BK25" i="1"/>
  <c r="CE27" i="1"/>
  <c r="BC28" i="1"/>
  <c r="BG29" i="1"/>
  <c r="BW29" i="1"/>
  <c r="CM29" i="1"/>
  <c r="BK30" i="1"/>
  <c r="CA30" i="1"/>
  <c r="CQ30" i="1"/>
  <c r="CA41" i="1"/>
  <c r="CA42" i="1"/>
  <c r="CA43" i="1"/>
  <c r="CM50" i="1"/>
  <c r="BK51" i="1"/>
  <c r="CA52" i="1"/>
  <c r="CQ55" i="1"/>
  <c r="BC57" i="1"/>
  <c r="CA24" i="1"/>
  <c r="BC27" i="1"/>
  <c r="BC35" i="1"/>
  <c r="CE36" i="1"/>
  <c r="BO40" i="1"/>
  <c r="BO49" i="1"/>
  <c r="CQ51" i="1"/>
  <c r="CE55" i="1"/>
  <c r="CM67" i="1"/>
  <c r="BC70" i="1"/>
  <c r="BG88" i="1"/>
  <c r="CA96" i="1"/>
  <c r="BC37" i="1"/>
  <c r="CE43" i="1"/>
  <c r="BG57" i="1"/>
  <c r="BG61" i="1"/>
  <c r="BG63" i="1"/>
  <c r="CM91" i="1"/>
  <c r="CQ114" i="1"/>
  <c r="BC40" i="1"/>
  <c r="CE44" i="1"/>
  <c r="BC46" i="1"/>
  <c r="BC47" i="1"/>
  <c r="CE50" i="1"/>
  <c r="BC60" i="1"/>
  <c r="BS60" i="1"/>
  <c r="CM60" i="1"/>
  <c r="BK61" i="1"/>
  <c r="BC62" i="1"/>
  <c r="CA106" i="1"/>
  <c r="BO78" i="1"/>
  <c r="BO79" i="1"/>
  <c r="BS81" i="1"/>
  <c r="BW84" i="1"/>
  <c r="CM89" i="1"/>
  <c r="CE94" i="1"/>
  <c r="CE96" i="1"/>
  <c r="CE97" i="1"/>
  <c r="BG109" i="1"/>
  <c r="CI65" i="1"/>
  <c r="BC69" i="1"/>
  <c r="BG70" i="1"/>
  <c r="BK71" i="1"/>
  <c r="BO72" i="1"/>
  <c r="BS73" i="1"/>
  <c r="CM74" i="1"/>
  <c r="BC79" i="1"/>
  <c r="BS79" i="1"/>
  <c r="BC80" i="1"/>
  <c r="BK90" i="1"/>
  <c r="BO100" i="1"/>
  <c r="CQ100" i="1"/>
  <c r="CE105" i="1"/>
  <c r="CE106" i="1"/>
  <c r="CM107" i="1"/>
  <c r="BK112" i="1"/>
  <c r="BK113" i="1"/>
  <c r="BS114" i="1"/>
  <c r="BK83" i="1"/>
  <c r="CA89" i="1"/>
  <c r="CE91" i="1"/>
  <c r="BS94" i="1"/>
  <c r="CA102" i="1"/>
  <c r="CM108" i="1"/>
  <c r="BC111" i="1"/>
  <c r="CM56" i="1"/>
  <c r="BK82" i="1"/>
  <c r="CM82" i="1"/>
  <c r="BK84" i="1"/>
  <c r="CE87" i="1"/>
  <c r="CQ87" i="1"/>
  <c r="CQ89" i="1"/>
  <c r="CE90" i="1"/>
  <c r="BC92" i="1"/>
  <c r="CI96" i="1"/>
  <c r="BC98" i="1"/>
  <c r="BC100" i="1"/>
  <c r="BK104" i="1"/>
  <c r="BS106" i="1"/>
  <c r="CI110" i="1"/>
  <c r="BG115" i="1"/>
  <c r="BS64" i="1"/>
  <c r="BW65" i="1"/>
  <c r="CM69" i="1"/>
  <c r="CQ70" i="1"/>
  <c r="BC72" i="1"/>
  <c r="BG73" i="1"/>
  <c r="BW79" i="1"/>
  <c r="CM80" i="1"/>
  <c r="CQ82" i="1"/>
  <c r="BC86" i="1"/>
  <c r="BC90" i="1"/>
  <c r="BG96" i="1"/>
  <c r="BC99" i="1"/>
  <c r="CE101" i="1"/>
  <c r="BO103" i="1"/>
  <c r="CA61" i="1"/>
  <c r="BO62" i="1"/>
  <c r="CE62" i="1"/>
  <c r="BC63" i="1"/>
  <c r="BG64" i="1"/>
  <c r="CM64" i="1"/>
  <c r="CA65" i="1"/>
  <c r="CQ65" i="1"/>
  <c r="BC67" i="1"/>
  <c r="BG68" i="1"/>
  <c r="CM68" i="1"/>
  <c r="BK69" i="1"/>
  <c r="BC71" i="1"/>
  <c r="BS71" i="1"/>
  <c r="BG72" i="1"/>
  <c r="BK73" i="1"/>
  <c r="CA73" i="1"/>
  <c r="BS76" i="1"/>
  <c r="BK80" i="1"/>
  <c r="BC89" i="1"/>
  <c r="CI92" i="1"/>
  <c r="BG95" i="1"/>
  <c r="CM114" i="1"/>
  <c r="BW96" i="1"/>
  <c r="CI99" i="1"/>
  <c r="BG100" i="1"/>
  <c r="CM105" i="1"/>
  <c r="BS112" i="1"/>
  <c r="CA114" i="1"/>
  <c r="BK79" i="1"/>
  <c r="CE82" i="1"/>
  <c r="BS84" i="1"/>
  <c r="CI85" i="1"/>
  <c r="CI86" i="1"/>
  <c r="CI89" i="1"/>
  <c r="BW92" i="1"/>
  <c r="BK94" i="1"/>
  <c r="CM95" i="1"/>
  <c r="BC103" i="1"/>
  <c r="BS103" i="1"/>
  <c r="BW107" i="1"/>
  <c r="BC114" i="1"/>
  <c r="CQ18" i="1"/>
  <c r="CA20" i="1"/>
  <c r="BK22" i="1"/>
  <c r="CM23" i="1"/>
  <c r="BW25" i="1"/>
  <c r="BG27" i="1"/>
  <c r="BG35" i="1"/>
  <c r="BS39" i="1"/>
  <c r="BC48" i="1"/>
  <c r="CI56" i="1"/>
  <c r="BC20" i="1"/>
  <c r="CE21" i="1"/>
  <c r="CQ24" i="1"/>
  <c r="CA27" i="1"/>
  <c r="CQ27" i="1"/>
  <c r="BO28" i="1"/>
  <c r="BC29" i="1"/>
  <c r="BS29" i="1"/>
  <c r="CI29" i="1"/>
  <c r="BG30" i="1"/>
  <c r="BK31" i="1"/>
  <c r="CA31" i="1"/>
  <c r="BW41" i="1"/>
  <c r="BC21" i="1"/>
  <c r="CE22" i="1"/>
  <c r="BO24" i="1"/>
  <c r="CQ25" i="1"/>
  <c r="CQ61" i="1"/>
  <c r="CE31" i="1"/>
  <c r="BW19" i="1"/>
  <c r="BG21" i="1"/>
  <c r="CI22" i="1"/>
  <c r="BS24" i="1"/>
  <c r="BC26" i="1"/>
  <c r="BS32" i="1"/>
  <c r="CE37" i="1"/>
  <c r="BO39" i="1"/>
  <c r="BK19" i="1"/>
  <c r="CM20" i="1"/>
  <c r="BW22" i="1"/>
  <c r="BG24" i="1"/>
  <c r="CI25" i="1"/>
  <c r="BS27" i="1"/>
  <c r="CI27" i="1"/>
  <c r="BG28" i="1"/>
  <c r="BK29" i="1"/>
  <c r="CA29" i="1"/>
  <c r="CQ29" i="1"/>
  <c r="CE30" i="1"/>
  <c r="BC31" i="1"/>
  <c r="CI31" i="1"/>
  <c r="BS34" i="1"/>
  <c r="BC36" i="1"/>
  <c r="CE42" i="1"/>
  <c r="BK20" i="1"/>
  <c r="CM21" i="1"/>
  <c r="BW23" i="1"/>
  <c r="BG25" i="1"/>
  <c r="CI32" i="1"/>
  <c r="BO60" i="1"/>
  <c r="BS54" i="1"/>
  <c r="BC58" i="1"/>
  <c r="CE32" i="1"/>
  <c r="BK39" i="1"/>
  <c r="BW42" i="1"/>
  <c r="BC49" i="1"/>
  <c r="BW57" i="1"/>
  <c r="BG59" i="1"/>
  <c r="CI60" i="1"/>
  <c r="CQ38" i="1"/>
  <c r="BK42" i="1"/>
  <c r="BC52" i="1"/>
  <c r="BO56" i="1"/>
  <c r="BG60" i="1"/>
  <c r="CI61" i="1"/>
  <c r="BG32" i="1"/>
  <c r="BS35" i="1"/>
  <c r="CE38" i="1"/>
  <c r="BK45" i="1"/>
  <c r="CI51" i="1"/>
  <c r="BC56" i="1"/>
  <c r="CM58" i="1"/>
  <c r="BW60" i="1"/>
  <c r="BG62" i="1"/>
  <c r="CI55" i="1"/>
  <c r="BK58" i="1"/>
  <c r="CM34" i="1"/>
  <c r="BG38" i="1"/>
  <c r="BS41" i="1"/>
  <c r="CA58" i="1"/>
  <c r="BK60" i="1"/>
  <c r="BC34" i="1"/>
  <c r="CA40" i="1"/>
  <c r="BG47" i="1"/>
  <c r="BS50" i="1"/>
  <c r="CE57" i="1"/>
  <c r="BO59" i="1"/>
  <c r="CA62" i="1"/>
  <c r="CA75" i="1"/>
  <c r="CM78" i="1"/>
  <c r="BG82" i="1"/>
  <c r="BS85" i="1"/>
  <c r="CQ91" i="1"/>
  <c r="CI94" i="1"/>
  <c r="BC78" i="1"/>
  <c r="CA84" i="1"/>
  <c r="CM87" i="1"/>
  <c r="BG91" i="1"/>
  <c r="BK74" i="1"/>
  <c r="CI80" i="1"/>
  <c r="BC84" i="1"/>
  <c r="CA90" i="1"/>
  <c r="BK95" i="1"/>
  <c r="BK97" i="1"/>
  <c r="BW98" i="1"/>
  <c r="BK77" i="1"/>
  <c r="CI83" i="1"/>
  <c r="BC87" i="1"/>
  <c r="CA94" i="1"/>
  <c r="CM75" i="1"/>
  <c r="BG79" i="1"/>
  <c r="CE85" i="1"/>
  <c r="BK92" i="1"/>
  <c r="CI93" i="1"/>
  <c r="BC105" i="1"/>
  <c r="CA111" i="1"/>
  <c r="CI98" i="1"/>
  <c r="BC102" i="1"/>
  <c r="BO105" i="1"/>
  <c r="CA108" i="1"/>
  <c r="CQ94" i="1"/>
  <c r="BK98" i="1"/>
  <c r="BW101" i="1"/>
  <c r="BC108" i="1"/>
  <c r="BG94" i="1"/>
  <c r="BS97" i="1"/>
  <c r="CE100" i="1"/>
  <c r="BK107" i="1"/>
  <c r="CI113" i="1"/>
  <c r="BG97" i="1"/>
  <c r="BS100" i="1"/>
  <c r="CE103" i="1"/>
  <c r="CQ106" i="1"/>
  <c r="BK110" i="1"/>
  <c r="BW113" i="1"/>
  <c r="CQ112" i="1"/>
  <c r="BC93" i="1"/>
  <c r="BO96" i="1"/>
  <c r="CA99" i="1"/>
  <c r="BG106" i="1"/>
  <c r="BS109" i="1"/>
  <c r="CE112" i="1"/>
  <c r="W230" i="1"/>
  <c r="W345" i="1" s="1"/>
  <c r="W460" i="1" s="1"/>
  <c r="W229" i="1"/>
  <c r="W344" i="1" s="1"/>
  <c r="W459" i="1" s="1"/>
  <c r="W228" i="1"/>
  <c r="W343" i="1" s="1"/>
  <c r="W458" i="1" s="1"/>
  <c r="W227" i="1"/>
  <c r="W342" i="1" s="1"/>
  <c r="W457" i="1" s="1"/>
  <c r="W226" i="1"/>
  <c r="W341" i="1" s="1"/>
  <c r="W456" i="1" s="1"/>
  <c r="W225" i="1"/>
  <c r="W340" i="1" s="1"/>
  <c r="W455" i="1" s="1"/>
  <c r="W224" i="1"/>
  <c r="W339" i="1" s="1"/>
  <c r="W454" i="1" s="1"/>
  <c r="W223" i="1"/>
  <c r="W338" i="1" s="1"/>
  <c r="W453" i="1" s="1"/>
  <c r="W222" i="1"/>
  <c r="W337" i="1" s="1"/>
  <c r="W452" i="1" s="1"/>
  <c r="W221" i="1"/>
  <c r="W336" i="1" s="1"/>
  <c r="W451" i="1" s="1"/>
  <c r="W220" i="1"/>
  <c r="W335" i="1" s="1"/>
  <c r="W450" i="1" s="1"/>
  <c r="W219" i="1"/>
  <c r="W334" i="1" s="1"/>
  <c r="W449" i="1" s="1"/>
  <c r="W218" i="1"/>
  <c r="W333" i="1" s="1"/>
  <c r="W448" i="1" s="1"/>
  <c r="W217" i="1"/>
  <c r="W332" i="1" s="1"/>
  <c r="W447" i="1" s="1"/>
  <c r="W216" i="1"/>
  <c r="W331" i="1" s="1"/>
  <c r="W446" i="1" s="1"/>
  <c r="W215" i="1"/>
  <c r="W330" i="1" s="1"/>
  <c r="W445" i="1" s="1"/>
  <c r="W214" i="1"/>
  <c r="W329" i="1" s="1"/>
  <c r="W444" i="1" s="1"/>
  <c r="W213" i="1"/>
  <c r="W328" i="1" s="1"/>
  <c r="W443" i="1" s="1"/>
  <c r="W212" i="1"/>
  <c r="W327" i="1" s="1"/>
  <c r="W442" i="1" s="1"/>
  <c r="W211" i="1"/>
  <c r="W326" i="1" s="1"/>
  <c r="W441" i="1" s="1"/>
  <c r="W210" i="1"/>
  <c r="W325" i="1" s="1"/>
  <c r="W440" i="1" s="1"/>
  <c r="W209" i="1"/>
  <c r="W324" i="1" s="1"/>
  <c r="W439" i="1" s="1"/>
  <c r="W208" i="1"/>
  <c r="W323" i="1" s="1"/>
  <c r="W438" i="1" s="1"/>
  <c r="W207" i="1"/>
  <c r="W322" i="1" s="1"/>
  <c r="W437" i="1" s="1"/>
  <c r="W206" i="1"/>
  <c r="W321" i="1" s="1"/>
  <c r="W436" i="1" s="1"/>
  <c r="W205" i="1"/>
  <c r="W320" i="1" s="1"/>
  <c r="W435" i="1" s="1"/>
  <c r="W204" i="1"/>
  <c r="W319" i="1" s="1"/>
  <c r="W434" i="1" s="1"/>
  <c r="W203" i="1"/>
  <c r="W318" i="1" s="1"/>
  <c r="W433" i="1" s="1"/>
  <c r="W202" i="1"/>
  <c r="W317" i="1" s="1"/>
  <c r="W432" i="1" s="1"/>
  <c r="W201" i="1"/>
  <c r="W200" i="1"/>
  <c r="W315" i="1" s="1"/>
  <c r="W430" i="1" s="1"/>
  <c r="W199" i="1"/>
  <c r="W314" i="1" s="1"/>
  <c r="W429" i="1" s="1"/>
  <c r="W198" i="1"/>
  <c r="W313" i="1" s="1"/>
  <c r="W428" i="1" s="1"/>
  <c r="W197" i="1"/>
  <c r="W312" i="1" s="1"/>
  <c r="W427" i="1" s="1"/>
  <c r="W196" i="1"/>
  <c r="W311" i="1" s="1"/>
  <c r="W426" i="1" s="1"/>
  <c r="W195" i="1"/>
  <c r="W310" i="1" s="1"/>
  <c r="W425" i="1" s="1"/>
  <c r="W194" i="1"/>
  <c r="W309" i="1" s="1"/>
  <c r="W424" i="1" s="1"/>
  <c r="W193" i="1"/>
  <c r="W308" i="1" s="1"/>
  <c r="W423" i="1" s="1"/>
  <c r="W192" i="1"/>
  <c r="W307" i="1" s="1"/>
  <c r="W422" i="1" s="1"/>
  <c r="W191" i="1"/>
  <c r="W306" i="1" s="1"/>
  <c r="W421" i="1" s="1"/>
  <c r="W190" i="1"/>
  <c r="W305" i="1" s="1"/>
  <c r="W420" i="1" s="1"/>
  <c r="W189" i="1"/>
  <c r="W304" i="1" s="1"/>
  <c r="W419" i="1" s="1"/>
  <c r="W188" i="1"/>
  <c r="W303" i="1" s="1"/>
  <c r="W418" i="1" s="1"/>
  <c r="W187" i="1"/>
  <c r="W302" i="1" s="1"/>
  <c r="W417" i="1" s="1"/>
  <c r="W186" i="1"/>
  <c r="W301" i="1" s="1"/>
  <c r="W416" i="1" s="1"/>
  <c r="W185" i="1"/>
  <c r="W300" i="1" s="1"/>
  <c r="W415" i="1" s="1"/>
  <c r="W184" i="1"/>
  <c r="W299" i="1" s="1"/>
  <c r="W414" i="1" s="1"/>
  <c r="W183" i="1"/>
  <c r="W298" i="1" s="1"/>
  <c r="W413" i="1" s="1"/>
  <c r="W182" i="1"/>
  <c r="W297" i="1" s="1"/>
  <c r="W412" i="1" s="1"/>
  <c r="W181" i="1"/>
  <c r="W296" i="1" s="1"/>
  <c r="W411" i="1" s="1"/>
  <c r="W180" i="1"/>
  <c r="W295" i="1" s="1"/>
  <c r="W410" i="1" s="1"/>
  <c r="W179" i="1"/>
  <c r="W294" i="1" s="1"/>
  <c r="W409" i="1" s="1"/>
  <c r="W178" i="1"/>
  <c r="W293" i="1" s="1"/>
  <c r="W408" i="1" s="1"/>
  <c r="W177" i="1"/>
  <c r="W292" i="1" s="1"/>
  <c r="W407" i="1" s="1"/>
  <c r="W176" i="1"/>
  <c r="W291" i="1" s="1"/>
  <c r="W406" i="1" s="1"/>
  <c r="W175" i="1"/>
  <c r="W290" i="1" s="1"/>
  <c r="W405" i="1" s="1"/>
  <c r="W174" i="1"/>
  <c r="W289" i="1" s="1"/>
  <c r="W404" i="1" s="1"/>
  <c r="W173" i="1"/>
  <c r="W288" i="1" s="1"/>
  <c r="W403" i="1" s="1"/>
  <c r="W172" i="1"/>
  <c r="W287" i="1" s="1"/>
  <c r="W402" i="1" s="1"/>
  <c r="W171" i="1"/>
  <c r="W286" i="1" s="1"/>
  <c r="W401" i="1" s="1"/>
  <c r="W170" i="1"/>
  <c r="W285" i="1" s="1"/>
  <c r="W400" i="1" s="1"/>
  <c r="W169" i="1"/>
  <c r="W284" i="1" s="1"/>
  <c r="W399" i="1" s="1"/>
  <c r="W168" i="1"/>
  <c r="W283" i="1" s="1"/>
  <c r="W398" i="1" s="1"/>
  <c r="W167" i="1"/>
  <c r="W282" i="1" s="1"/>
  <c r="W397" i="1" s="1"/>
  <c r="W166" i="1"/>
  <c r="W281" i="1" s="1"/>
  <c r="W396" i="1" s="1"/>
  <c r="W165" i="1"/>
  <c r="W280" i="1" s="1"/>
  <c r="W395" i="1" s="1"/>
  <c r="W164" i="1"/>
  <c r="W279" i="1" s="1"/>
  <c r="W394" i="1" s="1"/>
  <c r="W163" i="1"/>
  <c r="W278" i="1" s="1"/>
  <c r="W393" i="1" s="1"/>
  <c r="W162" i="1"/>
  <c r="W277" i="1" s="1"/>
  <c r="W392" i="1" s="1"/>
  <c r="W161" i="1"/>
  <c r="W276" i="1" s="1"/>
  <c r="W391" i="1" s="1"/>
  <c r="W160" i="1"/>
  <c r="W275" i="1" s="1"/>
  <c r="W390" i="1" s="1"/>
  <c r="W159" i="1"/>
  <c r="W274" i="1" s="1"/>
  <c r="W389" i="1" s="1"/>
  <c r="W158" i="1"/>
  <c r="W273" i="1" s="1"/>
  <c r="W388" i="1" s="1"/>
  <c r="W157" i="1"/>
  <c r="W272" i="1" s="1"/>
  <c r="W387" i="1" s="1"/>
  <c r="W156" i="1"/>
  <c r="W271" i="1" s="1"/>
  <c r="W386" i="1" s="1"/>
  <c r="W155" i="1"/>
  <c r="W270" i="1" s="1"/>
  <c r="W385" i="1" s="1"/>
  <c r="W154" i="1"/>
  <c r="W269" i="1" s="1"/>
  <c r="W384" i="1" s="1"/>
  <c r="W153" i="1"/>
  <c r="W268" i="1" s="1"/>
  <c r="W383" i="1" s="1"/>
  <c r="W152" i="1"/>
  <c r="W267" i="1" s="1"/>
  <c r="W382" i="1" s="1"/>
  <c r="W151" i="1"/>
  <c r="W266" i="1" s="1"/>
  <c r="W381" i="1" s="1"/>
  <c r="W150" i="1"/>
  <c r="W265" i="1" s="1"/>
  <c r="W380" i="1" s="1"/>
  <c r="W149" i="1"/>
  <c r="W264" i="1" s="1"/>
  <c r="W379" i="1" s="1"/>
  <c r="W148" i="1"/>
  <c r="W263" i="1" s="1"/>
  <c r="W378" i="1" s="1"/>
  <c r="W147" i="1"/>
  <c r="W262" i="1" s="1"/>
  <c r="W377" i="1" s="1"/>
  <c r="W146" i="1"/>
  <c r="W261" i="1" s="1"/>
  <c r="W376" i="1" s="1"/>
  <c r="W145" i="1"/>
  <c r="W260" i="1" s="1"/>
  <c r="W375" i="1" s="1"/>
  <c r="W144" i="1"/>
  <c r="W259" i="1" s="1"/>
  <c r="W374" i="1" s="1"/>
  <c r="W143" i="1"/>
  <c r="W258" i="1" s="1"/>
  <c r="W373" i="1" s="1"/>
  <c r="W142" i="1"/>
  <c r="W257" i="1" s="1"/>
  <c r="W372" i="1" s="1"/>
  <c r="W141" i="1"/>
  <c r="W256" i="1" s="1"/>
  <c r="W371" i="1" s="1"/>
  <c r="W140" i="1"/>
  <c r="W255" i="1" s="1"/>
  <c r="W370" i="1" s="1"/>
  <c r="W139" i="1"/>
  <c r="W254" i="1" s="1"/>
  <c r="W369" i="1" s="1"/>
  <c r="W138" i="1"/>
  <c r="W253" i="1" s="1"/>
  <c r="W368" i="1" s="1"/>
  <c r="W137" i="1"/>
  <c r="W252" i="1" s="1"/>
  <c r="W367" i="1" s="1"/>
  <c r="W136" i="1"/>
  <c r="W251" i="1" s="1"/>
  <c r="W366" i="1" s="1"/>
  <c r="W135" i="1"/>
  <c r="W250" i="1" s="1"/>
  <c r="W365" i="1" s="1"/>
  <c r="W134" i="1"/>
  <c r="W249" i="1" s="1"/>
  <c r="W364" i="1" s="1"/>
  <c r="W133" i="1"/>
  <c r="W248" i="1" s="1"/>
  <c r="W363" i="1" s="1"/>
  <c r="W132" i="1"/>
  <c r="W247" i="1" s="1"/>
  <c r="W362" i="1" s="1"/>
  <c r="W131" i="1"/>
  <c r="W246" i="1" s="1"/>
  <c r="W361" i="1" s="1"/>
  <c r="W130" i="1"/>
  <c r="W245" i="1" s="1"/>
  <c r="W360" i="1" s="1"/>
  <c r="W129" i="1"/>
  <c r="W244" i="1" s="1"/>
  <c r="W359" i="1" s="1"/>
  <c r="W128" i="1"/>
  <c r="W243" i="1" s="1"/>
  <c r="W358" i="1" s="1"/>
  <c r="W127" i="1"/>
  <c r="W242" i="1" s="1"/>
  <c r="W357" i="1" s="1"/>
  <c r="W126" i="1"/>
  <c r="W241" i="1" s="1"/>
  <c r="W356" i="1" s="1"/>
  <c r="W125" i="1"/>
  <c r="W240" i="1" s="1"/>
  <c r="W355" i="1" s="1"/>
  <c r="W124" i="1"/>
  <c r="W239" i="1" s="1"/>
  <c r="W354" i="1" s="1"/>
  <c r="W123" i="1"/>
  <c r="W238" i="1" s="1"/>
  <c r="W353" i="1" s="1"/>
  <c r="W122" i="1"/>
  <c r="W237" i="1" s="1"/>
  <c r="W352" i="1" s="1"/>
  <c r="W121" i="1"/>
  <c r="W236" i="1" s="1"/>
  <c r="W351" i="1" s="1"/>
  <c r="W120" i="1"/>
  <c r="W235" i="1" s="1"/>
  <c r="W350" i="1" s="1"/>
  <c r="W119" i="1"/>
  <c r="W234" i="1" s="1"/>
  <c r="W349" i="1" s="1"/>
  <c r="W118" i="1"/>
  <c r="W233" i="1" s="1"/>
  <c r="W348" i="1" s="1"/>
  <c r="W117" i="1"/>
  <c r="W232" i="1" s="1"/>
  <c r="W347" i="1" s="1"/>
  <c r="V349" i="1"/>
  <c r="V350" i="1" s="1"/>
  <c r="V351" i="1" s="1"/>
  <c r="V352" i="1" s="1"/>
  <c r="V353" i="1" s="1"/>
  <c r="V354" i="1" s="1"/>
  <c r="V355" i="1" s="1"/>
  <c r="V356" i="1" s="1"/>
  <c r="V357" i="1" s="1"/>
  <c r="V358" i="1" s="1"/>
  <c r="V359" i="1" s="1"/>
  <c r="V360" i="1" s="1"/>
  <c r="V361" i="1" s="1"/>
  <c r="V362" i="1" s="1"/>
  <c r="V363" i="1" s="1"/>
  <c r="V364" i="1" s="1"/>
  <c r="V365" i="1" s="1"/>
  <c r="V366" i="1" s="1"/>
  <c r="V367" i="1" s="1"/>
  <c r="V368" i="1" s="1"/>
  <c r="V369" i="1" s="1"/>
  <c r="V370" i="1" s="1"/>
  <c r="V371" i="1" s="1"/>
  <c r="V372" i="1" s="1"/>
  <c r="V373" i="1" s="1"/>
  <c r="V374" i="1" s="1"/>
  <c r="V375" i="1" s="1"/>
  <c r="V376" i="1" s="1"/>
  <c r="V377" i="1" s="1"/>
  <c r="V378" i="1" s="1"/>
  <c r="V379" i="1" s="1"/>
  <c r="V380" i="1" s="1"/>
  <c r="V381" i="1" s="1"/>
  <c r="V382" i="1" s="1"/>
  <c r="V383" i="1" s="1"/>
  <c r="V384" i="1" s="1"/>
  <c r="V385" i="1" s="1"/>
  <c r="V386" i="1" s="1"/>
  <c r="V387" i="1" s="1"/>
  <c r="V388" i="1" s="1"/>
  <c r="V389" i="1" s="1"/>
  <c r="V390" i="1" s="1"/>
  <c r="V391" i="1" s="1"/>
  <c r="V392" i="1" s="1"/>
  <c r="V393" i="1" s="1"/>
  <c r="V394" i="1" s="1"/>
  <c r="V395" i="1" s="1"/>
  <c r="V396" i="1" s="1"/>
  <c r="V397" i="1" s="1"/>
  <c r="V398" i="1" s="1"/>
  <c r="V399" i="1" s="1"/>
  <c r="V400" i="1" s="1"/>
  <c r="V401" i="1" s="1"/>
  <c r="V402" i="1" s="1"/>
  <c r="V403" i="1" s="1"/>
  <c r="V404" i="1" s="1"/>
  <c r="V405" i="1" s="1"/>
  <c r="V406" i="1" s="1"/>
  <c r="V407" i="1" s="1"/>
  <c r="V408" i="1" s="1"/>
  <c r="V409" i="1" s="1"/>
  <c r="V410" i="1" s="1"/>
  <c r="V411" i="1" s="1"/>
  <c r="V412" i="1" s="1"/>
  <c r="V413" i="1" s="1"/>
  <c r="V414" i="1" s="1"/>
  <c r="V415" i="1" s="1"/>
  <c r="V416" i="1" s="1"/>
  <c r="V417" i="1" s="1"/>
  <c r="V418" i="1" s="1"/>
  <c r="V419" i="1" s="1"/>
  <c r="V420" i="1" s="1"/>
  <c r="V421" i="1" s="1"/>
  <c r="V422" i="1" s="1"/>
  <c r="V423" i="1" s="1"/>
  <c r="V424" i="1" s="1"/>
  <c r="V425" i="1" s="1"/>
  <c r="V426" i="1" s="1"/>
  <c r="V427" i="1" s="1"/>
  <c r="V428" i="1" s="1"/>
  <c r="V429" i="1" s="1"/>
  <c r="V430" i="1" s="1"/>
  <c r="V431" i="1" s="1"/>
  <c r="V432" i="1" s="1"/>
  <c r="V433" i="1" s="1"/>
  <c r="V434" i="1" s="1"/>
  <c r="V435" i="1" s="1"/>
  <c r="V436" i="1" s="1"/>
  <c r="V437" i="1" s="1"/>
  <c r="V438" i="1" s="1"/>
  <c r="V439" i="1" s="1"/>
  <c r="V440" i="1" s="1"/>
  <c r="V441" i="1" s="1"/>
  <c r="V442" i="1" s="1"/>
  <c r="V443" i="1" s="1"/>
  <c r="V444" i="1" s="1"/>
  <c r="V445" i="1" s="1"/>
  <c r="V446" i="1" s="1"/>
  <c r="V447" i="1" s="1"/>
  <c r="V448" i="1" s="1"/>
  <c r="V449" i="1" s="1"/>
  <c r="V450" i="1" s="1"/>
  <c r="V451" i="1" s="1"/>
  <c r="V452" i="1" s="1"/>
  <c r="V453" i="1" s="1"/>
  <c r="V454" i="1" s="1"/>
  <c r="V455" i="1" s="1"/>
  <c r="V456" i="1" s="1"/>
  <c r="V457" i="1" s="1"/>
  <c r="V458" i="1" s="1"/>
  <c r="V459" i="1" s="1"/>
  <c r="V460" i="1" s="1"/>
  <c r="V234" i="1"/>
  <c r="V235" i="1" s="1"/>
  <c r="V236" i="1" s="1"/>
  <c r="V237" i="1" s="1"/>
  <c r="V238" i="1" s="1"/>
  <c r="V239" i="1" s="1"/>
  <c r="V240" i="1" s="1"/>
  <c r="V241" i="1" s="1"/>
  <c r="V242" i="1" s="1"/>
  <c r="V243" i="1" s="1"/>
  <c r="V244" i="1" s="1"/>
  <c r="V245" i="1" s="1"/>
  <c r="V246" i="1" s="1"/>
  <c r="V247" i="1" s="1"/>
  <c r="V248" i="1" s="1"/>
  <c r="V249" i="1" s="1"/>
  <c r="V250" i="1" s="1"/>
  <c r="V251" i="1" s="1"/>
  <c r="V252" i="1" s="1"/>
  <c r="V253" i="1" s="1"/>
  <c r="V254" i="1" s="1"/>
  <c r="V255" i="1" s="1"/>
  <c r="V256" i="1" s="1"/>
  <c r="V257" i="1" s="1"/>
  <c r="V258" i="1" s="1"/>
  <c r="V259" i="1" s="1"/>
  <c r="V260" i="1" s="1"/>
  <c r="V261" i="1" s="1"/>
  <c r="V262" i="1" s="1"/>
  <c r="V263" i="1" s="1"/>
  <c r="V264" i="1" s="1"/>
  <c r="V265" i="1" s="1"/>
  <c r="V266" i="1" s="1"/>
  <c r="V267" i="1" s="1"/>
  <c r="V268" i="1" s="1"/>
  <c r="V269" i="1" s="1"/>
  <c r="V270" i="1" s="1"/>
  <c r="V271" i="1" s="1"/>
  <c r="V272" i="1" s="1"/>
  <c r="V273" i="1" s="1"/>
  <c r="V274" i="1" s="1"/>
  <c r="V275" i="1" s="1"/>
  <c r="V276" i="1" s="1"/>
  <c r="V277" i="1" s="1"/>
  <c r="V278" i="1" s="1"/>
  <c r="V279" i="1" s="1"/>
  <c r="V280" i="1" s="1"/>
  <c r="V281" i="1" s="1"/>
  <c r="V282" i="1" s="1"/>
  <c r="V283" i="1" s="1"/>
  <c r="V284" i="1" s="1"/>
  <c r="V285" i="1" s="1"/>
  <c r="V286" i="1" s="1"/>
  <c r="V287" i="1" s="1"/>
  <c r="V288" i="1" s="1"/>
  <c r="V289" i="1" s="1"/>
  <c r="V290" i="1" s="1"/>
  <c r="V291" i="1" s="1"/>
  <c r="V292" i="1" s="1"/>
  <c r="V293" i="1" s="1"/>
  <c r="V294" i="1" s="1"/>
  <c r="V295" i="1" s="1"/>
  <c r="V296" i="1" s="1"/>
  <c r="V297" i="1" s="1"/>
  <c r="V298" i="1" s="1"/>
  <c r="V299" i="1" s="1"/>
  <c r="V300" i="1" s="1"/>
  <c r="V301" i="1" s="1"/>
  <c r="V302" i="1" s="1"/>
  <c r="V303" i="1" s="1"/>
  <c r="V304" i="1" s="1"/>
  <c r="V305" i="1" s="1"/>
  <c r="V306" i="1" s="1"/>
  <c r="V307" i="1" s="1"/>
  <c r="V308" i="1" s="1"/>
  <c r="V309" i="1" s="1"/>
  <c r="V310" i="1" s="1"/>
  <c r="V311" i="1" s="1"/>
  <c r="V312" i="1" s="1"/>
  <c r="V313" i="1" s="1"/>
  <c r="V314" i="1" s="1"/>
  <c r="V315" i="1" s="1"/>
  <c r="V316" i="1" s="1"/>
  <c r="V317" i="1" s="1"/>
  <c r="V318" i="1" s="1"/>
  <c r="V319" i="1" s="1"/>
  <c r="V320" i="1" s="1"/>
  <c r="V321" i="1" s="1"/>
  <c r="V322" i="1" s="1"/>
  <c r="V323" i="1" s="1"/>
  <c r="V324" i="1" s="1"/>
  <c r="V325" i="1" s="1"/>
  <c r="V326" i="1" s="1"/>
  <c r="V327" i="1" s="1"/>
  <c r="V328" i="1" s="1"/>
  <c r="V329" i="1" s="1"/>
  <c r="V330" i="1" s="1"/>
  <c r="V331" i="1" s="1"/>
  <c r="V332" i="1" s="1"/>
  <c r="V333" i="1" s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V345" i="1" s="1"/>
  <c r="W316" i="1"/>
  <c r="W431" i="1" s="1"/>
  <c r="V119" i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V204" i="1" s="1"/>
  <c r="V205" i="1" s="1"/>
  <c r="V206" i="1" s="1"/>
  <c r="V207" i="1" s="1"/>
  <c r="V208" i="1" s="1"/>
  <c r="V209" i="1" s="1"/>
  <c r="V210" i="1" s="1"/>
  <c r="V211" i="1" s="1"/>
  <c r="V212" i="1" s="1"/>
  <c r="V213" i="1" s="1"/>
  <c r="V214" i="1" s="1"/>
  <c r="V215" i="1" s="1"/>
  <c r="V216" i="1" s="1"/>
  <c r="V217" i="1" s="1"/>
  <c r="V218" i="1" s="1"/>
  <c r="V219" i="1" s="1"/>
  <c r="V220" i="1" s="1"/>
  <c r="V221" i="1" s="1"/>
  <c r="V222" i="1" s="1"/>
  <c r="V223" i="1" s="1"/>
  <c r="V224" i="1" s="1"/>
  <c r="V225" i="1" s="1"/>
  <c r="V226" i="1" s="1"/>
  <c r="V227" i="1" s="1"/>
  <c r="V228" i="1" s="1"/>
  <c r="V229" i="1" s="1"/>
  <c r="V230" i="1" s="1"/>
  <c r="AX348" i="1"/>
  <c r="AX349" i="1" s="1"/>
  <c r="AX350" i="1" s="1"/>
  <c r="AX351" i="1" s="1"/>
  <c r="AX352" i="1" s="1"/>
  <c r="AX353" i="1" s="1"/>
  <c r="AX354" i="1" s="1"/>
  <c r="AX355" i="1" s="1"/>
  <c r="AX356" i="1" s="1"/>
  <c r="AX357" i="1" s="1"/>
  <c r="AX358" i="1" s="1"/>
  <c r="AX359" i="1" s="1"/>
  <c r="AX360" i="1" s="1"/>
  <c r="AX361" i="1" s="1"/>
  <c r="AX362" i="1" s="1"/>
  <c r="AX363" i="1" s="1"/>
  <c r="AX364" i="1" s="1"/>
  <c r="AX365" i="1" s="1"/>
  <c r="AX366" i="1" s="1"/>
  <c r="AX367" i="1" s="1"/>
  <c r="AX368" i="1" s="1"/>
  <c r="AX369" i="1" s="1"/>
  <c r="AX370" i="1" s="1"/>
  <c r="AX371" i="1" s="1"/>
  <c r="AX372" i="1" s="1"/>
  <c r="AX373" i="1" s="1"/>
  <c r="AX374" i="1" s="1"/>
  <c r="AX375" i="1" s="1"/>
  <c r="AX376" i="1" s="1"/>
  <c r="AX377" i="1" s="1"/>
  <c r="AX378" i="1" s="1"/>
  <c r="AX379" i="1" s="1"/>
  <c r="AX380" i="1" s="1"/>
  <c r="AX381" i="1" s="1"/>
  <c r="AX382" i="1" s="1"/>
  <c r="AX383" i="1" s="1"/>
  <c r="AX384" i="1" s="1"/>
  <c r="AX385" i="1" s="1"/>
  <c r="AX386" i="1" s="1"/>
  <c r="AX387" i="1" s="1"/>
  <c r="AX388" i="1" s="1"/>
  <c r="AX389" i="1" s="1"/>
  <c r="AX390" i="1" s="1"/>
  <c r="AX391" i="1" s="1"/>
  <c r="AX392" i="1" s="1"/>
  <c r="AX393" i="1" s="1"/>
  <c r="AX394" i="1" s="1"/>
  <c r="AX395" i="1" s="1"/>
  <c r="AX396" i="1" s="1"/>
  <c r="AX397" i="1" s="1"/>
  <c r="AX398" i="1" s="1"/>
  <c r="AX399" i="1" s="1"/>
  <c r="AX400" i="1" s="1"/>
  <c r="AX401" i="1" s="1"/>
  <c r="AX402" i="1" s="1"/>
  <c r="AX403" i="1" s="1"/>
  <c r="AX404" i="1" s="1"/>
  <c r="AX405" i="1" s="1"/>
  <c r="AX406" i="1" s="1"/>
  <c r="AX407" i="1" s="1"/>
  <c r="AX408" i="1" s="1"/>
  <c r="AX409" i="1" s="1"/>
  <c r="AX410" i="1" s="1"/>
  <c r="AX411" i="1" s="1"/>
  <c r="AX412" i="1" s="1"/>
  <c r="AX413" i="1" s="1"/>
  <c r="AX414" i="1" s="1"/>
  <c r="AX415" i="1" s="1"/>
  <c r="AX416" i="1" s="1"/>
  <c r="AX417" i="1" s="1"/>
  <c r="AX418" i="1" s="1"/>
  <c r="AX419" i="1" s="1"/>
  <c r="AX420" i="1" s="1"/>
  <c r="AX421" i="1" s="1"/>
  <c r="AX422" i="1" s="1"/>
  <c r="AX423" i="1" s="1"/>
  <c r="AX424" i="1" s="1"/>
  <c r="AX425" i="1" s="1"/>
  <c r="AX426" i="1" s="1"/>
  <c r="AX427" i="1" s="1"/>
  <c r="AX428" i="1" s="1"/>
  <c r="AX429" i="1" s="1"/>
  <c r="AX430" i="1" s="1"/>
  <c r="AX431" i="1" s="1"/>
  <c r="AX432" i="1" s="1"/>
  <c r="AX433" i="1" s="1"/>
  <c r="AX434" i="1" s="1"/>
  <c r="AX435" i="1" s="1"/>
  <c r="AX436" i="1" s="1"/>
  <c r="AX437" i="1" s="1"/>
  <c r="AX438" i="1" s="1"/>
  <c r="AX439" i="1" s="1"/>
  <c r="AX440" i="1" s="1"/>
  <c r="AX441" i="1" s="1"/>
  <c r="AX442" i="1" s="1"/>
  <c r="AX443" i="1" s="1"/>
  <c r="AX444" i="1" s="1"/>
  <c r="AX445" i="1" s="1"/>
  <c r="AX446" i="1" s="1"/>
  <c r="AX447" i="1" s="1"/>
  <c r="AX448" i="1" s="1"/>
  <c r="AX449" i="1" s="1"/>
  <c r="AX450" i="1" s="1"/>
  <c r="AX451" i="1" s="1"/>
  <c r="AX452" i="1" s="1"/>
  <c r="AX453" i="1" s="1"/>
  <c r="AX454" i="1" s="1"/>
  <c r="AX455" i="1" s="1"/>
  <c r="AX456" i="1" s="1"/>
  <c r="AX457" i="1" s="1"/>
  <c r="AX458" i="1" s="1"/>
  <c r="AX459" i="1" s="1"/>
  <c r="AX460" i="1" s="1"/>
  <c r="AX233" i="1"/>
  <c r="AX234" i="1" s="1"/>
  <c r="AX235" i="1" s="1"/>
  <c r="AX236" i="1" s="1"/>
  <c r="AX237" i="1" s="1"/>
  <c r="AX238" i="1" s="1"/>
  <c r="AX239" i="1" s="1"/>
  <c r="AX240" i="1" s="1"/>
  <c r="AX241" i="1" s="1"/>
  <c r="AX242" i="1" s="1"/>
  <c r="AX243" i="1" s="1"/>
  <c r="AX244" i="1" s="1"/>
  <c r="AX245" i="1" s="1"/>
  <c r="AX246" i="1" s="1"/>
  <c r="AX247" i="1" s="1"/>
  <c r="AX248" i="1" s="1"/>
  <c r="AX249" i="1" s="1"/>
  <c r="AX250" i="1" s="1"/>
  <c r="AX251" i="1" s="1"/>
  <c r="AX252" i="1" s="1"/>
  <c r="AX253" i="1" s="1"/>
  <c r="AX254" i="1" s="1"/>
  <c r="AX255" i="1" s="1"/>
  <c r="AX256" i="1" s="1"/>
  <c r="AX257" i="1" s="1"/>
  <c r="AX258" i="1" s="1"/>
  <c r="AX259" i="1" s="1"/>
  <c r="AX260" i="1" s="1"/>
  <c r="AX261" i="1" s="1"/>
  <c r="AX262" i="1" s="1"/>
  <c r="AX263" i="1" s="1"/>
  <c r="AX264" i="1" s="1"/>
  <c r="AX265" i="1" s="1"/>
  <c r="AX266" i="1" s="1"/>
  <c r="AX267" i="1" s="1"/>
  <c r="AX268" i="1" s="1"/>
  <c r="AX269" i="1" s="1"/>
  <c r="AX270" i="1" s="1"/>
  <c r="AX271" i="1" s="1"/>
  <c r="AX272" i="1" s="1"/>
  <c r="AX273" i="1" s="1"/>
  <c r="AX274" i="1" s="1"/>
  <c r="AX275" i="1" s="1"/>
  <c r="AX276" i="1" s="1"/>
  <c r="AX277" i="1" s="1"/>
  <c r="AX278" i="1" s="1"/>
  <c r="AX279" i="1" s="1"/>
  <c r="AX280" i="1" s="1"/>
  <c r="AX281" i="1" s="1"/>
  <c r="AX282" i="1" s="1"/>
  <c r="AX283" i="1" s="1"/>
  <c r="AX284" i="1" s="1"/>
  <c r="AX285" i="1" s="1"/>
  <c r="AX286" i="1" s="1"/>
  <c r="AX287" i="1" s="1"/>
  <c r="AX288" i="1" s="1"/>
  <c r="AX289" i="1" s="1"/>
  <c r="AX290" i="1" s="1"/>
  <c r="AX291" i="1" s="1"/>
  <c r="AX292" i="1" s="1"/>
  <c r="AX293" i="1" s="1"/>
  <c r="AX294" i="1" s="1"/>
  <c r="AX295" i="1" s="1"/>
  <c r="AX296" i="1" s="1"/>
  <c r="AX297" i="1" s="1"/>
  <c r="AX298" i="1" s="1"/>
  <c r="AX299" i="1" s="1"/>
  <c r="AX300" i="1" s="1"/>
  <c r="AX301" i="1" s="1"/>
  <c r="AX302" i="1" s="1"/>
  <c r="AX303" i="1" s="1"/>
  <c r="AX304" i="1" s="1"/>
  <c r="AX305" i="1" s="1"/>
  <c r="AX306" i="1" s="1"/>
  <c r="AX307" i="1" s="1"/>
  <c r="AX308" i="1" s="1"/>
  <c r="AX309" i="1" s="1"/>
  <c r="AX310" i="1" s="1"/>
  <c r="AX311" i="1" s="1"/>
  <c r="AX312" i="1" s="1"/>
  <c r="AX313" i="1" s="1"/>
  <c r="AX314" i="1" s="1"/>
  <c r="AX315" i="1" s="1"/>
  <c r="AX316" i="1" s="1"/>
  <c r="AX317" i="1" s="1"/>
  <c r="AX318" i="1" s="1"/>
  <c r="AX319" i="1" s="1"/>
  <c r="AX320" i="1" s="1"/>
  <c r="AX321" i="1" s="1"/>
  <c r="AX322" i="1" s="1"/>
  <c r="AX323" i="1" s="1"/>
  <c r="AX324" i="1" s="1"/>
  <c r="AX325" i="1" s="1"/>
  <c r="AX326" i="1" s="1"/>
  <c r="AX327" i="1" s="1"/>
  <c r="AX328" i="1" s="1"/>
  <c r="AX329" i="1" s="1"/>
  <c r="AX330" i="1" s="1"/>
  <c r="AX331" i="1" s="1"/>
  <c r="AX332" i="1" s="1"/>
  <c r="AX333" i="1" s="1"/>
  <c r="AX334" i="1" s="1"/>
  <c r="AX335" i="1" s="1"/>
  <c r="AX336" i="1" s="1"/>
  <c r="AX337" i="1" s="1"/>
  <c r="AX338" i="1" s="1"/>
  <c r="AX339" i="1" s="1"/>
  <c r="AX340" i="1" s="1"/>
  <c r="AX341" i="1" s="1"/>
  <c r="AX342" i="1" s="1"/>
  <c r="AX343" i="1" s="1"/>
  <c r="AX344" i="1" s="1"/>
  <c r="AX345" i="1" s="1"/>
  <c r="AY230" i="1"/>
  <c r="AY345" i="1" s="1"/>
  <c r="AY460" i="1" s="1"/>
  <c r="AY229" i="1"/>
  <c r="AY344" i="1" s="1"/>
  <c r="AY459" i="1" s="1"/>
  <c r="AY228" i="1"/>
  <c r="AY343" i="1" s="1"/>
  <c r="AY458" i="1" s="1"/>
  <c r="AY227" i="1"/>
  <c r="AY342" i="1" s="1"/>
  <c r="AY457" i="1" s="1"/>
  <c r="AY226" i="1"/>
  <c r="AY341" i="1" s="1"/>
  <c r="AY456" i="1" s="1"/>
  <c r="AY225" i="1"/>
  <c r="AY340" i="1" s="1"/>
  <c r="AY455" i="1" s="1"/>
  <c r="AY224" i="1"/>
  <c r="AY339" i="1" s="1"/>
  <c r="AY454" i="1" s="1"/>
  <c r="AY223" i="1"/>
  <c r="AY338" i="1" s="1"/>
  <c r="AY453" i="1" s="1"/>
  <c r="AY222" i="1"/>
  <c r="AY337" i="1" s="1"/>
  <c r="AY452" i="1" s="1"/>
  <c r="AY221" i="1"/>
  <c r="AY336" i="1" s="1"/>
  <c r="AY451" i="1" s="1"/>
  <c r="AY220" i="1"/>
  <c r="AY335" i="1" s="1"/>
  <c r="AY450" i="1" s="1"/>
  <c r="AY219" i="1"/>
  <c r="AY334" i="1" s="1"/>
  <c r="AY449" i="1" s="1"/>
  <c r="AY218" i="1"/>
  <c r="AY333" i="1" s="1"/>
  <c r="AY448" i="1" s="1"/>
  <c r="AY217" i="1"/>
  <c r="AY332" i="1" s="1"/>
  <c r="AY447" i="1" s="1"/>
  <c r="AY216" i="1"/>
  <c r="AY331" i="1" s="1"/>
  <c r="AY446" i="1" s="1"/>
  <c r="AY215" i="1"/>
  <c r="AY330" i="1" s="1"/>
  <c r="AY445" i="1" s="1"/>
  <c r="AY214" i="1"/>
  <c r="AY329" i="1" s="1"/>
  <c r="AY444" i="1" s="1"/>
  <c r="AY213" i="1"/>
  <c r="AY328" i="1" s="1"/>
  <c r="AY443" i="1" s="1"/>
  <c r="AY212" i="1"/>
  <c r="AY327" i="1" s="1"/>
  <c r="AY442" i="1" s="1"/>
  <c r="AY211" i="1"/>
  <c r="AY326" i="1" s="1"/>
  <c r="AY441" i="1" s="1"/>
  <c r="AY210" i="1"/>
  <c r="AY325" i="1" s="1"/>
  <c r="AY440" i="1" s="1"/>
  <c r="AY209" i="1"/>
  <c r="AY324" i="1" s="1"/>
  <c r="AY439" i="1" s="1"/>
  <c r="AY208" i="1"/>
  <c r="AY323" i="1" s="1"/>
  <c r="AY438" i="1" s="1"/>
  <c r="AY207" i="1"/>
  <c r="AY322" i="1" s="1"/>
  <c r="AY437" i="1" s="1"/>
  <c r="AY206" i="1"/>
  <c r="AY321" i="1" s="1"/>
  <c r="AY436" i="1" s="1"/>
  <c r="AY205" i="1"/>
  <c r="AY320" i="1" s="1"/>
  <c r="AY435" i="1" s="1"/>
  <c r="AY204" i="1"/>
  <c r="AY319" i="1" s="1"/>
  <c r="AY434" i="1" s="1"/>
  <c r="AY203" i="1"/>
  <c r="AY318" i="1" s="1"/>
  <c r="AY433" i="1" s="1"/>
  <c r="AY202" i="1"/>
  <c r="AY317" i="1" s="1"/>
  <c r="AY432" i="1" s="1"/>
  <c r="AY201" i="1"/>
  <c r="AY316" i="1" s="1"/>
  <c r="AY431" i="1" s="1"/>
  <c r="AY200" i="1"/>
  <c r="AY315" i="1" s="1"/>
  <c r="AY430" i="1" s="1"/>
  <c r="AY199" i="1"/>
  <c r="AY314" i="1" s="1"/>
  <c r="AY429" i="1" s="1"/>
  <c r="AY198" i="1"/>
  <c r="AY313" i="1" s="1"/>
  <c r="AY428" i="1" s="1"/>
  <c r="AY197" i="1"/>
  <c r="AY312" i="1" s="1"/>
  <c r="AY427" i="1" s="1"/>
  <c r="AY196" i="1"/>
  <c r="AY311" i="1" s="1"/>
  <c r="AY426" i="1" s="1"/>
  <c r="AY195" i="1"/>
  <c r="AY310" i="1" s="1"/>
  <c r="AY425" i="1" s="1"/>
  <c r="AY194" i="1"/>
  <c r="AY309" i="1" s="1"/>
  <c r="AY424" i="1" s="1"/>
  <c r="AY193" i="1"/>
  <c r="AY308" i="1" s="1"/>
  <c r="AY423" i="1" s="1"/>
  <c r="AY192" i="1"/>
  <c r="AY307" i="1" s="1"/>
  <c r="AY422" i="1" s="1"/>
  <c r="AY191" i="1"/>
  <c r="AY306" i="1" s="1"/>
  <c r="AY421" i="1" s="1"/>
  <c r="AY190" i="1"/>
  <c r="AY305" i="1" s="1"/>
  <c r="AY420" i="1" s="1"/>
  <c r="AY189" i="1"/>
  <c r="AY304" i="1" s="1"/>
  <c r="AY419" i="1" s="1"/>
  <c r="AY188" i="1"/>
  <c r="AY303" i="1" s="1"/>
  <c r="AY418" i="1" s="1"/>
  <c r="AY187" i="1"/>
  <c r="AY302" i="1" s="1"/>
  <c r="AY417" i="1" s="1"/>
  <c r="AY186" i="1"/>
  <c r="AY301" i="1" s="1"/>
  <c r="AY416" i="1" s="1"/>
  <c r="AY185" i="1"/>
  <c r="AY300" i="1" s="1"/>
  <c r="AY415" i="1" s="1"/>
  <c r="AY184" i="1"/>
  <c r="AY299" i="1" s="1"/>
  <c r="AY414" i="1" s="1"/>
  <c r="AY183" i="1"/>
  <c r="AY298" i="1" s="1"/>
  <c r="AY413" i="1" s="1"/>
  <c r="AY182" i="1"/>
  <c r="AY297" i="1" s="1"/>
  <c r="AY412" i="1" s="1"/>
  <c r="AY181" i="1"/>
  <c r="AY296" i="1" s="1"/>
  <c r="AY411" i="1" s="1"/>
  <c r="AY180" i="1"/>
  <c r="AY295" i="1" s="1"/>
  <c r="AY410" i="1" s="1"/>
  <c r="AY179" i="1"/>
  <c r="AY294" i="1" s="1"/>
  <c r="AY409" i="1" s="1"/>
  <c r="AY178" i="1"/>
  <c r="AY293" i="1" s="1"/>
  <c r="AY408" i="1" s="1"/>
  <c r="AY177" i="1"/>
  <c r="AY292" i="1" s="1"/>
  <c r="AY407" i="1" s="1"/>
  <c r="AY176" i="1"/>
  <c r="AY291" i="1" s="1"/>
  <c r="AY406" i="1" s="1"/>
  <c r="AY175" i="1"/>
  <c r="AY290" i="1" s="1"/>
  <c r="AY405" i="1" s="1"/>
  <c r="AY174" i="1"/>
  <c r="AY289" i="1" s="1"/>
  <c r="AY404" i="1" s="1"/>
  <c r="AY173" i="1"/>
  <c r="AY288" i="1" s="1"/>
  <c r="AY403" i="1" s="1"/>
  <c r="AY172" i="1"/>
  <c r="AY287" i="1" s="1"/>
  <c r="AY402" i="1" s="1"/>
  <c r="AY171" i="1"/>
  <c r="AY286" i="1" s="1"/>
  <c r="AY401" i="1" s="1"/>
  <c r="AY170" i="1"/>
  <c r="AY285" i="1" s="1"/>
  <c r="AY400" i="1" s="1"/>
  <c r="AY169" i="1"/>
  <c r="AY284" i="1" s="1"/>
  <c r="AY399" i="1" s="1"/>
  <c r="AY168" i="1"/>
  <c r="AY283" i="1" s="1"/>
  <c r="AY398" i="1" s="1"/>
  <c r="AY167" i="1"/>
  <c r="AY282" i="1" s="1"/>
  <c r="AY397" i="1" s="1"/>
  <c r="AY166" i="1"/>
  <c r="AY281" i="1" s="1"/>
  <c r="AY396" i="1" s="1"/>
  <c r="AY165" i="1"/>
  <c r="AY280" i="1" s="1"/>
  <c r="AY395" i="1" s="1"/>
  <c r="AY164" i="1"/>
  <c r="AY279" i="1" s="1"/>
  <c r="AY394" i="1" s="1"/>
  <c r="AY163" i="1"/>
  <c r="AY278" i="1" s="1"/>
  <c r="AY393" i="1" s="1"/>
  <c r="AY162" i="1"/>
  <c r="AY277" i="1" s="1"/>
  <c r="AY392" i="1" s="1"/>
  <c r="AY161" i="1"/>
  <c r="AY276" i="1" s="1"/>
  <c r="AY391" i="1" s="1"/>
  <c r="AY160" i="1"/>
  <c r="AY275" i="1" s="1"/>
  <c r="AY390" i="1" s="1"/>
  <c r="AY159" i="1"/>
  <c r="AY274" i="1" s="1"/>
  <c r="AY389" i="1" s="1"/>
  <c r="AY158" i="1"/>
  <c r="AY273" i="1" s="1"/>
  <c r="AY388" i="1" s="1"/>
  <c r="AY157" i="1"/>
  <c r="AY272" i="1" s="1"/>
  <c r="AY387" i="1" s="1"/>
  <c r="AY156" i="1"/>
  <c r="AY271" i="1" s="1"/>
  <c r="AY386" i="1" s="1"/>
  <c r="AY155" i="1"/>
  <c r="AY270" i="1" s="1"/>
  <c r="AY385" i="1" s="1"/>
  <c r="AY154" i="1"/>
  <c r="AY269" i="1" s="1"/>
  <c r="AY384" i="1" s="1"/>
  <c r="AY153" i="1"/>
  <c r="AY268" i="1" s="1"/>
  <c r="AY383" i="1" s="1"/>
  <c r="AY152" i="1"/>
  <c r="AY267" i="1" s="1"/>
  <c r="AY382" i="1" s="1"/>
  <c r="AY151" i="1"/>
  <c r="AY266" i="1" s="1"/>
  <c r="AY381" i="1" s="1"/>
  <c r="AY150" i="1"/>
  <c r="AY265" i="1" s="1"/>
  <c r="AY380" i="1" s="1"/>
  <c r="AY149" i="1"/>
  <c r="AY264" i="1" s="1"/>
  <c r="AY379" i="1" s="1"/>
  <c r="AY148" i="1"/>
  <c r="AY263" i="1" s="1"/>
  <c r="AY378" i="1" s="1"/>
  <c r="AY147" i="1"/>
  <c r="AY262" i="1" s="1"/>
  <c r="AY377" i="1" s="1"/>
  <c r="AY146" i="1"/>
  <c r="AY261" i="1" s="1"/>
  <c r="AY376" i="1" s="1"/>
  <c r="AY145" i="1"/>
  <c r="AY260" i="1" s="1"/>
  <c r="AY375" i="1" s="1"/>
  <c r="AY144" i="1"/>
  <c r="AY259" i="1" s="1"/>
  <c r="AY374" i="1" s="1"/>
  <c r="AY143" i="1"/>
  <c r="AY258" i="1" s="1"/>
  <c r="AY373" i="1" s="1"/>
  <c r="AY142" i="1"/>
  <c r="AY257" i="1" s="1"/>
  <c r="AY372" i="1" s="1"/>
  <c r="AY141" i="1"/>
  <c r="AY256" i="1" s="1"/>
  <c r="AY371" i="1" s="1"/>
  <c r="AY140" i="1"/>
  <c r="AY255" i="1" s="1"/>
  <c r="AY370" i="1" s="1"/>
  <c r="AY139" i="1"/>
  <c r="AY254" i="1" s="1"/>
  <c r="AY369" i="1" s="1"/>
  <c r="AY138" i="1"/>
  <c r="AY253" i="1" s="1"/>
  <c r="AY368" i="1" s="1"/>
  <c r="AY137" i="1"/>
  <c r="AY252" i="1" s="1"/>
  <c r="AY367" i="1" s="1"/>
  <c r="AY136" i="1"/>
  <c r="AY251" i="1" s="1"/>
  <c r="AY366" i="1" s="1"/>
  <c r="AY135" i="1"/>
  <c r="AY250" i="1" s="1"/>
  <c r="AY365" i="1" s="1"/>
  <c r="AY134" i="1"/>
  <c r="AY249" i="1" s="1"/>
  <c r="AY364" i="1" s="1"/>
  <c r="AY133" i="1"/>
  <c r="AY248" i="1" s="1"/>
  <c r="AY363" i="1" s="1"/>
  <c r="AY132" i="1"/>
  <c r="AY247" i="1" s="1"/>
  <c r="AY362" i="1" s="1"/>
  <c r="AY131" i="1"/>
  <c r="AY246" i="1" s="1"/>
  <c r="AY361" i="1" s="1"/>
  <c r="AY130" i="1"/>
  <c r="AY245" i="1" s="1"/>
  <c r="AY360" i="1" s="1"/>
  <c r="AY129" i="1"/>
  <c r="AY244" i="1" s="1"/>
  <c r="AY359" i="1" s="1"/>
  <c r="AY128" i="1"/>
  <c r="AY243" i="1" s="1"/>
  <c r="AY358" i="1" s="1"/>
  <c r="AY127" i="1"/>
  <c r="AY242" i="1" s="1"/>
  <c r="AY357" i="1" s="1"/>
  <c r="AY126" i="1"/>
  <c r="AY241" i="1" s="1"/>
  <c r="AY356" i="1" s="1"/>
  <c r="AY125" i="1"/>
  <c r="AY240" i="1" s="1"/>
  <c r="AY355" i="1" s="1"/>
  <c r="AY124" i="1"/>
  <c r="AY239" i="1" s="1"/>
  <c r="AY354" i="1" s="1"/>
  <c r="AY123" i="1"/>
  <c r="AY238" i="1" s="1"/>
  <c r="AY353" i="1" s="1"/>
  <c r="AY122" i="1"/>
  <c r="AY237" i="1" s="1"/>
  <c r="AY352" i="1" s="1"/>
  <c r="AY121" i="1"/>
  <c r="AY236" i="1" s="1"/>
  <c r="AY351" i="1" s="1"/>
  <c r="AY120" i="1"/>
  <c r="AY235" i="1" s="1"/>
  <c r="AY350" i="1" s="1"/>
  <c r="AY119" i="1"/>
  <c r="AY234" i="1" s="1"/>
  <c r="AY349" i="1" s="1"/>
  <c r="AY118" i="1"/>
  <c r="AY233" i="1" s="1"/>
  <c r="AY348" i="1" s="1"/>
  <c r="AX118" i="1"/>
  <c r="AX119" i="1" s="1"/>
  <c r="AX120" i="1" s="1"/>
  <c r="AX121" i="1" s="1"/>
  <c r="AX122" i="1" s="1"/>
  <c r="AX123" i="1" s="1"/>
  <c r="AX124" i="1" s="1"/>
  <c r="AX125" i="1" s="1"/>
  <c r="AX126" i="1" s="1"/>
  <c r="AX127" i="1" s="1"/>
  <c r="AX128" i="1" s="1"/>
  <c r="AX129" i="1" s="1"/>
  <c r="AX130" i="1" s="1"/>
  <c r="AX131" i="1" s="1"/>
  <c r="AX132" i="1" s="1"/>
  <c r="AX133" i="1" s="1"/>
  <c r="AX134" i="1" s="1"/>
  <c r="AX135" i="1" s="1"/>
  <c r="AX136" i="1" s="1"/>
  <c r="AX137" i="1" s="1"/>
  <c r="AX138" i="1" s="1"/>
  <c r="AX139" i="1" s="1"/>
  <c r="AX140" i="1" s="1"/>
  <c r="AX141" i="1" s="1"/>
  <c r="AX142" i="1" s="1"/>
  <c r="AX143" i="1" s="1"/>
  <c r="AX144" i="1" s="1"/>
  <c r="AX145" i="1" s="1"/>
  <c r="AX146" i="1" s="1"/>
  <c r="AX147" i="1" s="1"/>
  <c r="AX148" i="1" s="1"/>
  <c r="AX149" i="1" s="1"/>
  <c r="AX150" i="1" s="1"/>
  <c r="AX151" i="1" s="1"/>
  <c r="AX152" i="1" s="1"/>
  <c r="AX153" i="1" s="1"/>
  <c r="AX154" i="1" s="1"/>
  <c r="AX155" i="1" s="1"/>
  <c r="AX156" i="1" s="1"/>
  <c r="AX157" i="1" s="1"/>
  <c r="AX158" i="1" s="1"/>
  <c r="AX159" i="1" s="1"/>
  <c r="AX160" i="1" s="1"/>
  <c r="AX161" i="1" s="1"/>
  <c r="AX162" i="1" s="1"/>
  <c r="AX163" i="1" s="1"/>
  <c r="AX164" i="1" s="1"/>
  <c r="AX165" i="1" s="1"/>
  <c r="AX166" i="1" s="1"/>
  <c r="AX167" i="1" s="1"/>
  <c r="AX168" i="1" s="1"/>
  <c r="AX169" i="1" s="1"/>
  <c r="AX170" i="1" s="1"/>
  <c r="AX171" i="1" s="1"/>
  <c r="AX172" i="1" s="1"/>
  <c r="AX173" i="1" s="1"/>
  <c r="AX174" i="1" s="1"/>
  <c r="AX175" i="1" s="1"/>
  <c r="AX176" i="1" s="1"/>
  <c r="AX177" i="1" s="1"/>
  <c r="AX178" i="1" s="1"/>
  <c r="AX179" i="1" s="1"/>
  <c r="AX180" i="1" s="1"/>
  <c r="AX181" i="1" s="1"/>
  <c r="AX182" i="1" s="1"/>
  <c r="AX183" i="1" s="1"/>
  <c r="AX184" i="1" s="1"/>
  <c r="AX185" i="1" s="1"/>
  <c r="AX186" i="1" s="1"/>
  <c r="AX187" i="1" s="1"/>
  <c r="AX188" i="1" s="1"/>
  <c r="AX189" i="1" s="1"/>
  <c r="AX190" i="1" s="1"/>
  <c r="AX191" i="1" s="1"/>
  <c r="AX192" i="1" s="1"/>
  <c r="AX193" i="1" s="1"/>
  <c r="AX194" i="1" s="1"/>
  <c r="AX195" i="1" s="1"/>
  <c r="AX196" i="1" s="1"/>
  <c r="AX197" i="1" s="1"/>
  <c r="AX198" i="1" s="1"/>
  <c r="AX199" i="1" s="1"/>
  <c r="AX200" i="1" s="1"/>
  <c r="AX201" i="1" s="1"/>
  <c r="AX202" i="1" s="1"/>
  <c r="AX203" i="1" s="1"/>
  <c r="AX204" i="1" s="1"/>
  <c r="AX205" i="1" s="1"/>
  <c r="AX206" i="1" s="1"/>
  <c r="AX207" i="1" s="1"/>
  <c r="AX208" i="1" s="1"/>
  <c r="AX209" i="1" s="1"/>
  <c r="AX210" i="1" s="1"/>
  <c r="AX211" i="1" s="1"/>
  <c r="AX212" i="1" s="1"/>
  <c r="AX213" i="1" s="1"/>
  <c r="AX214" i="1" s="1"/>
  <c r="AX215" i="1" s="1"/>
  <c r="AX216" i="1" s="1"/>
  <c r="AX217" i="1" s="1"/>
  <c r="AX218" i="1" s="1"/>
  <c r="AX219" i="1" s="1"/>
  <c r="AX220" i="1" s="1"/>
  <c r="AX221" i="1" s="1"/>
  <c r="AX222" i="1" s="1"/>
  <c r="AX223" i="1" s="1"/>
  <c r="AX224" i="1" s="1"/>
  <c r="AX225" i="1" s="1"/>
  <c r="AX226" i="1" s="1"/>
  <c r="AX227" i="1" s="1"/>
  <c r="AX228" i="1" s="1"/>
  <c r="AX229" i="1" s="1"/>
  <c r="AX230" i="1" s="1"/>
  <c r="AY117" i="1"/>
  <c r="AY232" i="1" s="1"/>
  <c r="AY347" i="1" s="1"/>
  <c r="AT348" i="1"/>
  <c r="AT349" i="1" s="1"/>
  <c r="AT350" i="1" s="1"/>
  <c r="AT351" i="1" s="1"/>
  <c r="AT352" i="1" s="1"/>
  <c r="AT353" i="1" s="1"/>
  <c r="AT354" i="1" s="1"/>
  <c r="AT355" i="1" s="1"/>
  <c r="AT356" i="1" s="1"/>
  <c r="AT357" i="1" s="1"/>
  <c r="AT358" i="1" s="1"/>
  <c r="AT359" i="1" s="1"/>
  <c r="AT360" i="1" s="1"/>
  <c r="AT361" i="1" s="1"/>
  <c r="AT362" i="1" s="1"/>
  <c r="AT363" i="1" s="1"/>
  <c r="AT364" i="1" s="1"/>
  <c r="AT365" i="1" s="1"/>
  <c r="AT366" i="1" s="1"/>
  <c r="AT367" i="1" s="1"/>
  <c r="AT368" i="1" s="1"/>
  <c r="AT369" i="1" s="1"/>
  <c r="AT370" i="1" s="1"/>
  <c r="AT371" i="1" s="1"/>
  <c r="AT372" i="1" s="1"/>
  <c r="AT373" i="1" s="1"/>
  <c r="AT374" i="1" s="1"/>
  <c r="AT375" i="1" s="1"/>
  <c r="AT376" i="1" s="1"/>
  <c r="AT377" i="1" s="1"/>
  <c r="AT378" i="1" s="1"/>
  <c r="AT379" i="1" s="1"/>
  <c r="AT380" i="1" s="1"/>
  <c r="AT381" i="1" s="1"/>
  <c r="AT382" i="1" s="1"/>
  <c r="AT383" i="1" s="1"/>
  <c r="AT384" i="1" s="1"/>
  <c r="AT385" i="1" s="1"/>
  <c r="AT386" i="1" s="1"/>
  <c r="AT387" i="1" s="1"/>
  <c r="AT388" i="1" s="1"/>
  <c r="AT389" i="1" s="1"/>
  <c r="AT390" i="1" s="1"/>
  <c r="AT391" i="1" s="1"/>
  <c r="AT392" i="1" s="1"/>
  <c r="AT393" i="1" s="1"/>
  <c r="AT394" i="1" s="1"/>
  <c r="AT395" i="1" s="1"/>
  <c r="AT396" i="1" s="1"/>
  <c r="AT397" i="1" s="1"/>
  <c r="AT398" i="1" s="1"/>
  <c r="AT399" i="1" s="1"/>
  <c r="AT400" i="1" s="1"/>
  <c r="AT401" i="1" s="1"/>
  <c r="AT402" i="1" s="1"/>
  <c r="AT403" i="1" s="1"/>
  <c r="AT404" i="1" s="1"/>
  <c r="AT405" i="1" s="1"/>
  <c r="AT406" i="1" s="1"/>
  <c r="AT407" i="1" s="1"/>
  <c r="AT408" i="1" s="1"/>
  <c r="AT409" i="1" s="1"/>
  <c r="AT410" i="1" s="1"/>
  <c r="AT411" i="1" s="1"/>
  <c r="AT412" i="1" s="1"/>
  <c r="AT413" i="1" s="1"/>
  <c r="AT414" i="1" s="1"/>
  <c r="AT415" i="1" s="1"/>
  <c r="AT416" i="1" s="1"/>
  <c r="AT417" i="1" s="1"/>
  <c r="AT418" i="1" s="1"/>
  <c r="AT419" i="1" s="1"/>
  <c r="AT420" i="1" s="1"/>
  <c r="AT421" i="1" s="1"/>
  <c r="AT422" i="1" s="1"/>
  <c r="AT423" i="1" s="1"/>
  <c r="AT424" i="1" s="1"/>
  <c r="AT425" i="1" s="1"/>
  <c r="AT426" i="1" s="1"/>
  <c r="AT427" i="1" s="1"/>
  <c r="AT428" i="1" s="1"/>
  <c r="AT429" i="1" s="1"/>
  <c r="AT430" i="1" s="1"/>
  <c r="AT431" i="1" s="1"/>
  <c r="AT432" i="1" s="1"/>
  <c r="AT433" i="1" s="1"/>
  <c r="AT434" i="1" s="1"/>
  <c r="AT435" i="1" s="1"/>
  <c r="AT436" i="1" s="1"/>
  <c r="AT437" i="1" s="1"/>
  <c r="AT438" i="1" s="1"/>
  <c r="AT439" i="1" s="1"/>
  <c r="AT440" i="1" s="1"/>
  <c r="AT441" i="1" s="1"/>
  <c r="AT442" i="1" s="1"/>
  <c r="AT443" i="1" s="1"/>
  <c r="AT444" i="1" s="1"/>
  <c r="AT445" i="1" s="1"/>
  <c r="AT446" i="1" s="1"/>
  <c r="AT447" i="1" s="1"/>
  <c r="AT448" i="1" s="1"/>
  <c r="AT449" i="1" s="1"/>
  <c r="AT450" i="1" s="1"/>
  <c r="AT451" i="1" s="1"/>
  <c r="AT452" i="1" s="1"/>
  <c r="AT453" i="1" s="1"/>
  <c r="AT454" i="1" s="1"/>
  <c r="AT455" i="1" s="1"/>
  <c r="AT456" i="1" s="1"/>
  <c r="AT457" i="1" s="1"/>
  <c r="AT458" i="1" s="1"/>
  <c r="AT459" i="1" s="1"/>
  <c r="AT460" i="1" s="1"/>
  <c r="AT233" i="1"/>
  <c r="AT234" i="1" s="1"/>
  <c r="AT235" i="1" s="1"/>
  <c r="AT236" i="1" s="1"/>
  <c r="AT237" i="1" s="1"/>
  <c r="AT238" i="1" s="1"/>
  <c r="AT239" i="1" s="1"/>
  <c r="AT240" i="1" s="1"/>
  <c r="AT241" i="1" s="1"/>
  <c r="AT242" i="1" s="1"/>
  <c r="AT243" i="1" s="1"/>
  <c r="AT244" i="1" s="1"/>
  <c r="AT245" i="1" s="1"/>
  <c r="AT246" i="1" s="1"/>
  <c r="AT247" i="1" s="1"/>
  <c r="AT248" i="1" s="1"/>
  <c r="AT249" i="1" s="1"/>
  <c r="AT250" i="1" s="1"/>
  <c r="AT251" i="1" s="1"/>
  <c r="AT252" i="1" s="1"/>
  <c r="AT253" i="1" s="1"/>
  <c r="AT254" i="1" s="1"/>
  <c r="AT255" i="1" s="1"/>
  <c r="AT256" i="1" s="1"/>
  <c r="AT257" i="1" s="1"/>
  <c r="AT258" i="1" s="1"/>
  <c r="AT259" i="1" s="1"/>
  <c r="AT260" i="1" s="1"/>
  <c r="AT261" i="1" s="1"/>
  <c r="AT262" i="1" s="1"/>
  <c r="AT263" i="1" s="1"/>
  <c r="AT264" i="1" s="1"/>
  <c r="AT265" i="1" s="1"/>
  <c r="AT266" i="1" s="1"/>
  <c r="AT267" i="1" s="1"/>
  <c r="AT268" i="1" s="1"/>
  <c r="AT269" i="1" s="1"/>
  <c r="AT270" i="1" s="1"/>
  <c r="AT271" i="1" s="1"/>
  <c r="AT272" i="1" s="1"/>
  <c r="AT273" i="1" s="1"/>
  <c r="AT274" i="1" s="1"/>
  <c r="AT275" i="1" s="1"/>
  <c r="AT276" i="1" s="1"/>
  <c r="AT277" i="1" s="1"/>
  <c r="AT278" i="1" s="1"/>
  <c r="AT279" i="1" s="1"/>
  <c r="AT280" i="1" s="1"/>
  <c r="AT281" i="1" s="1"/>
  <c r="AT282" i="1" s="1"/>
  <c r="AT283" i="1" s="1"/>
  <c r="AT284" i="1" s="1"/>
  <c r="AT285" i="1" s="1"/>
  <c r="AT286" i="1" s="1"/>
  <c r="AT287" i="1" s="1"/>
  <c r="AT288" i="1" s="1"/>
  <c r="AT289" i="1" s="1"/>
  <c r="AT290" i="1" s="1"/>
  <c r="AT291" i="1" s="1"/>
  <c r="AT292" i="1" s="1"/>
  <c r="AT293" i="1" s="1"/>
  <c r="AT294" i="1" s="1"/>
  <c r="AT295" i="1" s="1"/>
  <c r="AT296" i="1" s="1"/>
  <c r="AT297" i="1" s="1"/>
  <c r="AT298" i="1" s="1"/>
  <c r="AT299" i="1" s="1"/>
  <c r="AT300" i="1" s="1"/>
  <c r="AT301" i="1" s="1"/>
  <c r="AT302" i="1" s="1"/>
  <c r="AT303" i="1" s="1"/>
  <c r="AT304" i="1" s="1"/>
  <c r="AT305" i="1" s="1"/>
  <c r="AT306" i="1" s="1"/>
  <c r="AT307" i="1" s="1"/>
  <c r="AT308" i="1" s="1"/>
  <c r="AT309" i="1" s="1"/>
  <c r="AT310" i="1" s="1"/>
  <c r="AT311" i="1" s="1"/>
  <c r="AT312" i="1" s="1"/>
  <c r="AT313" i="1" s="1"/>
  <c r="AT314" i="1" s="1"/>
  <c r="AT315" i="1" s="1"/>
  <c r="AT316" i="1" s="1"/>
  <c r="AT317" i="1" s="1"/>
  <c r="AT318" i="1" s="1"/>
  <c r="AT319" i="1" s="1"/>
  <c r="AT320" i="1" s="1"/>
  <c r="AT321" i="1" s="1"/>
  <c r="AT322" i="1" s="1"/>
  <c r="AT323" i="1" s="1"/>
  <c r="AT324" i="1" s="1"/>
  <c r="AT325" i="1" s="1"/>
  <c r="AT326" i="1" s="1"/>
  <c r="AT327" i="1" s="1"/>
  <c r="AT328" i="1" s="1"/>
  <c r="AT329" i="1" s="1"/>
  <c r="AT330" i="1" s="1"/>
  <c r="AT331" i="1" s="1"/>
  <c r="AT332" i="1" s="1"/>
  <c r="AT333" i="1" s="1"/>
  <c r="AT334" i="1" s="1"/>
  <c r="AT335" i="1" s="1"/>
  <c r="AT336" i="1" s="1"/>
  <c r="AT337" i="1" s="1"/>
  <c r="AT338" i="1" s="1"/>
  <c r="AT339" i="1" s="1"/>
  <c r="AT340" i="1" s="1"/>
  <c r="AT341" i="1" s="1"/>
  <c r="AT342" i="1" s="1"/>
  <c r="AT343" i="1" s="1"/>
  <c r="AT344" i="1" s="1"/>
  <c r="AT345" i="1" s="1"/>
  <c r="AU230" i="1"/>
  <c r="AU345" i="1" s="1"/>
  <c r="AU460" i="1" s="1"/>
  <c r="AU229" i="1"/>
  <c r="AU344" i="1" s="1"/>
  <c r="AU459" i="1" s="1"/>
  <c r="AU228" i="1"/>
  <c r="AU343" i="1" s="1"/>
  <c r="AU458" i="1" s="1"/>
  <c r="AU227" i="1"/>
  <c r="AU342" i="1" s="1"/>
  <c r="AU457" i="1" s="1"/>
  <c r="AU226" i="1"/>
  <c r="AU341" i="1" s="1"/>
  <c r="AU456" i="1" s="1"/>
  <c r="AU225" i="1"/>
  <c r="AU340" i="1" s="1"/>
  <c r="AU455" i="1" s="1"/>
  <c r="AU224" i="1"/>
  <c r="AU339" i="1" s="1"/>
  <c r="AU454" i="1" s="1"/>
  <c r="AU223" i="1"/>
  <c r="AU338" i="1" s="1"/>
  <c r="AU453" i="1" s="1"/>
  <c r="AU222" i="1"/>
  <c r="AU337" i="1" s="1"/>
  <c r="AU452" i="1" s="1"/>
  <c r="AU221" i="1"/>
  <c r="AU336" i="1" s="1"/>
  <c r="AU451" i="1" s="1"/>
  <c r="AU220" i="1"/>
  <c r="AU335" i="1" s="1"/>
  <c r="AU450" i="1" s="1"/>
  <c r="AU219" i="1"/>
  <c r="AU334" i="1" s="1"/>
  <c r="AU449" i="1" s="1"/>
  <c r="AU218" i="1"/>
  <c r="AU333" i="1" s="1"/>
  <c r="AU448" i="1" s="1"/>
  <c r="AU217" i="1"/>
  <c r="AU332" i="1" s="1"/>
  <c r="AU447" i="1" s="1"/>
  <c r="AU216" i="1"/>
  <c r="AU331" i="1" s="1"/>
  <c r="AU446" i="1" s="1"/>
  <c r="AU215" i="1"/>
  <c r="AU330" i="1" s="1"/>
  <c r="AU445" i="1" s="1"/>
  <c r="AU214" i="1"/>
  <c r="AU329" i="1" s="1"/>
  <c r="AU444" i="1" s="1"/>
  <c r="AU213" i="1"/>
  <c r="AU328" i="1" s="1"/>
  <c r="AU443" i="1" s="1"/>
  <c r="AU212" i="1"/>
  <c r="AU327" i="1" s="1"/>
  <c r="AU442" i="1" s="1"/>
  <c r="AU211" i="1"/>
  <c r="AU326" i="1" s="1"/>
  <c r="AU441" i="1" s="1"/>
  <c r="AU210" i="1"/>
  <c r="AU325" i="1" s="1"/>
  <c r="AU440" i="1" s="1"/>
  <c r="AU209" i="1"/>
  <c r="AU324" i="1" s="1"/>
  <c r="AU439" i="1" s="1"/>
  <c r="AU208" i="1"/>
  <c r="AU323" i="1" s="1"/>
  <c r="AU438" i="1" s="1"/>
  <c r="AU207" i="1"/>
  <c r="AU322" i="1" s="1"/>
  <c r="AU437" i="1" s="1"/>
  <c r="AU206" i="1"/>
  <c r="AU321" i="1" s="1"/>
  <c r="AU436" i="1" s="1"/>
  <c r="AU205" i="1"/>
  <c r="AU320" i="1" s="1"/>
  <c r="AU435" i="1" s="1"/>
  <c r="AU204" i="1"/>
  <c r="AU319" i="1" s="1"/>
  <c r="AU434" i="1" s="1"/>
  <c r="AU203" i="1"/>
  <c r="AU318" i="1" s="1"/>
  <c r="AU433" i="1" s="1"/>
  <c r="AU202" i="1"/>
  <c r="AU317" i="1" s="1"/>
  <c r="AU432" i="1" s="1"/>
  <c r="AU201" i="1"/>
  <c r="AU316" i="1" s="1"/>
  <c r="AU431" i="1" s="1"/>
  <c r="AU200" i="1"/>
  <c r="AU315" i="1" s="1"/>
  <c r="AU430" i="1" s="1"/>
  <c r="AU199" i="1"/>
  <c r="AU314" i="1" s="1"/>
  <c r="AU429" i="1" s="1"/>
  <c r="AU198" i="1"/>
  <c r="AU313" i="1" s="1"/>
  <c r="AU428" i="1" s="1"/>
  <c r="AU197" i="1"/>
  <c r="AU312" i="1" s="1"/>
  <c r="AU427" i="1" s="1"/>
  <c r="AU196" i="1"/>
  <c r="AU311" i="1" s="1"/>
  <c r="AU426" i="1" s="1"/>
  <c r="AU195" i="1"/>
  <c r="AU310" i="1" s="1"/>
  <c r="AU425" i="1" s="1"/>
  <c r="AU194" i="1"/>
  <c r="AU309" i="1" s="1"/>
  <c r="AU424" i="1" s="1"/>
  <c r="AU193" i="1"/>
  <c r="AU308" i="1" s="1"/>
  <c r="AU423" i="1" s="1"/>
  <c r="AU192" i="1"/>
  <c r="AU307" i="1" s="1"/>
  <c r="AU422" i="1" s="1"/>
  <c r="AU191" i="1"/>
  <c r="AU306" i="1" s="1"/>
  <c r="AU421" i="1" s="1"/>
  <c r="AU190" i="1"/>
  <c r="AU305" i="1" s="1"/>
  <c r="AU420" i="1" s="1"/>
  <c r="AU189" i="1"/>
  <c r="AU304" i="1" s="1"/>
  <c r="AU419" i="1" s="1"/>
  <c r="AU188" i="1"/>
  <c r="AU303" i="1" s="1"/>
  <c r="AU418" i="1" s="1"/>
  <c r="AU187" i="1"/>
  <c r="AU302" i="1" s="1"/>
  <c r="AU417" i="1" s="1"/>
  <c r="AU186" i="1"/>
  <c r="AU301" i="1" s="1"/>
  <c r="AU416" i="1" s="1"/>
  <c r="AU185" i="1"/>
  <c r="AU300" i="1" s="1"/>
  <c r="AU415" i="1" s="1"/>
  <c r="AU184" i="1"/>
  <c r="AU299" i="1" s="1"/>
  <c r="AU414" i="1" s="1"/>
  <c r="AU183" i="1"/>
  <c r="AU298" i="1" s="1"/>
  <c r="AU413" i="1" s="1"/>
  <c r="AU182" i="1"/>
  <c r="AU297" i="1" s="1"/>
  <c r="AU412" i="1" s="1"/>
  <c r="AU181" i="1"/>
  <c r="AU296" i="1" s="1"/>
  <c r="AU411" i="1" s="1"/>
  <c r="AU180" i="1"/>
  <c r="AU295" i="1" s="1"/>
  <c r="AU410" i="1" s="1"/>
  <c r="AU179" i="1"/>
  <c r="AU294" i="1" s="1"/>
  <c r="AU409" i="1" s="1"/>
  <c r="AU178" i="1"/>
  <c r="AU293" i="1" s="1"/>
  <c r="AU408" i="1" s="1"/>
  <c r="AU177" i="1"/>
  <c r="AU292" i="1" s="1"/>
  <c r="AU407" i="1" s="1"/>
  <c r="AU176" i="1"/>
  <c r="AU291" i="1" s="1"/>
  <c r="AU406" i="1" s="1"/>
  <c r="AU175" i="1"/>
  <c r="AU290" i="1" s="1"/>
  <c r="AU405" i="1" s="1"/>
  <c r="AU174" i="1"/>
  <c r="AU289" i="1" s="1"/>
  <c r="AU404" i="1" s="1"/>
  <c r="AU173" i="1"/>
  <c r="AU288" i="1" s="1"/>
  <c r="AU403" i="1" s="1"/>
  <c r="AU172" i="1"/>
  <c r="AU287" i="1" s="1"/>
  <c r="AU402" i="1" s="1"/>
  <c r="AU171" i="1"/>
  <c r="AU286" i="1" s="1"/>
  <c r="AU401" i="1" s="1"/>
  <c r="AU170" i="1"/>
  <c r="AU285" i="1" s="1"/>
  <c r="AU400" i="1" s="1"/>
  <c r="AU169" i="1"/>
  <c r="AU284" i="1" s="1"/>
  <c r="AU399" i="1" s="1"/>
  <c r="AU168" i="1"/>
  <c r="AU283" i="1" s="1"/>
  <c r="AU398" i="1" s="1"/>
  <c r="AU167" i="1"/>
  <c r="AU282" i="1" s="1"/>
  <c r="AU397" i="1" s="1"/>
  <c r="AU166" i="1"/>
  <c r="AU281" i="1" s="1"/>
  <c r="AU396" i="1" s="1"/>
  <c r="AU165" i="1"/>
  <c r="AU280" i="1" s="1"/>
  <c r="AU395" i="1" s="1"/>
  <c r="AU164" i="1"/>
  <c r="AU279" i="1" s="1"/>
  <c r="AU394" i="1" s="1"/>
  <c r="AU163" i="1"/>
  <c r="AU278" i="1" s="1"/>
  <c r="AU393" i="1" s="1"/>
  <c r="AU162" i="1"/>
  <c r="AU277" i="1" s="1"/>
  <c r="AU392" i="1" s="1"/>
  <c r="AU161" i="1"/>
  <c r="AU276" i="1" s="1"/>
  <c r="AU391" i="1" s="1"/>
  <c r="AU160" i="1"/>
  <c r="AU275" i="1" s="1"/>
  <c r="AU390" i="1" s="1"/>
  <c r="AU159" i="1"/>
  <c r="AU274" i="1" s="1"/>
  <c r="AU389" i="1" s="1"/>
  <c r="AU158" i="1"/>
  <c r="AU273" i="1" s="1"/>
  <c r="AU388" i="1" s="1"/>
  <c r="AU157" i="1"/>
  <c r="AU272" i="1" s="1"/>
  <c r="AU387" i="1" s="1"/>
  <c r="AU156" i="1"/>
  <c r="AU271" i="1" s="1"/>
  <c r="AU386" i="1" s="1"/>
  <c r="AU155" i="1"/>
  <c r="AU270" i="1" s="1"/>
  <c r="AU385" i="1" s="1"/>
  <c r="AU154" i="1"/>
  <c r="AU269" i="1" s="1"/>
  <c r="AU384" i="1" s="1"/>
  <c r="AU153" i="1"/>
  <c r="AU268" i="1" s="1"/>
  <c r="AU383" i="1" s="1"/>
  <c r="AU152" i="1"/>
  <c r="AU267" i="1" s="1"/>
  <c r="AU382" i="1" s="1"/>
  <c r="AU151" i="1"/>
  <c r="AU266" i="1" s="1"/>
  <c r="AU381" i="1" s="1"/>
  <c r="AU150" i="1"/>
  <c r="AU265" i="1" s="1"/>
  <c r="AU380" i="1" s="1"/>
  <c r="AU149" i="1"/>
  <c r="AU264" i="1" s="1"/>
  <c r="AU379" i="1" s="1"/>
  <c r="AU148" i="1"/>
  <c r="AU263" i="1" s="1"/>
  <c r="AU378" i="1" s="1"/>
  <c r="AU147" i="1"/>
  <c r="AU262" i="1" s="1"/>
  <c r="AU377" i="1" s="1"/>
  <c r="AU146" i="1"/>
  <c r="AU261" i="1" s="1"/>
  <c r="AU376" i="1" s="1"/>
  <c r="AU145" i="1"/>
  <c r="AU260" i="1" s="1"/>
  <c r="AU375" i="1" s="1"/>
  <c r="AU144" i="1"/>
  <c r="AU259" i="1" s="1"/>
  <c r="AU374" i="1" s="1"/>
  <c r="AU143" i="1"/>
  <c r="AU258" i="1" s="1"/>
  <c r="AU373" i="1" s="1"/>
  <c r="AU142" i="1"/>
  <c r="AU257" i="1" s="1"/>
  <c r="AU372" i="1" s="1"/>
  <c r="AU141" i="1"/>
  <c r="AU256" i="1" s="1"/>
  <c r="AU371" i="1" s="1"/>
  <c r="AU140" i="1"/>
  <c r="AU255" i="1" s="1"/>
  <c r="AU370" i="1" s="1"/>
  <c r="AU139" i="1"/>
  <c r="AU254" i="1" s="1"/>
  <c r="AU369" i="1" s="1"/>
  <c r="AU138" i="1"/>
  <c r="AU253" i="1" s="1"/>
  <c r="AU368" i="1" s="1"/>
  <c r="AU137" i="1"/>
  <c r="AU252" i="1" s="1"/>
  <c r="AU367" i="1" s="1"/>
  <c r="AU136" i="1"/>
  <c r="AU251" i="1" s="1"/>
  <c r="AU366" i="1" s="1"/>
  <c r="AU135" i="1"/>
  <c r="AU250" i="1" s="1"/>
  <c r="AU365" i="1" s="1"/>
  <c r="AU134" i="1"/>
  <c r="AU249" i="1" s="1"/>
  <c r="AU364" i="1" s="1"/>
  <c r="AU133" i="1"/>
  <c r="AU248" i="1" s="1"/>
  <c r="AU363" i="1" s="1"/>
  <c r="AU132" i="1"/>
  <c r="AU247" i="1" s="1"/>
  <c r="AU362" i="1" s="1"/>
  <c r="AU131" i="1"/>
  <c r="AU246" i="1" s="1"/>
  <c r="AU361" i="1" s="1"/>
  <c r="AU130" i="1"/>
  <c r="AU245" i="1" s="1"/>
  <c r="AU360" i="1" s="1"/>
  <c r="AU129" i="1"/>
  <c r="AU244" i="1" s="1"/>
  <c r="AU359" i="1" s="1"/>
  <c r="AU128" i="1"/>
  <c r="AU243" i="1" s="1"/>
  <c r="AU358" i="1" s="1"/>
  <c r="AU127" i="1"/>
  <c r="AU242" i="1" s="1"/>
  <c r="AU357" i="1" s="1"/>
  <c r="AU126" i="1"/>
  <c r="AU241" i="1" s="1"/>
  <c r="AU356" i="1" s="1"/>
  <c r="AU125" i="1"/>
  <c r="AU240" i="1" s="1"/>
  <c r="AU355" i="1" s="1"/>
  <c r="AU124" i="1"/>
  <c r="AU239" i="1" s="1"/>
  <c r="AU354" i="1" s="1"/>
  <c r="AU123" i="1"/>
  <c r="AU238" i="1" s="1"/>
  <c r="AU353" i="1" s="1"/>
  <c r="AU122" i="1"/>
  <c r="AU237" i="1" s="1"/>
  <c r="AU352" i="1" s="1"/>
  <c r="AU121" i="1"/>
  <c r="AU236" i="1" s="1"/>
  <c r="AU351" i="1" s="1"/>
  <c r="AU120" i="1"/>
  <c r="AU235" i="1" s="1"/>
  <c r="AU350" i="1" s="1"/>
  <c r="AU119" i="1"/>
  <c r="AU234" i="1" s="1"/>
  <c r="AU349" i="1" s="1"/>
  <c r="AU118" i="1"/>
  <c r="AU233" i="1" s="1"/>
  <c r="AU348" i="1" s="1"/>
  <c r="AT118" i="1"/>
  <c r="AT119" i="1" s="1"/>
  <c r="AT120" i="1" s="1"/>
  <c r="AT121" i="1" s="1"/>
  <c r="AT122" i="1" s="1"/>
  <c r="AT123" i="1" s="1"/>
  <c r="AT124" i="1" s="1"/>
  <c r="AT125" i="1" s="1"/>
  <c r="AT126" i="1" s="1"/>
  <c r="AT127" i="1" s="1"/>
  <c r="AT128" i="1" s="1"/>
  <c r="AT129" i="1" s="1"/>
  <c r="AT130" i="1" s="1"/>
  <c r="AT131" i="1" s="1"/>
  <c r="AT132" i="1" s="1"/>
  <c r="AT133" i="1" s="1"/>
  <c r="AT134" i="1" s="1"/>
  <c r="AT135" i="1" s="1"/>
  <c r="AT136" i="1" s="1"/>
  <c r="AT137" i="1" s="1"/>
  <c r="AT138" i="1" s="1"/>
  <c r="AT139" i="1" s="1"/>
  <c r="AT140" i="1" s="1"/>
  <c r="AT141" i="1" s="1"/>
  <c r="AT142" i="1" s="1"/>
  <c r="AT143" i="1" s="1"/>
  <c r="AT144" i="1" s="1"/>
  <c r="AT145" i="1" s="1"/>
  <c r="AT146" i="1" s="1"/>
  <c r="AT147" i="1" s="1"/>
  <c r="AT148" i="1" s="1"/>
  <c r="AT149" i="1" s="1"/>
  <c r="AT150" i="1" s="1"/>
  <c r="AT151" i="1" s="1"/>
  <c r="AT152" i="1" s="1"/>
  <c r="AT153" i="1" s="1"/>
  <c r="AT154" i="1" s="1"/>
  <c r="AT155" i="1" s="1"/>
  <c r="AT156" i="1" s="1"/>
  <c r="AT157" i="1" s="1"/>
  <c r="AT158" i="1" s="1"/>
  <c r="AT159" i="1" s="1"/>
  <c r="AT160" i="1" s="1"/>
  <c r="AT161" i="1" s="1"/>
  <c r="AT162" i="1" s="1"/>
  <c r="AT163" i="1" s="1"/>
  <c r="AT164" i="1" s="1"/>
  <c r="AT165" i="1" s="1"/>
  <c r="AT166" i="1" s="1"/>
  <c r="AT167" i="1" s="1"/>
  <c r="AT168" i="1" s="1"/>
  <c r="AT169" i="1" s="1"/>
  <c r="AT170" i="1" s="1"/>
  <c r="AT171" i="1" s="1"/>
  <c r="AT172" i="1" s="1"/>
  <c r="AT173" i="1" s="1"/>
  <c r="AT174" i="1" s="1"/>
  <c r="AT175" i="1" s="1"/>
  <c r="AT176" i="1" s="1"/>
  <c r="AT177" i="1" s="1"/>
  <c r="AT178" i="1" s="1"/>
  <c r="AT179" i="1" s="1"/>
  <c r="AT180" i="1" s="1"/>
  <c r="AT181" i="1" s="1"/>
  <c r="AT182" i="1" s="1"/>
  <c r="AT183" i="1" s="1"/>
  <c r="AT184" i="1" s="1"/>
  <c r="AT185" i="1" s="1"/>
  <c r="AT186" i="1" s="1"/>
  <c r="AT187" i="1" s="1"/>
  <c r="AT188" i="1" s="1"/>
  <c r="AT189" i="1" s="1"/>
  <c r="AT190" i="1" s="1"/>
  <c r="AT191" i="1" s="1"/>
  <c r="AT192" i="1" s="1"/>
  <c r="AT193" i="1" s="1"/>
  <c r="AT194" i="1" s="1"/>
  <c r="AT195" i="1" s="1"/>
  <c r="AT196" i="1" s="1"/>
  <c r="AT197" i="1" s="1"/>
  <c r="AT198" i="1" s="1"/>
  <c r="AT199" i="1" s="1"/>
  <c r="AT200" i="1" s="1"/>
  <c r="AT201" i="1" s="1"/>
  <c r="AT202" i="1" s="1"/>
  <c r="AT203" i="1" s="1"/>
  <c r="AT204" i="1" s="1"/>
  <c r="AT205" i="1" s="1"/>
  <c r="AT206" i="1" s="1"/>
  <c r="AT207" i="1" s="1"/>
  <c r="AT208" i="1" s="1"/>
  <c r="AT209" i="1" s="1"/>
  <c r="AT210" i="1" s="1"/>
  <c r="AT211" i="1" s="1"/>
  <c r="AT212" i="1" s="1"/>
  <c r="AT213" i="1" s="1"/>
  <c r="AT214" i="1" s="1"/>
  <c r="AT215" i="1" s="1"/>
  <c r="AT216" i="1" s="1"/>
  <c r="AT217" i="1" s="1"/>
  <c r="AT218" i="1" s="1"/>
  <c r="AT219" i="1" s="1"/>
  <c r="AT220" i="1" s="1"/>
  <c r="AT221" i="1" s="1"/>
  <c r="AT222" i="1" s="1"/>
  <c r="AT223" i="1" s="1"/>
  <c r="AT224" i="1" s="1"/>
  <c r="AT225" i="1" s="1"/>
  <c r="AT226" i="1" s="1"/>
  <c r="AT227" i="1" s="1"/>
  <c r="AT228" i="1" s="1"/>
  <c r="AT229" i="1" s="1"/>
  <c r="AT230" i="1" s="1"/>
  <c r="AU117" i="1"/>
  <c r="AU232" i="1" s="1"/>
  <c r="AU347" i="1" s="1"/>
  <c r="AP348" i="1"/>
  <c r="AP349" i="1" s="1"/>
  <c r="AP350" i="1" s="1"/>
  <c r="AP351" i="1" s="1"/>
  <c r="AP352" i="1" s="1"/>
  <c r="AP353" i="1" s="1"/>
  <c r="AP354" i="1" s="1"/>
  <c r="AP355" i="1" s="1"/>
  <c r="AP356" i="1" s="1"/>
  <c r="AP357" i="1" s="1"/>
  <c r="AP358" i="1" s="1"/>
  <c r="AP359" i="1" s="1"/>
  <c r="AP360" i="1" s="1"/>
  <c r="AP361" i="1" s="1"/>
  <c r="AP362" i="1" s="1"/>
  <c r="AP363" i="1" s="1"/>
  <c r="AP364" i="1" s="1"/>
  <c r="AP365" i="1" s="1"/>
  <c r="AP366" i="1" s="1"/>
  <c r="AP367" i="1" s="1"/>
  <c r="AP368" i="1" s="1"/>
  <c r="AP369" i="1" s="1"/>
  <c r="AP370" i="1" s="1"/>
  <c r="AP371" i="1" s="1"/>
  <c r="AP372" i="1" s="1"/>
  <c r="AP373" i="1" s="1"/>
  <c r="AP374" i="1" s="1"/>
  <c r="AP375" i="1" s="1"/>
  <c r="AP376" i="1" s="1"/>
  <c r="AP377" i="1" s="1"/>
  <c r="AP378" i="1" s="1"/>
  <c r="AP379" i="1" s="1"/>
  <c r="AP380" i="1" s="1"/>
  <c r="AP381" i="1" s="1"/>
  <c r="AP382" i="1" s="1"/>
  <c r="AP383" i="1" s="1"/>
  <c r="AP384" i="1" s="1"/>
  <c r="AP385" i="1" s="1"/>
  <c r="AP386" i="1" s="1"/>
  <c r="AP387" i="1" s="1"/>
  <c r="AP388" i="1" s="1"/>
  <c r="AP389" i="1" s="1"/>
  <c r="AP390" i="1" s="1"/>
  <c r="AP391" i="1" s="1"/>
  <c r="AP392" i="1" s="1"/>
  <c r="AP393" i="1" s="1"/>
  <c r="AP394" i="1" s="1"/>
  <c r="AP395" i="1" s="1"/>
  <c r="AP396" i="1" s="1"/>
  <c r="AP397" i="1" s="1"/>
  <c r="AP398" i="1" s="1"/>
  <c r="AP399" i="1" s="1"/>
  <c r="AP400" i="1" s="1"/>
  <c r="AP401" i="1" s="1"/>
  <c r="AP402" i="1" s="1"/>
  <c r="AP403" i="1" s="1"/>
  <c r="AP404" i="1" s="1"/>
  <c r="AP405" i="1" s="1"/>
  <c r="AP406" i="1" s="1"/>
  <c r="AP407" i="1" s="1"/>
  <c r="AP408" i="1" s="1"/>
  <c r="AP409" i="1" s="1"/>
  <c r="AP410" i="1" s="1"/>
  <c r="AP411" i="1" s="1"/>
  <c r="AP412" i="1" s="1"/>
  <c r="AP413" i="1" s="1"/>
  <c r="AP414" i="1" s="1"/>
  <c r="AP415" i="1" s="1"/>
  <c r="AP416" i="1" s="1"/>
  <c r="AP417" i="1" s="1"/>
  <c r="AP418" i="1" s="1"/>
  <c r="AP419" i="1" s="1"/>
  <c r="AP420" i="1" s="1"/>
  <c r="AP421" i="1" s="1"/>
  <c r="AP422" i="1" s="1"/>
  <c r="AP423" i="1" s="1"/>
  <c r="AP424" i="1" s="1"/>
  <c r="AP425" i="1" s="1"/>
  <c r="AP426" i="1" s="1"/>
  <c r="AP427" i="1" s="1"/>
  <c r="AP428" i="1" s="1"/>
  <c r="AP429" i="1" s="1"/>
  <c r="AP430" i="1" s="1"/>
  <c r="AP431" i="1" s="1"/>
  <c r="AP432" i="1" s="1"/>
  <c r="AP433" i="1" s="1"/>
  <c r="AP434" i="1" s="1"/>
  <c r="AP435" i="1" s="1"/>
  <c r="AP436" i="1" s="1"/>
  <c r="AP437" i="1" s="1"/>
  <c r="AP438" i="1" s="1"/>
  <c r="AP439" i="1" s="1"/>
  <c r="AP440" i="1" s="1"/>
  <c r="AP441" i="1" s="1"/>
  <c r="AP442" i="1" s="1"/>
  <c r="AP443" i="1" s="1"/>
  <c r="AP444" i="1" s="1"/>
  <c r="AP445" i="1" s="1"/>
  <c r="AP446" i="1" s="1"/>
  <c r="AP447" i="1" s="1"/>
  <c r="AP448" i="1" s="1"/>
  <c r="AP449" i="1" s="1"/>
  <c r="AP450" i="1" s="1"/>
  <c r="AP451" i="1" s="1"/>
  <c r="AP452" i="1" s="1"/>
  <c r="AP453" i="1" s="1"/>
  <c r="AP454" i="1" s="1"/>
  <c r="AP455" i="1" s="1"/>
  <c r="AP456" i="1" s="1"/>
  <c r="AP457" i="1" s="1"/>
  <c r="AP458" i="1" s="1"/>
  <c r="AP459" i="1" s="1"/>
  <c r="AP460" i="1" s="1"/>
  <c r="AP233" i="1"/>
  <c r="AP234" i="1" s="1"/>
  <c r="AP235" i="1" s="1"/>
  <c r="AP236" i="1" s="1"/>
  <c r="AP237" i="1" s="1"/>
  <c r="AP238" i="1" s="1"/>
  <c r="AP239" i="1" s="1"/>
  <c r="AP240" i="1" s="1"/>
  <c r="AP241" i="1" s="1"/>
  <c r="AP242" i="1" s="1"/>
  <c r="AP243" i="1" s="1"/>
  <c r="AP244" i="1" s="1"/>
  <c r="AP245" i="1" s="1"/>
  <c r="AP246" i="1" s="1"/>
  <c r="AP247" i="1" s="1"/>
  <c r="AP248" i="1" s="1"/>
  <c r="AP249" i="1" s="1"/>
  <c r="AP250" i="1" s="1"/>
  <c r="AP251" i="1" s="1"/>
  <c r="AP252" i="1" s="1"/>
  <c r="AP253" i="1" s="1"/>
  <c r="AP254" i="1" s="1"/>
  <c r="AP255" i="1" s="1"/>
  <c r="AP256" i="1" s="1"/>
  <c r="AP257" i="1" s="1"/>
  <c r="AP258" i="1" s="1"/>
  <c r="AP259" i="1" s="1"/>
  <c r="AP260" i="1" s="1"/>
  <c r="AP261" i="1" s="1"/>
  <c r="AP262" i="1" s="1"/>
  <c r="AP263" i="1" s="1"/>
  <c r="AP264" i="1" s="1"/>
  <c r="AP265" i="1" s="1"/>
  <c r="AP266" i="1" s="1"/>
  <c r="AP267" i="1" s="1"/>
  <c r="AP268" i="1" s="1"/>
  <c r="AP269" i="1" s="1"/>
  <c r="AP270" i="1" s="1"/>
  <c r="AP271" i="1" s="1"/>
  <c r="AP272" i="1" s="1"/>
  <c r="AP273" i="1" s="1"/>
  <c r="AP274" i="1" s="1"/>
  <c r="AP275" i="1" s="1"/>
  <c r="AP276" i="1" s="1"/>
  <c r="AP277" i="1" s="1"/>
  <c r="AP278" i="1" s="1"/>
  <c r="AP279" i="1" s="1"/>
  <c r="AP280" i="1" s="1"/>
  <c r="AP281" i="1" s="1"/>
  <c r="AP282" i="1" s="1"/>
  <c r="AP283" i="1" s="1"/>
  <c r="AP284" i="1" s="1"/>
  <c r="AP285" i="1" s="1"/>
  <c r="AP286" i="1" s="1"/>
  <c r="AP287" i="1" s="1"/>
  <c r="AP288" i="1" s="1"/>
  <c r="AP289" i="1" s="1"/>
  <c r="AP290" i="1" s="1"/>
  <c r="AP291" i="1" s="1"/>
  <c r="AP292" i="1" s="1"/>
  <c r="AP293" i="1" s="1"/>
  <c r="AP294" i="1" s="1"/>
  <c r="AP295" i="1" s="1"/>
  <c r="AP296" i="1" s="1"/>
  <c r="AP297" i="1" s="1"/>
  <c r="AP298" i="1" s="1"/>
  <c r="AP299" i="1" s="1"/>
  <c r="AP300" i="1" s="1"/>
  <c r="AP301" i="1" s="1"/>
  <c r="AP302" i="1" s="1"/>
  <c r="AP303" i="1" s="1"/>
  <c r="AP304" i="1" s="1"/>
  <c r="AP305" i="1" s="1"/>
  <c r="AP306" i="1" s="1"/>
  <c r="AP307" i="1" s="1"/>
  <c r="AP308" i="1" s="1"/>
  <c r="AP309" i="1" s="1"/>
  <c r="AP310" i="1" s="1"/>
  <c r="AP311" i="1" s="1"/>
  <c r="AP312" i="1" s="1"/>
  <c r="AP313" i="1" s="1"/>
  <c r="AP314" i="1" s="1"/>
  <c r="AP315" i="1" s="1"/>
  <c r="AP316" i="1" s="1"/>
  <c r="AP317" i="1" s="1"/>
  <c r="AP318" i="1" s="1"/>
  <c r="AP319" i="1" s="1"/>
  <c r="AP320" i="1" s="1"/>
  <c r="AP321" i="1" s="1"/>
  <c r="AP322" i="1" s="1"/>
  <c r="AP323" i="1" s="1"/>
  <c r="AP324" i="1" s="1"/>
  <c r="AP325" i="1" s="1"/>
  <c r="AP326" i="1" s="1"/>
  <c r="AP327" i="1" s="1"/>
  <c r="AP328" i="1" s="1"/>
  <c r="AP329" i="1" s="1"/>
  <c r="AP330" i="1" s="1"/>
  <c r="AP331" i="1" s="1"/>
  <c r="AP332" i="1" s="1"/>
  <c r="AP333" i="1" s="1"/>
  <c r="AP334" i="1" s="1"/>
  <c r="AP335" i="1" s="1"/>
  <c r="AP336" i="1" s="1"/>
  <c r="AP337" i="1" s="1"/>
  <c r="AP338" i="1" s="1"/>
  <c r="AP339" i="1" s="1"/>
  <c r="AP340" i="1" s="1"/>
  <c r="AP341" i="1" s="1"/>
  <c r="AP342" i="1" s="1"/>
  <c r="AP343" i="1" s="1"/>
  <c r="AP344" i="1" s="1"/>
  <c r="AP345" i="1" s="1"/>
  <c r="AQ230" i="1"/>
  <c r="AQ345" i="1" s="1"/>
  <c r="AQ460" i="1" s="1"/>
  <c r="AQ229" i="1"/>
  <c r="AQ344" i="1" s="1"/>
  <c r="AQ459" i="1" s="1"/>
  <c r="AQ228" i="1"/>
  <c r="AQ343" i="1" s="1"/>
  <c r="AQ458" i="1" s="1"/>
  <c r="AQ227" i="1"/>
  <c r="AQ342" i="1" s="1"/>
  <c r="AQ457" i="1" s="1"/>
  <c r="AQ226" i="1"/>
  <c r="AQ341" i="1" s="1"/>
  <c r="AQ456" i="1" s="1"/>
  <c r="AQ225" i="1"/>
  <c r="AQ340" i="1" s="1"/>
  <c r="AQ455" i="1" s="1"/>
  <c r="AQ224" i="1"/>
  <c r="AQ339" i="1" s="1"/>
  <c r="AQ454" i="1" s="1"/>
  <c r="AQ223" i="1"/>
  <c r="AQ338" i="1" s="1"/>
  <c r="AQ453" i="1" s="1"/>
  <c r="AQ222" i="1"/>
  <c r="AQ337" i="1" s="1"/>
  <c r="AQ452" i="1" s="1"/>
  <c r="AQ221" i="1"/>
  <c r="AQ336" i="1" s="1"/>
  <c r="AQ451" i="1" s="1"/>
  <c r="AQ220" i="1"/>
  <c r="AQ335" i="1" s="1"/>
  <c r="AQ450" i="1" s="1"/>
  <c r="AQ219" i="1"/>
  <c r="AQ334" i="1" s="1"/>
  <c r="AQ449" i="1" s="1"/>
  <c r="AQ218" i="1"/>
  <c r="AQ333" i="1" s="1"/>
  <c r="AQ448" i="1" s="1"/>
  <c r="AQ217" i="1"/>
  <c r="AQ332" i="1" s="1"/>
  <c r="AQ447" i="1" s="1"/>
  <c r="AQ216" i="1"/>
  <c r="AQ331" i="1" s="1"/>
  <c r="AQ446" i="1" s="1"/>
  <c r="AQ215" i="1"/>
  <c r="AQ330" i="1" s="1"/>
  <c r="AQ445" i="1" s="1"/>
  <c r="AQ214" i="1"/>
  <c r="AQ329" i="1" s="1"/>
  <c r="AQ444" i="1" s="1"/>
  <c r="AQ213" i="1"/>
  <c r="AQ328" i="1" s="1"/>
  <c r="AQ443" i="1" s="1"/>
  <c r="AQ212" i="1"/>
  <c r="AQ327" i="1" s="1"/>
  <c r="AQ442" i="1" s="1"/>
  <c r="AQ211" i="1"/>
  <c r="AQ326" i="1" s="1"/>
  <c r="AQ441" i="1" s="1"/>
  <c r="AQ210" i="1"/>
  <c r="AQ325" i="1" s="1"/>
  <c r="AQ440" i="1" s="1"/>
  <c r="AQ209" i="1"/>
  <c r="AQ324" i="1" s="1"/>
  <c r="AQ439" i="1" s="1"/>
  <c r="AQ208" i="1"/>
  <c r="AQ323" i="1" s="1"/>
  <c r="AQ438" i="1" s="1"/>
  <c r="AQ207" i="1"/>
  <c r="AQ322" i="1" s="1"/>
  <c r="AQ437" i="1" s="1"/>
  <c r="AQ206" i="1"/>
  <c r="AQ321" i="1" s="1"/>
  <c r="AQ436" i="1" s="1"/>
  <c r="AQ205" i="1"/>
  <c r="AQ320" i="1" s="1"/>
  <c r="AQ435" i="1" s="1"/>
  <c r="AQ204" i="1"/>
  <c r="AQ319" i="1" s="1"/>
  <c r="AQ434" i="1" s="1"/>
  <c r="AQ203" i="1"/>
  <c r="AQ318" i="1" s="1"/>
  <c r="AQ433" i="1" s="1"/>
  <c r="AQ202" i="1"/>
  <c r="AQ317" i="1" s="1"/>
  <c r="AQ432" i="1" s="1"/>
  <c r="AQ201" i="1"/>
  <c r="AQ316" i="1" s="1"/>
  <c r="AQ431" i="1" s="1"/>
  <c r="AQ200" i="1"/>
  <c r="AQ315" i="1" s="1"/>
  <c r="AQ430" i="1" s="1"/>
  <c r="AQ199" i="1"/>
  <c r="AQ314" i="1" s="1"/>
  <c r="AQ429" i="1" s="1"/>
  <c r="AQ198" i="1"/>
  <c r="AQ313" i="1" s="1"/>
  <c r="AQ428" i="1" s="1"/>
  <c r="AQ197" i="1"/>
  <c r="AQ312" i="1" s="1"/>
  <c r="AQ427" i="1" s="1"/>
  <c r="AQ196" i="1"/>
  <c r="AQ311" i="1" s="1"/>
  <c r="AQ426" i="1" s="1"/>
  <c r="AQ195" i="1"/>
  <c r="AQ310" i="1" s="1"/>
  <c r="AQ425" i="1" s="1"/>
  <c r="AQ194" i="1"/>
  <c r="AQ309" i="1" s="1"/>
  <c r="AQ424" i="1" s="1"/>
  <c r="AQ193" i="1"/>
  <c r="AQ308" i="1" s="1"/>
  <c r="AQ423" i="1" s="1"/>
  <c r="AQ192" i="1"/>
  <c r="AQ307" i="1" s="1"/>
  <c r="AQ422" i="1" s="1"/>
  <c r="AQ191" i="1"/>
  <c r="AQ306" i="1" s="1"/>
  <c r="AQ421" i="1" s="1"/>
  <c r="AQ190" i="1"/>
  <c r="AQ305" i="1" s="1"/>
  <c r="AQ420" i="1" s="1"/>
  <c r="AQ189" i="1"/>
  <c r="AQ304" i="1" s="1"/>
  <c r="AQ419" i="1" s="1"/>
  <c r="AQ188" i="1"/>
  <c r="AQ303" i="1" s="1"/>
  <c r="AQ418" i="1" s="1"/>
  <c r="AQ187" i="1"/>
  <c r="AQ302" i="1" s="1"/>
  <c r="AQ417" i="1" s="1"/>
  <c r="AQ186" i="1"/>
  <c r="AQ301" i="1" s="1"/>
  <c r="AQ416" i="1" s="1"/>
  <c r="AQ185" i="1"/>
  <c r="AQ300" i="1" s="1"/>
  <c r="AQ415" i="1" s="1"/>
  <c r="AQ184" i="1"/>
  <c r="AQ299" i="1" s="1"/>
  <c r="AQ414" i="1" s="1"/>
  <c r="AQ183" i="1"/>
  <c r="AQ298" i="1" s="1"/>
  <c r="AQ413" i="1" s="1"/>
  <c r="AQ182" i="1"/>
  <c r="AQ297" i="1" s="1"/>
  <c r="AQ412" i="1" s="1"/>
  <c r="AQ181" i="1"/>
  <c r="AQ296" i="1" s="1"/>
  <c r="AQ411" i="1" s="1"/>
  <c r="AQ180" i="1"/>
  <c r="AQ295" i="1" s="1"/>
  <c r="AQ410" i="1" s="1"/>
  <c r="AQ179" i="1"/>
  <c r="AQ294" i="1" s="1"/>
  <c r="AQ409" i="1" s="1"/>
  <c r="AQ178" i="1"/>
  <c r="AQ293" i="1" s="1"/>
  <c r="AQ408" i="1" s="1"/>
  <c r="AQ177" i="1"/>
  <c r="AQ292" i="1" s="1"/>
  <c r="AQ407" i="1" s="1"/>
  <c r="AQ176" i="1"/>
  <c r="AQ291" i="1" s="1"/>
  <c r="AQ406" i="1" s="1"/>
  <c r="AQ175" i="1"/>
  <c r="AQ290" i="1" s="1"/>
  <c r="AQ405" i="1" s="1"/>
  <c r="AQ174" i="1"/>
  <c r="AQ289" i="1" s="1"/>
  <c r="AQ404" i="1" s="1"/>
  <c r="AQ173" i="1"/>
  <c r="AQ288" i="1" s="1"/>
  <c r="AQ403" i="1" s="1"/>
  <c r="AQ172" i="1"/>
  <c r="AQ287" i="1" s="1"/>
  <c r="AQ402" i="1" s="1"/>
  <c r="AQ171" i="1"/>
  <c r="AQ286" i="1" s="1"/>
  <c r="AQ401" i="1" s="1"/>
  <c r="AQ170" i="1"/>
  <c r="AQ285" i="1" s="1"/>
  <c r="AQ400" i="1" s="1"/>
  <c r="AQ169" i="1"/>
  <c r="AQ284" i="1" s="1"/>
  <c r="AQ399" i="1" s="1"/>
  <c r="AQ168" i="1"/>
  <c r="AQ283" i="1" s="1"/>
  <c r="AQ398" i="1" s="1"/>
  <c r="AQ167" i="1"/>
  <c r="AQ282" i="1" s="1"/>
  <c r="AQ397" i="1" s="1"/>
  <c r="AQ166" i="1"/>
  <c r="AQ281" i="1" s="1"/>
  <c r="AQ396" i="1" s="1"/>
  <c r="AQ165" i="1"/>
  <c r="AQ280" i="1" s="1"/>
  <c r="AQ395" i="1" s="1"/>
  <c r="AQ164" i="1"/>
  <c r="AQ279" i="1" s="1"/>
  <c r="AQ394" i="1" s="1"/>
  <c r="AQ163" i="1"/>
  <c r="AQ278" i="1" s="1"/>
  <c r="AQ393" i="1" s="1"/>
  <c r="AQ162" i="1"/>
  <c r="AQ277" i="1" s="1"/>
  <c r="AQ392" i="1" s="1"/>
  <c r="AQ161" i="1"/>
  <c r="AQ276" i="1" s="1"/>
  <c r="AQ391" i="1" s="1"/>
  <c r="AQ160" i="1"/>
  <c r="AQ275" i="1" s="1"/>
  <c r="AQ390" i="1" s="1"/>
  <c r="AQ159" i="1"/>
  <c r="AQ274" i="1" s="1"/>
  <c r="AQ389" i="1" s="1"/>
  <c r="AQ158" i="1"/>
  <c r="AQ273" i="1" s="1"/>
  <c r="AQ388" i="1" s="1"/>
  <c r="AQ157" i="1"/>
  <c r="AQ272" i="1" s="1"/>
  <c r="AQ387" i="1" s="1"/>
  <c r="AQ156" i="1"/>
  <c r="AQ271" i="1" s="1"/>
  <c r="AQ386" i="1" s="1"/>
  <c r="AQ155" i="1"/>
  <c r="AQ270" i="1" s="1"/>
  <c r="AQ385" i="1" s="1"/>
  <c r="AQ154" i="1"/>
  <c r="AQ269" i="1" s="1"/>
  <c r="AQ384" i="1" s="1"/>
  <c r="AQ153" i="1"/>
  <c r="AQ268" i="1" s="1"/>
  <c r="AQ383" i="1" s="1"/>
  <c r="AQ152" i="1"/>
  <c r="AQ267" i="1" s="1"/>
  <c r="AQ382" i="1" s="1"/>
  <c r="AQ151" i="1"/>
  <c r="AQ266" i="1" s="1"/>
  <c r="AQ381" i="1" s="1"/>
  <c r="AQ150" i="1"/>
  <c r="AQ265" i="1" s="1"/>
  <c r="AQ380" i="1" s="1"/>
  <c r="AQ149" i="1"/>
  <c r="AQ264" i="1" s="1"/>
  <c r="AQ379" i="1" s="1"/>
  <c r="AQ148" i="1"/>
  <c r="AQ263" i="1" s="1"/>
  <c r="AQ378" i="1" s="1"/>
  <c r="AQ147" i="1"/>
  <c r="AQ262" i="1" s="1"/>
  <c r="AQ377" i="1" s="1"/>
  <c r="AQ146" i="1"/>
  <c r="AQ261" i="1" s="1"/>
  <c r="AQ376" i="1" s="1"/>
  <c r="AQ145" i="1"/>
  <c r="AQ260" i="1" s="1"/>
  <c r="AQ375" i="1" s="1"/>
  <c r="AQ144" i="1"/>
  <c r="AQ259" i="1" s="1"/>
  <c r="AQ374" i="1" s="1"/>
  <c r="AQ143" i="1"/>
  <c r="AQ258" i="1" s="1"/>
  <c r="AQ373" i="1" s="1"/>
  <c r="AQ142" i="1"/>
  <c r="AQ257" i="1" s="1"/>
  <c r="AQ372" i="1" s="1"/>
  <c r="AQ141" i="1"/>
  <c r="AQ256" i="1" s="1"/>
  <c r="AQ371" i="1" s="1"/>
  <c r="AQ140" i="1"/>
  <c r="AQ255" i="1" s="1"/>
  <c r="AQ370" i="1" s="1"/>
  <c r="AQ139" i="1"/>
  <c r="AQ254" i="1" s="1"/>
  <c r="AQ369" i="1" s="1"/>
  <c r="AQ138" i="1"/>
  <c r="AQ253" i="1" s="1"/>
  <c r="AQ368" i="1" s="1"/>
  <c r="AQ137" i="1"/>
  <c r="AQ252" i="1" s="1"/>
  <c r="AQ367" i="1" s="1"/>
  <c r="AQ136" i="1"/>
  <c r="AQ251" i="1" s="1"/>
  <c r="AQ366" i="1" s="1"/>
  <c r="AQ135" i="1"/>
  <c r="AQ250" i="1" s="1"/>
  <c r="AQ365" i="1" s="1"/>
  <c r="AQ134" i="1"/>
  <c r="AQ249" i="1" s="1"/>
  <c r="AQ364" i="1" s="1"/>
  <c r="AQ133" i="1"/>
  <c r="AQ248" i="1" s="1"/>
  <c r="AQ363" i="1" s="1"/>
  <c r="AQ132" i="1"/>
  <c r="AQ247" i="1" s="1"/>
  <c r="AQ362" i="1" s="1"/>
  <c r="AQ131" i="1"/>
  <c r="AQ246" i="1" s="1"/>
  <c r="AQ361" i="1" s="1"/>
  <c r="AQ130" i="1"/>
  <c r="AQ245" i="1" s="1"/>
  <c r="AQ360" i="1" s="1"/>
  <c r="AQ129" i="1"/>
  <c r="AQ244" i="1" s="1"/>
  <c r="AQ359" i="1" s="1"/>
  <c r="AQ128" i="1"/>
  <c r="AQ243" i="1" s="1"/>
  <c r="AQ358" i="1" s="1"/>
  <c r="AQ127" i="1"/>
  <c r="AQ242" i="1" s="1"/>
  <c r="AQ357" i="1" s="1"/>
  <c r="AQ126" i="1"/>
  <c r="AQ241" i="1" s="1"/>
  <c r="AQ356" i="1" s="1"/>
  <c r="AQ125" i="1"/>
  <c r="AQ240" i="1" s="1"/>
  <c r="AQ355" i="1" s="1"/>
  <c r="AQ124" i="1"/>
  <c r="AQ239" i="1" s="1"/>
  <c r="AQ354" i="1" s="1"/>
  <c r="AQ123" i="1"/>
  <c r="AQ238" i="1" s="1"/>
  <c r="AQ353" i="1" s="1"/>
  <c r="AQ122" i="1"/>
  <c r="AQ237" i="1" s="1"/>
  <c r="AQ352" i="1" s="1"/>
  <c r="AQ121" i="1"/>
  <c r="AQ236" i="1" s="1"/>
  <c r="AQ351" i="1" s="1"/>
  <c r="AQ120" i="1"/>
  <c r="AQ235" i="1" s="1"/>
  <c r="AQ350" i="1" s="1"/>
  <c r="AQ119" i="1"/>
  <c r="AQ234" i="1" s="1"/>
  <c r="AQ349" i="1" s="1"/>
  <c r="AQ118" i="1"/>
  <c r="AQ233" i="1" s="1"/>
  <c r="AQ348" i="1" s="1"/>
  <c r="AP118" i="1"/>
  <c r="AP119" i="1" s="1"/>
  <c r="AP120" i="1" s="1"/>
  <c r="AP121" i="1" s="1"/>
  <c r="AP122" i="1" s="1"/>
  <c r="AP123" i="1" s="1"/>
  <c r="AP124" i="1" s="1"/>
  <c r="AP125" i="1" s="1"/>
  <c r="AP126" i="1" s="1"/>
  <c r="AP127" i="1" s="1"/>
  <c r="AP128" i="1" s="1"/>
  <c r="AP129" i="1" s="1"/>
  <c r="AP130" i="1" s="1"/>
  <c r="AP131" i="1" s="1"/>
  <c r="AP132" i="1" s="1"/>
  <c r="AP133" i="1" s="1"/>
  <c r="AP134" i="1" s="1"/>
  <c r="AP135" i="1" s="1"/>
  <c r="AP136" i="1" s="1"/>
  <c r="AP137" i="1" s="1"/>
  <c r="AP138" i="1" s="1"/>
  <c r="AP139" i="1" s="1"/>
  <c r="AP140" i="1" s="1"/>
  <c r="AP141" i="1" s="1"/>
  <c r="AP142" i="1" s="1"/>
  <c r="AP143" i="1" s="1"/>
  <c r="AP144" i="1" s="1"/>
  <c r="AP145" i="1" s="1"/>
  <c r="AP146" i="1" s="1"/>
  <c r="AP147" i="1" s="1"/>
  <c r="AP148" i="1" s="1"/>
  <c r="AP149" i="1" s="1"/>
  <c r="AP150" i="1" s="1"/>
  <c r="AP151" i="1" s="1"/>
  <c r="AP152" i="1" s="1"/>
  <c r="AP153" i="1" s="1"/>
  <c r="AP154" i="1" s="1"/>
  <c r="AP155" i="1" s="1"/>
  <c r="AP156" i="1" s="1"/>
  <c r="AP157" i="1" s="1"/>
  <c r="AP158" i="1" s="1"/>
  <c r="AP159" i="1" s="1"/>
  <c r="AP160" i="1" s="1"/>
  <c r="AP161" i="1" s="1"/>
  <c r="AP162" i="1" s="1"/>
  <c r="AP163" i="1" s="1"/>
  <c r="AP164" i="1" s="1"/>
  <c r="AP165" i="1" s="1"/>
  <c r="AP166" i="1" s="1"/>
  <c r="AP167" i="1" s="1"/>
  <c r="AP168" i="1" s="1"/>
  <c r="AP169" i="1" s="1"/>
  <c r="AP170" i="1" s="1"/>
  <c r="AP171" i="1" s="1"/>
  <c r="AP172" i="1" s="1"/>
  <c r="AP173" i="1" s="1"/>
  <c r="AP174" i="1" s="1"/>
  <c r="AP175" i="1" s="1"/>
  <c r="AP176" i="1" s="1"/>
  <c r="AP177" i="1" s="1"/>
  <c r="AP178" i="1" s="1"/>
  <c r="AP179" i="1" s="1"/>
  <c r="AP180" i="1" s="1"/>
  <c r="AP181" i="1" s="1"/>
  <c r="AP182" i="1" s="1"/>
  <c r="AP183" i="1" s="1"/>
  <c r="AP184" i="1" s="1"/>
  <c r="AP185" i="1" s="1"/>
  <c r="AP186" i="1" s="1"/>
  <c r="AP187" i="1" s="1"/>
  <c r="AP188" i="1" s="1"/>
  <c r="AP189" i="1" s="1"/>
  <c r="AP190" i="1" s="1"/>
  <c r="AP191" i="1" s="1"/>
  <c r="AP192" i="1" s="1"/>
  <c r="AP193" i="1" s="1"/>
  <c r="AP194" i="1" s="1"/>
  <c r="AP195" i="1" s="1"/>
  <c r="AP196" i="1" s="1"/>
  <c r="AP197" i="1" s="1"/>
  <c r="AP198" i="1" s="1"/>
  <c r="AP199" i="1" s="1"/>
  <c r="AP200" i="1" s="1"/>
  <c r="AP201" i="1" s="1"/>
  <c r="AP202" i="1" s="1"/>
  <c r="AP203" i="1" s="1"/>
  <c r="AP204" i="1" s="1"/>
  <c r="AP205" i="1" s="1"/>
  <c r="AP206" i="1" s="1"/>
  <c r="AP207" i="1" s="1"/>
  <c r="AP208" i="1" s="1"/>
  <c r="AP209" i="1" s="1"/>
  <c r="AP210" i="1" s="1"/>
  <c r="AP211" i="1" s="1"/>
  <c r="AP212" i="1" s="1"/>
  <c r="AP213" i="1" s="1"/>
  <c r="AP214" i="1" s="1"/>
  <c r="AP215" i="1" s="1"/>
  <c r="AP216" i="1" s="1"/>
  <c r="AP217" i="1" s="1"/>
  <c r="AP218" i="1" s="1"/>
  <c r="AP219" i="1" s="1"/>
  <c r="AP220" i="1" s="1"/>
  <c r="AP221" i="1" s="1"/>
  <c r="AP222" i="1" s="1"/>
  <c r="AP223" i="1" s="1"/>
  <c r="AP224" i="1" s="1"/>
  <c r="AP225" i="1" s="1"/>
  <c r="AP226" i="1" s="1"/>
  <c r="AP227" i="1" s="1"/>
  <c r="AP228" i="1" s="1"/>
  <c r="AP229" i="1" s="1"/>
  <c r="AP230" i="1" s="1"/>
  <c r="AQ117" i="1"/>
  <c r="AQ232" i="1" s="1"/>
  <c r="AQ347" i="1" s="1"/>
  <c r="AL348" i="1"/>
  <c r="AL349" i="1" s="1"/>
  <c r="AL350" i="1" s="1"/>
  <c r="AL351" i="1" s="1"/>
  <c r="AL352" i="1" s="1"/>
  <c r="AL353" i="1" s="1"/>
  <c r="AL354" i="1" s="1"/>
  <c r="AL355" i="1" s="1"/>
  <c r="AL356" i="1" s="1"/>
  <c r="AL357" i="1" s="1"/>
  <c r="AL358" i="1" s="1"/>
  <c r="AL359" i="1" s="1"/>
  <c r="AL360" i="1" s="1"/>
  <c r="AL361" i="1" s="1"/>
  <c r="AL362" i="1" s="1"/>
  <c r="AL363" i="1" s="1"/>
  <c r="AL364" i="1" s="1"/>
  <c r="AL365" i="1" s="1"/>
  <c r="AL366" i="1" s="1"/>
  <c r="AL367" i="1" s="1"/>
  <c r="AL368" i="1" s="1"/>
  <c r="AL369" i="1" s="1"/>
  <c r="AL370" i="1" s="1"/>
  <c r="AL371" i="1" s="1"/>
  <c r="AL372" i="1" s="1"/>
  <c r="AL373" i="1" s="1"/>
  <c r="AL374" i="1" s="1"/>
  <c r="AL375" i="1" s="1"/>
  <c r="AL376" i="1" s="1"/>
  <c r="AL377" i="1" s="1"/>
  <c r="AL378" i="1" s="1"/>
  <c r="AL379" i="1" s="1"/>
  <c r="AL380" i="1" s="1"/>
  <c r="AL381" i="1" s="1"/>
  <c r="AL382" i="1" s="1"/>
  <c r="AL383" i="1" s="1"/>
  <c r="AL384" i="1" s="1"/>
  <c r="AL385" i="1" s="1"/>
  <c r="AL386" i="1" s="1"/>
  <c r="AL387" i="1" s="1"/>
  <c r="AL388" i="1" s="1"/>
  <c r="AL389" i="1" s="1"/>
  <c r="AL390" i="1" s="1"/>
  <c r="AL391" i="1" s="1"/>
  <c r="AL392" i="1" s="1"/>
  <c r="AL393" i="1" s="1"/>
  <c r="AL394" i="1" s="1"/>
  <c r="AL395" i="1" s="1"/>
  <c r="AL396" i="1" s="1"/>
  <c r="AL397" i="1" s="1"/>
  <c r="AL398" i="1" s="1"/>
  <c r="AL399" i="1" s="1"/>
  <c r="AL400" i="1" s="1"/>
  <c r="AL401" i="1" s="1"/>
  <c r="AL402" i="1" s="1"/>
  <c r="AL403" i="1" s="1"/>
  <c r="AL404" i="1" s="1"/>
  <c r="AL405" i="1" s="1"/>
  <c r="AL406" i="1" s="1"/>
  <c r="AL407" i="1" s="1"/>
  <c r="AL408" i="1" s="1"/>
  <c r="AL409" i="1" s="1"/>
  <c r="AL410" i="1" s="1"/>
  <c r="AL411" i="1" s="1"/>
  <c r="AL412" i="1" s="1"/>
  <c r="AL413" i="1" s="1"/>
  <c r="AL414" i="1" s="1"/>
  <c r="AL415" i="1" s="1"/>
  <c r="AL416" i="1" s="1"/>
  <c r="AL417" i="1" s="1"/>
  <c r="AL418" i="1" s="1"/>
  <c r="AL419" i="1" s="1"/>
  <c r="AL420" i="1" s="1"/>
  <c r="AL421" i="1" s="1"/>
  <c r="AL422" i="1" s="1"/>
  <c r="AL423" i="1" s="1"/>
  <c r="AL424" i="1" s="1"/>
  <c r="AL425" i="1" s="1"/>
  <c r="AL426" i="1" s="1"/>
  <c r="AL427" i="1" s="1"/>
  <c r="AL428" i="1" s="1"/>
  <c r="AL429" i="1" s="1"/>
  <c r="AL430" i="1" s="1"/>
  <c r="AL431" i="1" s="1"/>
  <c r="AL432" i="1" s="1"/>
  <c r="AL433" i="1" s="1"/>
  <c r="AL434" i="1" s="1"/>
  <c r="AL435" i="1" s="1"/>
  <c r="AL436" i="1" s="1"/>
  <c r="AL437" i="1" s="1"/>
  <c r="AL438" i="1" s="1"/>
  <c r="AL439" i="1" s="1"/>
  <c r="AL440" i="1" s="1"/>
  <c r="AL441" i="1" s="1"/>
  <c r="AL442" i="1" s="1"/>
  <c r="AL443" i="1" s="1"/>
  <c r="AL444" i="1" s="1"/>
  <c r="AL445" i="1" s="1"/>
  <c r="AL446" i="1" s="1"/>
  <c r="AL447" i="1" s="1"/>
  <c r="AL448" i="1" s="1"/>
  <c r="AL449" i="1" s="1"/>
  <c r="AL450" i="1" s="1"/>
  <c r="AL451" i="1" s="1"/>
  <c r="AL452" i="1" s="1"/>
  <c r="AL453" i="1" s="1"/>
  <c r="AL454" i="1" s="1"/>
  <c r="AL455" i="1" s="1"/>
  <c r="AL456" i="1" s="1"/>
  <c r="AL457" i="1" s="1"/>
  <c r="AL458" i="1" s="1"/>
  <c r="AL459" i="1" s="1"/>
  <c r="AL460" i="1" s="1"/>
  <c r="AL233" i="1"/>
  <c r="AL234" i="1" s="1"/>
  <c r="AL235" i="1" s="1"/>
  <c r="AL236" i="1" s="1"/>
  <c r="AL237" i="1" s="1"/>
  <c r="AL238" i="1" s="1"/>
  <c r="AL239" i="1" s="1"/>
  <c r="AL240" i="1" s="1"/>
  <c r="AL241" i="1" s="1"/>
  <c r="AL242" i="1" s="1"/>
  <c r="AL243" i="1" s="1"/>
  <c r="AL244" i="1" s="1"/>
  <c r="AL245" i="1" s="1"/>
  <c r="AL246" i="1" s="1"/>
  <c r="AL247" i="1" s="1"/>
  <c r="AL248" i="1" s="1"/>
  <c r="AL249" i="1" s="1"/>
  <c r="AL250" i="1" s="1"/>
  <c r="AL251" i="1" s="1"/>
  <c r="AL252" i="1" s="1"/>
  <c r="AL253" i="1" s="1"/>
  <c r="AL254" i="1" s="1"/>
  <c r="AL255" i="1" s="1"/>
  <c r="AL256" i="1" s="1"/>
  <c r="AL257" i="1" s="1"/>
  <c r="AL258" i="1" s="1"/>
  <c r="AL259" i="1" s="1"/>
  <c r="AL260" i="1" s="1"/>
  <c r="AL261" i="1" s="1"/>
  <c r="AL262" i="1" s="1"/>
  <c r="AL263" i="1" s="1"/>
  <c r="AL264" i="1" s="1"/>
  <c r="AL265" i="1" s="1"/>
  <c r="AL266" i="1" s="1"/>
  <c r="AL267" i="1" s="1"/>
  <c r="AL268" i="1" s="1"/>
  <c r="AL269" i="1" s="1"/>
  <c r="AL270" i="1" s="1"/>
  <c r="AL271" i="1" s="1"/>
  <c r="AL272" i="1" s="1"/>
  <c r="AL273" i="1" s="1"/>
  <c r="AL274" i="1" s="1"/>
  <c r="AL275" i="1" s="1"/>
  <c r="AL276" i="1" s="1"/>
  <c r="AL277" i="1" s="1"/>
  <c r="AL278" i="1" s="1"/>
  <c r="AL279" i="1" s="1"/>
  <c r="AL280" i="1" s="1"/>
  <c r="AL281" i="1" s="1"/>
  <c r="AL282" i="1" s="1"/>
  <c r="AL283" i="1" s="1"/>
  <c r="AL284" i="1" s="1"/>
  <c r="AL285" i="1" s="1"/>
  <c r="AL286" i="1" s="1"/>
  <c r="AL287" i="1" s="1"/>
  <c r="AL288" i="1" s="1"/>
  <c r="AL289" i="1" s="1"/>
  <c r="AL290" i="1" s="1"/>
  <c r="AL291" i="1" s="1"/>
  <c r="AL292" i="1" s="1"/>
  <c r="AL293" i="1" s="1"/>
  <c r="AL294" i="1" s="1"/>
  <c r="AL295" i="1" s="1"/>
  <c r="AL296" i="1" s="1"/>
  <c r="AL297" i="1" s="1"/>
  <c r="AL298" i="1" s="1"/>
  <c r="AL299" i="1" s="1"/>
  <c r="AL300" i="1" s="1"/>
  <c r="AL301" i="1" s="1"/>
  <c r="AL302" i="1" s="1"/>
  <c r="AL303" i="1" s="1"/>
  <c r="AL304" i="1" s="1"/>
  <c r="AL305" i="1" s="1"/>
  <c r="AL306" i="1" s="1"/>
  <c r="AL307" i="1" s="1"/>
  <c r="AL308" i="1" s="1"/>
  <c r="AL309" i="1" s="1"/>
  <c r="AL310" i="1" s="1"/>
  <c r="AL311" i="1" s="1"/>
  <c r="AL312" i="1" s="1"/>
  <c r="AL313" i="1" s="1"/>
  <c r="AL314" i="1" s="1"/>
  <c r="AL315" i="1" s="1"/>
  <c r="AL316" i="1" s="1"/>
  <c r="AL317" i="1" s="1"/>
  <c r="AL318" i="1" s="1"/>
  <c r="AL319" i="1" s="1"/>
  <c r="AL320" i="1" s="1"/>
  <c r="AL321" i="1" s="1"/>
  <c r="AL322" i="1" s="1"/>
  <c r="AL323" i="1" s="1"/>
  <c r="AL324" i="1" s="1"/>
  <c r="AL325" i="1" s="1"/>
  <c r="AL326" i="1" s="1"/>
  <c r="AL327" i="1" s="1"/>
  <c r="AL328" i="1" s="1"/>
  <c r="AL329" i="1" s="1"/>
  <c r="AL330" i="1" s="1"/>
  <c r="AL331" i="1" s="1"/>
  <c r="AL332" i="1" s="1"/>
  <c r="AL333" i="1" s="1"/>
  <c r="AL334" i="1" s="1"/>
  <c r="AL335" i="1" s="1"/>
  <c r="AL336" i="1" s="1"/>
  <c r="AL337" i="1" s="1"/>
  <c r="AL338" i="1" s="1"/>
  <c r="AL339" i="1" s="1"/>
  <c r="AL340" i="1" s="1"/>
  <c r="AL341" i="1" s="1"/>
  <c r="AL342" i="1" s="1"/>
  <c r="AL343" i="1" s="1"/>
  <c r="AL344" i="1" s="1"/>
  <c r="AL345" i="1" s="1"/>
  <c r="AM230" i="1"/>
  <c r="AM345" i="1" s="1"/>
  <c r="AM460" i="1" s="1"/>
  <c r="AM229" i="1"/>
  <c r="AM344" i="1" s="1"/>
  <c r="AM459" i="1" s="1"/>
  <c r="AM228" i="1"/>
  <c r="AM343" i="1" s="1"/>
  <c r="AM458" i="1" s="1"/>
  <c r="AM227" i="1"/>
  <c r="AM342" i="1" s="1"/>
  <c r="AM457" i="1" s="1"/>
  <c r="AM226" i="1"/>
  <c r="AM341" i="1" s="1"/>
  <c r="AM456" i="1" s="1"/>
  <c r="AM225" i="1"/>
  <c r="AM340" i="1" s="1"/>
  <c r="AM455" i="1" s="1"/>
  <c r="AM224" i="1"/>
  <c r="AM339" i="1" s="1"/>
  <c r="AM454" i="1" s="1"/>
  <c r="AM223" i="1"/>
  <c r="AM338" i="1" s="1"/>
  <c r="AM453" i="1" s="1"/>
  <c r="AM222" i="1"/>
  <c r="AM337" i="1" s="1"/>
  <c r="AM452" i="1" s="1"/>
  <c r="AM221" i="1"/>
  <c r="AM336" i="1" s="1"/>
  <c r="AM451" i="1" s="1"/>
  <c r="AM220" i="1"/>
  <c r="AM335" i="1" s="1"/>
  <c r="AM450" i="1" s="1"/>
  <c r="AM219" i="1"/>
  <c r="AM334" i="1" s="1"/>
  <c r="AM449" i="1" s="1"/>
  <c r="AM218" i="1"/>
  <c r="AM333" i="1" s="1"/>
  <c r="AM448" i="1" s="1"/>
  <c r="AM217" i="1"/>
  <c r="AM332" i="1" s="1"/>
  <c r="AM447" i="1" s="1"/>
  <c r="AM216" i="1"/>
  <c r="AM331" i="1" s="1"/>
  <c r="AM446" i="1" s="1"/>
  <c r="AM215" i="1"/>
  <c r="AM330" i="1" s="1"/>
  <c r="AM445" i="1" s="1"/>
  <c r="AM214" i="1"/>
  <c r="AM329" i="1" s="1"/>
  <c r="AM444" i="1" s="1"/>
  <c r="AM213" i="1"/>
  <c r="AM328" i="1" s="1"/>
  <c r="AM443" i="1" s="1"/>
  <c r="AM212" i="1"/>
  <c r="AM327" i="1" s="1"/>
  <c r="AM442" i="1" s="1"/>
  <c r="AM211" i="1"/>
  <c r="AM326" i="1" s="1"/>
  <c r="AM441" i="1" s="1"/>
  <c r="AM210" i="1"/>
  <c r="AM325" i="1" s="1"/>
  <c r="AM440" i="1" s="1"/>
  <c r="AM209" i="1"/>
  <c r="AM324" i="1" s="1"/>
  <c r="AM439" i="1" s="1"/>
  <c r="AM208" i="1"/>
  <c r="AM323" i="1" s="1"/>
  <c r="AM438" i="1" s="1"/>
  <c r="AM207" i="1"/>
  <c r="AM322" i="1" s="1"/>
  <c r="AM437" i="1" s="1"/>
  <c r="AM206" i="1"/>
  <c r="AM321" i="1" s="1"/>
  <c r="AM436" i="1" s="1"/>
  <c r="AM205" i="1"/>
  <c r="AM320" i="1" s="1"/>
  <c r="AM435" i="1" s="1"/>
  <c r="AM204" i="1"/>
  <c r="AM319" i="1" s="1"/>
  <c r="AM434" i="1" s="1"/>
  <c r="AM203" i="1"/>
  <c r="AM318" i="1" s="1"/>
  <c r="AM433" i="1" s="1"/>
  <c r="AM202" i="1"/>
  <c r="AM317" i="1" s="1"/>
  <c r="AM432" i="1" s="1"/>
  <c r="AM201" i="1"/>
  <c r="AM316" i="1" s="1"/>
  <c r="AM431" i="1" s="1"/>
  <c r="AM200" i="1"/>
  <c r="AM315" i="1" s="1"/>
  <c r="AM430" i="1" s="1"/>
  <c r="AM199" i="1"/>
  <c r="AM314" i="1" s="1"/>
  <c r="AM429" i="1" s="1"/>
  <c r="AM198" i="1"/>
  <c r="AM313" i="1" s="1"/>
  <c r="AM428" i="1" s="1"/>
  <c r="AM197" i="1"/>
  <c r="AM312" i="1" s="1"/>
  <c r="AM427" i="1" s="1"/>
  <c r="AM196" i="1"/>
  <c r="AM311" i="1" s="1"/>
  <c r="AM426" i="1" s="1"/>
  <c r="AM195" i="1"/>
  <c r="AM310" i="1" s="1"/>
  <c r="AM425" i="1" s="1"/>
  <c r="AM194" i="1"/>
  <c r="AM309" i="1" s="1"/>
  <c r="AM424" i="1" s="1"/>
  <c r="AM193" i="1"/>
  <c r="AM308" i="1" s="1"/>
  <c r="AM423" i="1" s="1"/>
  <c r="AM192" i="1"/>
  <c r="AM307" i="1" s="1"/>
  <c r="AM422" i="1" s="1"/>
  <c r="AM191" i="1"/>
  <c r="AM306" i="1" s="1"/>
  <c r="AM421" i="1" s="1"/>
  <c r="AM190" i="1"/>
  <c r="AM305" i="1" s="1"/>
  <c r="AM420" i="1" s="1"/>
  <c r="AM189" i="1"/>
  <c r="AM304" i="1" s="1"/>
  <c r="AM419" i="1" s="1"/>
  <c r="AM188" i="1"/>
  <c r="AM303" i="1" s="1"/>
  <c r="AM418" i="1" s="1"/>
  <c r="AM187" i="1"/>
  <c r="AM302" i="1" s="1"/>
  <c r="AM417" i="1" s="1"/>
  <c r="AM186" i="1"/>
  <c r="AM301" i="1" s="1"/>
  <c r="AM416" i="1" s="1"/>
  <c r="AM185" i="1"/>
  <c r="AM300" i="1" s="1"/>
  <c r="AM415" i="1" s="1"/>
  <c r="AM184" i="1"/>
  <c r="AM299" i="1" s="1"/>
  <c r="AM414" i="1" s="1"/>
  <c r="AM183" i="1"/>
  <c r="AM298" i="1" s="1"/>
  <c r="AM413" i="1" s="1"/>
  <c r="AM182" i="1"/>
  <c r="AM297" i="1" s="1"/>
  <c r="AM412" i="1" s="1"/>
  <c r="AM181" i="1"/>
  <c r="AM296" i="1" s="1"/>
  <c r="AM411" i="1" s="1"/>
  <c r="AM180" i="1"/>
  <c r="AM295" i="1" s="1"/>
  <c r="AM410" i="1" s="1"/>
  <c r="AM179" i="1"/>
  <c r="AM294" i="1" s="1"/>
  <c r="AM409" i="1" s="1"/>
  <c r="AM178" i="1"/>
  <c r="AM293" i="1" s="1"/>
  <c r="AM408" i="1" s="1"/>
  <c r="AM177" i="1"/>
  <c r="AM292" i="1" s="1"/>
  <c r="AM407" i="1" s="1"/>
  <c r="AM176" i="1"/>
  <c r="AM291" i="1" s="1"/>
  <c r="AM406" i="1" s="1"/>
  <c r="AM175" i="1"/>
  <c r="AM290" i="1" s="1"/>
  <c r="AM405" i="1" s="1"/>
  <c r="AM174" i="1"/>
  <c r="AM289" i="1" s="1"/>
  <c r="AM404" i="1" s="1"/>
  <c r="AM173" i="1"/>
  <c r="AM288" i="1" s="1"/>
  <c r="AM403" i="1" s="1"/>
  <c r="AM172" i="1"/>
  <c r="AM287" i="1" s="1"/>
  <c r="AM402" i="1" s="1"/>
  <c r="AM171" i="1"/>
  <c r="AM286" i="1" s="1"/>
  <c r="AM401" i="1" s="1"/>
  <c r="AM170" i="1"/>
  <c r="AM285" i="1" s="1"/>
  <c r="AM400" i="1" s="1"/>
  <c r="AM169" i="1"/>
  <c r="AM284" i="1" s="1"/>
  <c r="AM399" i="1" s="1"/>
  <c r="AM168" i="1"/>
  <c r="AM283" i="1" s="1"/>
  <c r="AM398" i="1" s="1"/>
  <c r="AM167" i="1"/>
  <c r="AM282" i="1" s="1"/>
  <c r="AM397" i="1" s="1"/>
  <c r="AM166" i="1"/>
  <c r="AM281" i="1" s="1"/>
  <c r="AM396" i="1" s="1"/>
  <c r="AM165" i="1"/>
  <c r="AM280" i="1" s="1"/>
  <c r="AM395" i="1" s="1"/>
  <c r="AM164" i="1"/>
  <c r="AM279" i="1" s="1"/>
  <c r="AM394" i="1" s="1"/>
  <c r="AM163" i="1"/>
  <c r="AM278" i="1" s="1"/>
  <c r="AM393" i="1" s="1"/>
  <c r="AM162" i="1"/>
  <c r="AM277" i="1" s="1"/>
  <c r="AM392" i="1" s="1"/>
  <c r="AM161" i="1"/>
  <c r="AM276" i="1" s="1"/>
  <c r="AM391" i="1" s="1"/>
  <c r="AM160" i="1"/>
  <c r="AM275" i="1" s="1"/>
  <c r="AM390" i="1" s="1"/>
  <c r="AM159" i="1"/>
  <c r="AM274" i="1" s="1"/>
  <c r="AM389" i="1" s="1"/>
  <c r="AM158" i="1"/>
  <c r="AM273" i="1" s="1"/>
  <c r="AM388" i="1" s="1"/>
  <c r="AM157" i="1"/>
  <c r="AM272" i="1" s="1"/>
  <c r="AM387" i="1" s="1"/>
  <c r="AM156" i="1"/>
  <c r="AM271" i="1" s="1"/>
  <c r="AM386" i="1" s="1"/>
  <c r="AM155" i="1"/>
  <c r="AM270" i="1" s="1"/>
  <c r="AM385" i="1" s="1"/>
  <c r="AM154" i="1"/>
  <c r="AM269" i="1" s="1"/>
  <c r="AM384" i="1" s="1"/>
  <c r="AM153" i="1"/>
  <c r="AM268" i="1" s="1"/>
  <c r="AM383" i="1" s="1"/>
  <c r="AM152" i="1"/>
  <c r="AM267" i="1" s="1"/>
  <c r="AM382" i="1" s="1"/>
  <c r="AM151" i="1"/>
  <c r="AM266" i="1" s="1"/>
  <c r="AM381" i="1" s="1"/>
  <c r="AM150" i="1"/>
  <c r="AM265" i="1" s="1"/>
  <c r="AM380" i="1" s="1"/>
  <c r="AM149" i="1"/>
  <c r="AM264" i="1" s="1"/>
  <c r="AM379" i="1" s="1"/>
  <c r="AM148" i="1"/>
  <c r="AM263" i="1" s="1"/>
  <c r="AM378" i="1" s="1"/>
  <c r="AM147" i="1"/>
  <c r="AM262" i="1" s="1"/>
  <c r="AM377" i="1" s="1"/>
  <c r="AM146" i="1"/>
  <c r="AM261" i="1" s="1"/>
  <c r="AM376" i="1" s="1"/>
  <c r="AM145" i="1"/>
  <c r="AM260" i="1" s="1"/>
  <c r="AM375" i="1" s="1"/>
  <c r="AM144" i="1"/>
  <c r="AM259" i="1" s="1"/>
  <c r="AM374" i="1" s="1"/>
  <c r="AM143" i="1"/>
  <c r="AM258" i="1" s="1"/>
  <c r="AM373" i="1" s="1"/>
  <c r="AM142" i="1"/>
  <c r="AM257" i="1" s="1"/>
  <c r="AM372" i="1" s="1"/>
  <c r="AM141" i="1"/>
  <c r="AM256" i="1" s="1"/>
  <c r="AM371" i="1" s="1"/>
  <c r="AM140" i="1"/>
  <c r="AM255" i="1" s="1"/>
  <c r="AM370" i="1" s="1"/>
  <c r="AM139" i="1"/>
  <c r="AM254" i="1" s="1"/>
  <c r="AM369" i="1" s="1"/>
  <c r="AM138" i="1"/>
  <c r="AM253" i="1" s="1"/>
  <c r="AM368" i="1" s="1"/>
  <c r="AM137" i="1"/>
  <c r="AM252" i="1" s="1"/>
  <c r="AM367" i="1" s="1"/>
  <c r="AM136" i="1"/>
  <c r="AM251" i="1" s="1"/>
  <c r="AM366" i="1" s="1"/>
  <c r="AM135" i="1"/>
  <c r="AM250" i="1" s="1"/>
  <c r="AM365" i="1" s="1"/>
  <c r="AM134" i="1"/>
  <c r="AM249" i="1" s="1"/>
  <c r="AM364" i="1" s="1"/>
  <c r="AM133" i="1"/>
  <c r="AM248" i="1" s="1"/>
  <c r="AM363" i="1" s="1"/>
  <c r="AM132" i="1"/>
  <c r="AM247" i="1" s="1"/>
  <c r="AM362" i="1" s="1"/>
  <c r="AM131" i="1"/>
  <c r="AM246" i="1" s="1"/>
  <c r="AM361" i="1" s="1"/>
  <c r="AM130" i="1"/>
  <c r="AM245" i="1" s="1"/>
  <c r="AM360" i="1" s="1"/>
  <c r="AM129" i="1"/>
  <c r="AM244" i="1" s="1"/>
  <c r="AM359" i="1" s="1"/>
  <c r="AM128" i="1"/>
  <c r="AM243" i="1" s="1"/>
  <c r="AM358" i="1" s="1"/>
  <c r="AM127" i="1"/>
  <c r="AM242" i="1" s="1"/>
  <c r="AM357" i="1" s="1"/>
  <c r="AM126" i="1"/>
  <c r="AM241" i="1" s="1"/>
  <c r="AM356" i="1" s="1"/>
  <c r="AM125" i="1"/>
  <c r="AM240" i="1" s="1"/>
  <c r="AM355" i="1" s="1"/>
  <c r="AM124" i="1"/>
  <c r="AM239" i="1" s="1"/>
  <c r="AM354" i="1" s="1"/>
  <c r="AM123" i="1"/>
  <c r="AM238" i="1" s="1"/>
  <c r="AM353" i="1" s="1"/>
  <c r="AM122" i="1"/>
  <c r="AM237" i="1" s="1"/>
  <c r="AM352" i="1" s="1"/>
  <c r="AM121" i="1"/>
  <c r="AM236" i="1" s="1"/>
  <c r="AM351" i="1" s="1"/>
  <c r="AM120" i="1"/>
  <c r="AM235" i="1" s="1"/>
  <c r="AM350" i="1" s="1"/>
  <c r="AM119" i="1"/>
  <c r="AM234" i="1" s="1"/>
  <c r="AM349" i="1" s="1"/>
  <c r="AM118" i="1"/>
  <c r="AM233" i="1" s="1"/>
  <c r="AM348" i="1" s="1"/>
  <c r="AL118" i="1"/>
  <c r="AL119" i="1" s="1"/>
  <c r="AL120" i="1" s="1"/>
  <c r="AL121" i="1" s="1"/>
  <c r="AL122" i="1" s="1"/>
  <c r="AL123" i="1" s="1"/>
  <c r="AL124" i="1" s="1"/>
  <c r="AL125" i="1" s="1"/>
  <c r="AL126" i="1" s="1"/>
  <c r="AL127" i="1" s="1"/>
  <c r="AL128" i="1" s="1"/>
  <c r="AL129" i="1" s="1"/>
  <c r="AL130" i="1" s="1"/>
  <c r="AL131" i="1" s="1"/>
  <c r="AL132" i="1" s="1"/>
  <c r="AL133" i="1" s="1"/>
  <c r="AL134" i="1" s="1"/>
  <c r="AL135" i="1" s="1"/>
  <c r="AL136" i="1" s="1"/>
  <c r="AL137" i="1" s="1"/>
  <c r="AL138" i="1" s="1"/>
  <c r="AL139" i="1" s="1"/>
  <c r="AL140" i="1" s="1"/>
  <c r="AL141" i="1" s="1"/>
  <c r="AL142" i="1" s="1"/>
  <c r="AL143" i="1" s="1"/>
  <c r="AL144" i="1" s="1"/>
  <c r="AL145" i="1" s="1"/>
  <c r="AL146" i="1" s="1"/>
  <c r="AL147" i="1" s="1"/>
  <c r="AL148" i="1" s="1"/>
  <c r="AL149" i="1" s="1"/>
  <c r="AL150" i="1" s="1"/>
  <c r="AL151" i="1" s="1"/>
  <c r="AL152" i="1" s="1"/>
  <c r="AL153" i="1" s="1"/>
  <c r="AL154" i="1" s="1"/>
  <c r="AL155" i="1" s="1"/>
  <c r="AL156" i="1" s="1"/>
  <c r="AL157" i="1" s="1"/>
  <c r="AL158" i="1" s="1"/>
  <c r="AL159" i="1" s="1"/>
  <c r="AL160" i="1" s="1"/>
  <c r="AL161" i="1" s="1"/>
  <c r="AL162" i="1" s="1"/>
  <c r="AL163" i="1" s="1"/>
  <c r="AL164" i="1" s="1"/>
  <c r="AL165" i="1" s="1"/>
  <c r="AL166" i="1" s="1"/>
  <c r="AL167" i="1" s="1"/>
  <c r="AL168" i="1" s="1"/>
  <c r="AL169" i="1" s="1"/>
  <c r="AL170" i="1" s="1"/>
  <c r="AL171" i="1" s="1"/>
  <c r="AL172" i="1" s="1"/>
  <c r="AL173" i="1" s="1"/>
  <c r="AL174" i="1" s="1"/>
  <c r="AL175" i="1" s="1"/>
  <c r="AL176" i="1" s="1"/>
  <c r="AL177" i="1" s="1"/>
  <c r="AL178" i="1" s="1"/>
  <c r="AL179" i="1" s="1"/>
  <c r="AL180" i="1" s="1"/>
  <c r="AL181" i="1" s="1"/>
  <c r="AL182" i="1" s="1"/>
  <c r="AL183" i="1" s="1"/>
  <c r="AL184" i="1" s="1"/>
  <c r="AL185" i="1" s="1"/>
  <c r="AL186" i="1" s="1"/>
  <c r="AL187" i="1" s="1"/>
  <c r="AL188" i="1" s="1"/>
  <c r="AL189" i="1" s="1"/>
  <c r="AL190" i="1" s="1"/>
  <c r="AL191" i="1" s="1"/>
  <c r="AL192" i="1" s="1"/>
  <c r="AL193" i="1" s="1"/>
  <c r="AL194" i="1" s="1"/>
  <c r="AL195" i="1" s="1"/>
  <c r="AL196" i="1" s="1"/>
  <c r="AL197" i="1" s="1"/>
  <c r="AL198" i="1" s="1"/>
  <c r="AL199" i="1" s="1"/>
  <c r="AL200" i="1" s="1"/>
  <c r="AL201" i="1" s="1"/>
  <c r="AL202" i="1" s="1"/>
  <c r="AL203" i="1" s="1"/>
  <c r="AL204" i="1" s="1"/>
  <c r="AL205" i="1" s="1"/>
  <c r="AL206" i="1" s="1"/>
  <c r="AL207" i="1" s="1"/>
  <c r="AL208" i="1" s="1"/>
  <c r="AL209" i="1" s="1"/>
  <c r="AL210" i="1" s="1"/>
  <c r="AL211" i="1" s="1"/>
  <c r="AL212" i="1" s="1"/>
  <c r="AL213" i="1" s="1"/>
  <c r="AL214" i="1" s="1"/>
  <c r="AL215" i="1" s="1"/>
  <c r="AL216" i="1" s="1"/>
  <c r="AL217" i="1" s="1"/>
  <c r="AL218" i="1" s="1"/>
  <c r="AL219" i="1" s="1"/>
  <c r="AL220" i="1" s="1"/>
  <c r="AL221" i="1" s="1"/>
  <c r="AL222" i="1" s="1"/>
  <c r="AL223" i="1" s="1"/>
  <c r="AL224" i="1" s="1"/>
  <c r="AL225" i="1" s="1"/>
  <c r="AL226" i="1" s="1"/>
  <c r="AL227" i="1" s="1"/>
  <c r="AL228" i="1" s="1"/>
  <c r="AL229" i="1" s="1"/>
  <c r="AL230" i="1" s="1"/>
  <c r="AM117" i="1"/>
  <c r="AM232" i="1" s="1"/>
  <c r="AM347" i="1" s="1"/>
  <c r="AH348" i="1"/>
  <c r="AH349" i="1" s="1"/>
  <c r="AH350" i="1" s="1"/>
  <c r="AH351" i="1" s="1"/>
  <c r="AH352" i="1" s="1"/>
  <c r="AH353" i="1" s="1"/>
  <c r="AH354" i="1" s="1"/>
  <c r="AH355" i="1" s="1"/>
  <c r="AH356" i="1" s="1"/>
  <c r="AH357" i="1" s="1"/>
  <c r="AH358" i="1" s="1"/>
  <c r="AH359" i="1" s="1"/>
  <c r="AH360" i="1" s="1"/>
  <c r="AH361" i="1" s="1"/>
  <c r="AH362" i="1" s="1"/>
  <c r="AH363" i="1" s="1"/>
  <c r="AH364" i="1" s="1"/>
  <c r="AH365" i="1" s="1"/>
  <c r="AH366" i="1" s="1"/>
  <c r="AH367" i="1" s="1"/>
  <c r="AH368" i="1" s="1"/>
  <c r="AH369" i="1" s="1"/>
  <c r="AH370" i="1" s="1"/>
  <c r="AH371" i="1" s="1"/>
  <c r="AH372" i="1" s="1"/>
  <c r="AH373" i="1" s="1"/>
  <c r="AH374" i="1" s="1"/>
  <c r="AH375" i="1" s="1"/>
  <c r="AH376" i="1" s="1"/>
  <c r="AH377" i="1" s="1"/>
  <c r="AH378" i="1" s="1"/>
  <c r="AH379" i="1" s="1"/>
  <c r="AH380" i="1" s="1"/>
  <c r="AH381" i="1" s="1"/>
  <c r="AH382" i="1" s="1"/>
  <c r="AH383" i="1" s="1"/>
  <c r="AH384" i="1" s="1"/>
  <c r="AH385" i="1" s="1"/>
  <c r="AH386" i="1" s="1"/>
  <c r="AH387" i="1" s="1"/>
  <c r="AH388" i="1" s="1"/>
  <c r="AH389" i="1" s="1"/>
  <c r="AH390" i="1" s="1"/>
  <c r="AH391" i="1" s="1"/>
  <c r="AH392" i="1" s="1"/>
  <c r="AH393" i="1" s="1"/>
  <c r="AH394" i="1" s="1"/>
  <c r="AH395" i="1" s="1"/>
  <c r="AH396" i="1" s="1"/>
  <c r="AH397" i="1" s="1"/>
  <c r="AH398" i="1" s="1"/>
  <c r="AH399" i="1" s="1"/>
  <c r="AH400" i="1" s="1"/>
  <c r="AH401" i="1" s="1"/>
  <c r="AH402" i="1" s="1"/>
  <c r="AH403" i="1" s="1"/>
  <c r="AH404" i="1" s="1"/>
  <c r="AH405" i="1" s="1"/>
  <c r="AH406" i="1" s="1"/>
  <c r="AH407" i="1" s="1"/>
  <c r="AH408" i="1" s="1"/>
  <c r="AH409" i="1" s="1"/>
  <c r="AH410" i="1" s="1"/>
  <c r="AH411" i="1" s="1"/>
  <c r="AH412" i="1" s="1"/>
  <c r="AH413" i="1" s="1"/>
  <c r="AH414" i="1" s="1"/>
  <c r="AH415" i="1" s="1"/>
  <c r="AH416" i="1" s="1"/>
  <c r="AH417" i="1" s="1"/>
  <c r="AH418" i="1" s="1"/>
  <c r="AH419" i="1" s="1"/>
  <c r="AH420" i="1" s="1"/>
  <c r="AH421" i="1" s="1"/>
  <c r="AH422" i="1" s="1"/>
  <c r="AH423" i="1" s="1"/>
  <c r="AH424" i="1" s="1"/>
  <c r="AH425" i="1" s="1"/>
  <c r="AH426" i="1" s="1"/>
  <c r="AH427" i="1" s="1"/>
  <c r="AH428" i="1" s="1"/>
  <c r="AH429" i="1" s="1"/>
  <c r="AH430" i="1" s="1"/>
  <c r="AH431" i="1" s="1"/>
  <c r="AH432" i="1" s="1"/>
  <c r="AH433" i="1" s="1"/>
  <c r="AH434" i="1" s="1"/>
  <c r="AH435" i="1" s="1"/>
  <c r="AH436" i="1" s="1"/>
  <c r="AH437" i="1" s="1"/>
  <c r="AH438" i="1" s="1"/>
  <c r="AH439" i="1" s="1"/>
  <c r="AH440" i="1" s="1"/>
  <c r="AH441" i="1" s="1"/>
  <c r="AH442" i="1" s="1"/>
  <c r="AH443" i="1" s="1"/>
  <c r="AH444" i="1" s="1"/>
  <c r="AH445" i="1" s="1"/>
  <c r="AH446" i="1" s="1"/>
  <c r="AH447" i="1" s="1"/>
  <c r="AH448" i="1" s="1"/>
  <c r="AH449" i="1" s="1"/>
  <c r="AH450" i="1" s="1"/>
  <c r="AH451" i="1" s="1"/>
  <c r="AH452" i="1" s="1"/>
  <c r="AH453" i="1" s="1"/>
  <c r="AH454" i="1" s="1"/>
  <c r="AH455" i="1" s="1"/>
  <c r="AH456" i="1" s="1"/>
  <c r="AH457" i="1" s="1"/>
  <c r="AH458" i="1" s="1"/>
  <c r="AH459" i="1" s="1"/>
  <c r="AH460" i="1" s="1"/>
  <c r="AH233" i="1"/>
  <c r="AH234" i="1" s="1"/>
  <c r="AH235" i="1" s="1"/>
  <c r="AH236" i="1" s="1"/>
  <c r="AH237" i="1" s="1"/>
  <c r="AH238" i="1" s="1"/>
  <c r="AH239" i="1" s="1"/>
  <c r="AH240" i="1" s="1"/>
  <c r="AH241" i="1" s="1"/>
  <c r="AH242" i="1" s="1"/>
  <c r="AH243" i="1" s="1"/>
  <c r="AH244" i="1" s="1"/>
  <c r="AH245" i="1" s="1"/>
  <c r="AH246" i="1" s="1"/>
  <c r="AH247" i="1" s="1"/>
  <c r="AH248" i="1" s="1"/>
  <c r="AH249" i="1" s="1"/>
  <c r="AH250" i="1" s="1"/>
  <c r="AH251" i="1" s="1"/>
  <c r="AH252" i="1" s="1"/>
  <c r="AH253" i="1" s="1"/>
  <c r="AH254" i="1" s="1"/>
  <c r="AH255" i="1" s="1"/>
  <c r="AH256" i="1" s="1"/>
  <c r="AH257" i="1" s="1"/>
  <c r="AH258" i="1" s="1"/>
  <c r="AH259" i="1" s="1"/>
  <c r="AH260" i="1" s="1"/>
  <c r="AH261" i="1" s="1"/>
  <c r="AH262" i="1" s="1"/>
  <c r="AH263" i="1" s="1"/>
  <c r="AH264" i="1" s="1"/>
  <c r="AH265" i="1" s="1"/>
  <c r="AH266" i="1" s="1"/>
  <c r="AH267" i="1" s="1"/>
  <c r="AH268" i="1" s="1"/>
  <c r="AH269" i="1" s="1"/>
  <c r="AH270" i="1" s="1"/>
  <c r="AH271" i="1" s="1"/>
  <c r="AH272" i="1" s="1"/>
  <c r="AH273" i="1" s="1"/>
  <c r="AH274" i="1" s="1"/>
  <c r="AH275" i="1" s="1"/>
  <c r="AH276" i="1" s="1"/>
  <c r="AH277" i="1" s="1"/>
  <c r="AH278" i="1" s="1"/>
  <c r="AH279" i="1" s="1"/>
  <c r="AH280" i="1" s="1"/>
  <c r="AH281" i="1" s="1"/>
  <c r="AH282" i="1" s="1"/>
  <c r="AH283" i="1" s="1"/>
  <c r="AH284" i="1" s="1"/>
  <c r="AH285" i="1" s="1"/>
  <c r="AH286" i="1" s="1"/>
  <c r="AH287" i="1" s="1"/>
  <c r="AH288" i="1" s="1"/>
  <c r="AH289" i="1" s="1"/>
  <c r="AH290" i="1" s="1"/>
  <c r="AH291" i="1" s="1"/>
  <c r="AH292" i="1" s="1"/>
  <c r="AH293" i="1" s="1"/>
  <c r="AH294" i="1" s="1"/>
  <c r="AH295" i="1" s="1"/>
  <c r="AH296" i="1" s="1"/>
  <c r="AH297" i="1" s="1"/>
  <c r="AH298" i="1" s="1"/>
  <c r="AH299" i="1" s="1"/>
  <c r="AH300" i="1" s="1"/>
  <c r="AH301" i="1" s="1"/>
  <c r="AH302" i="1" s="1"/>
  <c r="AH303" i="1" s="1"/>
  <c r="AH304" i="1" s="1"/>
  <c r="AH305" i="1" s="1"/>
  <c r="AH306" i="1" s="1"/>
  <c r="AH307" i="1" s="1"/>
  <c r="AH308" i="1" s="1"/>
  <c r="AH309" i="1" s="1"/>
  <c r="AH310" i="1" s="1"/>
  <c r="AH311" i="1" s="1"/>
  <c r="AH312" i="1" s="1"/>
  <c r="AH313" i="1" s="1"/>
  <c r="AH314" i="1" s="1"/>
  <c r="AH315" i="1" s="1"/>
  <c r="AH316" i="1" s="1"/>
  <c r="AH317" i="1" s="1"/>
  <c r="AH318" i="1" s="1"/>
  <c r="AH319" i="1" s="1"/>
  <c r="AH320" i="1" s="1"/>
  <c r="AH321" i="1" s="1"/>
  <c r="AH322" i="1" s="1"/>
  <c r="AH323" i="1" s="1"/>
  <c r="AH324" i="1" s="1"/>
  <c r="AH325" i="1" s="1"/>
  <c r="AH326" i="1" s="1"/>
  <c r="AH327" i="1" s="1"/>
  <c r="AH328" i="1" s="1"/>
  <c r="AH329" i="1" s="1"/>
  <c r="AH330" i="1" s="1"/>
  <c r="AH331" i="1" s="1"/>
  <c r="AH332" i="1" s="1"/>
  <c r="AH333" i="1" s="1"/>
  <c r="AH334" i="1" s="1"/>
  <c r="AH335" i="1" s="1"/>
  <c r="AH336" i="1" s="1"/>
  <c r="AH337" i="1" s="1"/>
  <c r="AH338" i="1" s="1"/>
  <c r="AH339" i="1" s="1"/>
  <c r="AH340" i="1" s="1"/>
  <c r="AH341" i="1" s="1"/>
  <c r="AH342" i="1" s="1"/>
  <c r="AH343" i="1" s="1"/>
  <c r="AH344" i="1" s="1"/>
  <c r="AH345" i="1" s="1"/>
  <c r="AI230" i="1"/>
  <c r="AI345" i="1" s="1"/>
  <c r="AI460" i="1" s="1"/>
  <c r="AI229" i="1"/>
  <c r="AI344" i="1" s="1"/>
  <c r="AI459" i="1" s="1"/>
  <c r="AI228" i="1"/>
  <c r="AI343" i="1" s="1"/>
  <c r="AI458" i="1" s="1"/>
  <c r="AI227" i="1"/>
  <c r="AI342" i="1" s="1"/>
  <c r="AI457" i="1" s="1"/>
  <c r="AI226" i="1"/>
  <c r="AI341" i="1" s="1"/>
  <c r="AI456" i="1" s="1"/>
  <c r="AI225" i="1"/>
  <c r="AI340" i="1" s="1"/>
  <c r="AI455" i="1" s="1"/>
  <c r="AI224" i="1"/>
  <c r="AI339" i="1" s="1"/>
  <c r="AI454" i="1" s="1"/>
  <c r="AI223" i="1"/>
  <c r="AI338" i="1" s="1"/>
  <c r="AI453" i="1" s="1"/>
  <c r="AI222" i="1"/>
  <c r="AI337" i="1" s="1"/>
  <c r="AI452" i="1" s="1"/>
  <c r="AI221" i="1"/>
  <c r="AI336" i="1" s="1"/>
  <c r="AI451" i="1" s="1"/>
  <c r="AI220" i="1"/>
  <c r="AI335" i="1" s="1"/>
  <c r="AI450" i="1" s="1"/>
  <c r="AI219" i="1"/>
  <c r="AI334" i="1" s="1"/>
  <c r="AI449" i="1" s="1"/>
  <c r="AI218" i="1"/>
  <c r="AI333" i="1" s="1"/>
  <c r="AI448" i="1" s="1"/>
  <c r="AI217" i="1"/>
  <c r="AI332" i="1" s="1"/>
  <c r="AI447" i="1" s="1"/>
  <c r="AI216" i="1"/>
  <c r="AI331" i="1" s="1"/>
  <c r="AI446" i="1" s="1"/>
  <c r="AI215" i="1"/>
  <c r="AI330" i="1" s="1"/>
  <c r="AI445" i="1" s="1"/>
  <c r="AI214" i="1"/>
  <c r="AI329" i="1" s="1"/>
  <c r="AI444" i="1" s="1"/>
  <c r="AI213" i="1"/>
  <c r="AI328" i="1" s="1"/>
  <c r="AI443" i="1" s="1"/>
  <c r="AI212" i="1"/>
  <c r="AI327" i="1" s="1"/>
  <c r="AI442" i="1" s="1"/>
  <c r="AI211" i="1"/>
  <c r="AI326" i="1" s="1"/>
  <c r="AI441" i="1" s="1"/>
  <c r="AI210" i="1"/>
  <c r="AI325" i="1" s="1"/>
  <c r="AI440" i="1" s="1"/>
  <c r="AI209" i="1"/>
  <c r="AI324" i="1" s="1"/>
  <c r="AI439" i="1" s="1"/>
  <c r="AI208" i="1"/>
  <c r="AI323" i="1" s="1"/>
  <c r="AI438" i="1" s="1"/>
  <c r="AI207" i="1"/>
  <c r="AI322" i="1" s="1"/>
  <c r="AI437" i="1" s="1"/>
  <c r="AI206" i="1"/>
  <c r="AI321" i="1" s="1"/>
  <c r="AI436" i="1" s="1"/>
  <c r="AI205" i="1"/>
  <c r="AI320" i="1" s="1"/>
  <c r="AI435" i="1" s="1"/>
  <c r="AI204" i="1"/>
  <c r="AI319" i="1" s="1"/>
  <c r="AI434" i="1" s="1"/>
  <c r="AI203" i="1"/>
  <c r="AI318" i="1" s="1"/>
  <c r="AI433" i="1" s="1"/>
  <c r="AI202" i="1"/>
  <c r="AI317" i="1" s="1"/>
  <c r="AI432" i="1" s="1"/>
  <c r="AI201" i="1"/>
  <c r="AI316" i="1" s="1"/>
  <c r="AI431" i="1" s="1"/>
  <c r="AI200" i="1"/>
  <c r="AI315" i="1" s="1"/>
  <c r="AI430" i="1" s="1"/>
  <c r="AI199" i="1"/>
  <c r="AI314" i="1" s="1"/>
  <c r="AI429" i="1" s="1"/>
  <c r="AI198" i="1"/>
  <c r="AI313" i="1" s="1"/>
  <c r="AI428" i="1" s="1"/>
  <c r="AI197" i="1"/>
  <c r="AI312" i="1" s="1"/>
  <c r="AI427" i="1" s="1"/>
  <c r="AI196" i="1"/>
  <c r="AI311" i="1" s="1"/>
  <c r="AI426" i="1" s="1"/>
  <c r="AI195" i="1"/>
  <c r="AI310" i="1" s="1"/>
  <c r="AI425" i="1" s="1"/>
  <c r="AI194" i="1"/>
  <c r="AI309" i="1" s="1"/>
  <c r="AI424" i="1" s="1"/>
  <c r="AI193" i="1"/>
  <c r="AI308" i="1" s="1"/>
  <c r="AI423" i="1" s="1"/>
  <c r="AI192" i="1"/>
  <c r="AI307" i="1" s="1"/>
  <c r="AI422" i="1" s="1"/>
  <c r="AI191" i="1"/>
  <c r="AI306" i="1" s="1"/>
  <c r="AI421" i="1" s="1"/>
  <c r="AI190" i="1"/>
  <c r="AI305" i="1" s="1"/>
  <c r="AI420" i="1" s="1"/>
  <c r="AI189" i="1"/>
  <c r="AI304" i="1" s="1"/>
  <c r="AI419" i="1" s="1"/>
  <c r="AI188" i="1"/>
  <c r="AI303" i="1" s="1"/>
  <c r="AI418" i="1" s="1"/>
  <c r="AI187" i="1"/>
  <c r="AI302" i="1" s="1"/>
  <c r="AI417" i="1" s="1"/>
  <c r="AI186" i="1"/>
  <c r="AI301" i="1" s="1"/>
  <c r="AI416" i="1" s="1"/>
  <c r="AI185" i="1"/>
  <c r="AI300" i="1" s="1"/>
  <c r="AI415" i="1" s="1"/>
  <c r="AI184" i="1"/>
  <c r="AI299" i="1" s="1"/>
  <c r="AI414" i="1" s="1"/>
  <c r="AI183" i="1"/>
  <c r="AI298" i="1" s="1"/>
  <c r="AI413" i="1" s="1"/>
  <c r="AI182" i="1"/>
  <c r="AI297" i="1" s="1"/>
  <c r="AI412" i="1" s="1"/>
  <c r="AI181" i="1"/>
  <c r="AI296" i="1" s="1"/>
  <c r="AI411" i="1" s="1"/>
  <c r="AI180" i="1"/>
  <c r="AI295" i="1" s="1"/>
  <c r="AI410" i="1" s="1"/>
  <c r="AI179" i="1"/>
  <c r="AI294" i="1" s="1"/>
  <c r="AI409" i="1" s="1"/>
  <c r="AI178" i="1"/>
  <c r="AI293" i="1" s="1"/>
  <c r="AI408" i="1" s="1"/>
  <c r="AI177" i="1"/>
  <c r="AI292" i="1" s="1"/>
  <c r="AI407" i="1" s="1"/>
  <c r="AI176" i="1"/>
  <c r="AI291" i="1" s="1"/>
  <c r="AI406" i="1" s="1"/>
  <c r="AI175" i="1"/>
  <c r="AI290" i="1" s="1"/>
  <c r="AI405" i="1" s="1"/>
  <c r="AI174" i="1"/>
  <c r="AI289" i="1" s="1"/>
  <c r="AI404" i="1" s="1"/>
  <c r="AI173" i="1"/>
  <c r="AI288" i="1" s="1"/>
  <c r="AI403" i="1" s="1"/>
  <c r="AI172" i="1"/>
  <c r="AI287" i="1" s="1"/>
  <c r="AI402" i="1" s="1"/>
  <c r="AI171" i="1"/>
  <c r="AI286" i="1" s="1"/>
  <c r="AI401" i="1" s="1"/>
  <c r="AI170" i="1"/>
  <c r="AI285" i="1" s="1"/>
  <c r="AI400" i="1" s="1"/>
  <c r="AI169" i="1"/>
  <c r="AI284" i="1" s="1"/>
  <c r="AI399" i="1" s="1"/>
  <c r="AI168" i="1"/>
  <c r="AI283" i="1" s="1"/>
  <c r="AI398" i="1" s="1"/>
  <c r="AI167" i="1"/>
  <c r="AI282" i="1" s="1"/>
  <c r="AI397" i="1" s="1"/>
  <c r="AI166" i="1"/>
  <c r="AI281" i="1" s="1"/>
  <c r="AI396" i="1" s="1"/>
  <c r="AI165" i="1"/>
  <c r="AI280" i="1" s="1"/>
  <c r="AI395" i="1" s="1"/>
  <c r="AI164" i="1"/>
  <c r="AI279" i="1" s="1"/>
  <c r="AI394" i="1" s="1"/>
  <c r="AI163" i="1"/>
  <c r="AI278" i="1" s="1"/>
  <c r="AI393" i="1" s="1"/>
  <c r="AI162" i="1"/>
  <c r="AI277" i="1" s="1"/>
  <c r="AI392" i="1" s="1"/>
  <c r="AI161" i="1"/>
  <c r="AI276" i="1" s="1"/>
  <c r="AI391" i="1" s="1"/>
  <c r="AI160" i="1"/>
  <c r="AI275" i="1" s="1"/>
  <c r="AI390" i="1" s="1"/>
  <c r="AI159" i="1"/>
  <c r="AI274" i="1" s="1"/>
  <c r="AI389" i="1" s="1"/>
  <c r="AI158" i="1"/>
  <c r="AI273" i="1" s="1"/>
  <c r="AI388" i="1" s="1"/>
  <c r="AI157" i="1"/>
  <c r="AI272" i="1" s="1"/>
  <c r="AI387" i="1" s="1"/>
  <c r="AI156" i="1"/>
  <c r="AI271" i="1" s="1"/>
  <c r="AI386" i="1" s="1"/>
  <c r="AI155" i="1"/>
  <c r="AI270" i="1" s="1"/>
  <c r="AI385" i="1" s="1"/>
  <c r="AI154" i="1"/>
  <c r="AI269" i="1" s="1"/>
  <c r="AI384" i="1" s="1"/>
  <c r="AI153" i="1"/>
  <c r="AI268" i="1" s="1"/>
  <c r="AI383" i="1" s="1"/>
  <c r="AI152" i="1"/>
  <c r="AI267" i="1" s="1"/>
  <c r="AI382" i="1" s="1"/>
  <c r="AI151" i="1"/>
  <c r="AI266" i="1" s="1"/>
  <c r="AI381" i="1" s="1"/>
  <c r="AI150" i="1"/>
  <c r="AI265" i="1" s="1"/>
  <c r="AI380" i="1" s="1"/>
  <c r="AI149" i="1"/>
  <c r="AI264" i="1" s="1"/>
  <c r="AI379" i="1" s="1"/>
  <c r="AI148" i="1"/>
  <c r="AI263" i="1" s="1"/>
  <c r="AI378" i="1" s="1"/>
  <c r="AI147" i="1"/>
  <c r="AI262" i="1" s="1"/>
  <c r="AI377" i="1" s="1"/>
  <c r="AI146" i="1"/>
  <c r="AI261" i="1" s="1"/>
  <c r="AI376" i="1" s="1"/>
  <c r="AI145" i="1"/>
  <c r="AI260" i="1" s="1"/>
  <c r="AI375" i="1" s="1"/>
  <c r="AI144" i="1"/>
  <c r="AI259" i="1" s="1"/>
  <c r="AI374" i="1" s="1"/>
  <c r="AI143" i="1"/>
  <c r="AI258" i="1" s="1"/>
  <c r="AI373" i="1" s="1"/>
  <c r="AI142" i="1"/>
  <c r="AI257" i="1" s="1"/>
  <c r="AI372" i="1" s="1"/>
  <c r="AI141" i="1"/>
  <c r="AI256" i="1" s="1"/>
  <c r="AI371" i="1" s="1"/>
  <c r="AI140" i="1"/>
  <c r="AI255" i="1" s="1"/>
  <c r="AI370" i="1" s="1"/>
  <c r="AI139" i="1"/>
  <c r="AI254" i="1" s="1"/>
  <c r="AI369" i="1" s="1"/>
  <c r="AI138" i="1"/>
  <c r="AI253" i="1" s="1"/>
  <c r="AI368" i="1" s="1"/>
  <c r="AI137" i="1"/>
  <c r="AI252" i="1" s="1"/>
  <c r="AI367" i="1" s="1"/>
  <c r="AI136" i="1"/>
  <c r="AI251" i="1" s="1"/>
  <c r="AI366" i="1" s="1"/>
  <c r="AI135" i="1"/>
  <c r="AI250" i="1" s="1"/>
  <c r="AI365" i="1" s="1"/>
  <c r="AI134" i="1"/>
  <c r="AI249" i="1" s="1"/>
  <c r="AI364" i="1" s="1"/>
  <c r="AI133" i="1"/>
  <c r="AI248" i="1" s="1"/>
  <c r="AI363" i="1" s="1"/>
  <c r="AI132" i="1"/>
  <c r="AI247" i="1" s="1"/>
  <c r="AI362" i="1" s="1"/>
  <c r="AI131" i="1"/>
  <c r="AI246" i="1" s="1"/>
  <c r="AI361" i="1" s="1"/>
  <c r="AI130" i="1"/>
  <c r="AI245" i="1" s="1"/>
  <c r="AI360" i="1" s="1"/>
  <c r="AI129" i="1"/>
  <c r="AI244" i="1" s="1"/>
  <c r="AI359" i="1" s="1"/>
  <c r="AI128" i="1"/>
  <c r="AI243" i="1" s="1"/>
  <c r="AI358" i="1" s="1"/>
  <c r="AI127" i="1"/>
  <c r="AI242" i="1" s="1"/>
  <c r="AI357" i="1" s="1"/>
  <c r="AI126" i="1"/>
  <c r="AI241" i="1" s="1"/>
  <c r="AI356" i="1" s="1"/>
  <c r="AI125" i="1"/>
  <c r="AI240" i="1" s="1"/>
  <c r="AI355" i="1" s="1"/>
  <c r="AI124" i="1"/>
  <c r="AI239" i="1" s="1"/>
  <c r="AI354" i="1" s="1"/>
  <c r="AI123" i="1"/>
  <c r="AI238" i="1" s="1"/>
  <c r="AI353" i="1" s="1"/>
  <c r="AI122" i="1"/>
  <c r="AI237" i="1" s="1"/>
  <c r="AI352" i="1" s="1"/>
  <c r="AI121" i="1"/>
  <c r="AI236" i="1" s="1"/>
  <c r="AI351" i="1" s="1"/>
  <c r="AI120" i="1"/>
  <c r="AI235" i="1" s="1"/>
  <c r="AI350" i="1" s="1"/>
  <c r="AI119" i="1"/>
  <c r="AI234" i="1" s="1"/>
  <c r="AI349" i="1" s="1"/>
  <c r="AI118" i="1"/>
  <c r="AI233" i="1" s="1"/>
  <c r="AI348" i="1" s="1"/>
  <c r="AH118" i="1"/>
  <c r="AH119" i="1" s="1"/>
  <c r="AH120" i="1" s="1"/>
  <c r="AH121" i="1" s="1"/>
  <c r="AH122" i="1" s="1"/>
  <c r="AH123" i="1" s="1"/>
  <c r="AH124" i="1" s="1"/>
  <c r="AH125" i="1" s="1"/>
  <c r="AH126" i="1" s="1"/>
  <c r="AH127" i="1" s="1"/>
  <c r="AH128" i="1" s="1"/>
  <c r="AH129" i="1" s="1"/>
  <c r="AH130" i="1" s="1"/>
  <c r="AH131" i="1" s="1"/>
  <c r="AH132" i="1" s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H145" i="1" s="1"/>
  <c r="AH146" i="1" s="1"/>
  <c r="AH147" i="1" s="1"/>
  <c r="AH148" i="1" s="1"/>
  <c r="AH149" i="1" s="1"/>
  <c r="AH150" i="1" s="1"/>
  <c r="AH151" i="1" s="1"/>
  <c r="AH152" i="1" s="1"/>
  <c r="AH153" i="1" s="1"/>
  <c r="AH154" i="1" s="1"/>
  <c r="AH155" i="1" s="1"/>
  <c r="AH156" i="1" s="1"/>
  <c r="AH157" i="1" s="1"/>
  <c r="AH158" i="1" s="1"/>
  <c r="AH159" i="1" s="1"/>
  <c r="AH160" i="1" s="1"/>
  <c r="AH161" i="1" s="1"/>
  <c r="AH162" i="1" s="1"/>
  <c r="AH163" i="1" s="1"/>
  <c r="AH164" i="1" s="1"/>
  <c r="AH165" i="1" s="1"/>
  <c r="AH166" i="1" s="1"/>
  <c r="AH167" i="1" s="1"/>
  <c r="AH168" i="1" s="1"/>
  <c r="AH169" i="1" s="1"/>
  <c r="AH170" i="1" s="1"/>
  <c r="AH171" i="1" s="1"/>
  <c r="AH172" i="1" s="1"/>
  <c r="AH173" i="1" s="1"/>
  <c r="AH174" i="1" s="1"/>
  <c r="AH175" i="1" s="1"/>
  <c r="AH176" i="1" s="1"/>
  <c r="AH177" i="1" s="1"/>
  <c r="AH178" i="1" s="1"/>
  <c r="AH179" i="1" s="1"/>
  <c r="AH180" i="1" s="1"/>
  <c r="AH181" i="1" s="1"/>
  <c r="AH182" i="1" s="1"/>
  <c r="AH183" i="1" s="1"/>
  <c r="AH184" i="1" s="1"/>
  <c r="AH185" i="1" s="1"/>
  <c r="AH186" i="1" s="1"/>
  <c r="AH187" i="1" s="1"/>
  <c r="AH188" i="1" s="1"/>
  <c r="AH189" i="1" s="1"/>
  <c r="AH190" i="1" s="1"/>
  <c r="AH191" i="1" s="1"/>
  <c r="AH192" i="1" s="1"/>
  <c r="AH193" i="1" s="1"/>
  <c r="AH194" i="1" s="1"/>
  <c r="AH195" i="1" s="1"/>
  <c r="AH196" i="1" s="1"/>
  <c r="AH197" i="1" s="1"/>
  <c r="AH198" i="1" s="1"/>
  <c r="AH199" i="1" s="1"/>
  <c r="AH200" i="1" s="1"/>
  <c r="AH201" i="1" s="1"/>
  <c r="AH202" i="1" s="1"/>
  <c r="AH203" i="1" s="1"/>
  <c r="AH204" i="1" s="1"/>
  <c r="AH205" i="1" s="1"/>
  <c r="AH206" i="1" s="1"/>
  <c r="AH207" i="1" s="1"/>
  <c r="AH208" i="1" s="1"/>
  <c r="AH209" i="1" s="1"/>
  <c r="AH210" i="1" s="1"/>
  <c r="AH211" i="1" s="1"/>
  <c r="AH212" i="1" s="1"/>
  <c r="AH213" i="1" s="1"/>
  <c r="AH214" i="1" s="1"/>
  <c r="AH215" i="1" s="1"/>
  <c r="AH216" i="1" s="1"/>
  <c r="AH217" i="1" s="1"/>
  <c r="AH218" i="1" s="1"/>
  <c r="AH219" i="1" s="1"/>
  <c r="AH220" i="1" s="1"/>
  <c r="AH221" i="1" s="1"/>
  <c r="AH222" i="1" s="1"/>
  <c r="AH223" i="1" s="1"/>
  <c r="AH224" i="1" s="1"/>
  <c r="AH225" i="1" s="1"/>
  <c r="AH226" i="1" s="1"/>
  <c r="AH227" i="1" s="1"/>
  <c r="AH228" i="1" s="1"/>
  <c r="AH229" i="1" s="1"/>
  <c r="AH230" i="1" s="1"/>
  <c r="AI117" i="1"/>
  <c r="AI232" i="1" s="1"/>
  <c r="AI347" i="1" s="1"/>
  <c r="AD348" i="1"/>
  <c r="AD349" i="1" s="1"/>
  <c r="AD350" i="1" s="1"/>
  <c r="AD351" i="1" s="1"/>
  <c r="AD352" i="1" s="1"/>
  <c r="AD353" i="1" s="1"/>
  <c r="AD354" i="1" s="1"/>
  <c r="AD355" i="1" s="1"/>
  <c r="AD356" i="1" s="1"/>
  <c r="AD357" i="1" s="1"/>
  <c r="AD358" i="1" s="1"/>
  <c r="AD359" i="1" s="1"/>
  <c r="AD360" i="1" s="1"/>
  <c r="AD361" i="1" s="1"/>
  <c r="AD362" i="1" s="1"/>
  <c r="AD363" i="1" s="1"/>
  <c r="AD364" i="1" s="1"/>
  <c r="AD365" i="1" s="1"/>
  <c r="AD366" i="1" s="1"/>
  <c r="AD367" i="1" s="1"/>
  <c r="AD368" i="1" s="1"/>
  <c r="AD369" i="1" s="1"/>
  <c r="AD370" i="1" s="1"/>
  <c r="AD371" i="1" s="1"/>
  <c r="AD372" i="1" s="1"/>
  <c r="AD373" i="1" s="1"/>
  <c r="AD374" i="1" s="1"/>
  <c r="AD375" i="1" s="1"/>
  <c r="AD376" i="1" s="1"/>
  <c r="AD377" i="1" s="1"/>
  <c r="AD378" i="1" s="1"/>
  <c r="AD379" i="1" s="1"/>
  <c r="AD380" i="1" s="1"/>
  <c r="AD381" i="1" s="1"/>
  <c r="AD382" i="1" s="1"/>
  <c r="AD383" i="1" s="1"/>
  <c r="AD384" i="1" s="1"/>
  <c r="AD385" i="1" s="1"/>
  <c r="AD386" i="1" s="1"/>
  <c r="AD387" i="1" s="1"/>
  <c r="AD388" i="1" s="1"/>
  <c r="AD389" i="1" s="1"/>
  <c r="AD390" i="1" s="1"/>
  <c r="AD391" i="1" s="1"/>
  <c r="AD392" i="1" s="1"/>
  <c r="AD393" i="1" s="1"/>
  <c r="AD394" i="1" s="1"/>
  <c r="AD395" i="1" s="1"/>
  <c r="AD396" i="1" s="1"/>
  <c r="AD397" i="1" s="1"/>
  <c r="AD398" i="1" s="1"/>
  <c r="AD399" i="1" s="1"/>
  <c r="AD400" i="1" s="1"/>
  <c r="AD401" i="1" s="1"/>
  <c r="AD402" i="1" s="1"/>
  <c r="AD403" i="1" s="1"/>
  <c r="AD404" i="1" s="1"/>
  <c r="AD405" i="1" s="1"/>
  <c r="AD406" i="1" s="1"/>
  <c r="AD407" i="1" s="1"/>
  <c r="AD408" i="1" s="1"/>
  <c r="AD409" i="1" s="1"/>
  <c r="AD410" i="1" s="1"/>
  <c r="AD411" i="1" s="1"/>
  <c r="AD412" i="1" s="1"/>
  <c r="AD413" i="1" s="1"/>
  <c r="AD414" i="1" s="1"/>
  <c r="AD415" i="1" s="1"/>
  <c r="AD416" i="1" s="1"/>
  <c r="AD417" i="1" s="1"/>
  <c r="AD418" i="1" s="1"/>
  <c r="AD419" i="1" s="1"/>
  <c r="AD420" i="1" s="1"/>
  <c r="AD421" i="1" s="1"/>
  <c r="AD422" i="1" s="1"/>
  <c r="AD423" i="1" s="1"/>
  <c r="AD424" i="1" s="1"/>
  <c r="AD425" i="1" s="1"/>
  <c r="AD426" i="1" s="1"/>
  <c r="AD427" i="1" s="1"/>
  <c r="AD428" i="1" s="1"/>
  <c r="AD429" i="1" s="1"/>
  <c r="AD430" i="1" s="1"/>
  <c r="AD431" i="1" s="1"/>
  <c r="AD432" i="1" s="1"/>
  <c r="AD433" i="1" s="1"/>
  <c r="AD434" i="1" s="1"/>
  <c r="AD435" i="1" s="1"/>
  <c r="AD436" i="1" s="1"/>
  <c r="AD437" i="1" s="1"/>
  <c r="AD438" i="1" s="1"/>
  <c r="AD439" i="1" s="1"/>
  <c r="AD440" i="1" s="1"/>
  <c r="AD441" i="1" s="1"/>
  <c r="AD442" i="1" s="1"/>
  <c r="AD443" i="1" s="1"/>
  <c r="AD444" i="1" s="1"/>
  <c r="AD445" i="1" s="1"/>
  <c r="AD446" i="1" s="1"/>
  <c r="AD447" i="1" s="1"/>
  <c r="AD448" i="1" s="1"/>
  <c r="AD449" i="1" s="1"/>
  <c r="AD450" i="1" s="1"/>
  <c r="AD451" i="1" s="1"/>
  <c r="AD452" i="1" s="1"/>
  <c r="AD453" i="1" s="1"/>
  <c r="AD454" i="1" s="1"/>
  <c r="AD455" i="1" s="1"/>
  <c r="AD456" i="1" s="1"/>
  <c r="AD457" i="1" s="1"/>
  <c r="AD458" i="1" s="1"/>
  <c r="AD459" i="1" s="1"/>
  <c r="AD460" i="1" s="1"/>
  <c r="AD233" i="1"/>
  <c r="AD234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47" i="1" s="1"/>
  <c r="AD248" i="1" s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D273" i="1" s="1"/>
  <c r="AD274" i="1" s="1"/>
  <c r="AD275" i="1" s="1"/>
  <c r="AD276" i="1" s="1"/>
  <c r="AD277" i="1" s="1"/>
  <c r="AD278" i="1" s="1"/>
  <c r="AD279" i="1" s="1"/>
  <c r="AD280" i="1" s="1"/>
  <c r="AD281" i="1" s="1"/>
  <c r="AD282" i="1" s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D301" i="1" s="1"/>
  <c r="AD302" i="1" s="1"/>
  <c r="AD303" i="1" s="1"/>
  <c r="AD304" i="1" s="1"/>
  <c r="AD305" i="1" s="1"/>
  <c r="AD306" i="1" s="1"/>
  <c r="AD307" i="1" s="1"/>
  <c r="AD308" i="1" s="1"/>
  <c r="AD309" i="1" s="1"/>
  <c r="AD310" i="1" s="1"/>
  <c r="AD311" i="1" s="1"/>
  <c r="AD312" i="1" s="1"/>
  <c r="AD313" i="1" s="1"/>
  <c r="AD314" i="1" s="1"/>
  <c r="AD315" i="1" s="1"/>
  <c r="AD316" i="1" s="1"/>
  <c r="AD317" i="1" s="1"/>
  <c r="AD318" i="1" s="1"/>
  <c r="AD319" i="1" s="1"/>
  <c r="AD320" i="1" s="1"/>
  <c r="AD321" i="1" s="1"/>
  <c r="AD322" i="1" s="1"/>
  <c r="AD323" i="1" s="1"/>
  <c r="AD324" i="1" s="1"/>
  <c r="AD325" i="1" s="1"/>
  <c r="AD326" i="1" s="1"/>
  <c r="AD327" i="1" s="1"/>
  <c r="AD328" i="1" s="1"/>
  <c r="AD329" i="1" s="1"/>
  <c r="AD330" i="1" s="1"/>
  <c r="AD331" i="1" s="1"/>
  <c r="AD332" i="1" s="1"/>
  <c r="AD333" i="1" s="1"/>
  <c r="AD334" i="1" s="1"/>
  <c r="AD335" i="1" s="1"/>
  <c r="AD336" i="1" s="1"/>
  <c r="AD337" i="1" s="1"/>
  <c r="AD338" i="1" s="1"/>
  <c r="AD339" i="1" s="1"/>
  <c r="AD340" i="1" s="1"/>
  <c r="AD341" i="1" s="1"/>
  <c r="AD342" i="1" s="1"/>
  <c r="AD343" i="1" s="1"/>
  <c r="AD344" i="1" s="1"/>
  <c r="AD345" i="1" s="1"/>
  <c r="AE230" i="1"/>
  <c r="AE345" i="1" s="1"/>
  <c r="AE460" i="1" s="1"/>
  <c r="AE229" i="1"/>
  <c r="AE344" i="1" s="1"/>
  <c r="AE459" i="1" s="1"/>
  <c r="AE228" i="1"/>
  <c r="AE343" i="1" s="1"/>
  <c r="AE458" i="1" s="1"/>
  <c r="AE227" i="1"/>
  <c r="AE342" i="1" s="1"/>
  <c r="AE457" i="1" s="1"/>
  <c r="AE226" i="1"/>
  <c r="AE341" i="1" s="1"/>
  <c r="AE456" i="1" s="1"/>
  <c r="AE225" i="1"/>
  <c r="AE340" i="1" s="1"/>
  <c r="AE455" i="1" s="1"/>
  <c r="AE224" i="1"/>
  <c r="AE339" i="1" s="1"/>
  <c r="AE454" i="1" s="1"/>
  <c r="AE223" i="1"/>
  <c r="AE338" i="1" s="1"/>
  <c r="AE453" i="1" s="1"/>
  <c r="AE222" i="1"/>
  <c r="AE337" i="1" s="1"/>
  <c r="AE452" i="1" s="1"/>
  <c r="AE221" i="1"/>
  <c r="AE336" i="1" s="1"/>
  <c r="AE451" i="1" s="1"/>
  <c r="AE220" i="1"/>
  <c r="AE335" i="1" s="1"/>
  <c r="AE450" i="1" s="1"/>
  <c r="AE219" i="1"/>
  <c r="AE334" i="1" s="1"/>
  <c r="AE449" i="1" s="1"/>
  <c r="AE218" i="1"/>
  <c r="AE333" i="1" s="1"/>
  <c r="AE448" i="1" s="1"/>
  <c r="AE217" i="1"/>
  <c r="AE332" i="1" s="1"/>
  <c r="AE447" i="1" s="1"/>
  <c r="AE216" i="1"/>
  <c r="AE331" i="1" s="1"/>
  <c r="AE446" i="1" s="1"/>
  <c r="AE215" i="1"/>
  <c r="AE330" i="1" s="1"/>
  <c r="AE445" i="1" s="1"/>
  <c r="AE214" i="1"/>
  <c r="AE329" i="1" s="1"/>
  <c r="AE444" i="1" s="1"/>
  <c r="AE213" i="1"/>
  <c r="AE328" i="1" s="1"/>
  <c r="AE443" i="1" s="1"/>
  <c r="AE212" i="1"/>
  <c r="AE327" i="1" s="1"/>
  <c r="AE442" i="1" s="1"/>
  <c r="AE211" i="1"/>
  <c r="AE326" i="1" s="1"/>
  <c r="AE441" i="1" s="1"/>
  <c r="AE210" i="1"/>
  <c r="AE325" i="1" s="1"/>
  <c r="AE440" i="1" s="1"/>
  <c r="AE209" i="1"/>
  <c r="AE324" i="1" s="1"/>
  <c r="AE439" i="1" s="1"/>
  <c r="AE208" i="1"/>
  <c r="AE323" i="1" s="1"/>
  <c r="AE438" i="1" s="1"/>
  <c r="AE207" i="1"/>
  <c r="AE322" i="1" s="1"/>
  <c r="AE437" i="1" s="1"/>
  <c r="AE206" i="1"/>
  <c r="AE321" i="1" s="1"/>
  <c r="AE436" i="1" s="1"/>
  <c r="AE205" i="1"/>
  <c r="AE320" i="1" s="1"/>
  <c r="AE435" i="1" s="1"/>
  <c r="AE204" i="1"/>
  <c r="AE319" i="1" s="1"/>
  <c r="AE434" i="1" s="1"/>
  <c r="AE203" i="1"/>
  <c r="AE318" i="1" s="1"/>
  <c r="AE433" i="1" s="1"/>
  <c r="AE202" i="1"/>
  <c r="AE317" i="1" s="1"/>
  <c r="AE432" i="1" s="1"/>
  <c r="AE201" i="1"/>
  <c r="AE316" i="1" s="1"/>
  <c r="AE431" i="1" s="1"/>
  <c r="AE200" i="1"/>
  <c r="AE315" i="1" s="1"/>
  <c r="AE430" i="1" s="1"/>
  <c r="AE199" i="1"/>
  <c r="AE314" i="1" s="1"/>
  <c r="AE429" i="1" s="1"/>
  <c r="AE198" i="1"/>
  <c r="AE313" i="1" s="1"/>
  <c r="AE428" i="1" s="1"/>
  <c r="AE197" i="1"/>
  <c r="AE312" i="1" s="1"/>
  <c r="AE427" i="1" s="1"/>
  <c r="AE196" i="1"/>
  <c r="AE311" i="1" s="1"/>
  <c r="AE426" i="1" s="1"/>
  <c r="AE195" i="1"/>
  <c r="AE310" i="1" s="1"/>
  <c r="AE425" i="1" s="1"/>
  <c r="AE194" i="1"/>
  <c r="AE309" i="1" s="1"/>
  <c r="AE424" i="1" s="1"/>
  <c r="AE193" i="1"/>
  <c r="AE308" i="1" s="1"/>
  <c r="AE423" i="1" s="1"/>
  <c r="AE192" i="1"/>
  <c r="AE307" i="1" s="1"/>
  <c r="AE422" i="1" s="1"/>
  <c r="AE191" i="1"/>
  <c r="AE306" i="1" s="1"/>
  <c r="AE421" i="1" s="1"/>
  <c r="AE190" i="1"/>
  <c r="AE305" i="1" s="1"/>
  <c r="AE420" i="1" s="1"/>
  <c r="AE189" i="1"/>
  <c r="AE304" i="1" s="1"/>
  <c r="AE419" i="1" s="1"/>
  <c r="AE188" i="1"/>
  <c r="AE303" i="1" s="1"/>
  <c r="AE418" i="1" s="1"/>
  <c r="AE187" i="1"/>
  <c r="AE302" i="1" s="1"/>
  <c r="AE417" i="1" s="1"/>
  <c r="AE186" i="1"/>
  <c r="AE301" i="1" s="1"/>
  <c r="AE416" i="1" s="1"/>
  <c r="AE185" i="1"/>
  <c r="AE300" i="1" s="1"/>
  <c r="AE415" i="1" s="1"/>
  <c r="AE184" i="1"/>
  <c r="AE299" i="1" s="1"/>
  <c r="AE414" i="1" s="1"/>
  <c r="AE183" i="1"/>
  <c r="AE298" i="1" s="1"/>
  <c r="AE413" i="1" s="1"/>
  <c r="AE182" i="1"/>
  <c r="AE297" i="1" s="1"/>
  <c r="AE412" i="1" s="1"/>
  <c r="AE181" i="1"/>
  <c r="AE296" i="1" s="1"/>
  <c r="AE411" i="1" s="1"/>
  <c r="AE180" i="1"/>
  <c r="AE295" i="1" s="1"/>
  <c r="AE410" i="1" s="1"/>
  <c r="AE179" i="1"/>
  <c r="AE294" i="1" s="1"/>
  <c r="AE409" i="1" s="1"/>
  <c r="AE178" i="1"/>
  <c r="AE293" i="1" s="1"/>
  <c r="AE408" i="1" s="1"/>
  <c r="AE177" i="1"/>
  <c r="AE292" i="1" s="1"/>
  <c r="AE407" i="1" s="1"/>
  <c r="AE176" i="1"/>
  <c r="AE291" i="1" s="1"/>
  <c r="AE406" i="1" s="1"/>
  <c r="AE175" i="1"/>
  <c r="AE290" i="1" s="1"/>
  <c r="AE405" i="1" s="1"/>
  <c r="AE174" i="1"/>
  <c r="AE289" i="1" s="1"/>
  <c r="AE404" i="1" s="1"/>
  <c r="AE173" i="1"/>
  <c r="AE288" i="1" s="1"/>
  <c r="AE403" i="1" s="1"/>
  <c r="AE172" i="1"/>
  <c r="AE287" i="1" s="1"/>
  <c r="AE402" i="1" s="1"/>
  <c r="AE171" i="1"/>
  <c r="AE286" i="1" s="1"/>
  <c r="AE401" i="1" s="1"/>
  <c r="AE170" i="1"/>
  <c r="AE285" i="1" s="1"/>
  <c r="AE400" i="1" s="1"/>
  <c r="AE169" i="1"/>
  <c r="AE284" i="1" s="1"/>
  <c r="AE399" i="1" s="1"/>
  <c r="AE168" i="1"/>
  <c r="AE283" i="1" s="1"/>
  <c r="AE398" i="1" s="1"/>
  <c r="AE167" i="1"/>
  <c r="AE282" i="1" s="1"/>
  <c r="AE397" i="1" s="1"/>
  <c r="AE166" i="1"/>
  <c r="AE281" i="1" s="1"/>
  <c r="AE396" i="1" s="1"/>
  <c r="AE165" i="1"/>
  <c r="AE280" i="1" s="1"/>
  <c r="AE395" i="1" s="1"/>
  <c r="AE164" i="1"/>
  <c r="AE279" i="1" s="1"/>
  <c r="AE394" i="1" s="1"/>
  <c r="AE163" i="1"/>
  <c r="AE278" i="1" s="1"/>
  <c r="AE393" i="1" s="1"/>
  <c r="AE162" i="1"/>
  <c r="AE277" i="1" s="1"/>
  <c r="AE392" i="1" s="1"/>
  <c r="AE161" i="1"/>
  <c r="AE276" i="1" s="1"/>
  <c r="AE391" i="1" s="1"/>
  <c r="AE160" i="1"/>
  <c r="AE275" i="1" s="1"/>
  <c r="AE390" i="1" s="1"/>
  <c r="AE159" i="1"/>
  <c r="AE274" i="1" s="1"/>
  <c r="AE389" i="1" s="1"/>
  <c r="AE158" i="1"/>
  <c r="AE273" i="1" s="1"/>
  <c r="AE388" i="1" s="1"/>
  <c r="AE157" i="1"/>
  <c r="AE272" i="1" s="1"/>
  <c r="AE387" i="1" s="1"/>
  <c r="AE156" i="1"/>
  <c r="AE271" i="1" s="1"/>
  <c r="AE386" i="1" s="1"/>
  <c r="AE155" i="1"/>
  <c r="AE270" i="1" s="1"/>
  <c r="AE385" i="1" s="1"/>
  <c r="AE154" i="1"/>
  <c r="AE269" i="1" s="1"/>
  <c r="AE384" i="1" s="1"/>
  <c r="AE153" i="1"/>
  <c r="AE268" i="1" s="1"/>
  <c r="AE383" i="1" s="1"/>
  <c r="AE152" i="1"/>
  <c r="AE267" i="1" s="1"/>
  <c r="AE382" i="1" s="1"/>
  <c r="AE151" i="1"/>
  <c r="AE266" i="1" s="1"/>
  <c r="AE381" i="1" s="1"/>
  <c r="AE150" i="1"/>
  <c r="AE265" i="1" s="1"/>
  <c r="AE380" i="1" s="1"/>
  <c r="AE149" i="1"/>
  <c r="AE264" i="1" s="1"/>
  <c r="AE379" i="1" s="1"/>
  <c r="AE148" i="1"/>
  <c r="AE263" i="1" s="1"/>
  <c r="AE378" i="1" s="1"/>
  <c r="AE147" i="1"/>
  <c r="AE262" i="1" s="1"/>
  <c r="AE377" i="1" s="1"/>
  <c r="AE146" i="1"/>
  <c r="AE261" i="1" s="1"/>
  <c r="AE376" i="1" s="1"/>
  <c r="AE145" i="1"/>
  <c r="AE260" i="1" s="1"/>
  <c r="AE375" i="1" s="1"/>
  <c r="AE144" i="1"/>
  <c r="AE259" i="1" s="1"/>
  <c r="AE374" i="1" s="1"/>
  <c r="AE143" i="1"/>
  <c r="AE258" i="1" s="1"/>
  <c r="AE373" i="1" s="1"/>
  <c r="AE142" i="1"/>
  <c r="AE257" i="1" s="1"/>
  <c r="AE372" i="1" s="1"/>
  <c r="AE141" i="1"/>
  <c r="AE256" i="1" s="1"/>
  <c r="AE371" i="1" s="1"/>
  <c r="AE140" i="1"/>
  <c r="AE255" i="1" s="1"/>
  <c r="AE370" i="1" s="1"/>
  <c r="AE139" i="1"/>
  <c r="AE254" i="1" s="1"/>
  <c r="AE369" i="1" s="1"/>
  <c r="AE138" i="1"/>
  <c r="AE253" i="1" s="1"/>
  <c r="AE368" i="1" s="1"/>
  <c r="AE137" i="1"/>
  <c r="AE252" i="1" s="1"/>
  <c r="AE367" i="1" s="1"/>
  <c r="AE136" i="1"/>
  <c r="AE251" i="1" s="1"/>
  <c r="AE366" i="1" s="1"/>
  <c r="AE135" i="1"/>
  <c r="AE250" i="1" s="1"/>
  <c r="AE365" i="1" s="1"/>
  <c r="AE134" i="1"/>
  <c r="AE249" i="1" s="1"/>
  <c r="AE364" i="1" s="1"/>
  <c r="AE133" i="1"/>
  <c r="AE248" i="1" s="1"/>
  <c r="AE363" i="1" s="1"/>
  <c r="AE132" i="1"/>
  <c r="AE247" i="1" s="1"/>
  <c r="AE362" i="1" s="1"/>
  <c r="AE131" i="1"/>
  <c r="AE246" i="1" s="1"/>
  <c r="AE361" i="1" s="1"/>
  <c r="AE130" i="1"/>
  <c r="AE245" i="1" s="1"/>
  <c r="AE360" i="1" s="1"/>
  <c r="AE129" i="1"/>
  <c r="AE244" i="1" s="1"/>
  <c r="AE359" i="1" s="1"/>
  <c r="AE128" i="1"/>
  <c r="AE243" i="1" s="1"/>
  <c r="AE358" i="1" s="1"/>
  <c r="AE127" i="1"/>
  <c r="AE242" i="1" s="1"/>
  <c r="AE357" i="1" s="1"/>
  <c r="AE126" i="1"/>
  <c r="AE241" i="1" s="1"/>
  <c r="AE356" i="1" s="1"/>
  <c r="AE125" i="1"/>
  <c r="AE240" i="1" s="1"/>
  <c r="AE355" i="1" s="1"/>
  <c r="AE124" i="1"/>
  <c r="AE239" i="1" s="1"/>
  <c r="AE354" i="1" s="1"/>
  <c r="AE123" i="1"/>
  <c r="AE238" i="1" s="1"/>
  <c r="AE353" i="1" s="1"/>
  <c r="AE122" i="1"/>
  <c r="AE237" i="1" s="1"/>
  <c r="AE352" i="1" s="1"/>
  <c r="AE121" i="1"/>
  <c r="AE236" i="1" s="1"/>
  <c r="AE351" i="1" s="1"/>
  <c r="AE120" i="1"/>
  <c r="AE235" i="1" s="1"/>
  <c r="AE350" i="1" s="1"/>
  <c r="AE119" i="1"/>
  <c r="AE234" i="1" s="1"/>
  <c r="AE349" i="1" s="1"/>
  <c r="AE118" i="1"/>
  <c r="AE233" i="1" s="1"/>
  <c r="AE348" i="1" s="1"/>
  <c r="AD118" i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D213" i="1" s="1"/>
  <c r="AD214" i="1" s="1"/>
  <c r="AD215" i="1" s="1"/>
  <c r="AD216" i="1" s="1"/>
  <c r="AD217" i="1" s="1"/>
  <c r="AD218" i="1" s="1"/>
  <c r="AD219" i="1" s="1"/>
  <c r="AD220" i="1" s="1"/>
  <c r="AD221" i="1" s="1"/>
  <c r="AD222" i="1" s="1"/>
  <c r="AD223" i="1" s="1"/>
  <c r="AD224" i="1" s="1"/>
  <c r="AD225" i="1" s="1"/>
  <c r="AD226" i="1" s="1"/>
  <c r="AD227" i="1" s="1"/>
  <c r="AD228" i="1" s="1"/>
  <c r="AD229" i="1" s="1"/>
  <c r="AD230" i="1" s="1"/>
  <c r="AE117" i="1"/>
  <c r="AE232" i="1" s="1"/>
  <c r="AE347" i="1" s="1"/>
  <c r="Z118" i="1"/>
  <c r="Z119" i="1" s="1"/>
  <c r="Z120" i="1" s="1"/>
  <c r="Z121" i="1" s="1"/>
  <c r="Z122" i="1" s="1"/>
  <c r="Z123" i="1" s="1"/>
  <c r="Z124" i="1" s="1"/>
  <c r="Z125" i="1" s="1"/>
  <c r="Z126" i="1" s="1"/>
  <c r="Z127" i="1" s="1"/>
  <c r="Z128" i="1" s="1"/>
  <c r="Z129" i="1" s="1"/>
  <c r="Z130" i="1" s="1"/>
  <c r="Z131" i="1" s="1"/>
  <c r="Z132" i="1" s="1"/>
  <c r="Z133" i="1" s="1"/>
  <c r="Z134" i="1" s="1"/>
  <c r="Z135" i="1" s="1"/>
  <c r="Z136" i="1" s="1"/>
  <c r="Z137" i="1" s="1"/>
  <c r="Z138" i="1" s="1"/>
  <c r="Z139" i="1" s="1"/>
  <c r="Z140" i="1" s="1"/>
  <c r="Z141" i="1" s="1"/>
  <c r="Z142" i="1" s="1"/>
  <c r="Z143" i="1" s="1"/>
  <c r="Z144" i="1" s="1"/>
  <c r="Z145" i="1" s="1"/>
  <c r="Z146" i="1" s="1"/>
  <c r="Z147" i="1" s="1"/>
  <c r="Z148" i="1" s="1"/>
  <c r="Z149" i="1" s="1"/>
  <c r="Z150" i="1" s="1"/>
  <c r="Z151" i="1" s="1"/>
  <c r="Z152" i="1" s="1"/>
  <c r="Z153" i="1" s="1"/>
  <c r="Z154" i="1" s="1"/>
  <c r="Z155" i="1" s="1"/>
  <c r="Z156" i="1" s="1"/>
  <c r="Z157" i="1" s="1"/>
  <c r="Z158" i="1" s="1"/>
  <c r="Z159" i="1" s="1"/>
  <c r="Z160" i="1" s="1"/>
  <c r="Z161" i="1" s="1"/>
  <c r="Z162" i="1" s="1"/>
  <c r="Z163" i="1" s="1"/>
  <c r="Z164" i="1" s="1"/>
  <c r="Z165" i="1" s="1"/>
  <c r="Z166" i="1" s="1"/>
  <c r="Z167" i="1" s="1"/>
  <c r="Z168" i="1" s="1"/>
  <c r="Z169" i="1" s="1"/>
  <c r="Z170" i="1" s="1"/>
  <c r="Z171" i="1" s="1"/>
  <c r="Z172" i="1" s="1"/>
  <c r="Z173" i="1" s="1"/>
  <c r="Z174" i="1" s="1"/>
  <c r="Z175" i="1" s="1"/>
  <c r="Z176" i="1" s="1"/>
  <c r="Z177" i="1" s="1"/>
  <c r="Z178" i="1" s="1"/>
  <c r="Z179" i="1" s="1"/>
  <c r="Z180" i="1" s="1"/>
  <c r="Z181" i="1" s="1"/>
  <c r="Z182" i="1" s="1"/>
  <c r="Z183" i="1" s="1"/>
  <c r="Z184" i="1" s="1"/>
  <c r="Z185" i="1" s="1"/>
  <c r="Z186" i="1" s="1"/>
  <c r="Z187" i="1" s="1"/>
  <c r="Z188" i="1" s="1"/>
  <c r="Z189" i="1" s="1"/>
  <c r="Z190" i="1" s="1"/>
  <c r="Z191" i="1" s="1"/>
  <c r="Z192" i="1" s="1"/>
  <c r="Z193" i="1" s="1"/>
  <c r="Z194" i="1" s="1"/>
  <c r="Z195" i="1" s="1"/>
  <c r="Z196" i="1" s="1"/>
  <c r="Z197" i="1" s="1"/>
  <c r="Z198" i="1" s="1"/>
  <c r="Z199" i="1" s="1"/>
  <c r="Z200" i="1" s="1"/>
  <c r="Z201" i="1" s="1"/>
  <c r="Z202" i="1" s="1"/>
  <c r="Z203" i="1" s="1"/>
  <c r="Z204" i="1" s="1"/>
  <c r="Z205" i="1" s="1"/>
  <c r="Z206" i="1" s="1"/>
  <c r="Z207" i="1" s="1"/>
  <c r="Z208" i="1" s="1"/>
  <c r="Z209" i="1" s="1"/>
  <c r="Z210" i="1" s="1"/>
  <c r="Z211" i="1" s="1"/>
  <c r="Z212" i="1" s="1"/>
  <c r="Z213" i="1" s="1"/>
  <c r="Z214" i="1" s="1"/>
  <c r="Z215" i="1" s="1"/>
  <c r="Z216" i="1" s="1"/>
  <c r="Z217" i="1" s="1"/>
  <c r="Z218" i="1" s="1"/>
  <c r="Z219" i="1" s="1"/>
  <c r="Z220" i="1" s="1"/>
  <c r="Z221" i="1" s="1"/>
  <c r="Z222" i="1" s="1"/>
  <c r="Z223" i="1" s="1"/>
  <c r="Z224" i="1" s="1"/>
  <c r="Z225" i="1" s="1"/>
  <c r="Z226" i="1" s="1"/>
  <c r="Z227" i="1" s="1"/>
  <c r="Z228" i="1" s="1"/>
  <c r="Z229" i="1" s="1"/>
  <c r="Z230" i="1" s="1"/>
  <c r="Z348" i="1"/>
  <c r="Z349" i="1" s="1"/>
  <c r="Z350" i="1" s="1"/>
  <c r="Z351" i="1" s="1"/>
  <c r="Z352" i="1" s="1"/>
  <c r="Z353" i="1" s="1"/>
  <c r="Z354" i="1" s="1"/>
  <c r="Z355" i="1" s="1"/>
  <c r="Z356" i="1" s="1"/>
  <c r="Z357" i="1" s="1"/>
  <c r="Z358" i="1" s="1"/>
  <c r="Z359" i="1" s="1"/>
  <c r="Z360" i="1" s="1"/>
  <c r="Z361" i="1" s="1"/>
  <c r="Z362" i="1" s="1"/>
  <c r="Z363" i="1" s="1"/>
  <c r="Z364" i="1" s="1"/>
  <c r="Z365" i="1" s="1"/>
  <c r="Z366" i="1" s="1"/>
  <c r="Z367" i="1" s="1"/>
  <c r="Z368" i="1" s="1"/>
  <c r="Z369" i="1" s="1"/>
  <c r="Z370" i="1" s="1"/>
  <c r="Z371" i="1" s="1"/>
  <c r="Z372" i="1" s="1"/>
  <c r="Z373" i="1" s="1"/>
  <c r="Z374" i="1" s="1"/>
  <c r="Z375" i="1" s="1"/>
  <c r="Z376" i="1" s="1"/>
  <c r="Z377" i="1" s="1"/>
  <c r="Z378" i="1" s="1"/>
  <c r="Z379" i="1" s="1"/>
  <c r="Z380" i="1" s="1"/>
  <c r="Z381" i="1" s="1"/>
  <c r="Z382" i="1" s="1"/>
  <c r="Z383" i="1" s="1"/>
  <c r="Z384" i="1" s="1"/>
  <c r="Z385" i="1" s="1"/>
  <c r="Z386" i="1" s="1"/>
  <c r="Z387" i="1" s="1"/>
  <c r="Z388" i="1" s="1"/>
  <c r="Z389" i="1" s="1"/>
  <c r="Z390" i="1" s="1"/>
  <c r="Z391" i="1" s="1"/>
  <c r="Z392" i="1" s="1"/>
  <c r="Z393" i="1" s="1"/>
  <c r="Z394" i="1" s="1"/>
  <c r="Z395" i="1" s="1"/>
  <c r="Z396" i="1" s="1"/>
  <c r="Z397" i="1" s="1"/>
  <c r="Z398" i="1" s="1"/>
  <c r="Z399" i="1" s="1"/>
  <c r="Z400" i="1" s="1"/>
  <c r="Z401" i="1" s="1"/>
  <c r="Z402" i="1" s="1"/>
  <c r="Z403" i="1" s="1"/>
  <c r="Z404" i="1" s="1"/>
  <c r="Z405" i="1" s="1"/>
  <c r="Z406" i="1" s="1"/>
  <c r="Z407" i="1" s="1"/>
  <c r="Z408" i="1" s="1"/>
  <c r="Z409" i="1" s="1"/>
  <c r="Z410" i="1" s="1"/>
  <c r="Z411" i="1" s="1"/>
  <c r="Z412" i="1" s="1"/>
  <c r="Z413" i="1" s="1"/>
  <c r="Z414" i="1" s="1"/>
  <c r="Z415" i="1" s="1"/>
  <c r="Z416" i="1" s="1"/>
  <c r="Z417" i="1" s="1"/>
  <c r="Z418" i="1" s="1"/>
  <c r="Z419" i="1" s="1"/>
  <c r="Z420" i="1" s="1"/>
  <c r="Z421" i="1" s="1"/>
  <c r="Z422" i="1" s="1"/>
  <c r="Z423" i="1" s="1"/>
  <c r="Z424" i="1" s="1"/>
  <c r="Z425" i="1" s="1"/>
  <c r="Z426" i="1" s="1"/>
  <c r="Z427" i="1" s="1"/>
  <c r="Z428" i="1" s="1"/>
  <c r="Z429" i="1" s="1"/>
  <c r="Z430" i="1" s="1"/>
  <c r="Z431" i="1" s="1"/>
  <c r="Z432" i="1" s="1"/>
  <c r="Z433" i="1" s="1"/>
  <c r="Z434" i="1" s="1"/>
  <c r="Z435" i="1" s="1"/>
  <c r="Z436" i="1" s="1"/>
  <c r="Z437" i="1" s="1"/>
  <c r="Z438" i="1" s="1"/>
  <c r="Z439" i="1" s="1"/>
  <c r="Z440" i="1" s="1"/>
  <c r="Z441" i="1" s="1"/>
  <c r="Z442" i="1" s="1"/>
  <c r="Z443" i="1" s="1"/>
  <c r="Z444" i="1" s="1"/>
  <c r="Z445" i="1" s="1"/>
  <c r="Z446" i="1" s="1"/>
  <c r="Z447" i="1" s="1"/>
  <c r="Z448" i="1" s="1"/>
  <c r="Z449" i="1" s="1"/>
  <c r="Z450" i="1" s="1"/>
  <c r="Z451" i="1" s="1"/>
  <c r="Z452" i="1" s="1"/>
  <c r="Z453" i="1" s="1"/>
  <c r="Z454" i="1" s="1"/>
  <c r="Z455" i="1" s="1"/>
  <c r="Z456" i="1" s="1"/>
  <c r="Z457" i="1" s="1"/>
  <c r="Z458" i="1" s="1"/>
  <c r="Z459" i="1" s="1"/>
  <c r="Z460" i="1" s="1"/>
  <c r="Z233" i="1"/>
  <c r="Z234" i="1" s="1"/>
  <c r="Z235" i="1" s="1"/>
  <c r="Z236" i="1" s="1"/>
  <c r="Z237" i="1" s="1"/>
  <c r="Z238" i="1" s="1"/>
  <c r="Z239" i="1" s="1"/>
  <c r="Z240" i="1" s="1"/>
  <c r="Z241" i="1" s="1"/>
  <c r="Z242" i="1" s="1"/>
  <c r="Z243" i="1" s="1"/>
  <c r="Z244" i="1" s="1"/>
  <c r="Z245" i="1" s="1"/>
  <c r="Z246" i="1" s="1"/>
  <c r="Z247" i="1" s="1"/>
  <c r="Z248" i="1" s="1"/>
  <c r="Z249" i="1" s="1"/>
  <c r="Z250" i="1" s="1"/>
  <c r="Z251" i="1" s="1"/>
  <c r="Z252" i="1" s="1"/>
  <c r="Z253" i="1" s="1"/>
  <c r="Z254" i="1" s="1"/>
  <c r="Z255" i="1" s="1"/>
  <c r="Z256" i="1" s="1"/>
  <c r="Z257" i="1" s="1"/>
  <c r="Z258" i="1" s="1"/>
  <c r="Z259" i="1" s="1"/>
  <c r="Z260" i="1" s="1"/>
  <c r="Z261" i="1" s="1"/>
  <c r="Z262" i="1" s="1"/>
  <c r="Z263" i="1" s="1"/>
  <c r="Z264" i="1" s="1"/>
  <c r="Z265" i="1" s="1"/>
  <c r="Z266" i="1" s="1"/>
  <c r="Z267" i="1" s="1"/>
  <c r="Z268" i="1" s="1"/>
  <c r="Z269" i="1" s="1"/>
  <c r="Z270" i="1" s="1"/>
  <c r="Z271" i="1" s="1"/>
  <c r="Z272" i="1" s="1"/>
  <c r="Z273" i="1" s="1"/>
  <c r="Z274" i="1" s="1"/>
  <c r="Z275" i="1" s="1"/>
  <c r="Z276" i="1" s="1"/>
  <c r="Z277" i="1" s="1"/>
  <c r="Z278" i="1" s="1"/>
  <c r="Z279" i="1" s="1"/>
  <c r="Z280" i="1" s="1"/>
  <c r="Z281" i="1" s="1"/>
  <c r="Z282" i="1" s="1"/>
  <c r="Z283" i="1" s="1"/>
  <c r="Z284" i="1" s="1"/>
  <c r="Z285" i="1" s="1"/>
  <c r="Z286" i="1" s="1"/>
  <c r="Z287" i="1" s="1"/>
  <c r="Z288" i="1" s="1"/>
  <c r="Z289" i="1" s="1"/>
  <c r="Z290" i="1" s="1"/>
  <c r="Z291" i="1" s="1"/>
  <c r="Z292" i="1" s="1"/>
  <c r="Z293" i="1" s="1"/>
  <c r="Z294" i="1" s="1"/>
  <c r="Z295" i="1" s="1"/>
  <c r="Z296" i="1" s="1"/>
  <c r="Z297" i="1" s="1"/>
  <c r="Z298" i="1" s="1"/>
  <c r="Z299" i="1" s="1"/>
  <c r="Z300" i="1" s="1"/>
  <c r="Z301" i="1" s="1"/>
  <c r="Z302" i="1" s="1"/>
  <c r="Z303" i="1" s="1"/>
  <c r="Z304" i="1" s="1"/>
  <c r="Z305" i="1" s="1"/>
  <c r="Z306" i="1" s="1"/>
  <c r="Z307" i="1" s="1"/>
  <c r="Z308" i="1" s="1"/>
  <c r="Z309" i="1" s="1"/>
  <c r="Z310" i="1" s="1"/>
  <c r="Z311" i="1" s="1"/>
  <c r="Z312" i="1" s="1"/>
  <c r="Z313" i="1" s="1"/>
  <c r="Z314" i="1" s="1"/>
  <c r="Z315" i="1" s="1"/>
  <c r="Z316" i="1" s="1"/>
  <c r="Z317" i="1" s="1"/>
  <c r="Z318" i="1" s="1"/>
  <c r="Z319" i="1" s="1"/>
  <c r="Z320" i="1" s="1"/>
  <c r="Z321" i="1" s="1"/>
  <c r="Z322" i="1" s="1"/>
  <c r="Z323" i="1" s="1"/>
  <c r="Z324" i="1" s="1"/>
  <c r="Z325" i="1" s="1"/>
  <c r="Z326" i="1" s="1"/>
  <c r="Z327" i="1" s="1"/>
  <c r="Z328" i="1" s="1"/>
  <c r="Z329" i="1" s="1"/>
  <c r="Z330" i="1" s="1"/>
  <c r="Z331" i="1" s="1"/>
  <c r="Z332" i="1" s="1"/>
  <c r="Z333" i="1" s="1"/>
  <c r="Z334" i="1" s="1"/>
  <c r="Z335" i="1" s="1"/>
  <c r="Z336" i="1" s="1"/>
  <c r="Z337" i="1" s="1"/>
  <c r="Z338" i="1" s="1"/>
  <c r="Z339" i="1" s="1"/>
  <c r="Z340" i="1" s="1"/>
  <c r="Z341" i="1" s="1"/>
  <c r="Z342" i="1" s="1"/>
  <c r="Z343" i="1" s="1"/>
  <c r="Z344" i="1" s="1"/>
  <c r="Z345" i="1" s="1"/>
  <c r="AA230" i="1"/>
  <c r="AA345" i="1" s="1"/>
  <c r="AA460" i="1" s="1"/>
  <c r="AA229" i="1"/>
  <c r="AA344" i="1" s="1"/>
  <c r="AA459" i="1" s="1"/>
  <c r="AA228" i="1"/>
  <c r="AA343" i="1" s="1"/>
  <c r="AA458" i="1" s="1"/>
  <c r="AA227" i="1"/>
  <c r="AA342" i="1" s="1"/>
  <c r="AA457" i="1" s="1"/>
  <c r="AA226" i="1"/>
  <c r="AA341" i="1" s="1"/>
  <c r="AA456" i="1" s="1"/>
  <c r="AA225" i="1"/>
  <c r="AA340" i="1" s="1"/>
  <c r="AA455" i="1" s="1"/>
  <c r="AA224" i="1"/>
  <c r="AA339" i="1" s="1"/>
  <c r="AA454" i="1" s="1"/>
  <c r="AA223" i="1"/>
  <c r="AA338" i="1" s="1"/>
  <c r="AA453" i="1" s="1"/>
  <c r="AA222" i="1"/>
  <c r="AA337" i="1" s="1"/>
  <c r="AA452" i="1" s="1"/>
  <c r="AA221" i="1"/>
  <c r="AA336" i="1" s="1"/>
  <c r="AA451" i="1" s="1"/>
  <c r="AA220" i="1"/>
  <c r="AA335" i="1" s="1"/>
  <c r="AA450" i="1" s="1"/>
  <c r="AA219" i="1"/>
  <c r="AA334" i="1" s="1"/>
  <c r="AA449" i="1" s="1"/>
  <c r="AA218" i="1"/>
  <c r="AA333" i="1" s="1"/>
  <c r="AA448" i="1" s="1"/>
  <c r="AA217" i="1"/>
  <c r="AA332" i="1" s="1"/>
  <c r="AA447" i="1" s="1"/>
  <c r="AA216" i="1"/>
  <c r="AA331" i="1" s="1"/>
  <c r="AA446" i="1" s="1"/>
  <c r="AA215" i="1"/>
  <c r="AA330" i="1" s="1"/>
  <c r="AA445" i="1" s="1"/>
  <c r="AA214" i="1"/>
  <c r="AA329" i="1" s="1"/>
  <c r="AA444" i="1" s="1"/>
  <c r="AA213" i="1"/>
  <c r="AA328" i="1" s="1"/>
  <c r="AA443" i="1" s="1"/>
  <c r="AA212" i="1"/>
  <c r="AA327" i="1" s="1"/>
  <c r="AA442" i="1" s="1"/>
  <c r="AA211" i="1"/>
  <c r="AA326" i="1" s="1"/>
  <c r="AA441" i="1" s="1"/>
  <c r="AA210" i="1"/>
  <c r="AA325" i="1" s="1"/>
  <c r="AA440" i="1" s="1"/>
  <c r="AA209" i="1"/>
  <c r="AA324" i="1" s="1"/>
  <c r="AA439" i="1" s="1"/>
  <c r="AA208" i="1"/>
  <c r="AA323" i="1" s="1"/>
  <c r="AA438" i="1" s="1"/>
  <c r="AA207" i="1"/>
  <c r="AA322" i="1" s="1"/>
  <c r="AA437" i="1" s="1"/>
  <c r="AA206" i="1"/>
  <c r="AA321" i="1" s="1"/>
  <c r="AA436" i="1" s="1"/>
  <c r="AA205" i="1"/>
  <c r="AA320" i="1" s="1"/>
  <c r="AA435" i="1" s="1"/>
  <c r="AA204" i="1"/>
  <c r="AA319" i="1" s="1"/>
  <c r="AA434" i="1" s="1"/>
  <c r="AA203" i="1"/>
  <c r="AA318" i="1" s="1"/>
  <c r="AA433" i="1" s="1"/>
  <c r="AA202" i="1"/>
  <c r="AA317" i="1" s="1"/>
  <c r="AA432" i="1" s="1"/>
  <c r="AA201" i="1"/>
  <c r="AA316" i="1" s="1"/>
  <c r="AA431" i="1" s="1"/>
  <c r="AA200" i="1"/>
  <c r="AA315" i="1" s="1"/>
  <c r="AA430" i="1" s="1"/>
  <c r="AA199" i="1"/>
  <c r="AA314" i="1" s="1"/>
  <c r="AA429" i="1" s="1"/>
  <c r="AA198" i="1"/>
  <c r="AA313" i="1" s="1"/>
  <c r="AA428" i="1" s="1"/>
  <c r="AA197" i="1"/>
  <c r="AA312" i="1" s="1"/>
  <c r="AA427" i="1" s="1"/>
  <c r="AA196" i="1"/>
  <c r="AA311" i="1" s="1"/>
  <c r="AA426" i="1" s="1"/>
  <c r="AA195" i="1"/>
  <c r="AA310" i="1" s="1"/>
  <c r="AA425" i="1" s="1"/>
  <c r="AA194" i="1"/>
  <c r="AA309" i="1" s="1"/>
  <c r="AA424" i="1" s="1"/>
  <c r="AA193" i="1"/>
  <c r="AA308" i="1" s="1"/>
  <c r="AA423" i="1" s="1"/>
  <c r="AA192" i="1"/>
  <c r="AA307" i="1" s="1"/>
  <c r="AA422" i="1" s="1"/>
  <c r="AA191" i="1"/>
  <c r="AA306" i="1" s="1"/>
  <c r="AA421" i="1" s="1"/>
  <c r="AA190" i="1"/>
  <c r="AA305" i="1" s="1"/>
  <c r="AA420" i="1" s="1"/>
  <c r="AA189" i="1"/>
  <c r="AA304" i="1" s="1"/>
  <c r="AA419" i="1" s="1"/>
  <c r="AA188" i="1"/>
  <c r="AA303" i="1" s="1"/>
  <c r="AA418" i="1" s="1"/>
  <c r="AA187" i="1"/>
  <c r="AA302" i="1" s="1"/>
  <c r="AA417" i="1" s="1"/>
  <c r="AA186" i="1"/>
  <c r="AA301" i="1" s="1"/>
  <c r="AA416" i="1" s="1"/>
  <c r="AA185" i="1"/>
  <c r="AA300" i="1" s="1"/>
  <c r="AA415" i="1" s="1"/>
  <c r="AA184" i="1"/>
  <c r="AA299" i="1" s="1"/>
  <c r="AA414" i="1" s="1"/>
  <c r="AA183" i="1"/>
  <c r="AA298" i="1" s="1"/>
  <c r="AA413" i="1" s="1"/>
  <c r="AA182" i="1"/>
  <c r="AA297" i="1" s="1"/>
  <c r="AA412" i="1" s="1"/>
  <c r="AA181" i="1"/>
  <c r="AA296" i="1" s="1"/>
  <c r="AA411" i="1" s="1"/>
  <c r="AA180" i="1"/>
  <c r="AA295" i="1" s="1"/>
  <c r="AA410" i="1" s="1"/>
  <c r="AA179" i="1"/>
  <c r="AA294" i="1" s="1"/>
  <c r="AA409" i="1" s="1"/>
  <c r="AA178" i="1"/>
  <c r="AA293" i="1" s="1"/>
  <c r="AA408" i="1" s="1"/>
  <c r="AA177" i="1"/>
  <c r="AA292" i="1" s="1"/>
  <c r="AA407" i="1" s="1"/>
  <c r="AA176" i="1"/>
  <c r="AA291" i="1" s="1"/>
  <c r="AA406" i="1" s="1"/>
  <c r="AA175" i="1"/>
  <c r="AA290" i="1" s="1"/>
  <c r="AA405" i="1" s="1"/>
  <c r="AA174" i="1"/>
  <c r="AA289" i="1" s="1"/>
  <c r="AA404" i="1" s="1"/>
  <c r="AA173" i="1"/>
  <c r="AA288" i="1" s="1"/>
  <c r="AA403" i="1" s="1"/>
  <c r="AA172" i="1"/>
  <c r="AA287" i="1" s="1"/>
  <c r="AA402" i="1" s="1"/>
  <c r="AA171" i="1"/>
  <c r="AA286" i="1" s="1"/>
  <c r="AA401" i="1" s="1"/>
  <c r="AA170" i="1"/>
  <c r="AA285" i="1" s="1"/>
  <c r="AA400" i="1" s="1"/>
  <c r="AA169" i="1"/>
  <c r="AA284" i="1" s="1"/>
  <c r="AA399" i="1" s="1"/>
  <c r="AA168" i="1"/>
  <c r="AA283" i="1" s="1"/>
  <c r="AA398" i="1" s="1"/>
  <c r="AA167" i="1"/>
  <c r="AA282" i="1" s="1"/>
  <c r="AA397" i="1" s="1"/>
  <c r="AA166" i="1"/>
  <c r="AA281" i="1" s="1"/>
  <c r="AA396" i="1" s="1"/>
  <c r="AA165" i="1"/>
  <c r="AA280" i="1" s="1"/>
  <c r="AA395" i="1" s="1"/>
  <c r="AA164" i="1"/>
  <c r="AA279" i="1" s="1"/>
  <c r="AA394" i="1" s="1"/>
  <c r="AA163" i="1"/>
  <c r="AA278" i="1" s="1"/>
  <c r="AA393" i="1" s="1"/>
  <c r="AA162" i="1"/>
  <c r="AA277" i="1" s="1"/>
  <c r="AA392" i="1" s="1"/>
  <c r="AA161" i="1"/>
  <c r="AA276" i="1" s="1"/>
  <c r="AA391" i="1" s="1"/>
  <c r="AA160" i="1"/>
  <c r="AA275" i="1" s="1"/>
  <c r="AA390" i="1" s="1"/>
  <c r="AA159" i="1"/>
  <c r="AA274" i="1" s="1"/>
  <c r="AA389" i="1" s="1"/>
  <c r="AA158" i="1"/>
  <c r="AA273" i="1" s="1"/>
  <c r="AA388" i="1" s="1"/>
  <c r="AA157" i="1"/>
  <c r="AA272" i="1" s="1"/>
  <c r="AA387" i="1" s="1"/>
  <c r="AA156" i="1"/>
  <c r="AA271" i="1" s="1"/>
  <c r="AA386" i="1" s="1"/>
  <c r="AA155" i="1"/>
  <c r="AA270" i="1" s="1"/>
  <c r="AA385" i="1" s="1"/>
  <c r="AA154" i="1"/>
  <c r="AA269" i="1" s="1"/>
  <c r="AA384" i="1" s="1"/>
  <c r="AA153" i="1"/>
  <c r="AA268" i="1" s="1"/>
  <c r="AA383" i="1" s="1"/>
  <c r="AA152" i="1"/>
  <c r="AA267" i="1" s="1"/>
  <c r="AA382" i="1" s="1"/>
  <c r="AA151" i="1"/>
  <c r="AA266" i="1" s="1"/>
  <c r="AA381" i="1" s="1"/>
  <c r="AA150" i="1"/>
  <c r="AA265" i="1" s="1"/>
  <c r="AA380" i="1" s="1"/>
  <c r="AA149" i="1"/>
  <c r="AA264" i="1" s="1"/>
  <c r="AA379" i="1" s="1"/>
  <c r="AA148" i="1"/>
  <c r="AA263" i="1" s="1"/>
  <c r="AA378" i="1" s="1"/>
  <c r="AA147" i="1"/>
  <c r="AA262" i="1" s="1"/>
  <c r="AA377" i="1" s="1"/>
  <c r="AA146" i="1"/>
  <c r="AA261" i="1" s="1"/>
  <c r="AA376" i="1" s="1"/>
  <c r="AA145" i="1"/>
  <c r="AA260" i="1" s="1"/>
  <c r="AA375" i="1" s="1"/>
  <c r="AA144" i="1"/>
  <c r="AA259" i="1" s="1"/>
  <c r="AA374" i="1" s="1"/>
  <c r="AA143" i="1"/>
  <c r="AA258" i="1" s="1"/>
  <c r="AA373" i="1" s="1"/>
  <c r="AA142" i="1"/>
  <c r="AA257" i="1" s="1"/>
  <c r="AA372" i="1" s="1"/>
  <c r="AA141" i="1"/>
  <c r="AA256" i="1" s="1"/>
  <c r="AA371" i="1" s="1"/>
  <c r="AA140" i="1"/>
  <c r="AA255" i="1" s="1"/>
  <c r="AA370" i="1" s="1"/>
  <c r="AA139" i="1"/>
  <c r="AA254" i="1" s="1"/>
  <c r="AA369" i="1" s="1"/>
  <c r="AA138" i="1"/>
  <c r="AA253" i="1" s="1"/>
  <c r="AA368" i="1" s="1"/>
  <c r="AA137" i="1"/>
  <c r="AA252" i="1" s="1"/>
  <c r="AA367" i="1" s="1"/>
  <c r="AA136" i="1"/>
  <c r="AA251" i="1" s="1"/>
  <c r="AA366" i="1" s="1"/>
  <c r="AA135" i="1"/>
  <c r="AA250" i="1" s="1"/>
  <c r="AA365" i="1" s="1"/>
  <c r="AA134" i="1"/>
  <c r="AA249" i="1" s="1"/>
  <c r="AA364" i="1" s="1"/>
  <c r="AA133" i="1"/>
  <c r="AA248" i="1" s="1"/>
  <c r="AA363" i="1" s="1"/>
  <c r="AA132" i="1"/>
  <c r="AA247" i="1" s="1"/>
  <c r="AA362" i="1" s="1"/>
  <c r="AA131" i="1"/>
  <c r="AA246" i="1" s="1"/>
  <c r="AA361" i="1" s="1"/>
  <c r="AA130" i="1"/>
  <c r="AA245" i="1" s="1"/>
  <c r="AA360" i="1" s="1"/>
  <c r="AA129" i="1"/>
  <c r="AA244" i="1" s="1"/>
  <c r="AA359" i="1" s="1"/>
  <c r="AA128" i="1"/>
  <c r="AA243" i="1" s="1"/>
  <c r="AA358" i="1" s="1"/>
  <c r="AA127" i="1"/>
  <c r="AA242" i="1" s="1"/>
  <c r="AA357" i="1" s="1"/>
  <c r="AA126" i="1"/>
  <c r="AA241" i="1" s="1"/>
  <c r="AA356" i="1" s="1"/>
  <c r="AA125" i="1"/>
  <c r="AA240" i="1" s="1"/>
  <c r="AA355" i="1" s="1"/>
  <c r="AA124" i="1"/>
  <c r="AA239" i="1" s="1"/>
  <c r="AA354" i="1" s="1"/>
  <c r="AA123" i="1"/>
  <c r="AA238" i="1" s="1"/>
  <c r="AA353" i="1" s="1"/>
  <c r="AA122" i="1"/>
  <c r="AA237" i="1" s="1"/>
  <c r="AA352" i="1" s="1"/>
  <c r="AA121" i="1"/>
  <c r="AA236" i="1" s="1"/>
  <c r="AA351" i="1" s="1"/>
  <c r="AA120" i="1"/>
  <c r="AA235" i="1" s="1"/>
  <c r="AA350" i="1" s="1"/>
  <c r="AA119" i="1"/>
  <c r="AA234" i="1" s="1"/>
  <c r="AA349" i="1" s="1"/>
  <c r="AA118" i="1"/>
  <c r="AA233" i="1" s="1"/>
  <c r="AA348" i="1" s="1"/>
  <c r="AA117" i="1"/>
  <c r="AA232" i="1" s="1"/>
  <c r="AA347" i="1" s="1"/>
  <c r="AH455" i="3" l="1"/>
  <c r="AI455" i="3" s="1"/>
  <c r="AJ455" i="3" s="1"/>
  <c r="AK455" i="3" s="1"/>
  <c r="AH707" i="3"/>
  <c r="AI707" i="3" s="1"/>
  <c r="AJ707" i="3" s="1"/>
  <c r="AK707" i="3" s="1"/>
  <c r="AH605" i="3"/>
  <c r="AI605" i="3" s="1"/>
  <c r="AJ605" i="3" s="1"/>
  <c r="AK605" i="3" s="1"/>
  <c r="AH698" i="3"/>
  <c r="AI698" i="3" s="1"/>
  <c r="AJ698" i="3" s="1"/>
  <c r="AK698" i="3" s="1"/>
  <c r="AH683" i="3"/>
  <c r="AI683" i="3" s="1"/>
  <c r="AJ683" i="3" s="1"/>
  <c r="AK683" i="3" s="1"/>
  <c r="AH452" i="3"/>
  <c r="AI452" i="3" s="1"/>
  <c r="AJ452" i="3" s="1"/>
  <c r="AK452" i="3" s="1"/>
  <c r="AH398" i="3"/>
  <c r="AI398" i="3" s="1"/>
  <c r="AJ398" i="3" s="1"/>
  <c r="AK398" i="3" s="1"/>
  <c r="AH665" i="3"/>
  <c r="AI665" i="3" s="1"/>
  <c r="AJ665" i="3" s="1"/>
  <c r="AK665" i="3" s="1"/>
  <c r="AH431" i="3"/>
  <c r="AI431" i="3" s="1"/>
  <c r="AJ431" i="3" s="1"/>
  <c r="AK431" i="3" s="1"/>
  <c r="AH634" i="3"/>
  <c r="AI634" i="3" s="1"/>
  <c r="AJ634" i="3" s="1"/>
  <c r="AK634" i="3" s="1"/>
  <c r="AH652" i="3"/>
  <c r="AI652" i="3" s="1"/>
  <c r="AJ652" i="3" s="1"/>
  <c r="AK652" i="3" s="1"/>
  <c r="AH641" i="3"/>
  <c r="AI641" i="3" s="1"/>
  <c r="AJ641" i="3" s="1"/>
  <c r="AK641" i="3" s="1"/>
  <c r="AH408" i="3"/>
  <c r="AI408" i="3" s="1"/>
  <c r="AJ408" i="3" s="1"/>
  <c r="AK408" i="3" s="1"/>
  <c r="AH432" i="3"/>
  <c r="AI432" i="3" s="1"/>
  <c r="AJ432" i="3" s="1"/>
  <c r="AK432" i="3" s="1"/>
  <c r="AH664" i="3"/>
  <c r="AI664" i="3" s="1"/>
  <c r="AJ664" i="3" s="1"/>
  <c r="AK664" i="3" s="1"/>
  <c r="AH447" i="3"/>
  <c r="AI447" i="3" s="1"/>
  <c r="AJ447" i="3" s="1"/>
  <c r="AK447" i="3" s="1"/>
  <c r="AH703" i="3"/>
  <c r="AI703" i="3" s="1"/>
  <c r="AJ703" i="3" s="1"/>
  <c r="AK703" i="3" s="1"/>
  <c r="AH670" i="3"/>
  <c r="AI670" i="3" s="1"/>
  <c r="AJ670" i="3" s="1"/>
  <c r="AK670" i="3" s="1"/>
  <c r="AH378" i="3"/>
  <c r="AI378" i="3" s="1"/>
  <c r="AJ378" i="3" s="1"/>
  <c r="AK378" i="3" s="1"/>
  <c r="AH607" i="3"/>
  <c r="AI607" i="3" s="1"/>
  <c r="AJ607" i="3" s="1"/>
  <c r="AK607" i="3" s="1"/>
  <c r="AH651" i="3"/>
  <c r="AI651" i="3" s="1"/>
  <c r="AJ651" i="3" s="1"/>
  <c r="AK651" i="3" s="1"/>
  <c r="AH616" i="3"/>
  <c r="AI616" i="3" s="1"/>
  <c r="AJ616" i="3" s="1"/>
  <c r="AK616" i="3" s="1"/>
  <c r="AH689" i="3"/>
  <c r="AI689" i="3" s="1"/>
  <c r="AJ689" i="3" s="1"/>
  <c r="AK689" i="3" s="1"/>
  <c r="AH685" i="3"/>
  <c r="AI685" i="3" s="1"/>
  <c r="AJ685" i="3" s="1"/>
  <c r="AK685" i="3" s="1"/>
  <c r="AH657" i="3"/>
  <c r="AI657" i="3" s="1"/>
  <c r="AJ657" i="3" s="1"/>
  <c r="AK657" i="3" s="1"/>
  <c r="AH645" i="3"/>
  <c r="AI645" i="3" s="1"/>
  <c r="AJ645" i="3" s="1"/>
  <c r="AK645" i="3" s="1"/>
  <c r="AH639" i="3"/>
  <c r="AI639" i="3" s="1"/>
  <c r="AJ639" i="3" s="1"/>
  <c r="AK639" i="3" s="1"/>
  <c r="AH633" i="3"/>
  <c r="AI633" i="3" s="1"/>
  <c r="AJ633" i="3" s="1"/>
  <c r="AK633" i="3" s="1"/>
  <c r="AH627" i="3"/>
  <c r="AI627" i="3" s="1"/>
  <c r="AJ627" i="3" s="1"/>
  <c r="AK627" i="3" s="1"/>
  <c r="AH621" i="3"/>
  <c r="AI621" i="3" s="1"/>
  <c r="AJ621" i="3" s="1"/>
  <c r="AK621" i="3" s="1"/>
  <c r="AH615" i="3"/>
  <c r="AI615" i="3" s="1"/>
  <c r="AJ615" i="3" s="1"/>
  <c r="AK615" i="3" s="1"/>
  <c r="AH609" i="3"/>
  <c r="AI609" i="3" s="1"/>
  <c r="AJ609" i="3" s="1"/>
  <c r="AK609" i="3" s="1"/>
  <c r="AH603" i="3"/>
  <c r="AI603" i="3" s="1"/>
  <c r="AJ603" i="3" s="1"/>
  <c r="AK603" i="3" s="1"/>
  <c r="AD602" i="3"/>
  <c r="AH366" i="3"/>
  <c r="AI366" i="3" s="1"/>
  <c r="AJ366" i="3" s="1"/>
  <c r="AK366" i="3" s="1"/>
  <c r="AH453" i="3"/>
  <c r="AI453" i="3" s="1"/>
  <c r="AJ453" i="3" s="1"/>
  <c r="AK453" i="3" s="1"/>
  <c r="AH392" i="3"/>
  <c r="AI392" i="3" s="1"/>
  <c r="AJ392" i="3" s="1"/>
  <c r="AK392" i="3" s="1"/>
  <c r="AJ363" i="3"/>
  <c r="AH389" i="3"/>
  <c r="AI389" i="3" s="1"/>
  <c r="AJ389" i="3" s="1"/>
  <c r="AK389" i="3" s="1"/>
  <c r="AH465" i="3"/>
  <c r="AI465" i="3" s="1"/>
  <c r="AJ465" i="3" s="1"/>
  <c r="AK465" i="3" s="1"/>
  <c r="AH440" i="3"/>
  <c r="AI440" i="3" s="1"/>
  <c r="AJ440" i="3" s="1"/>
  <c r="AK440" i="3" s="1"/>
  <c r="AF602" i="3"/>
  <c r="AH602" i="3" s="1"/>
  <c r="AI602" i="3" s="1"/>
  <c r="AJ602" i="3" s="1"/>
  <c r="AK602" i="3" s="1"/>
  <c r="AJ481" i="3"/>
  <c r="AI480" i="3"/>
  <c r="BS82" i="1"/>
  <c r="CE76" i="1"/>
  <c r="CQ102" i="1"/>
  <c r="CM36" i="1"/>
  <c r="BW28" i="1"/>
  <c r="BW95" i="1"/>
  <c r="CE54" i="1"/>
  <c r="BO54" i="1"/>
  <c r="BO51" i="1"/>
  <c r="CQ35" i="1"/>
  <c r="CI59" i="1"/>
  <c r="BW75" i="1"/>
  <c r="CE47" i="1"/>
  <c r="BO52" i="1"/>
  <c r="CI88" i="1"/>
  <c r="BW66" i="1"/>
  <c r="CQ83" i="1"/>
  <c r="CA67" i="1"/>
  <c r="BW48" i="1"/>
  <c r="CA26" i="1"/>
  <c r="CM59" i="1"/>
  <c r="BO65" i="1"/>
  <c r="BO66" i="1"/>
  <c r="CE58" i="1"/>
  <c r="BO33" i="1"/>
  <c r="BS78" i="1"/>
  <c r="CE80" i="1"/>
  <c r="CQ44" i="1"/>
  <c r="BW58" i="1"/>
  <c r="BO82" i="1"/>
  <c r="CQ78" i="1"/>
  <c r="CI114" i="1"/>
  <c r="CE60" i="1"/>
  <c r="BS66" i="1"/>
  <c r="CE109" i="1"/>
  <c r="BW30" i="1"/>
  <c r="CM57" i="1"/>
  <c r="CE81" i="1"/>
  <c r="CA88" i="1"/>
  <c r="BO38" i="1"/>
  <c r="BO108" i="1"/>
  <c r="CI28" i="1"/>
  <c r="CI111" i="1"/>
  <c r="CM101" i="1"/>
  <c r="BW77" i="1"/>
  <c r="BS33" i="1"/>
  <c r="CM102" i="1"/>
  <c r="CM30" i="1"/>
  <c r="CM47" i="1"/>
  <c r="CE95" i="1"/>
  <c r="CQ88" i="1"/>
  <c r="CE93" i="1"/>
  <c r="BO93" i="1"/>
  <c r="CQ96" i="1"/>
  <c r="CA66" i="1"/>
  <c r="CQ41" i="1"/>
  <c r="BO101" i="1"/>
  <c r="BS70" i="1"/>
  <c r="BW14" i="1"/>
  <c r="BW59" i="1"/>
  <c r="CE75" i="1"/>
  <c r="CQ111" i="1"/>
  <c r="CM111" i="1"/>
  <c r="BW90" i="1"/>
  <c r="BO90" i="1"/>
  <c r="CE111" i="1"/>
  <c r="BO21" i="1"/>
  <c r="CE77" i="1"/>
  <c r="CM88" i="1"/>
  <c r="CQ45" i="1"/>
  <c r="BW86" i="1"/>
  <c r="CQ75" i="1"/>
  <c r="CA63" i="1"/>
  <c r="BW45" i="1"/>
  <c r="BW51" i="1"/>
  <c r="BW80" i="1"/>
  <c r="BO92" i="1"/>
  <c r="BO32" i="1"/>
  <c r="BO55" i="1"/>
  <c r="CQ37" i="1"/>
  <c r="CA37" i="1"/>
  <c r="BO91" i="1"/>
  <c r="CI57" i="1"/>
  <c r="BS72" i="1"/>
  <c r="CE41" i="1"/>
  <c r="CQ17" i="1"/>
  <c r="CE35" i="1"/>
  <c r="CQ39" i="1"/>
  <c r="CA51" i="1"/>
  <c r="BS111" i="1"/>
  <c r="BS57" i="1"/>
  <c r="BW68" i="1"/>
  <c r="BO80" i="1"/>
  <c r="CM39" i="1"/>
  <c r="CM43" i="1"/>
  <c r="BO43" i="1"/>
  <c r="CA35" i="1"/>
  <c r="CQ57" i="1"/>
  <c r="CA56" i="1"/>
  <c r="BS31" i="1"/>
  <c r="BS53" i="1"/>
  <c r="BO111" i="1"/>
  <c r="BW89" i="1"/>
  <c r="CQ110" i="1"/>
  <c r="CI74" i="1"/>
  <c r="CI63" i="1"/>
  <c r="BS2" i="1"/>
  <c r="D426" i="2"/>
  <c r="J312" i="2" a="1"/>
  <c r="J312" i="2" s="1"/>
  <c r="I312" i="2" a="1"/>
  <c r="I312" i="2" s="1"/>
  <c r="H312" i="2" a="1"/>
  <c r="H312" i="2" s="1"/>
  <c r="G312" i="2" a="1"/>
  <c r="G312" i="2" s="1"/>
  <c r="D374" i="2"/>
  <c r="I260" i="2" a="1"/>
  <c r="I260" i="2" s="1"/>
  <c r="H260" i="2" a="1"/>
  <c r="H260" i="2" s="1"/>
  <c r="G260" i="2" a="1"/>
  <c r="G260" i="2" s="1"/>
  <c r="J260" i="2" a="1"/>
  <c r="J260" i="2" s="1"/>
  <c r="D350" i="2"/>
  <c r="J236" i="2" a="1"/>
  <c r="J236" i="2" s="1"/>
  <c r="H236" i="2" a="1"/>
  <c r="H236" i="2" s="1"/>
  <c r="G236" i="2" a="1"/>
  <c r="G236" i="2" s="1"/>
  <c r="I236" i="2" a="1"/>
  <c r="I236" i="2" s="1"/>
  <c r="D453" i="2"/>
  <c r="J339" i="2" a="1"/>
  <c r="J339" i="2" s="1"/>
  <c r="I339" i="2" a="1"/>
  <c r="I339" i="2" s="1"/>
  <c r="H339" i="2" a="1"/>
  <c r="H339" i="2" s="1"/>
  <c r="G339" i="2" a="1"/>
  <c r="G339" i="2" s="1"/>
  <c r="D433" i="2"/>
  <c r="J319" i="2" a="1"/>
  <c r="J319" i="2" s="1"/>
  <c r="I319" i="2" a="1"/>
  <c r="I319" i="2" s="1"/>
  <c r="H319" i="2" a="1"/>
  <c r="H319" i="2" s="1"/>
  <c r="G319" i="2" a="1"/>
  <c r="G319" i="2" s="1"/>
  <c r="D361" i="2"/>
  <c r="G247" i="2" a="1"/>
  <c r="G247" i="2" s="1"/>
  <c r="I247" i="2" a="1"/>
  <c r="I247" i="2" s="1"/>
  <c r="H247" i="2" a="1"/>
  <c r="H247" i="2" s="1"/>
  <c r="J247" i="2" a="1"/>
  <c r="J247" i="2" s="1"/>
  <c r="D463" i="2"/>
  <c r="G349" i="2" a="1"/>
  <c r="G349" i="2" s="1"/>
  <c r="J349" i="2" a="1"/>
  <c r="J349" i="2" s="1"/>
  <c r="I349" i="2" a="1"/>
  <c r="I349" i="2" s="1"/>
  <c r="H349" i="2" a="1"/>
  <c r="H349" i="2" s="1"/>
  <c r="D428" i="2"/>
  <c r="J314" i="2" a="1"/>
  <c r="J314" i="2" s="1"/>
  <c r="H314" i="2" a="1"/>
  <c r="H314" i="2" s="1"/>
  <c r="G314" i="2" a="1"/>
  <c r="G314" i="2" s="1"/>
  <c r="I314" i="2" a="1"/>
  <c r="I314" i="2" s="1"/>
  <c r="D376" i="2"/>
  <c r="J262" i="2" a="1"/>
  <c r="J262" i="2" s="1"/>
  <c r="I262" i="2" a="1"/>
  <c r="I262" i="2" s="1"/>
  <c r="H262" i="2" a="1"/>
  <c r="H262" i="2" s="1"/>
  <c r="G262" i="2" a="1"/>
  <c r="G262" i="2" s="1"/>
  <c r="D435" i="2"/>
  <c r="J321" i="2" a="1"/>
  <c r="J321" i="2" s="1"/>
  <c r="I321" i="2" a="1"/>
  <c r="I321" i="2" s="1"/>
  <c r="G321" i="2" a="1"/>
  <c r="G321" i="2" s="1"/>
  <c r="H321" i="2" a="1"/>
  <c r="H321" i="2" s="1"/>
  <c r="D415" i="2"/>
  <c r="J301" i="2" a="1"/>
  <c r="J301" i="2" s="1"/>
  <c r="I301" i="2" a="1"/>
  <c r="I301" i="2" s="1"/>
  <c r="H301" i="2" a="1"/>
  <c r="H301" i="2" s="1"/>
  <c r="G301" i="2" a="1"/>
  <c r="G301" i="2" s="1"/>
  <c r="D460" i="2"/>
  <c r="I346" i="2" a="1"/>
  <c r="I346" i="2" s="1"/>
  <c r="H346" i="2" a="1"/>
  <c r="H346" i="2" s="1"/>
  <c r="G346" i="2" a="1"/>
  <c r="G346" i="2" s="1"/>
  <c r="J346" i="2" a="1"/>
  <c r="J346" i="2" s="1"/>
  <c r="D446" i="2"/>
  <c r="J332" i="2" a="1"/>
  <c r="J332" i="2" s="1"/>
  <c r="I332" i="2" a="1"/>
  <c r="I332" i="2" s="1"/>
  <c r="H332" i="2" a="1"/>
  <c r="H332" i="2" s="1"/>
  <c r="G332" i="2" a="1"/>
  <c r="G332" i="2" s="1"/>
  <c r="D394" i="2"/>
  <c r="H280" i="2" a="1"/>
  <c r="H280" i="2" s="1"/>
  <c r="G280" i="2" a="1"/>
  <c r="G280" i="2" s="1"/>
  <c r="J280" i="2" a="1"/>
  <c r="J280" i="2" s="1"/>
  <c r="I280" i="2" a="1"/>
  <c r="I280" i="2" s="1"/>
  <c r="D401" i="2"/>
  <c r="J287" i="2" a="1"/>
  <c r="J287" i="2" s="1"/>
  <c r="G287" i="2" a="1"/>
  <c r="G287" i="2" s="1"/>
  <c r="I287" i="2" a="1"/>
  <c r="I287" i="2" s="1"/>
  <c r="H287" i="2" a="1"/>
  <c r="H287" i="2" s="1"/>
  <c r="D381" i="2"/>
  <c r="H267" i="2" a="1"/>
  <c r="H267" i="2" s="1"/>
  <c r="G267" i="2" a="1"/>
  <c r="G267" i="2" s="1"/>
  <c r="J267" i="2" a="1"/>
  <c r="J267" i="2" s="1"/>
  <c r="I267" i="2" a="1"/>
  <c r="I267" i="2" s="1"/>
  <c r="D416" i="2"/>
  <c r="G302" i="2" a="1"/>
  <c r="G302" i="2" s="1"/>
  <c r="J302" i="2" a="1"/>
  <c r="J302" i="2" s="1"/>
  <c r="H302" i="2" a="1"/>
  <c r="H302" i="2" s="1"/>
  <c r="I302" i="2" a="1"/>
  <c r="I302" i="2" s="1"/>
  <c r="D396" i="2"/>
  <c r="J282" i="2" a="1"/>
  <c r="J282" i="2" s="1"/>
  <c r="I282" i="2" a="1"/>
  <c r="I282" i="2" s="1"/>
  <c r="H282" i="2" a="1"/>
  <c r="H282" i="2" s="1"/>
  <c r="G282" i="2" a="1"/>
  <c r="G282" i="2" s="1"/>
  <c r="D455" i="2"/>
  <c r="J341" i="2" a="1"/>
  <c r="J341" i="2" s="1"/>
  <c r="I341" i="2" a="1"/>
  <c r="I341" i="2" s="1"/>
  <c r="H341" i="2" a="1"/>
  <c r="H341" i="2" s="1"/>
  <c r="G341" i="2" a="1"/>
  <c r="G341" i="2" s="1"/>
  <c r="D383" i="2"/>
  <c r="H269" i="2" a="1"/>
  <c r="H269" i="2" s="1"/>
  <c r="G269" i="2" a="1"/>
  <c r="G269" i="2" s="1"/>
  <c r="J269" i="2" a="1"/>
  <c r="J269" i="2" s="1"/>
  <c r="I269" i="2" a="1"/>
  <c r="I269" i="2" s="1"/>
  <c r="D363" i="2"/>
  <c r="I249" i="2" a="1"/>
  <c r="I249" i="2" s="1"/>
  <c r="H249" i="2" a="1"/>
  <c r="H249" i="2" s="1"/>
  <c r="G249" i="2" a="1"/>
  <c r="G249" i="2" s="1"/>
  <c r="J249" i="2" a="1"/>
  <c r="J249" i="2" s="1"/>
  <c r="D351" i="2"/>
  <c r="J237" i="2" a="1"/>
  <c r="J237" i="2" s="1"/>
  <c r="I237" i="2" a="1"/>
  <c r="I237" i="2" s="1"/>
  <c r="H237" i="2" a="1"/>
  <c r="H237" i="2" s="1"/>
  <c r="G237" i="2" a="1"/>
  <c r="G237" i="2" s="1"/>
  <c r="D454" i="2"/>
  <c r="H340" i="2" a="1"/>
  <c r="H340" i="2" s="1"/>
  <c r="G340" i="2" a="1"/>
  <c r="G340" i="2" s="1"/>
  <c r="J340" i="2" a="1"/>
  <c r="J340" i="2" s="1"/>
  <c r="I340" i="2" a="1"/>
  <c r="I340" i="2" s="1"/>
  <c r="D434" i="2"/>
  <c r="I320" i="2" a="1"/>
  <c r="I320" i="2" s="1"/>
  <c r="G320" i="2" a="1"/>
  <c r="G320" i="2" s="1"/>
  <c r="J320" i="2" a="1"/>
  <c r="J320" i="2" s="1"/>
  <c r="H320" i="2" a="1"/>
  <c r="H320" i="2" s="1"/>
  <c r="D414" i="2"/>
  <c r="G300" i="2" a="1"/>
  <c r="G300" i="2" s="1"/>
  <c r="I300" i="2" a="1"/>
  <c r="I300" i="2" s="1"/>
  <c r="H300" i="2" a="1"/>
  <c r="H300" i="2" s="1"/>
  <c r="J300" i="2" a="1"/>
  <c r="J300" i="2" s="1"/>
  <c r="D362" i="2"/>
  <c r="J248" i="2" a="1"/>
  <c r="J248" i="2" s="1"/>
  <c r="I248" i="2" a="1"/>
  <c r="I248" i="2" s="1"/>
  <c r="H248" i="2" a="1"/>
  <c r="H248" i="2" s="1"/>
  <c r="G248" i="2" a="1"/>
  <c r="G248" i="2" s="1"/>
  <c r="D441" i="2"/>
  <c r="H327" i="2" a="1"/>
  <c r="H327" i="2" s="1"/>
  <c r="J327" i="2" a="1"/>
  <c r="J327" i="2" s="1"/>
  <c r="I327" i="2" a="1"/>
  <c r="I327" i="2" s="1"/>
  <c r="G327" i="2" a="1"/>
  <c r="G327" i="2" s="1"/>
  <c r="D448" i="2"/>
  <c r="J334" i="2" a="1"/>
  <c r="J334" i="2" s="1"/>
  <c r="I334" i="2" a="1"/>
  <c r="I334" i="2" s="1"/>
  <c r="H334" i="2" a="1"/>
  <c r="H334" i="2" s="1"/>
  <c r="G334" i="2" a="1"/>
  <c r="G334" i="2" s="1"/>
  <c r="D364" i="2"/>
  <c r="J250" i="2" a="1"/>
  <c r="J250" i="2" s="1"/>
  <c r="I250" i="2" a="1"/>
  <c r="I250" i="2" s="1"/>
  <c r="G250" i="2" a="1"/>
  <c r="G250" i="2" s="1"/>
  <c r="H250" i="2" a="1"/>
  <c r="H250" i="2" s="1"/>
  <c r="D423" i="2"/>
  <c r="I309" i="2" a="1"/>
  <c r="I309" i="2" s="1"/>
  <c r="G309" i="2" a="1"/>
  <c r="G309" i="2" s="1"/>
  <c r="J309" i="2" a="1"/>
  <c r="J309" i="2" s="1"/>
  <c r="H309" i="2" a="1"/>
  <c r="H309" i="2" s="1"/>
  <c r="D403" i="2"/>
  <c r="G289" i="2" a="1"/>
  <c r="G289" i="2" s="1"/>
  <c r="I289" i="2" a="1"/>
  <c r="I289" i="2" s="1"/>
  <c r="H289" i="2" a="1"/>
  <c r="H289" i="2" s="1"/>
  <c r="J289" i="2" a="1"/>
  <c r="J289" i="2" s="1"/>
  <c r="D375" i="2"/>
  <c r="J261" i="2" a="1"/>
  <c r="J261" i="2" s="1"/>
  <c r="I261" i="2" a="1"/>
  <c r="I261" i="2" s="1"/>
  <c r="G261" i="2" a="1"/>
  <c r="G261" i="2" s="1"/>
  <c r="H261" i="2" a="1"/>
  <c r="H261" i="2" s="1"/>
  <c r="D382" i="2"/>
  <c r="J268" i="2" a="1"/>
  <c r="J268" i="2" s="1"/>
  <c r="I268" i="2" a="1"/>
  <c r="I268" i="2" s="1"/>
  <c r="H268" i="2" a="1"/>
  <c r="H268" i="2" s="1"/>
  <c r="G268" i="2" a="1"/>
  <c r="G268" i="2" s="1"/>
  <c r="D461" i="2"/>
  <c r="J347" i="2" a="1"/>
  <c r="J347" i="2" s="1"/>
  <c r="G347" i="2" a="1"/>
  <c r="G347" i="2" s="1"/>
  <c r="I347" i="2" a="1"/>
  <c r="I347" i="2" s="1"/>
  <c r="H347" i="2" a="1"/>
  <c r="H347" i="2" s="1"/>
  <c r="D421" i="2"/>
  <c r="G307" i="2" a="1"/>
  <c r="G307" i="2" s="1"/>
  <c r="J307" i="2" a="1"/>
  <c r="J307" i="2" s="1"/>
  <c r="I307" i="2" a="1"/>
  <c r="I307" i="2" s="1"/>
  <c r="H307" i="2" a="1"/>
  <c r="H307" i="2" s="1"/>
  <c r="D389" i="2"/>
  <c r="J275" i="2" a="1"/>
  <c r="J275" i="2" s="1"/>
  <c r="I275" i="2" a="1"/>
  <c r="I275" i="2" s="1"/>
  <c r="H275" i="2" a="1"/>
  <c r="H275" i="2" s="1"/>
  <c r="G275" i="2" a="1"/>
  <c r="G275" i="2" s="1"/>
  <c r="D369" i="2"/>
  <c r="J255" i="2" a="1"/>
  <c r="J255" i="2" s="1"/>
  <c r="I255" i="2" a="1"/>
  <c r="I255" i="2" s="1"/>
  <c r="H255" i="2" a="1"/>
  <c r="H255" i="2" s="1"/>
  <c r="G255" i="2" a="1"/>
  <c r="G255" i="2" s="1"/>
  <c r="D357" i="2"/>
  <c r="J243" i="2" a="1"/>
  <c r="J243" i="2" s="1"/>
  <c r="I243" i="2" a="1"/>
  <c r="I243" i="2" s="1"/>
  <c r="H243" i="2" a="1"/>
  <c r="H243" i="2" s="1"/>
  <c r="G243" i="2" a="1"/>
  <c r="G243" i="2" s="1"/>
  <c r="D436" i="2"/>
  <c r="H322" i="2" a="1"/>
  <c r="H322" i="2" s="1"/>
  <c r="G322" i="2" a="1"/>
  <c r="G322" i="2" s="1"/>
  <c r="J322" i="2" a="1"/>
  <c r="J322" i="2" s="1"/>
  <c r="I322" i="2" a="1"/>
  <c r="I322" i="2" s="1"/>
  <c r="D404" i="2"/>
  <c r="J290" i="2" a="1"/>
  <c r="J290" i="2" s="1"/>
  <c r="I290" i="2" a="1"/>
  <c r="I290" i="2" s="1"/>
  <c r="H290" i="2" a="1"/>
  <c r="H290" i="2" s="1"/>
  <c r="G290" i="2" a="1"/>
  <c r="G290" i="2" s="1"/>
  <c r="D384" i="2"/>
  <c r="J270" i="2" a="1"/>
  <c r="J270" i="2" s="1"/>
  <c r="I270" i="2" a="1"/>
  <c r="I270" i="2" s="1"/>
  <c r="H270" i="2" a="1"/>
  <c r="H270" i="2" s="1"/>
  <c r="G270" i="2" a="1"/>
  <c r="G270" i="2" s="1"/>
  <c r="D352" i="2"/>
  <c r="G238" i="2" a="1"/>
  <c r="G238" i="2" s="1"/>
  <c r="J238" i="2" a="1"/>
  <c r="J238" i="2" s="1"/>
  <c r="I238" i="2" a="1"/>
  <c r="I238" i="2" s="1"/>
  <c r="H238" i="2" a="1"/>
  <c r="H238" i="2" s="1"/>
  <c r="D443" i="2"/>
  <c r="I329" i="2" a="1"/>
  <c r="I329" i="2" s="1"/>
  <c r="H329" i="2" a="1"/>
  <c r="H329" i="2" s="1"/>
  <c r="G329" i="2" a="1"/>
  <c r="G329" i="2" s="1"/>
  <c r="J329" i="2" a="1"/>
  <c r="J329" i="2" s="1"/>
  <c r="D371" i="2"/>
  <c r="J257" i="2" a="1"/>
  <c r="J257" i="2" s="1"/>
  <c r="I257" i="2" a="1"/>
  <c r="I257" i="2" s="1"/>
  <c r="H257" i="2" a="1"/>
  <c r="H257" i="2" s="1"/>
  <c r="G257" i="2" a="1"/>
  <c r="G257" i="2" s="1"/>
  <c r="D393" i="2"/>
  <c r="J279" i="2" a="1"/>
  <c r="J279" i="2" s="1"/>
  <c r="I279" i="2" a="1"/>
  <c r="I279" i="2" s="1"/>
  <c r="H279" i="2" a="1"/>
  <c r="H279" i="2" s="1"/>
  <c r="G279" i="2" a="1"/>
  <c r="G279" i="2" s="1"/>
  <c r="D395" i="2"/>
  <c r="J281" i="2" a="1"/>
  <c r="J281" i="2" s="1"/>
  <c r="I281" i="2" a="1"/>
  <c r="I281" i="2" s="1"/>
  <c r="G281" i="2" a="1"/>
  <c r="G281" i="2" s="1"/>
  <c r="H281" i="2" a="1"/>
  <c r="H281" i="2" s="1"/>
  <c r="D422" i="2"/>
  <c r="J308" i="2" a="1"/>
  <c r="J308" i="2" s="1"/>
  <c r="I308" i="2" a="1"/>
  <c r="I308" i="2" s="1"/>
  <c r="H308" i="2" a="1"/>
  <c r="H308" i="2" s="1"/>
  <c r="G308" i="2" a="1"/>
  <c r="G308" i="2" s="1"/>
  <c r="D402" i="2"/>
  <c r="I288" i="2" a="1"/>
  <c r="I288" i="2" s="1"/>
  <c r="H288" i="2" a="1"/>
  <c r="H288" i="2" s="1"/>
  <c r="G288" i="2" a="1"/>
  <c r="G288" i="2" s="1"/>
  <c r="J288" i="2" a="1"/>
  <c r="J288" i="2" s="1"/>
  <c r="D409" i="2"/>
  <c r="I295" i="2" a="1"/>
  <c r="I295" i="2" s="1"/>
  <c r="H295" i="2" a="1"/>
  <c r="H295" i="2" s="1"/>
  <c r="G295" i="2" a="1"/>
  <c r="G295" i="2" s="1"/>
  <c r="J295" i="2" a="1"/>
  <c r="J295" i="2" s="1"/>
  <c r="D456" i="2"/>
  <c r="I342" i="2" a="1"/>
  <c r="I342" i="2" s="1"/>
  <c r="H342" i="2" a="1"/>
  <c r="H342" i="2" s="1"/>
  <c r="G342" i="2" a="1"/>
  <c r="G342" i="2" s="1"/>
  <c r="J342" i="2" a="1"/>
  <c r="J342" i="2" s="1"/>
  <c r="D424" i="2"/>
  <c r="J310" i="2" a="1"/>
  <c r="J310" i="2" s="1"/>
  <c r="I310" i="2" a="1"/>
  <c r="I310" i="2" s="1"/>
  <c r="H310" i="2" a="1"/>
  <c r="H310" i="2" s="1"/>
  <c r="G310" i="2" a="1"/>
  <c r="G310" i="2" s="1"/>
  <c r="D391" i="2"/>
  <c r="J277" i="2" a="1"/>
  <c r="J277" i="2" s="1"/>
  <c r="I277" i="2" a="1"/>
  <c r="I277" i="2" s="1"/>
  <c r="H277" i="2" a="1"/>
  <c r="H277" i="2" s="1"/>
  <c r="G277" i="2" a="1"/>
  <c r="G277" i="2" s="1"/>
  <c r="D462" i="2"/>
  <c r="J348" i="2" a="1"/>
  <c r="J348" i="2" s="1"/>
  <c r="I348" i="2" a="1"/>
  <c r="I348" i="2" s="1"/>
  <c r="H348" i="2" a="1"/>
  <c r="H348" i="2" s="1"/>
  <c r="G348" i="2" a="1"/>
  <c r="G348" i="2" s="1"/>
  <c r="D442" i="2"/>
  <c r="J328" i="2" a="1"/>
  <c r="J328" i="2" s="1"/>
  <c r="I328" i="2" a="1"/>
  <c r="I328" i="2" s="1"/>
  <c r="H328" i="2" a="1"/>
  <c r="H328" i="2" s="1"/>
  <c r="G328" i="2" a="1"/>
  <c r="G328" i="2" s="1"/>
  <c r="D370" i="2"/>
  <c r="H256" i="2" a="1"/>
  <c r="H256" i="2" s="1"/>
  <c r="G256" i="2" a="1"/>
  <c r="G256" i="2" s="1"/>
  <c r="J256" i="2" a="1"/>
  <c r="J256" i="2" s="1"/>
  <c r="I256" i="2" a="1"/>
  <c r="I256" i="2" s="1"/>
  <c r="D449" i="2"/>
  <c r="H335" i="2" a="1"/>
  <c r="H335" i="2" s="1"/>
  <c r="G335" i="2" a="1"/>
  <c r="G335" i="2" s="1"/>
  <c r="J335" i="2" a="1"/>
  <c r="J335" i="2" s="1"/>
  <c r="I335" i="2" a="1"/>
  <c r="I335" i="2" s="1"/>
  <c r="D429" i="2"/>
  <c r="I315" i="2" a="1"/>
  <c r="I315" i="2" s="1"/>
  <c r="H315" i="2" a="1"/>
  <c r="H315" i="2" s="1"/>
  <c r="G315" i="2" a="1"/>
  <c r="G315" i="2" s="1"/>
  <c r="J315" i="2" a="1"/>
  <c r="J315" i="2" s="1"/>
  <c r="D377" i="2"/>
  <c r="I263" i="2" a="1"/>
  <c r="I263" i="2" s="1"/>
  <c r="H263" i="2" a="1"/>
  <c r="H263" i="2" s="1"/>
  <c r="G263" i="2" a="1"/>
  <c r="G263" i="2" s="1"/>
  <c r="J263" i="2" a="1"/>
  <c r="J263" i="2" s="1"/>
  <c r="D392" i="2"/>
  <c r="H278" i="2" a="1"/>
  <c r="H278" i="2" s="1"/>
  <c r="G278" i="2" a="1"/>
  <c r="G278" i="2" s="1"/>
  <c r="J278" i="2" a="1"/>
  <c r="J278" i="2" s="1"/>
  <c r="I278" i="2" a="1"/>
  <c r="I278" i="2" s="1"/>
  <c r="D372" i="2"/>
  <c r="I258" i="2" a="1"/>
  <c r="I258" i="2" s="1"/>
  <c r="H258" i="2" a="1"/>
  <c r="H258" i="2" s="1"/>
  <c r="G258" i="2" a="1"/>
  <c r="G258" i="2" s="1"/>
  <c r="J258" i="2" a="1"/>
  <c r="J258" i="2" s="1"/>
  <c r="D451" i="2"/>
  <c r="H337" i="2" a="1"/>
  <c r="H337" i="2" s="1"/>
  <c r="G337" i="2" a="1"/>
  <c r="G337" i="2" s="1"/>
  <c r="J337" i="2" a="1"/>
  <c r="J337" i="2" s="1"/>
  <c r="I337" i="2" a="1"/>
  <c r="I337" i="2" s="1"/>
  <c r="D431" i="2"/>
  <c r="J317" i="2" a="1"/>
  <c r="J317" i="2" s="1"/>
  <c r="I317" i="2" a="1"/>
  <c r="I317" i="2" s="1"/>
  <c r="H317" i="2" a="1"/>
  <c r="H317" i="2" s="1"/>
  <c r="G317" i="2" a="1"/>
  <c r="G317" i="2" s="1"/>
  <c r="D411" i="2"/>
  <c r="J297" i="2" a="1"/>
  <c r="J297" i="2" s="1"/>
  <c r="I297" i="2" a="1"/>
  <c r="I297" i="2" s="1"/>
  <c r="H297" i="2" a="1"/>
  <c r="H297" i="2" s="1"/>
  <c r="G297" i="2" a="1"/>
  <c r="G297" i="2" s="1"/>
  <c r="D359" i="2"/>
  <c r="J245" i="2" a="1"/>
  <c r="J245" i="2" s="1"/>
  <c r="H245" i="2" a="1"/>
  <c r="H245" i="2" s="1"/>
  <c r="G245" i="2" a="1"/>
  <c r="G245" i="2" s="1"/>
  <c r="I245" i="2" a="1"/>
  <c r="I245" i="2" s="1"/>
  <c r="D440" i="2"/>
  <c r="I326" i="2" a="1"/>
  <c r="I326" i="2" s="1"/>
  <c r="H326" i="2" a="1"/>
  <c r="H326" i="2" s="1"/>
  <c r="G326" i="2" a="1"/>
  <c r="G326" i="2" s="1"/>
  <c r="J326" i="2" a="1"/>
  <c r="J326" i="2" s="1"/>
  <c r="D410" i="2"/>
  <c r="G296" i="2" a="1"/>
  <c r="G296" i="2" s="1"/>
  <c r="J296" i="2" a="1"/>
  <c r="J296" i="2" s="1"/>
  <c r="I296" i="2" a="1"/>
  <c r="I296" i="2" s="1"/>
  <c r="H296" i="2" a="1"/>
  <c r="H296" i="2" s="1"/>
  <c r="D390" i="2"/>
  <c r="G276" i="2" a="1"/>
  <c r="G276" i="2" s="1"/>
  <c r="J276" i="2" a="1"/>
  <c r="J276" i="2" s="1"/>
  <c r="I276" i="2" a="1"/>
  <c r="I276" i="2" s="1"/>
  <c r="H276" i="2" a="1"/>
  <c r="H276" i="2" s="1"/>
  <c r="D397" i="2"/>
  <c r="J283" i="2" a="1"/>
  <c r="J283" i="2" s="1"/>
  <c r="I283" i="2" a="1"/>
  <c r="I283" i="2" s="1"/>
  <c r="H283" i="2" a="1"/>
  <c r="H283" i="2" s="1"/>
  <c r="G283" i="2" a="1"/>
  <c r="G283" i="2" s="1"/>
  <c r="D444" i="2"/>
  <c r="J330" i="2" a="1"/>
  <c r="J330" i="2" s="1"/>
  <c r="I330" i="2" a="1"/>
  <c r="I330" i="2" s="1"/>
  <c r="H330" i="2" a="1"/>
  <c r="H330" i="2" s="1"/>
  <c r="G330" i="2" a="1"/>
  <c r="G330" i="2" s="1"/>
  <c r="D412" i="2"/>
  <c r="H298" i="2" a="1"/>
  <c r="H298" i="2" s="1"/>
  <c r="G298" i="2" a="1"/>
  <c r="G298" i="2" s="1"/>
  <c r="J298" i="2" a="1"/>
  <c r="J298" i="2" s="1"/>
  <c r="I298" i="2" a="1"/>
  <c r="I298" i="2" s="1"/>
  <c r="D360" i="2"/>
  <c r="J246" i="2" a="1"/>
  <c r="J246" i="2" s="1"/>
  <c r="I246" i="2" a="1"/>
  <c r="I246" i="2" s="1"/>
  <c r="H246" i="2" a="1"/>
  <c r="H246" i="2" s="1"/>
  <c r="G246" i="2" a="1"/>
  <c r="G246" i="2" s="1"/>
  <c r="D379" i="2"/>
  <c r="G265" i="2" a="1"/>
  <c r="G265" i="2" s="1"/>
  <c r="J265" i="2" a="1"/>
  <c r="J265" i="2" s="1"/>
  <c r="H265" i="2" a="1"/>
  <c r="H265" i="2" s="1"/>
  <c r="I265" i="2" a="1"/>
  <c r="I265" i="2" s="1"/>
  <c r="D406" i="2"/>
  <c r="J292" i="2" a="1"/>
  <c r="J292" i="2" s="1"/>
  <c r="I292" i="2" a="1"/>
  <c r="I292" i="2" s="1"/>
  <c r="H292" i="2" a="1"/>
  <c r="H292" i="2" s="1"/>
  <c r="G292" i="2" a="1"/>
  <c r="G292" i="2" s="1"/>
  <c r="D450" i="2"/>
  <c r="J336" i="2" a="1"/>
  <c r="J336" i="2" s="1"/>
  <c r="I336" i="2" a="1"/>
  <c r="I336" i="2" s="1"/>
  <c r="G336" i="2" a="1"/>
  <c r="G336" i="2" s="1"/>
  <c r="H336" i="2" a="1"/>
  <c r="H336" i="2" s="1"/>
  <c r="D430" i="2"/>
  <c r="J316" i="2" a="1"/>
  <c r="J316" i="2" s="1"/>
  <c r="I316" i="2" a="1"/>
  <c r="I316" i="2" s="1"/>
  <c r="H316" i="2" a="1"/>
  <c r="H316" i="2" s="1"/>
  <c r="G316" i="2" a="1"/>
  <c r="G316" i="2" s="1"/>
  <c r="D358" i="2"/>
  <c r="I244" i="2" a="1"/>
  <c r="I244" i="2" s="1"/>
  <c r="H244" i="2" a="1"/>
  <c r="H244" i="2" s="1"/>
  <c r="G244" i="2" a="1"/>
  <c r="G244" i="2" s="1"/>
  <c r="J244" i="2" a="1"/>
  <c r="J244" i="2" s="1"/>
  <c r="D437" i="2"/>
  <c r="J323" i="2" a="1"/>
  <c r="J323" i="2" s="1"/>
  <c r="I323" i="2" a="1"/>
  <c r="I323" i="2" s="1"/>
  <c r="H323" i="2" a="1"/>
  <c r="H323" i="2" s="1"/>
  <c r="G323" i="2" a="1"/>
  <c r="G323" i="2" s="1"/>
  <c r="D417" i="2"/>
  <c r="J303" i="2" a="1"/>
  <c r="J303" i="2" s="1"/>
  <c r="I303" i="2" a="1"/>
  <c r="I303" i="2" s="1"/>
  <c r="H303" i="2" a="1"/>
  <c r="H303" i="2" s="1"/>
  <c r="G303" i="2" a="1"/>
  <c r="G303" i="2" s="1"/>
  <c r="D365" i="2"/>
  <c r="I251" i="2" a="1"/>
  <c r="I251" i="2" s="1"/>
  <c r="H251" i="2" a="1"/>
  <c r="H251" i="2" s="1"/>
  <c r="G251" i="2" a="1"/>
  <c r="G251" i="2" s="1"/>
  <c r="J251" i="2" a="1"/>
  <c r="J251" i="2" s="1"/>
  <c r="D353" i="2"/>
  <c r="J239" i="2" a="1"/>
  <c r="J239" i="2" s="1"/>
  <c r="I239" i="2" a="1"/>
  <c r="I239" i="2" s="1"/>
  <c r="H239" i="2" a="1"/>
  <c r="H239" i="2" s="1"/>
  <c r="G239" i="2" a="1"/>
  <c r="G239" i="2" s="1"/>
  <c r="D432" i="2"/>
  <c r="G318" i="2" a="1"/>
  <c r="G318" i="2" s="1"/>
  <c r="J318" i="2" a="1"/>
  <c r="J318" i="2" s="1"/>
  <c r="I318" i="2" a="1"/>
  <c r="I318" i="2" s="1"/>
  <c r="H318" i="2" a="1"/>
  <c r="H318" i="2" s="1"/>
  <c r="D380" i="2"/>
  <c r="J266" i="2" a="1"/>
  <c r="J266" i="2" s="1"/>
  <c r="I266" i="2" a="1"/>
  <c r="I266" i="2" s="1"/>
  <c r="H266" i="2" a="1"/>
  <c r="H266" i="2" s="1"/>
  <c r="G266" i="2" a="1"/>
  <c r="G266" i="2" s="1"/>
  <c r="D439" i="2"/>
  <c r="H325" i="2" a="1"/>
  <c r="H325" i="2" s="1"/>
  <c r="J325" i="2" a="1"/>
  <c r="J325" i="2" s="1"/>
  <c r="I325" i="2" a="1"/>
  <c r="I325" i="2" s="1"/>
  <c r="G325" i="2" a="1"/>
  <c r="G325" i="2" s="1"/>
  <c r="D419" i="2"/>
  <c r="J305" i="2" a="1"/>
  <c r="J305" i="2" s="1"/>
  <c r="I305" i="2" a="1"/>
  <c r="I305" i="2" s="1"/>
  <c r="H305" i="2" a="1"/>
  <c r="H305" i="2" s="1"/>
  <c r="G305" i="2" a="1"/>
  <c r="G305" i="2" s="1"/>
  <c r="D399" i="2"/>
  <c r="G285" i="2" a="1"/>
  <c r="G285" i="2" s="1"/>
  <c r="I285" i="2" a="1"/>
  <c r="I285" i="2" s="1"/>
  <c r="H285" i="2" a="1"/>
  <c r="H285" i="2" s="1"/>
  <c r="J285" i="2" a="1"/>
  <c r="J285" i="2" s="1"/>
  <c r="D413" i="2"/>
  <c r="J299" i="2" a="1"/>
  <c r="J299" i="2" s="1"/>
  <c r="I299" i="2" a="1"/>
  <c r="I299" i="2" s="1"/>
  <c r="H299" i="2" a="1"/>
  <c r="H299" i="2" s="1"/>
  <c r="G299" i="2" a="1"/>
  <c r="G299" i="2" s="1"/>
  <c r="D378" i="2"/>
  <c r="J264" i="2" a="1"/>
  <c r="J264" i="2" s="1"/>
  <c r="I264" i="2" a="1"/>
  <c r="I264" i="2" s="1"/>
  <c r="H264" i="2" a="1"/>
  <c r="H264" i="2" s="1"/>
  <c r="G264" i="2" a="1"/>
  <c r="G264" i="2" s="1"/>
  <c r="D457" i="2"/>
  <c r="J343" i="2" a="1"/>
  <c r="J343" i="2" s="1"/>
  <c r="I343" i="2" a="1"/>
  <c r="I343" i="2" s="1"/>
  <c r="G343" i="2" a="1"/>
  <c r="G343" i="2" s="1"/>
  <c r="H343" i="2" a="1"/>
  <c r="H343" i="2" s="1"/>
  <c r="D385" i="2"/>
  <c r="I271" i="2" a="1"/>
  <c r="I271" i="2" s="1"/>
  <c r="H271" i="2" a="1"/>
  <c r="H271" i="2" s="1"/>
  <c r="G271" i="2" a="1"/>
  <c r="G271" i="2" s="1"/>
  <c r="J271" i="2" a="1"/>
  <c r="J271" i="2" s="1"/>
  <c r="D420" i="2"/>
  <c r="J306" i="2" a="1"/>
  <c r="J306" i="2" s="1"/>
  <c r="I306" i="2" a="1"/>
  <c r="I306" i="2" s="1"/>
  <c r="H306" i="2" a="1"/>
  <c r="H306" i="2" s="1"/>
  <c r="G306" i="2" a="1"/>
  <c r="G306" i="2" s="1"/>
  <c r="D400" i="2"/>
  <c r="J286" i="2" a="1"/>
  <c r="J286" i="2" s="1"/>
  <c r="I286" i="2" a="1"/>
  <c r="I286" i="2" s="1"/>
  <c r="H286" i="2" a="1"/>
  <c r="H286" i="2" s="1"/>
  <c r="G286" i="2" a="1"/>
  <c r="G286" i="2" s="1"/>
  <c r="D367" i="2"/>
  <c r="J253" i="2" a="1"/>
  <c r="J253" i="2" s="1"/>
  <c r="I253" i="2" a="1"/>
  <c r="I253" i="2" s="1"/>
  <c r="H253" i="2" a="1"/>
  <c r="H253" i="2" s="1"/>
  <c r="G253" i="2" a="1"/>
  <c r="G253" i="2" s="1"/>
  <c r="D408" i="2"/>
  <c r="J294" i="2" a="1"/>
  <c r="J294" i="2" s="1"/>
  <c r="H294" i="2" a="1"/>
  <c r="H294" i="2" s="1"/>
  <c r="G294" i="2" a="1"/>
  <c r="G294" i="2" s="1"/>
  <c r="I294" i="2" a="1"/>
  <c r="I294" i="2" s="1"/>
  <c r="D398" i="2"/>
  <c r="J284" i="2" a="1"/>
  <c r="J284" i="2" s="1"/>
  <c r="I284" i="2" a="1"/>
  <c r="I284" i="2" s="1"/>
  <c r="H284" i="2" a="1"/>
  <c r="H284" i="2" s="1"/>
  <c r="G284" i="2" a="1"/>
  <c r="G284" i="2" s="1"/>
  <c r="D418" i="2"/>
  <c r="I304" i="2" a="1"/>
  <c r="I304" i="2" s="1"/>
  <c r="H304" i="2" a="1"/>
  <c r="H304" i="2" s="1"/>
  <c r="G304" i="2" a="1"/>
  <c r="G304" i="2" s="1"/>
  <c r="J304" i="2" a="1"/>
  <c r="J304" i="2" s="1"/>
  <c r="D405" i="2"/>
  <c r="G291" i="2" a="1"/>
  <c r="G291" i="2" s="1"/>
  <c r="J291" i="2" a="1"/>
  <c r="J291" i="2" s="1"/>
  <c r="H291" i="2" a="1"/>
  <c r="H291" i="2" s="1"/>
  <c r="I291" i="2" a="1"/>
  <c r="I291" i="2" s="1"/>
  <c r="D452" i="2"/>
  <c r="J338" i="2" a="1"/>
  <c r="J338" i="2" s="1"/>
  <c r="I338" i="2" a="1"/>
  <c r="I338" i="2" s="1"/>
  <c r="H338" i="2" a="1"/>
  <c r="H338" i="2" s="1"/>
  <c r="G338" i="2" a="1"/>
  <c r="G338" i="2" s="1"/>
  <c r="D368" i="2"/>
  <c r="J254" i="2" a="1"/>
  <c r="J254" i="2" s="1"/>
  <c r="H254" i="2" a="1"/>
  <c r="H254" i="2" s="1"/>
  <c r="G254" i="2" a="1"/>
  <c r="G254" i="2" s="1"/>
  <c r="I254" i="2" a="1"/>
  <c r="I254" i="2" s="1"/>
  <c r="D459" i="2"/>
  <c r="J345" i="2" a="1"/>
  <c r="J345" i="2" s="1"/>
  <c r="I345" i="2" a="1"/>
  <c r="I345" i="2" s="1"/>
  <c r="G345" i="2" a="1"/>
  <c r="G345" i="2" s="1"/>
  <c r="H345" i="2" a="1"/>
  <c r="H345" i="2" s="1"/>
  <c r="D427" i="2"/>
  <c r="H313" i="2" a="1"/>
  <c r="H313" i="2" s="1"/>
  <c r="G313" i="2" a="1"/>
  <c r="G313" i="2" s="1"/>
  <c r="I313" i="2" a="1"/>
  <c r="I313" i="2" s="1"/>
  <c r="J313" i="2" a="1"/>
  <c r="J313" i="2" s="1"/>
  <c r="D407" i="2"/>
  <c r="I293" i="2" a="1"/>
  <c r="I293" i="2" s="1"/>
  <c r="H293" i="2" a="1"/>
  <c r="H293" i="2" s="1"/>
  <c r="G293" i="2" a="1"/>
  <c r="G293" i="2" s="1"/>
  <c r="J293" i="2" a="1"/>
  <c r="J293" i="2" s="1"/>
  <c r="D387" i="2"/>
  <c r="J273" i="2" a="1"/>
  <c r="J273" i="2" s="1"/>
  <c r="I273" i="2" a="1"/>
  <c r="I273" i="2" s="1"/>
  <c r="H273" i="2" a="1"/>
  <c r="H273" i="2" s="1"/>
  <c r="G273" i="2" a="1"/>
  <c r="G273" i="2" s="1"/>
  <c r="D438" i="2"/>
  <c r="I324" i="2" a="1"/>
  <c r="I324" i="2" s="1"/>
  <c r="H324" i="2" a="1"/>
  <c r="H324" i="2" s="1"/>
  <c r="G324" i="2" a="1"/>
  <c r="G324" i="2" s="1"/>
  <c r="J324" i="2" a="1"/>
  <c r="J324" i="2" s="1"/>
  <c r="D386" i="2"/>
  <c r="J272" i="2" a="1"/>
  <c r="J272" i="2" s="1"/>
  <c r="I272" i="2" a="1"/>
  <c r="I272" i="2" s="1"/>
  <c r="G272" i="2" a="1"/>
  <c r="G272" i="2" s="1"/>
  <c r="H272" i="2" a="1"/>
  <c r="H272" i="2" s="1"/>
  <c r="D366" i="2"/>
  <c r="J252" i="2" a="1"/>
  <c r="J252" i="2" s="1"/>
  <c r="I252" i="2" a="1"/>
  <c r="I252" i="2" s="1"/>
  <c r="G252" i="2" a="1"/>
  <c r="G252" i="2" s="1"/>
  <c r="H252" i="2" a="1"/>
  <c r="H252" i="2" s="1"/>
  <c r="D354" i="2"/>
  <c r="G240" i="2" a="1"/>
  <c r="G240" i="2" s="1"/>
  <c r="J240" i="2" a="1"/>
  <c r="J240" i="2" s="1"/>
  <c r="I240" i="2" a="1"/>
  <c r="I240" i="2" s="1"/>
  <c r="H240" i="2" a="1"/>
  <c r="H240" i="2" s="1"/>
  <c r="D445" i="2"/>
  <c r="G331" i="2" a="1"/>
  <c r="G331" i="2" s="1"/>
  <c r="I331" i="2" a="1"/>
  <c r="I331" i="2" s="1"/>
  <c r="H331" i="2" a="1"/>
  <c r="H331" i="2" s="1"/>
  <c r="J331" i="2" a="1"/>
  <c r="J331" i="2" s="1"/>
  <c r="D425" i="2"/>
  <c r="H311" i="2" a="1"/>
  <c r="H311" i="2" s="1"/>
  <c r="G311" i="2" a="1"/>
  <c r="G311" i="2" s="1"/>
  <c r="J311" i="2" a="1"/>
  <c r="J311" i="2" s="1"/>
  <c r="I311" i="2" a="1"/>
  <c r="I311" i="2" s="1"/>
  <c r="D373" i="2"/>
  <c r="J259" i="2" a="1"/>
  <c r="J259" i="2" s="1"/>
  <c r="I259" i="2" a="1"/>
  <c r="I259" i="2" s="1"/>
  <c r="H259" i="2" a="1"/>
  <c r="H259" i="2" s="1"/>
  <c r="G259" i="2" a="1"/>
  <c r="G259" i="2" s="1"/>
  <c r="D388" i="2"/>
  <c r="J274" i="2" a="1"/>
  <c r="J274" i="2" s="1"/>
  <c r="H274" i="2" a="1"/>
  <c r="H274" i="2" s="1"/>
  <c r="G274" i="2" a="1"/>
  <c r="G274" i="2" s="1"/>
  <c r="I274" i="2" a="1"/>
  <c r="I274" i="2" s="1"/>
  <c r="D356" i="2"/>
  <c r="G242" i="2" a="1"/>
  <c r="G242" i="2" s="1"/>
  <c r="I242" i="2" a="1"/>
  <c r="I242" i="2" s="1"/>
  <c r="H242" i="2" a="1"/>
  <c r="H242" i="2" s="1"/>
  <c r="J242" i="2" a="1"/>
  <c r="J242" i="2" s="1"/>
  <c r="D447" i="2"/>
  <c r="G333" i="2" a="1"/>
  <c r="G333" i="2" s="1"/>
  <c r="I333" i="2" a="1"/>
  <c r="I333" i="2" s="1"/>
  <c r="H333" i="2" a="1"/>
  <c r="H333" i="2" s="1"/>
  <c r="J333" i="2" a="1"/>
  <c r="J333" i="2" s="1"/>
  <c r="D355" i="2"/>
  <c r="J241" i="2" a="1"/>
  <c r="J241" i="2" s="1"/>
  <c r="I241" i="2" a="1"/>
  <c r="I241" i="2" s="1"/>
  <c r="H241" i="2" a="1"/>
  <c r="H241" i="2" s="1"/>
  <c r="G241" i="2" a="1"/>
  <c r="G241" i="2" s="1"/>
  <c r="D572" i="2"/>
  <c r="I458" i="2" a="1"/>
  <c r="I458" i="2" s="1"/>
  <c r="H458" i="2" a="1"/>
  <c r="H458" i="2" s="1"/>
  <c r="G458" i="2" a="1"/>
  <c r="G458" i="2" s="1"/>
  <c r="J458" i="2" a="1"/>
  <c r="J458" i="2" s="1"/>
  <c r="BO83" i="1"/>
  <c r="BS102" i="1"/>
  <c r="BS23" i="1"/>
  <c r="CM54" i="1"/>
  <c r="BS59" i="1"/>
  <c r="CA46" i="1"/>
  <c r="CM93" i="1"/>
  <c r="BS95" i="1"/>
  <c r="CQ93" i="1"/>
  <c r="BO99" i="1"/>
  <c r="CQ98" i="1"/>
  <c r="BO68" i="1"/>
  <c r="CI97" i="1"/>
  <c r="BW43" i="1"/>
  <c r="BO112" i="1"/>
  <c r="BO102" i="1"/>
  <c r="CA44" i="1"/>
  <c r="BO88" i="1"/>
  <c r="CQ58" i="1"/>
  <c r="CE104" i="1"/>
  <c r="CQ109" i="1"/>
  <c r="CQ103" i="1"/>
  <c r="CI17" i="1"/>
  <c r="CA33" i="1"/>
  <c r="BO47" i="1"/>
  <c r="CM70" i="1"/>
  <c r="BO34" i="1"/>
  <c r="CM81" i="1"/>
  <c r="BS110" i="1"/>
  <c r="BW61" i="1"/>
  <c r="CQ62" i="1"/>
  <c r="CI104" i="1"/>
  <c r="BS91" i="1"/>
  <c r="BS90" i="1"/>
  <c r="BO27" i="1"/>
  <c r="CM37" i="1"/>
  <c r="BS68" i="1"/>
  <c r="BO7" i="1"/>
  <c r="CM48" i="1"/>
  <c r="CI66" i="1"/>
  <c r="BW36" i="1"/>
  <c r="CE88" i="1"/>
  <c r="CM71" i="1"/>
  <c r="BO70" i="1"/>
  <c r="BO81" i="1"/>
  <c r="BS93" i="1"/>
  <c r="CE56" i="1"/>
  <c r="CM109" i="1"/>
  <c r="CA91" i="1"/>
  <c r="CE48" i="1"/>
  <c r="CM28" i="1"/>
  <c r="BO87" i="1"/>
  <c r="BO30" i="1"/>
  <c r="CA64" i="1"/>
  <c r="BO58" i="1"/>
  <c r="BO57" i="1"/>
  <c r="BO31" i="1"/>
  <c r="CQ48" i="1"/>
  <c r="CQ68" i="1"/>
  <c r="BS104" i="1"/>
  <c r="BS56" i="1"/>
  <c r="CE72" i="1"/>
  <c r="CQ67" i="1"/>
  <c r="BW47" i="1"/>
  <c r="BO67" i="1"/>
  <c r="BS98" i="1"/>
  <c r="CQ72" i="1"/>
  <c r="CI108" i="1"/>
  <c r="CQ47" i="1"/>
  <c r="BS80" i="1"/>
  <c r="BW37" i="1"/>
  <c r="CI115" i="1"/>
  <c r="CI101" i="1"/>
  <c r="BS88" i="1"/>
  <c r="CE69" i="1"/>
  <c r="BO45" i="1"/>
  <c r="BS86" i="1"/>
  <c r="CQ69" i="1"/>
  <c r="CE66" i="1"/>
  <c r="CI95" i="1"/>
  <c r="CA104" i="1"/>
  <c r="BW72" i="1"/>
  <c r="CI81" i="1"/>
  <c r="CA80" i="1"/>
  <c r="BW97" i="1"/>
  <c r="CI77" i="1"/>
  <c r="BS101" i="1"/>
  <c r="BW82" i="1"/>
  <c r="BS63" i="1"/>
  <c r="BW78" i="1"/>
  <c r="BO74" i="1"/>
  <c r="CQ115" i="1"/>
  <c r="CM97" i="1"/>
  <c r="CI67" i="1"/>
  <c r="BO85" i="1"/>
  <c r="BW88" i="1"/>
  <c r="CE108" i="1"/>
  <c r="BS28" i="1"/>
  <c r="BO46" i="1"/>
  <c r="BO42" i="1"/>
  <c r="CE67" i="1"/>
  <c r="BO77" i="1"/>
  <c r="BW91" i="1"/>
  <c r="CM66" i="1"/>
  <c r="CI58" i="1"/>
  <c r="CE51" i="1"/>
  <c r="BW18" i="1"/>
  <c r="BW56" i="1"/>
  <c r="CA81" i="1"/>
  <c r="BO23" i="1"/>
  <c r="CI68" i="1"/>
  <c r="BO25" i="1"/>
  <c r="CA57" i="1"/>
  <c r="CM85" i="1"/>
  <c r="BO48" i="1"/>
  <c r="BS77" i="1"/>
  <c r="CE46" i="1"/>
  <c r="CE33" i="1"/>
  <c r="BW93" i="1"/>
  <c r="BS99" i="1"/>
  <c r="CQ36" i="1"/>
  <c r="CE114" i="1"/>
  <c r="CQ59" i="1"/>
  <c r="CM41" i="1"/>
  <c r="CE74" i="1"/>
  <c r="CA54" i="1"/>
  <c r="CM35" i="1"/>
  <c r="BO89" i="1"/>
  <c r="CA45" i="1"/>
  <c r="BW104" i="1"/>
  <c r="BS61" i="1"/>
  <c r="CQ85" i="1"/>
  <c r="CE115" i="1"/>
  <c r="CE78" i="1"/>
  <c r="CI35" i="1"/>
  <c r="BO75" i="1"/>
  <c r="CI33" i="1"/>
  <c r="BS115" i="1"/>
  <c r="CM96" i="1"/>
  <c r="CI78" i="1"/>
  <c r="BO84" i="1"/>
  <c r="BW63" i="1"/>
  <c r="BO95" i="1"/>
  <c r="BO35" i="1"/>
  <c r="BW46" i="1"/>
  <c r="BO115" i="1"/>
  <c r="BS87" i="1"/>
  <c r="BO69" i="1"/>
  <c r="BO104" i="1"/>
  <c r="BS37" i="1"/>
  <c r="CE26" i="1"/>
  <c r="BS92" i="1"/>
  <c r="AI362" i="3" l="1"/>
  <c r="AK363" i="3"/>
  <c r="AJ362" i="3"/>
  <c r="AK481" i="3"/>
  <c r="AJ480" i="3"/>
  <c r="AK480" i="3" s="1"/>
  <c r="D492" i="2"/>
  <c r="H378" i="2" a="1"/>
  <c r="H378" i="2" s="1"/>
  <c r="G378" i="2" a="1"/>
  <c r="G378" i="2" s="1"/>
  <c r="I378" i="2" a="1"/>
  <c r="I378" i="2" s="1"/>
  <c r="J378" i="2" a="1"/>
  <c r="J378" i="2" s="1"/>
  <c r="D525" i="2"/>
  <c r="J411" i="2" a="1"/>
  <c r="J411" i="2" s="1"/>
  <c r="H411" i="2" a="1"/>
  <c r="H411" i="2" s="1"/>
  <c r="G411" i="2" a="1"/>
  <c r="G411" i="2" s="1"/>
  <c r="I411" i="2" a="1"/>
  <c r="I411" i="2" s="1"/>
  <c r="D575" i="2"/>
  <c r="H461" i="2" a="1"/>
  <c r="H461" i="2" s="1"/>
  <c r="J461" i="2" a="1"/>
  <c r="J461" i="2" s="1"/>
  <c r="I461" i="2" a="1"/>
  <c r="I461" i="2" s="1"/>
  <c r="G461" i="2" a="1"/>
  <c r="G461" i="2" s="1"/>
  <c r="D559" i="2"/>
  <c r="I445" i="2" a="1"/>
  <c r="I445" i="2" s="1"/>
  <c r="H445" i="2" a="1"/>
  <c r="H445" i="2" s="1"/>
  <c r="G445" i="2" a="1"/>
  <c r="G445" i="2" s="1"/>
  <c r="J445" i="2" a="1"/>
  <c r="J445" i="2" s="1"/>
  <c r="D500" i="2"/>
  <c r="J386" i="2" a="1"/>
  <c r="J386" i="2" s="1"/>
  <c r="I386" i="2" a="1"/>
  <c r="I386" i="2" s="1"/>
  <c r="H386" i="2" a="1"/>
  <c r="H386" i="2" s="1"/>
  <c r="G386" i="2" a="1"/>
  <c r="G386" i="2" s="1"/>
  <c r="D481" i="2"/>
  <c r="H367" i="2" a="1"/>
  <c r="H367" i="2" s="1"/>
  <c r="G367" i="2" a="1"/>
  <c r="G367" i="2" s="1"/>
  <c r="J367" i="2" a="1"/>
  <c r="J367" i="2" s="1"/>
  <c r="I367" i="2" a="1"/>
  <c r="I367" i="2" s="1"/>
  <c r="D467" i="2"/>
  <c r="G353" i="2" a="1"/>
  <c r="G353" i="2" s="1"/>
  <c r="J353" i="2" a="1"/>
  <c r="J353" i="2" s="1"/>
  <c r="I353" i="2" a="1"/>
  <c r="I353" i="2" s="1"/>
  <c r="H353" i="2" a="1"/>
  <c r="H353" i="2" s="1"/>
  <c r="D511" i="2"/>
  <c r="J397" i="2" a="1"/>
  <c r="J397" i="2" s="1"/>
  <c r="I397" i="2" a="1"/>
  <c r="I397" i="2" s="1"/>
  <c r="H397" i="2" a="1"/>
  <c r="H397" i="2" s="1"/>
  <c r="G397" i="2" a="1"/>
  <c r="G397" i="2" s="1"/>
  <c r="D563" i="2"/>
  <c r="J449" i="2" a="1"/>
  <c r="J449" i="2" s="1"/>
  <c r="H449" i="2" a="1"/>
  <c r="H449" i="2" s="1"/>
  <c r="G449" i="2" a="1"/>
  <c r="G449" i="2" s="1"/>
  <c r="I449" i="2" a="1"/>
  <c r="I449" i="2" s="1"/>
  <c r="D485" i="2"/>
  <c r="I371" i="2" a="1"/>
  <c r="I371" i="2" s="1"/>
  <c r="H371" i="2" a="1"/>
  <c r="H371" i="2" s="1"/>
  <c r="G371" i="2" a="1"/>
  <c r="G371" i="2" s="1"/>
  <c r="J371" i="2" a="1"/>
  <c r="J371" i="2" s="1"/>
  <c r="D489" i="2"/>
  <c r="J375" i="2" a="1"/>
  <c r="J375" i="2" s="1"/>
  <c r="I375" i="2" a="1"/>
  <c r="I375" i="2" s="1"/>
  <c r="H375" i="2" a="1"/>
  <c r="H375" i="2" s="1"/>
  <c r="G375" i="2" a="1"/>
  <c r="G375" i="2" s="1"/>
  <c r="D497" i="2"/>
  <c r="J383" i="2" a="1"/>
  <c r="J383" i="2" s="1"/>
  <c r="G383" i="2" a="1"/>
  <c r="G383" i="2" s="1"/>
  <c r="I383" i="2" a="1"/>
  <c r="I383" i="2" s="1"/>
  <c r="H383" i="2" a="1"/>
  <c r="H383" i="2" s="1"/>
  <c r="D542" i="2"/>
  <c r="J428" i="2" a="1"/>
  <c r="J428" i="2" s="1"/>
  <c r="I428" i="2" a="1"/>
  <c r="I428" i="2" s="1"/>
  <c r="G428" i="2" a="1"/>
  <c r="G428" i="2" s="1"/>
  <c r="H428" i="2" a="1"/>
  <c r="H428" i="2" s="1"/>
  <c r="D538" i="2"/>
  <c r="I424" i="2" a="1"/>
  <c r="I424" i="2" s="1"/>
  <c r="G424" i="2" a="1"/>
  <c r="G424" i="2" s="1"/>
  <c r="J424" i="2" a="1"/>
  <c r="J424" i="2" s="1"/>
  <c r="H424" i="2" a="1"/>
  <c r="H424" i="2" s="1"/>
  <c r="D526" i="2"/>
  <c r="J412" i="2" a="1"/>
  <c r="J412" i="2" s="1"/>
  <c r="I412" i="2" a="1"/>
  <c r="I412" i="2" s="1"/>
  <c r="H412" i="2" a="1"/>
  <c r="H412" i="2" s="1"/>
  <c r="G412" i="2" a="1"/>
  <c r="G412" i="2" s="1"/>
  <c r="D469" i="2"/>
  <c r="I355" i="2" a="1"/>
  <c r="I355" i="2" s="1"/>
  <c r="H355" i="2" a="1"/>
  <c r="H355" i="2" s="1"/>
  <c r="G355" i="2" a="1"/>
  <c r="G355" i="2" s="1"/>
  <c r="J355" i="2" a="1"/>
  <c r="J355" i="2" s="1"/>
  <c r="D521" i="2"/>
  <c r="J407" i="2" a="1"/>
  <c r="J407" i="2" s="1"/>
  <c r="I407" i="2" a="1"/>
  <c r="I407" i="2" s="1"/>
  <c r="H407" i="2" a="1"/>
  <c r="H407" i="2" s="1"/>
  <c r="G407" i="2" a="1"/>
  <c r="G407" i="2" s="1"/>
  <c r="D499" i="2"/>
  <c r="G385" i="2" a="1"/>
  <c r="G385" i="2" s="1"/>
  <c r="I385" i="2" a="1"/>
  <c r="I385" i="2" s="1"/>
  <c r="H385" i="2" a="1"/>
  <c r="H385" i="2" s="1"/>
  <c r="J385" i="2" a="1"/>
  <c r="J385" i="2" s="1"/>
  <c r="D551" i="2"/>
  <c r="J437" i="2" a="1"/>
  <c r="J437" i="2" s="1"/>
  <c r="H437" i="2" a="1"/>
  <c r="H437" i="2" s="1"/>
  <c r="G437" i="2" a="1"/>
  <c r="G437" i="2" s="1"/>
  <c r="I437" i="2" a="1"/>
  <c r="I437" i="2" s="1"/>
  <c r="D554" i="2"/>
  <c r="J440" i="2" a="1"/>
  <c r="J440" i="2" s="1"/>
  <c r="H440" i="2" a="1"/>
  <c r="H440" i="2" s="1"/>
  <c r="G440" i="2" a="1"/>
  <c r="G440" i="2" s="1"/>
  <c r="I440" i="2" a="1"/>
  <c r="I440" i="2" s="1"/>
  <c r="D576" i="2"/>
  <c r="I462" i="2" a="1"/>
  <c r="I462" i="2" s="1"/>
  <c r="G462" i="2" a="1"/>
  <c r="G462" i="2" s="1"/>
  <c r="H462" i="2" a="1"/>
  <c r="H462" i="2" s="1"/>
  <c r="J462" i="2" a="1"/>
  <c r="J462" i="2" s="1"/>
  <c r="D498" i="2"/>
  <c r="J384" i="2" a="1"/>
  <c r="J384" i="2" s="1"/>
  <c r="I384" i="2" a="1"/>
  <c r="I384" i="2" s="1"/>
  <c r="H384" i="2" a="1"/>
  <c r="H384" i="2" s="1"/>
  <c r="G384" i="2" a="1"/>
  <c r="G384" i="2" s="1"/>
  <c r="D478" i="2"/>
  <c r="J364" i="2" a="1"/>
  <c r="J364" i="2" s="1"/>
  <c r="I364" i="2" a="1"/>
  <c r="I364" i="2" s="1"/>
  <c r="H364" i="2" a="1"/>
  <c r="H364" i="2" s="1"/>
  <c r="G364" i="2" a="1"/>
  <c r="G364" i="2" s="1"/>
  <c r="D530" i="2"/>
  <c r="J416" i="2" a="1"/>
  <c r="J416" i="2" s="1"/>
  <c r="I416" i="2" a="1"/>
  <c r="I416" i="2" s="1"/>
  <c r="H416" i="2" a="1"/>
  <c r="H416" i="2" s="1"/>
  <c r="G416" i="2" a="1"/>
  <c r="G416" i="2" s="1"/>
  <c r="D547" i="2"/>
  <c r="H433" i="2" a="1"/>
  <c r="H433" i="2" s="1"/>
  <c r="G433" i="2" a="1"/>
  <c r="G433" i="2" s="1"/>
  <c r="J433" i="2" a="1"/>
  <c r="J433" i="2" s="1"/>
  <c r="I433" i="2" a="1"/>
  <c r="I433" i="2" s="1"/>
  <c r="D555" i="2"/>
  <c r="J441" i="2" a="1"/>
  <c r="J441" i="2" s="1"/>
  <c r="G441" i="2" a="1"/>
  <c r="G441" i="2" s="1"/>
  <c r="I441" i="2" a="1"/>
  <c r="I441" i="2" s="1"/>
  <c r="H441" i="2" a="1"/>
  <c r="H441" i="2" s="1"/>
  <c r="D491" i="2"/>
  <c r="J377" i="2" a="1"/>
  <c r="J377" i="2" s="1"/>
  <c r="I377" i="2" a="1"/>
  <c r="I377" i="2" s="1"/>
  <c r="H377" i="2" a="1"/>
  <c r="H377" i="2" s="1"/>
  <c r="G377" i="2" a="1"/>
  <c r="G377" i="2" s="1"/>
  <c r="D465" i="2"/>
  <c r="H351" i="2" a="1"/>
  <c r="H351" i="2" s="1"/>
  <c r="G351" i="2" a="1"/>
  <c r="G351" i="2" s="1"/>
  <c r="J351" i="2" a="1"/>
  <c r="J351" i="2" s="1"/>
  <c r="I351" i="2" a="1"/>
  <c r="I351" i="2" s="1"/>
  <c r="D533" i="2"/>
  <c r="J419" i="2" a="1"/>
  <c r="J419" i="2" s="1"/>
  <c r="I419" i="2" a="1"/>
  <c r="I419" i="2" s="1"/>
  <c r="G419" i="2" a="1"/>
  <c r="G419" i="2" s="1"/>
  <c r="H419" i="2" a="1"/>
  <c r="H419" i="2" s="1"/>
  <c r="D493" i="2"/>
  <c r="J379" i="2" a="1"/>
  <c r="J379" i="2" s="1"/>
  <c r="I379" i="2" a="1"/>
  <c r="I379" i="2" s="1"/>
  <c r="H379" i="2" a="1"/>
  <c r="H379" i="2" s="1"/>
  <c r="G379" i="2" a="1"/>
  <c r="G379" i="2" s="1"/>
  <c r="D486" i="2"/>
  <c r="J372" i="2" a="1"/>
  <c r="J372" i="2" s="1"/>
  <c r="G372" i="2" a="1"/>
  <c r="G372" i="2" s="1"/>
  <c r="H372" i="2" a="1"/>
  <c r="H372" i="2" s="1"/>
  <c r="I372" i="2" a="1"/>
  <c r="I372" i="2" s="1"/>
  <c r="D516" i="2"/>
  <c r="J402" i="2" a="1"/>
  <c r="J402" i="2" s="1"/>
  <c r="I402" i="2" a="1"/>
  <c r="I402" i="2" s="1"/>
  <c r="H402" i="2" a="1"/>
  <c r="H402" i="2" s="1"/>
  <c r="G402" i="2" a="1"/>
  <c r="G402" i="2" s="1"/>
  <c r="D503" i="2"/>
  <c r="J389" i="2" a="1"/>
  <c r="J389" i="2" s="1"/>
  <c r="I389" i="2" a="1"/>
  <c r="I389" i="2" s="1"/>
  <c r="H389" i="2" a="1"/>
  <c r="H389" i="2" s="1"/>
  <c r="G389" i="2" a="1"/>
  <c r="G389" i="2" s="1"/>
  <c r="D548" i="2"/>
  <c r="I434" i="2" a="1"/>
  <c r="I434" i="2" s="1"/>
  <c r="G434" i="2" a="1"/>
  <c r="G434" i="2" s="1"/>
  <c r="J434" i="2" a="1"/>
  <c r="J434" i="2" s="1"/>
  <c r="H434" i="2" a="1"/>
  <c r="H434" i="2" s="1"/>
  <c r="D574" i="2"/>
  <c r="J460" i="2" a="1"/>
  <c r="J460" i="2" s="1"/>
  <c r="I460" i="2" a="1"/>
  <c r="I460" i="2" s="1"/>
  <c r="G460" i="2" a="1"/>
  <c r="G460" i="2" s="1"/>
  <c r="H460" i="2" a="1"/>
  <c r="H460" i="2" s="1"/>
  <c r="D470" i="2"/>
  <c r="G356" i="2" a="1"/>
  <c r="G356" i="2" s="1"/>
  <c r="J356" i="2" a="1"/>
  <c r="J356" i="2" s="1"/>
  <c r="I356" i="2" a="1"/>
  <c r="I356" i="2" s="1"/>
  <c r="H356" i="2" a="1"/>
  <c r="H356" i="2" s="1"/>
  <c r="D544" i="2"/>
  <c r="J430" i="2" a="1"/>
  <c r="J430" i="2" s="1"/>
  <c r="H430" i="2" a="1"/>
  <c r="H430" i="2" s="1"/>
  <c r="G430" i="2" a="1"/>
  <c r="G430" i="2" s="1"/>
  <c r="I430" i="2" a="1"/>
  <c r="I430" i="2" s="1"/>
  <c r="D515" i="2"/>
  <c r="J401" i="2" a="1"/>
  <c r="J401" i="2" s="1"/>
  <c r="I401" i="2" a="1"/>
  <c r="I401" i="2" s="1"/>
  <c r="G401" i="2" a="1"/>
  <c r="G401" i="2" s="1"/>
  <c r="H401" i="2" a="1"/>
  <c r="H401" i="2" s="1"/>
  <c r="D468" i="2"/>
  <c r="J354" i="2" a="1"/>
  <c r="J354" i="2" s="1"/>
  <c r="I354" i="2" a="1"/>
  <c r="I354" i="2" s="1"/>
  <c r="G354" i="2" a="1"/>
  <c r="G354" i="2" s="1"/>
  <c r="H354" i="2" a="1"/>
  <c r="H354" i="2" s="1"/>
  <c r="D549" i="2"/>
  <c r="J435" i="2" a="1"/>
  <c r="J435" i="2" s="1"/>
  <c r="H435" i="2" a="1"/>
  <c r="H435" i="2" s="1"/>
  <c r="G435" i="2" a="1"/>
  <c r="G435" i="2" s="1"/>
  <c r="I435" i="2" a="1"/>
  <c r="I435" i="2" s="1"/>
  <c r="D519" i="2"/>
  <c r="I405" i="2" a="1"/>
  <c r="I405" i="2" s="1"/>
  <c r="H405" i="2" a="1"/>
  <c r="H405" i="2" s="1"/>
  <c r="G405" i="2" a="1"/>
  <c r="G405" i="2" s="1"/>
  <c r="J405" i="2" a="1"/>
  <c r="J405" i="2" s="1"/>
  <c r="D552" i="2"/>
  <c r="J438" i="2" a="1"/>
  <c r="J438" i="2" s="1"/>
  <c r="H438" i="2" a="1"/>
  <c r="H438" i="2" s="1"/>
  <c r="G438" i="2" a="1"/>
  <c r="G438" i="2" s="1"/>
  <c r="I438" i="2" a="1"/>
  <c r="I438" i="2" s="1"/>
  <c r="D514" i="2"/>
  <c r="H400" i="2" a="1"/>
  <c r="H400" i="2" s="1"/>
  <c r="G400" i="2" a="1"/>
  <c r="G400" i="2" s="1"/>
  <c r="J400" i="2" a="1"/>
  <c r="J400" i="2" s="1"/>
  <c r="I400" i="2" a="1"/>
  <c r="I400" i="2" s="1"/>
  <c r="D479" i="2"/>
  <c r="I365" i="2" a="1"/>
  <c r="I365" i="2" s="1"/>
  <c r="H365" i="2" a="1"/>
  <c r="H365" i="2" s="1"/>
  <c r="G365" i="2" a="1"/>
  <c r="G365" i="2" s="1"/>
  <c r="J365" i="2" a="1"/>
  <c r="J365" i="2" s="1"/>
  <c r="D504" i="2"/>
  <c r="G390" i="2" a="1"/>
  <c r="G390" i="2" s="1"/>
  <c r="J390" i="2" a="1"/>
  <c r="J390" i="2" s="1"/>
  <c r="I390" i="2" a="1"/>
  <c r="I390" i="2" s="1"/>
  <c r="H390" i="2" a="1"/>
  <c r="H390" i="2" s="1"/>
  <c r="D484" i="2"/>
  <c r="J370" i="2" a="1"/>
  <c r="J370" i="2" s="1"/>
  <c r="G370" i="2" a="1"/>
  <c r="G370" i="2" s="1"/>
  <c r="H370" i="2" a="1"/>
  <c r="H370" i="2" s="1"/>
  <c r="I370" i="2" a="1"/>
  <c r="I370" i="2" s="1"/>
  <c r="D557" i="2"/>
  <c r="I443" i="2" a="1"/>
  <c r="I443" i="2" s="1"/>
  <c r="G443" i="2" a="1"/>
  <c r="G443" i="2" s="1"/>
  <c r="H443" i="2" a="1"/>
  <c r="H443" i="2" s="1"/>
  <c r="J443" i="2" a="1"/>
  <c r="J443" i="2" s="1"/>
  <c r="D517" i="2"/>
  <c r="G403" i="2" a="1"/>
  <c r="G403" i="2" s="1"/>
  <c r="I403" i="2" a="1"/>
  <c r="I403" i="2" s="1"/>
  <c r="H403" i="2" a="1"/>
  <c r="H403" i="2" s="1"/>
  <c r="J403" i="2" a="1"/>
  <c r="J403" i="2" s="1"/>
  <c r="D569" i="2"/>
  <c r="I455" i="2" a="1"/>
  <c r="I455" i="2" s="1"/>
  <c r="G455" i="2" a="1"/>
  <c r="G455" i="2" s="1"/>
  <c r="J455" i="2" a="1"/>
  <c r="J455" i="2" s="1"/>
  <c r="H455" i="2" a="1"/>
  <c r="H455" i="2" s="1"/>
  <c r="D577" i="2"/>
  <c r="H463" i="2" a="1"/>
  <c r="H463" i="2" s="1"/>
  <c r="I463" i="2" a="1"/>
  <c r="I463" i="2" s="1"/>
  <c r="J463" i="2" a="1"/>
  <c r="J463" i="2" s="1"/>
  <c r="G463" i="2" a="1"/>
  <c r="G463" i="2" s="1"/>
  <c r="D502" i="2"/>
  <c r="G388" i="2" a="1"/>
  <c r="G388" i="2" s="1"/>
  <c r="I388" i="2" a="1"/>
  <c r="I388" i="2" s="1"/>
  <c r="H388" i="2" a="1"/>
  <c r="H388" i="2" s="1"/>
  <c r="J388" i="2" a="1"/>
  <c r="J388" i="2" s="1"/>
  <c r="D482" i="2"/>
  <c r="J368" i="2" a="1"/>
  <c r="J368" i="2" s="1"/>
  <c r="I368" i="2" a="1"/>
  <c r="I368" i="2" s="1"/>
  <c r="H368" i="2" a="1"/>
  <c r="H368" i="2" s="1"/>
  <c r="G368" i="2" a="1"/>
  <c r="G368" i="2" s="1"/>
  <c r="D527" i="2"/>
  <c r="H413" i="2" a="1"/>
  <c r="H413" i="2" s="1"/>
  <c r="G413" i="2" a="1"/>
  <c r="G413" i="2" s="1"/>
  <c r="J413" i="2" a="1"/>
  <c r="J413" i="2" s="1"/>
  <c r="I413" i="2" a="1"/>
  <c r="I413" i="2" s="1"/>
  <c r="D564" i="2"/>
  <c r="G450" i="2" a="1"/>
  <c r="G450" i="2" s="1"/>
  <c r="J450" i="2" a="1"/>
  <c r="J450" i="2" s="1"/>
  <c r="I450" i="2" a="1"/>
  <c r="I450" i="2" s="1"/>
  <c r="H450" i="2" a="1"/>
  <c r="H450" i="2" s="1"/>
  <c r="D545" i="2"/>
  <c r="G431" i="2" a="1"/>
  <c r="G431" i="2" s="1"/>
  <c r="J431" i="2" a="1"/>
  <c r="J431" i="2" s="1"/>
  <c r="I431" i="2" a="1"/>
  <c r="I431" i="2" s="1"/>
  <c r="H431" i="2" a="1"/>
  <c r="H431" i="2" s="1"/>
  <c r="D570" i="2"/>
  <c r="G456" i="2" a="1"/>
  <c r="G456" i="2" s="1"/>
  <c r="J456" i="2" a="1"/>
  <c r="J456" i="2" s="1"/>
  <c r="I456" i="2" a="1"/>
  <c r="I456" i="2" s="1"/>
  <c r="H456" i="2" a="1"/>
  <c r="H456" i="2" s="1"/>
  <c r="D471" i="2"/>
  <c r="J357" i="2" a="1"/>
  <c r="J357" i="2" s="1"/>
  <c r="I357" i="2" a="1"/>
  <c r="I357" i="2" s="1"/>
  <c r="H357" i="2" a="1"/>
  <c r="H357" i="2" s="1"/>
  <c r="G357" i="2" a="1"/>
  <c r="G357" i="2" s="1"/>
  <c r="D476" i="2"/>
  <c r="J362" i="2" a="1"/>
  <c r="J362" i="2" s="1"/>
  <c r="I362" i="2" a="1"/>
  <c r="I362" i="2" s="1"/>
  <c r="H362" i="2" a="1"/>
  <c r="H362" i="2" s="1"/>
  <c r="G362" i="2" a="1"/>
  <c r="G362" i="2" s="1"/>
  <c r="D508" i="2"/>
  <c r="J394" i="2" a="1"/>
  <c r="J394" i="2" s="1"/>
  <c r="I394" i="2" a="1"/>
  <c r="I394" i="2" s="1"/>
  <c r="H394" i="2" a="1"/>
  <c r="H394" i="2" s="1"/>
  <c r="G394" i="2" a="1"/>
  <c r="G394" i="2" s="1"/>
  <c r="D488" i="2"/>
  <c r="G374" i="2" a="1"/>
  <c r="G374" i="2" s="1"/>
  <c r="J374" i="2" a="1"/>
  <c r="J374" i="2" s="1"/>
  <c r="I374" i="2" a="1"/>
  <c r="I374" i="2" s="1"/>
  <c r="H374" i="2" a="1"/>
  <c r="H374" i="2" s="1"/>
  <c r="D509" i="2"/>
  <c r="H395" i="2" a="1"/>
  <c r="H395" i="2" s="1"/>
  <c r="G395" i="2" a="1"/>
  <c r="G395" i="2" s="1"/>
  <c r="J395" i="2" a="1"/>
  <c r="J395" i="2" s="1"/>
  <c r="I395" i="2" a="1"/>
  <c r="I395" i="2" s="1"/>
  <c r="D480" i="2"/>
  <c r="J366" i="2" a="1"/>
  <c r="J366" i="2" s="1"/>
  <c r="I366" i="2" a="1"/>
  <c r="I366" i="2" s="1"/>
  <c r="H366" i="2" a="1"/>
  <c r="H366" i="2" s="1"/>
  <c r="G366" i="2" a="1"/>
  <c r="G366" i="2" s="1"/>
  <c r="D522" i="2"/>
  <c r="G408" i="2" a="1"/>
  <c r="G408" i="2" s="1"/>
  <c r="J408" i="2" a="1"/>
  <c r="J408" i="2" s="1"/>
  <c r="I408" i="2" a="1"/>
  <c r="I408" i="2" s="1"/>
  <c r="H408" i="2" a="1"/>
  <c r="H408" i="2" s="1"/>
  <c r="D546" i="2"/>
  <c r="I432" i="2" a="1"/>
  <c r="I432" i="2" s="1"/>
  <c r="G432" i="2" a="1"/>
  <c r="G432" i="2" s="1"/>
  <c r="J432" i="2" a="1"/>
  <c r="J432" i="2" s="1"/>
  <c r="H432" i="2" a="1"/>
  <c r="H432" i="2" s="1"/>
  <c r="D558" i="2"/>
  <c r="G444" i="2" a="1"/>
  <c r="G444" i="2" s="1"/>
  <c r="J444" i="2" a="1"/>
  <c r="J444" i="2" s="1"/>
  <c r="I444" i="2" a="1"/>
  <c r="I444" i="2" s="1"/>
  <c r="H444" i="2" a="1"/>
  <c r="H444" i="2" s="1"/>
  <c r="D543" i="2"/>
  <c r="H429" i="2" a="1"/>
  <c r="H429" i="2" s="1"/>
  <c r="I429" i="2" a="1"/>
  <c r="I429" i="2" s="1"/>
  <c r="J429" i="2" a="1"/>
  <c r="J429" i="2" s="1"/>
  <c r="G429" i="2" a="1"/>
  <c r="G429" i="2" s="1"/>
  <c r="D507" i="2"/>
  <c r="H393" i="2" a="1"/>
  <c r="H393" i="2" s="1"/>
  <c r="G393" i="2" a="1"/>
  <c r="G393" i="2" s="1"/>
  <c r="J393" i="2" a="1"/>
  <c r="J393" i="2" s="1"/>
  <c r="I393" i="2" a="1"/>
  <c r="I393" i="2" s="1"/>
  <c r="D496" i="2"/>
  <c r="H382" i="2" a="1"/>
  <c r="H382" i="2" s="1"/>
  <c r="G382" i="2" a="1"/>
  <c r="G382" i="2" s="1"/>
  <c r="J382" i="2" a="1"/>
  <c r="J382" i="2" s="1"/>
  <c r="I382" i="2" a="1"/>
  <c r="I382" i="2" s="1"/>
  <c r="D477" i="2"/>
  <c r="H363" i="2" a="1"/>
  <c r="H363" i="2" s="1"/>
  <c r="G363" i="2" a="1"/>
  <c r="G363" i="2" s="1"/>
  <c r="I363" i="2" a="1"/>
  <c r="I363" i="2" s="1"/>
  <c r="J363" i="2" a="1"/>
  <c r="J363" i="2" s="1"/>
  <c r="D490" i="2"/>
  <c r="H376" i="2" a="1"/>
  <c r="H376" i="2" s="1"/>
  <c r="G376" i="2" a="1"/>
  <c r="G376" i="2" s="1"/>
  <c r="J376" i="2" a="1"/>
  <c r="J376" i="2" s="1"/>
  <c r="I376" i="2" a="1"/>
  <c r="I376" i="2" s="1"/>
  <c r="D464" i="2"/>
  <c r="J350" i="2" a="1"/>
  <c r="J350" i="2" s="1"/>
  <c r="I350" i="2" a="1"/>
  <c r="I350" i="2" s="1"/>
  <c r="H350" i="2" a="1"/>
  <c r="H350" i="2" s="1"/>
  <c r="G350" i="2" a="1"/>
  <c r="G350" i="2" s="1"/>
  <c r="D494" i="2"/>
  <c r="I380" i="2" a="1"/>
  <c r="I380" i="2" s="1"/>
  <c r="H380" i="2" a="1"/>
  <c r="H380" i="2" s="1"/>
  <c r="G380" i="2" a="1"/>
  <c r="G380" i="2" s="1"/>
  <c r="J380" i="2" a="1"/>
  <c r="J380" i="2" s="1"/>
  <c r="D539" i="2"/>
  <c r="J425" i="2" a="1"/>
  <c r="J425" i="2" s="1"/>
  <c r="I425" i="2" a="1"/>
  <c r="I425" i="2" s="1"/>
  <c r="H425" i="2" a="1"/>
  <c r="H425" i="2" s="1"/>
  <c r="G425" i="2" a="1"/>
  <c r="G425" i="2" s="1"/>
  <c r="D561" i="2"/>
  <c r="I447" i="2" a="1"/>
  <c r="I447" i="2" s="1"/>
  <c r="H447" i="2" a="1"/>
  <c r="H447" i="2" s="1"/>
  <c r="G447" i="2" a="1"/>
  <c r="G447" i="2" s="1"/>
  <c r="J447" i="2" a="1"/>
  <c r="J447" i="2" s="1"/>
  <c r="D541" i="2"/>
  <c r="J427" i="2" a="1"/>
  <c r="J427" i="2" s="1"/>
  <c r="H427" i="2" a="1"/>
  <c r="H427" i="2" s="1"/>
  <c r="G427" i="2" a="1"/>
  <c r="G427" i="2" s="1"/>
  <c r="I427" i="2" a="1"/>
  <c r="I427" i="2" s="1"/>
  <c r="D571" i="2"/>
  <c r="J457" i="2" a="1"/>
  <c r="J457" i="2" s="1"/>
  <c r="H457" i="2" a="1"/>
  <c r="H457" i="2" s="1"/>
  <c r="G457" i="2" a="1"/>
  <c r="G457" i="2" s="1"/>
  <c r="I457" i="2" a="1"/>
  <c r="I457" i="2" s="1"/>
  <c r="D472" i="2"/>
  <c r="G358" i="2" a="1"/>
  <c r="G358" i="2" s="1"/>
  <c r="J358" i="2" a="1"/>
  <c r="J358" i="2" s="1"/>
  <c r="I358" i="2" a="1"/>
  <c r="I358" i="2" s="1"/>
  <c r="H358" i="2" a="1"/>
  <c r="H358" i="2" s="1"/>
  <c r="D473" i="2"/>
  <c r="J359" i="2" a="1"/>
  <c r="J359" i="2" s="1"/>
  <c r="I359" i="2" a="1"/>
  <c r="I359" i="2" s="1"/>
  <c r="H359" i="2" a="1"/>
  <c r="H359" i="2" s="1"/>
  <c r="G359" i="2" a="1"/>
  <c r="G359" i="2" s="1"/>
  <c r="D505" i="2"/>
  <c r="J391" i="2" a="1"/>
  <c r="J391" i="2" s="1"/>
  <c r="I391" i="2" a="1"/>
  <c r="I391" i="2" s="1"/>
  <c r="G391" i="2" a="1"/>
  <c r="G391" i="2" s="1"/>
  <c r="H391" i="2" a="1"/>
  <c r="H391" i="2" s="1"/>
  <c r="D518" i="2"/>
  <c r="J404" i="2" a="1"/>
  <c r="J404" i="2" s="1"/>
  <c r="I404" i="2" a="1"/>
  <c r="I404" i="2" s="1"/>
  <c r="G404" i="2" a="1"/>
  <c r="G404" i="2" s="1"/>
  <c r="H404" i="2" a="1"/>
  <c r="H404" i="2" s="1"/>
  <c r="D562" i="2"/>
  <c r="I448" i="2" a="1"/>
  <c r="I448" i="2" s="1"/>
  <c r="H448" i="2" a="1"/>
  <c r="H448" i="2" s="1"/>
  <c r="J448" i="2" a="1"/>
  <c r="J448" i="2" s="1"/>
  <c r="G448" i="2" a="1"/>
  <c r="G448" i="2" s="1"/>
  <c r="D495" i="2"/>
  <c r="J381" i="2" a="1"/>
  <c r="J381" i="2" s="1"/>
  <c r="I381" i="2" a="1"/>
  <c r="I381" i="2" s="1"/>
  <c r="H381" i="2" a="1"/>
  <c r="H381" i="2" s="1"/>
  <c r="G381" i="2" a="1"/>
  <c r="G381" i="2" s="1"/>
  <c r="D567" i="2"/>
  <c r="J453" i="2" a="1"/>
  <c r="J453" i="2" s="1"/>
  <c r="I453" i="2" a="1"/>
  <c r="I453" i="2" s="1"/>
  <c r="G453" i="2" a="1"/>
  <c r="G453" i="2" s="1"/>
  <c r="H453" i="2" a="1"/>
  <c r="H453" i="2" s="1"/>
  <c r="D550" i="2"/>
  <c r="J436" i="2" a="1"/>
  <c r="J436" i="2" s="1"/>
  <c r="G436" i="2" a="1"/>
  <c r="G436" i="2" s="1"/>
  <c r="I436" i="2" a="1"/>
  <c r="I436" i="2" s="1"/>
  <c r="H436" i="2" a="1"/>
  <c r="H436" i="2" s="1"/>
  <c r="D512" i="2"/>
  <c r="J398" i="2" a="1"/>
  <c r="J398" i="2" s="1"/>
  <c r="I398" i="2" a="1"/>
  <c r="I398" i="2" s="1"/>
  <c r="H398" i="2" a="1"/>
  <c r="H398" i="2" s="1"/>
  <c r="G398" i="2" a="1"/>
  <c r="G398" i="2" s="1"/>
  <c r="D532" i="2"/>
  <c r="H418" i="2" a="1"/>
  <c r="H418" i="2" s="1"/>
  <c r="G418" i="2" a="1"/>
  <c r="G418" i="2" s="1"/>
  <c r="J418" i="2" a="1"/>
  <c r="J418" i="2" s="1"/>
  <c r="I418" i="2" a="1"/>
  <c r="I418" i="2" s="1"/>
  <c r="D553" i="2"/>
  <c r="I439" i="2" a="1"/>
  <c r="I439" i="2" s="1"/>
  <c r="H439" i="2" a="1"/>
  <c r="H439" i="2" s="1"/>
  <c r="J439" i="2" a="1"/>
  <c r="J439" i="2" s="1"/>
  <c r="G439" i="2" a="1"/>
  <c r="G439" i="2" s="1"/>
  <c r="D474" i="2"/>
  <c r="I360" i="2" a="1"/>
  <c r="I360" i="2" s="1"/>
  <c r="H360" i="2" a="1"/>
  <c r="H360" i="2" s="1"/>
  <c r="G360" i="2" a="1"/>
  <c r="G360" i="2" s="1"/>
  <c r="J360" i="2" a="1"/>
  <c r="J360" i="2" s="1"/>
  <c r="D506" i="2"/>
  <c r="I392" i="2" a="1"/>
  <c r="I392" i="2" s="1"/>
  <c r="H392" i="2" a="1"/>
  <c r="H392" i="2" s="1"/>
  <c r="G392" i="2" a="1"/>
  <c r="G392" i="2" s="1"/>
  <c r="J392" i="2" a="1"/>
  <c r="J392" i="2" s="1"/>
  <c r="D536" i="2"/>
  <c r="J422" i="2" a="1"/>
  <c r="J422" i="2" s="1"/>
  <c r="I422" i="2" a="1"/>
  <c r="I422" i="2" s="1"/>
  <c r="G422" i="2" a="1"/>
  <c r="G422" i="2" s="1"/>
  <c r="H422" i="2" a="1"/>
  <c r="H422" i="2" s="1"/>
  <c r="D535" i="2"/>
  <c r="G421" i="2" a="1"/>
  <c r="G421" i="2" s="1"/>
  <c r="I421" i="2" a="1"/>
  <c r="I421" i="2" s="1"/>
  <c r="H421" i="2" a="1"/>
  <c r="H421" i="2" s="1"/>
  <c r="J421" i="2" a="1"/>
  <c r="J421" i="2" s="1"/>
  <c r="D568" i="2"/>
  <c r="G454" i="2" a="1"/>
  <c r="G454" i="2" s="1"/>
  <c r="J454" i="2" a="1"/>
  <c r="J454" i="2" s="1"/>
  <c r="H454" i="2" a="1"/>
  <c r="H454" i="2" s="1"/>
  <c r="I454" i="2" a="1"/>
  <c r="I454" i="2" s="1"/>
  <c r="D529" i="2"/>
  <c r="J415" i="2" a="1"/>
  <c r="J415" i="2" s="1"/>
  <c r="I415" i="2" a="1"/>
  <c r="I415" i="2" s="1"/>
  <c r="H415" i="2" a="1"/>
  <c r="H415" i="2" s="1"/>
  <c r="G415" i="2" a="1"/>
  <c r="G415" i="2" s="1"/>
  <c r="D573" i="2"/>
  <c r="J459" i="2" a="1"/>
  <c r="J459" i="2" s="1"/>
  <c r="H459" i="2" a="1"/>
  <c r="H459" i="2" s="1"/>
  <c r="G459" i="2" a="1"/>
  <c r="G459" i="2" s="1"/>
  <c r="I459" i="2" a="1"/>
  <c r="I459" i="2" s="1"/>
  <c r="D686" i="2"/>
  <c r="J572" i="2" a="1"/>
  <c r="J572" i="2" s="1"/>
  <c r="I572" i="2" a="1"/>
  <c r="I572" i="2" s="1"/>
  <c r="H572" i="2" a="1"/>
  <c r="H572" i="2" s="1"/>
  <c r="G572" i="2" a="1"/>
  <c r="G572" i="2" s="1"/>
  <c r="D501" i="2"/>
  <c r="I387" i="2" a="1"/>
  <c r="I387" i="2" s="1"/>
  <c r="H387" i="2" a="1"/>
  <c r="H387" i="2" s="1"/>
  <c r="G387" i="2" a="1"/>
  <c r="G387" i="2" s="1"/>
  <c r="J387" i="2" a="1"/>
  <c r="J387" i="2" s="1"/>
  <c r="D534" i="2"/>
  <c r="J420" i="2" a="1"/>
  <c r="J420" i="2" s="1"/>
  <c r="I420" i="2" a="1"/>
  <c r="I420" i="2" s="1"/>
  <c r="H420" i="2" a="1"/>
  <c r="H420" i="2" s="1"/>
  <c r="G420" i="2" a="1"/>
  <c r="G420" i="2" s="1"/>
  <c r="D531" i="2"/>
  <c r="J417" i="2" a="1"/>
  <c r="J417" i="2" s="1"/>
  <c r="I417" i="2" a="1"/>
  <c r="I417" i="2" s="1"/>
  <c r="H417" i="2" a="1"/>
  <c r="H417" i="2" s="1"/>
  <c r="G417" i="2" a="1"/>
  <c r="G417" i="2" s="1"/>
  <c r="D524" i="2"/>
  <c r="I410" i="2" a="1"/>
  <c r="I410" i="2" s="1"/>
  <c r="H410" i="2" a="1"/>
  <c r="H410" i="2" s="1"/>
  <c r="G410" i="2" a="1"/>
  <c r="G410" i="2" s="1"/>
  <c r="J410" i="2" a="1"/>
  <c r="J410" i="2" s="1"/>
  <c r="D556" i="2"/>
  <c r="I442" i="2" a="1"/>
  <c r="I442" i="2" s="1"/>
  <c r="G442" i="2" a="1"/>
  <c r="G442" i="2" s="1"/>
  <c r="J442" i="2" a="1"/>
  <c r="J442" i="2" s="1"/>
  <c r="H442" i="2" a="1"/>
  <c r="H442" i="2" s="1"/>
  <c r="D466" i="2"/>
  <c r="J352" i="2" a="1"/>
  <c r="J352" i="2" s="1"/>
  <c r="I352" i="2" a="1"/>
  <c r="I352" i="2" s="1"/>
  <c r="H352" i="2" a="1"/>
  <c r="H352" i="2" s="1"/>
  <c r="G352" i="2" a="1"/>
  <c r="G352" i="2" s="1"/>
  <c r="D537" i="2"/>
  <c r="I423" i="2" a="1"/>
  <c r="I423" i="2" s="1"/>
  <c r="H423" i="2" a="1"/>
  <c r="H423" i="2" s="1"/>
  <c r="G423" i="2" a="1"/>
  <c r="G423" i="2" s="1"/>
  <c r="J423" i="2" a="1"/>
  <c r="J423" i="2" s="1"/>
  <c r="D510" i="2"/>
  <c r="J396" i="2" a="1"/>
  <c r="J396" i="2" s="1"/>
  <c r="I396" i="2" a="1"/>
  <c r="I396" i="2" s="1"/>
  <c r="H396" i="2" a="1"/>
  <c r="H396" i="2" s="1"/>
  <c r="G396" i="2" a="1"/>
  <c r="G396" i="2" s="1"/>
  <c r="D475" i="2"/>
  <c r="J361" i="2" a="1"/>
  <c r="J361" i="2" s="1"/>
  <c r="H361" i="2" a="1"/>
  <c r="H361" i="2" s="1"/>
  <c r="G361" i="2" a="1"/>
  <c r="G361" i="2" s="1"/>
  <c r="I361" i="2" a="1"/>
  <c r="I361" i="2" s="1"/>
  <c r="D487" i="2"/>
  <c r="I373" i="2" a="1"/>
  <c r="I373" i="2" s="1"/>
  <c r="H373" i="2" a="1"/>
  <c r="H373" i="2" s="1"/>
  <c r="G373" i="2" a="1"/>
  <c r="G373" i="2" s="1"/>
  <c r="J373" i="2" a="1"/>
  <c r="J373" i="2" s="1"/>
  <c r="D566" i="2"/>
  <c r="I452" i="2" a="1"/>
  <c r="I452" i="2" s="1"/>
  <c r="G452" i="2" a="1"/>
  <c r="G452" i="2" s="1"/>
  <c r="J452" i="2" a="1"/>
  <c r="J452" i="2" s="1"/>
  <c r="H452" i="2" a="1"/>
  <c r="H452" i="2" s="1"/>
  <c r="D513" i="2"/>
  <c r="J399" i="2" a="1"/>
  <c r="J399" i="2" s="1"/>
  <c r="I399" i="2" a="1"/>
  <c r="I399" i="2" s="1"/>
  <c r="H399" i="2" a="1"/>
  <c r="H399" i="2" s="1"/>
  <c r="G399" i="2" a="1"/>
  <c r="G399" i="2" s="1"/>
  <c r="D520" i="2"/>
  <c r="I406" i="2" a="1"/>
  <c r="I406" i="2" s="1"/>
  <c r="G406" i="2" a="1"/>
  <c r="G406" i="2" s="1"/>
  <c r="J406" i="2" a="1"/>
  <c r="J406" i="2" s="1"/>
  <c r="H406" i="2" a="1"/>
  <c r="H406" i="2" s="1"/>
  <c r="D565" i="2"/>
  <c r="J451" i="2" a="1"/>
  <c r="J451" i="2" s="1"/>
  <c r="H451" i="2" a="1"/>
  <c r="H451" i="2" s="1"/>
  <c r="I451" i="2" a="1"/>
  <c r="I451" i="2" s="1"/>
  <c r="G451" i="2" a="1"/>
  <c r="G451" i="2" s="1"/>
  <c r="D523" i="2"/>
  <c r="J409" i="2" a="1"/>
  <c r="J409" i="2" s="1"/>
  <c r="I409" i="2" a="1"/>
  <c r="I409" i="2" s="1"/>
  <c r="H409" i="2" a="1"/>
  <c r="H409" i="2" s="1"/>
  <c r="G409" i="2" a="1"/>
  <c r="G409" i="2" s="1"/>
  <c r="D483" i="2"/>
  <c r="H369" i="2" a="1"/>
  <c r="H369" i="2" s="1"/>
  <c r="G369" i="2" a="1"/>
  <c r="G369" i="2" s="1"/>
  <c r="J369" i="2" a="1"/>
  <c r="J369" i="2" s="1"/>
  <c r="I369" i="2" a="1"/>
  <c r="I369" i="2" s="1"/>
  <c r="D528" i="2"/>
  <c r="J414" i="2" a="1"/>
  <c r="J414" i="2" s="1"/>
  <c r="H414" i="2" a="1"/>
  <c r="H414" i="2" s="1"/>
  <c r="I414" i="2" a="1"/>
  <c r="I414" i="2" s="1"/>
  <c r="G414" i="2" a="1"/>
  <c r="G414" i="2" s="1"/>
  <c r="D560" i="2"/>
  <c r="H446" i="2" a="1"/>
  <c r="H446" i="2" s="1"/>
  <c r="I446" i="2" a="1"/>
  <c r="I446" i="2" s="1"/>
  <c r="J446" i="2" a="1"/>
  <c r="J446" i="2" s="1"/>
  <c r="G446" i="2" a="1"/>
  <c r="G446" i="2" s="1"/>
  <c r="D540" i="2"/>
  <c r="J426" i="2" a="1"/>
  <c r="J426" i="2" s="1"/>
  <c r="G426" i="2" a="1"/>
  <c r="G426" i="2" s="1"/>
  <c r="H426" i="2" a="1"/>
  <c r="H426" i="2" s="1"/>
  <c r="I426" i="2" a="1"/>
  <c r="I426" i="2" s="1"/>
  <c r="AJ601" i="3" l="1"/>
  <c r="AI601" i="3"/>
  <c r="D597" i="2"/>
  <c r="G483" i="2" a="1"/>
  <c r="G483" i="2" s="1"/>
  <c r="J483" i="2" a="1"/>
  <c r="J483" i="2" s="1"/>
  <c r="I483" i="2" a="1"/>
  <c r="I483" i="2" s="1"/>
  <c r="H483" i="2" a="1"/>
  <c r="H483" i="2" s="1"/>
  <c r="D654" i="2"/>
  <c r="G540" i="2" a="1"/>
  <c r="G540" i="2" s="1"/>
  <c r="I540" i="2" a="1"/>
  <c r="I540" i="2" s="1"/>
  <c r="J540" i="2" a="1"/>
  <c r="J540" i="2" s="1"/>
  <c r="H540" i="2" a="1"/>
  <c r="H540" i="2" s="1"/>
  <c r="D587" i="2"/>
  <c r="J473" i="2" a="1"/>
  <c r="J473" i="2" s="1"/>
  <c r="I473" i="2" a="1"/>
  <c r="I473" i="2" s="1"/>
  <c r="H473" i="2" a="1"/>
  <c r="H473" i="2" s="1"/>
  <c r="G473" i="2" a="1"/>
  <c r="G473" i="2" s="1"/>
  <c r="D679" i="2"/>
  <c r="J565" i="2" a="1"/>
  <c r="J565" i="2" s="1"/>
  <c r="I565" i="2" a="1"/>
  <c r="I565" i="2" s="1"/>
  <c r="H565" i="2" a="1"/>
  <c r="H565" i="2" s="1"/>
  <c r="G565" i="2" a="1"/>
  <c r="G565" i="2" s="1"/>
  <c r="D589" i="2"/>
  <c r="J475" i="2" a="1"/>
  <c r="J475" i="2" s="1"/>
  <c r="I475" i="2" a="1"/>
  <c r="I475" i="2" s="1"/>
  <c r="G475" i="2" a="1"/>
  <c r="G475" i="2" s="1"/>
  <c r="H475" i="2" a="1"/>
  <c r="H475" i="2" s="1"/>
  <c r="D682" i="2"/>
  <c r="I568" i="2" a="1"/>
  <c r="I568" i="2" s="1"/>
  <c r="H568" i="2" a="1"/>
  <c r="H568" i="2" s="1"/>
  <c r="G568" i="2" a="1"/>
  <c r="G568" i="2" s="1"/>
  <c r="J568" i="2" a="1"/>
  <c r="J568" i="2" s="1"/>
  <c r="D632" i="2"/>
  <c r="J518" i="2" a="1"/>
  <c r="J518" i="2" s="1"/>
  <c r="I518" i="2" a="1"/>
  <c r="I518" i="2" s="1"/>
  <c r="G518" i="2" a="1"/>
  <c r="G518" i="2" s="1"/>
  <c r="H518" i="2" a="1"/>
  <c r="H518" i="2" s="1"/>
  <c r="D610" i="2"/>
  <c r="H496" i="2" a="1"/>
  <c r="H496" i="2" s="1"/>
  <c r="G496" i="2" a="1"/>
  <c r="G496" i="2" s="1"/>
  <c r="J496" i="2" a="1"/>
  <c r="J496" i="2" s="1"/>
  <c r="I496" i="2" a="1"/>
  <c r="I496" i="2" s="1"/>
  <c r="D684" i="2"/>
  <c r="J570" i="2" a="1"/>
  <c r="J570" i="2" s="1"/>
  <c r="I570" i="2" a="1"/>
  <c r="I570" i="2" s="1"/>
  <c r="H570" i="2" a="1"/>
  <c r="H570" i="2" s="1"/>
  <c r="G570" i="2" a="1"/>
  <c r="G570" i="2" s="1"/>
  <c r="D593" i="2"/>
  <c r="H479" i="2" a="1"/>
  <c r="H479" i="2" s="1"/>
  <c r="J479" i="2" a="1"/>
  <c r="J479" i="2" s="1"/>
  <c r="I479" i="2" a="1"/>
  <c r="I479" i="2" s="1"/>
  <c r="G479" i="2" a="1"/>
  <c r="G479" i="2" s="1"/>
  <c r="D630" i="2"/>
  <c r="I516" i="2" a="1"/>
  <c r="I516" i="2" s="1"/>
  <c r="H516" i="2" a="1"/>
  <c r="H516" i="2" s="1"/>
  <c r="G516" i="2" a="1"/>
  <c r="G516" i="2" s="1"/>
  <c r="J516" i="2" a="1"/>
  <c r="J516" i="2" s="1"/>
  <c r="D668" i="2"/>
  <c r="J554" i="2" a="1"/>
  <c r="J554" i="2" s="1"/>
  <c r="I554" i="2" a="1"/>
  <c r="I554" i="2" s="1"/>
  <c r="H554" i="2" a="1"/>
  <c r="H554" i="2" s="1"/>
  <c r="G554" i="2" a="1"/>
  <c r="G554" i="2" s="1"/>
  <c r="D625" i="2"/>
  <c r="J511" i="2" a="1"/>
  <c r="J511" i="2" s="1"/>
  <c r="H511" i="2" a="1"/>
  <c r="H511" i="2" s="1"/>
  <c r="G511" i="2" a="1"/>
  <c r="G511" i="2" s="1"/>
  <c r="I511" i="2" a="1"/>
  <c r="I511" i="2" s="1"/>
  <c r="D640" i="2"/>
  <c r="J526" i="2" a="1"/>
  <c r="J526" i="2" s="1"/>
  <c r="H526" i="2" a="1"/>
  <c r="H526" i="2" s="1"/>
  <c r="I526" i="2" a="1"/>
  <c r="I526" i="2" s="1"/>
  <c r="G526" i="2" a="1"/>
  <c r="G526" i="2" s="1"/>
  <c r="D689" i="2"/>
  <c r="H575" i="2" a="1"/>
  <c r="H575" i="2" s="1"/>
  <c r="G575" i="2" a="1"/>
  <c r="G575" i="2" s="1"/>
  <c r="I575" i="2" a="1"/>
  <c r="I575" i="2" s="1"/>
  <c r="J575" i="2" a="1"/>
  <c r="J575" i="2" s="1"/>
  <c r="D680" i="2"/>
  <c r="H566" i="2" a="1"/>
  <c r="H566" i="2" s="1"/>
  <c r="G566" i="2" a="1"/>
  <c r="G566" i="2" s="1"/>
  <c r="J566" i="2" a="1"/>
  <c r="J566" i="2" s="1"/>
  <c r="I566" i="2" a="1"/>
  <c r="I566" i="2" s="1"/>
  <c r="D687" i="2"/>
  <c r="J573" i="2" a="1"/>
  <c r="J573" i="2" s="1"/>
  <c r="H573" i="2" a="1"/>
  <c r="H573" i="2" s="1"/>
  <c r="I573" i="2" a="1"/>
  <c r="I573" i="2" s="1"/>
  <c r="G573" i="2" a="1"/>
  <c r="G573" i="2" s="1"/>
  <c r="D609" i="2"/>
  <c r="I495" i="2" a="1"/>
  <c r="I495" i="2" s="1"/>
  <c r="H495" i="2" a="1"/>
  <c r="H495" i="2" s="1"/>
  <c r="G495" i="2" a="1"/>
  <c r="G495" i="2" s="1"/>
  <c r="J495" i="2" a="1"/>
  <c r="J495" i="2" s="1"/>
  <c r="D604" i="2"/>
  <c r="G490" i="2" a="1"/>
  <c r="G490" i="2" s="1"/>
  <c r="H490" i="2" a="1"/>
  <c r="H490" i="2" s="1"/>
  <c r="I490" i="2" a="1"/>
  <c r="I490" i="2" s="1"/>
  <c r="J490" i="2" a="1"/>
  <c r="J490" i="2" s="1"/>
  <c r="D590" i="2"/>
  <c r="J476" i="2" a="1"/>
  <c r="J476" i="2" s="1"/>
  <c r="H476" i="2" a="1"/>
  <c r="H476" i="2" s="1"/>
  <c r="G476" i="2" a="1"/>
  <c r="G476" i="2" s="1"/>
  <c r="I476" i="2" a="1"/>
  <c r="I476" i="2" s="1"/>
  <c r="D598" i="2"/>
  <c r="J484" i="2" a="1"/>
  <c r="J484" i="2" s="1"/>
  <c r="H484" i="2" a="1"/>
  <c r="H484" i="2" s="1"/>
  <c r="I484" i="2" a="1"/>
  <c r="I484" i="2" s="1"/>
  <c r="G484" i="2" a="1"/>
  <c r="G484" i="2" s="1"/>
  <c r="D662" i="2"/>
  <c r="I548" i="2" a="1"/>
  <c r="I548" i="2" s="1"/>
  <c r="H548" i="2" a="1"/>
  <c r="H548" i="2" s="1"/>
  <c r="G548" i="2" a="1"/>
  <c r="G548" i="2" s="1"/>
  <c r="J548" i="2" a="1"/>
  <c r="J548" i="2" s="1"/>
  <c r="D612" i="2"/>
  <c r="J498" i="2" a="1"/>
  <c r="J498" i="2" s="1"/>
  <c r="H498" i="2" a="1"/>
  <c r="H498" i="2" s="1"/>
  <c r="I498" i="2" a="1"/>
  <c r="I498" i="2" s="1"/>
  <c r="G498" i="2" a="1"/>
  <c r="G498" i="2" s="1"/>
  <c r="D599" i="2"/>
  <c r="J485" i="2" a="1"/>
  <c r="J485" i="2" s="1"/>
  <c r="G485" i="2" a="1"/>
  <c r="G485" i="2" s="1"/>
  <c r="H485" i="2" a="1"/>
  <c r="H485" i="2" s="1"/>
  <c r="I485" i="2" a="1"/>
  <c r="I485" i="2" s="1"/>
  <c r="D620" i="2"/>
  <c r="J506" i="2" a="1"/>
  <c r="J506" i="2" s="1"/>
  <c r="H506" i="2" a="1"/>
  <c r="H506" i="2" s="1"/>
  <c r="I506" i="2" a="1"/>
  <c r="I506" i="2" s="1"/>
  <c r="G506" i="2" a="1"/>
  <c r="G506" i="2" s="1"/>
  <c r="D586" i="2"/>
  <c r="H472" i="2" a="1"/>
  <c r="H472" i="2" s="1"/>
  <c r="J472" i="2" a="1"/>
  <c r="J472" i="2" s="1"/>
  <c r="I472" i="2" a="1"/>
  <c r="I472" i="2" s="1"/>
  <c r="G472" i="2" a="1"/>
  <c r="G472" i="2" s="1"/>
  <c r="D672" i="2"/>
  <c r="J558" i="2" a="1"/>
  <c r="J558" i="2" s="1"/>
  <c r="I558" i="2" a="1"/>
  <c r="I558" i="2" s="1"/>
  <c r="H558" i="2" a="1"/>
  <c r="H558" i="2" s="1"/>
  <c r="G558" i="2" a="1"/>
  <c r="G558" i="2" s="1"/>
  <c r="D641" i="2"/>
  <c r="I527" i="2" a="1"/>
  <c r="I527" i="2" s="1"/>
  <c r="G527" i="2" a="1"/>
  <c r="G527" i="2" s="1"/>
  <c r="J527" i="2" a="1"/>
  <c r="J527" i="2" s="1"/>
  <c r="H527" i="2" a="1"/>
  <c r="H527" i="2" s="1"/>
  <c r="D633" i="2"/>
  <c r="J519" i="2" a="1"/>
  <c r="J519" i="2" s="1"/>
  <c r="I519" i="2" a="1"/>
  <c r="I519" i="2" s="1"/>
  <c r="H519" i="2" a="1"/>
  <c r="H519" i="2" s="1"/>
  <c r="G519" i="2" a="1"/>
  <c r="G519" i="2" s="1"/>
  <c r="D647" i="2"/>
  <c r="H533" i="2" a="1"/>
  <c r="H533" i="2" s="1"/>
  <c r="J533" i="2" a="1"/>
  <c r="J533" i="2" s="1"/>
  <c r="G533" i="2" a="1"/>
  <c r="G533" i="2" s="1"/>
  <c r="I533" i="2" a="1"/>
  <c r="I533" i="2" s="1"/>
  <c r="D635" i="2"/>
  <c r="H521" i="2" a="1"/>
  <c r="H521" i="2" s="1"/>
  <c r="I521" i="2" a="1"/>
  <c r="I521" i="2" s="1"/>
  <c r="J521" i="2" a="1"/>
  <c r="J521" i="2" s="1"/>
  <c r="G521" i="2" a="1"/>
  <c r="G521" i="2" s="1"/>
  <c r="D614" i="2"/>
  <c r="J500" i="2" a="1"/>
  <c r="J500" i="2" s="1"/>
  <c r="H500" i="2" a="1"/>
  <c r="H500" i="2" s="1"/>
  <c r="G500" i="2" a="1"/>
  <c r="G500" i="2" s="1"/>
  <c r="I500" i="2" a="1"/>
  <c r="I500" i="2" s="1"/>
  <c r="D636" i="2"/>
  <c r="J522" i="2" a="1"/>
  <c r="J522" i="2" s="1"/>
  <c r="H522" i="2" a="1"/>
  <c r="H522" i="2" s="1"/>
  <c r="G522" i="2" a="1"/>
  <c r="G522" i="2" s="1"/>
  <c r="I522" i="2" a="1"/>
  <c r="I522" i="2" s="1"/>
  <c r="D605" i="2"/>
  <c r="J491" i="2" a="1"/>
  <c r="J491" i="2" s="1"/>
  <c r="H491" i="2" a="1"/>
  <c r="H491" i="2" s="1"/>
  <c r="G491" i="2" a="1"/>
  <c r="G491" i="2" s="1"/>
  <c r="I491" i="2" a="1"/>
  <c r="I491" i="2" s="1"/>
  <c r="D608" i="2"/>
  <c r="G494" i="2" a="1"/>
  <c r="G494" i="2" s="1"/>
  <c r="J494" i="2" a="1"/>
  <c r="J494" i="2" s="1"/>
  <c r="I494" i="2" a="1"/>
  <c r="I494" i="2" s="1"/>
  <c r="H494" i="2" a="1"/>
  <c r="H494" i="2" s="1"/>
  <c r="D602" i="2"/>
  <c r="J488" i="2" a="1"/>
  <c r="J488" i="2" s="1"/>
  <c r="I488" i="2" a="1"/>
  <c r="I488" i="2" s="1"/>
  <c r="G488" i="2" a="1"/>
  <c r="G488" i="2" s="1"/>
  <c r="H488" i="2" a="1"/>
  <c r="H488" i="2" s="1"/>
  <c r="D631" i="2"/>
  <c r="J517" i="2" a="1"/>
  <c r="J517" i="2" s="1"/>
  <c r="H517" i="2" a="1"/>
  <c r="H517" i="2" s="1"/>
  <c r="I517" i="2" a="1"/>
  <c r="I517" i="2" s="1"/>
  <c r="G517" i="2" a="1"/>
  <c r="G517" i="2" s="1"/>
  <c r="D584" i="2"/>
  <c r="G470" i="2" a="1"/>
  <c r="G470" i="2" s="1"/>
  <c r="H470" i="2" a="1"/>
  <c r="H470" i="2" s="1"/>
  <c r="J470" i="2" a="1"/>
  <c r="J470" i="2" s="1"/>
  <c r="I470" i="2" a="1"/>
  <c r="I470" i="2" s="1"/>
  <c r="D644" i="2"/>
  <c r="I530" i="2" a="1"/>
  <c r="I530" i="2" s="1"/>
  <c r="J530" i="2" a="1"/>
  <c r="J530" i="2" s="1"/>
  <c r="H530" i="2" a="1"/>
  <c r="H530" i="2" s="1"/>
  <c r="G530" i="2" a="1"/>
  <c r="G530" i="2" s="1"/>
  <c r="D611" i="2"/>
  <c r="G497" i="2" a="1"/>
  <c r="G497" i="2" s="1"/>
  <c r="J497" i="2" a="1"/>
  <c r="J497" i="2" s="1"/>
  <c r="I497" i="2" a="1"/>
  <c r="I497" i="2" s="1"/>
  <c r="H497" i="2" a="1"/>
  <c r="H497" i="2" s="1"/>
  <c r="D616" i="2"/>
  <c r="J502" i="2" a="1"/>
  <c r="J502" i="2" s="1"/>
  <c r="I502" i="2" a="1"/>
  <c r="I502" i="2" s="1"/>
  <c r="G502" i="2" a="1"/>
  <c r="G502" i="2" s="1"/>
  <c r="H502" i="2" a="1"/>
  <c r="H502" i="2" s="1"/>
  <c r="D615" i="2"/>
  <c r="H501" i="2" a="1"/>
  <c r="H501" i="2" s="1"/>
  <c r="G501" i="2" a="1"/>
  <c r="G501" i="2" s="1"/>
  <c r="J501" i="2" a="1"/>
  <c r="J501" i="2" s="1"/>
  <c r="I501" i="2" a="1"/>
  <c r="I501" i="2" s="1"/>
  <c r="D664" i="2"/>
  <c r="J550" i="2" a="1"/>
  <c r="J550" i="2" s="1"/>
  <c r="I550" i="2" a="1"/>
  <c r="I550" i="2" s="1"/>
  <c r="H550" i="2" a="1"/>
  <c r="H550" i="2" s="1"/>
  <c r="G550" i="2" a="1"/>
  <c r="G550" i="2" s="1"/>
  <c r="D624" i="2"/>
  <c r="G510" i="2" a="1"/>
  <c r="G510" i="2" s="1"/>
  <c r="H510" i="2" a="1"/>
  <c r="H510" i="2" s="1"/>
  <c r="J510" i="2" a="1"/>
  <c r="J510" i="2" s="1"/>
  <c r="I510" i="2" a="1"/>
  <c r="I510" i="2" s="1"/>
  <c r="D649" i="2"/>
  <c r="J535" i="2" a="1"/>
  <c r="J535" i="2" s="1"/>
  <c r="I535" i="2" a="1"/>
  <c r="I535" i="2" s="1"/>
  <c r="G535" i="2" a="1"/>
  <c r="G535" i="2" s="1"/>
  <c r="H535" i="2" a="1"/>
  <c r="H535" i="2" s="1"/>
  <c r="D619" i="2"/>
  <c r="I505" i="2" a="1"/>
  <c r="I505" i="2" s="1"/>
  <c r="H505" i="2" a="1"/>
  <c r="H505" i="2" s="1"/>
  <c r="G505" i="2" a="1"/>
  <c r="G505" i="2" s="1"/>
  <c r="J505" i="2" a="1"/>
  <c r="J505" i="2" s="1"/>
  <c r="D621" i="2"/>
  <c r="J507" i="2" a="1"/>
  <c r="J507" i="2" s="1"/>
  <c r="I507" i="2" a="1"/>
  <c r="I507" i="2" s="1"/>
  <c r="H507" i="2" a="1"/>
  <c r="H507" i="2" s="1"/>
  <c r="G507" i="2" a="1"/>
  <c r="G507" i="2" s="1"/>
  <c r="D659" i="2"/>
  <c r="I545" i="2" a="1"/>
  <c r="I545" i="2" s="1"/>
  <c r="H545" i="2" a="1"/>
  <c r="H545" i="2" s="1"/>
  <c r="G545" i="2" a="1"/>
  <c r="G545" i="2" s="1"/>
  <c r="J545" i="2" a="1"/>
  <c r="J545" i="2" s="1"/>
  <c r="D628" i="2"/>
  <c r="J514" i="2" a="1"/>
  <c r="J514" i="2" s="1"/>
  <c r="H514" i="2" a="1"/>
  <c r="H514" i="2" s="1"/>
  <c r="G514" i="2" a="1"/>
  <c r="G514" i="2" s="1"/>
  <c r="I514" i="2" a="1"/>
  <c r="I514" i="2" s="1"/>
  <c r="D600" i="2"/>
  <c r="I486" i="2" a="1"/>
  <c r="I486" i="2" s="1"/>
  <c r="H486" i="2" a="1"/>
  <c r="H486" i="2" s="1"/>
  <c r="G486" i="2" a="1"/>
  <c r="G486" i="2" s="1"/>
  <c r="J486" i="2" a="1"/>
  <c r="J486" i="2" s="1"/>
  <c r="D665" i="2"/>
  <c r="J551" i="2" a="1"/>
  <c r="J551" i="2" s="1"/>
  <c r="I551" i="2" a="1"/>
  <c r="I551" i="2" s="1"/>
  <c r="H551" i="2" a="1"/>
  <c r="H551" i="2" s="1"/>
  <c r="G551" i="2" a="1"/>
  <c r="G551" i="2" s="1"/>
  <c r="D581" i="2"/>
  <c r="H467" i="2" a="1"/>
  <c r="H467" i="2" s="1"/>
  <c r="G467" i="2" a="1"/>
  <c r="G467" i="2" s="1"/>
  <c r="J467" i="2" a="1"/>
  <c r="J467" i="2" s="1"/>
  <c r="I467" i="2" a="1"/>
  <c r="I467" i="2" s="1"/>
  <c r="D667" i="2"/>
  <c r="G553" i="2" a="1"/>
  <c r="G553" i="2" s="1"/>
  <c r="I553" i="2" a="1"/>
  <c r="I553" i="2" s="1"/>
  <c r="H553" i="2" a="1"/>
  <c r="H553" i="2" s="1"/>
  <c r="J553" i="2" a="1"/>
  <c r="J553" i="2" s="1"/>
  <c r="D674" i="2"/>
  <c r="J560" i="2" a="1"/>
  <c r="J560" i="2" s="1"/>
  <c r="H560" i="2" a="1"/>
  <c r="H560" i="2" s="1"/>
  <c r="I560" i="2" a="1"/>
  <c r="I560" i="2" s="1"/>
  <c r="G560" i="2" a="1"/>
  <c r="G560" i="2" s="1"/>
  <c r="D645" i="2"/>
  <c r="J531" i="2" a="1"/>
  <c r="J531" i="2" s="1"/>
  <c r="H531" i="2" a="1"/>
  <c r="H531" i="2" s="1"/>
  <c r="G531" i="2" a="1"/>
  <c r="G531" i="2" s="1"/>
  <c r="I531" i="2" a="1"/>
  <c r="I531" i="2" s="1"/>
  <c r="D646" i="2"/>
  <c r="J532" i="2" a="1"/>
  <c r="J532" i="2" s="1"/>
  <c r="H532" i="2" a="1"/>
  <c r="H532" i="2" s="1"/>
  <c r="G532" i="2" a="1"/>
  <c r="G532" i="2" s="1"/>
  <c r="I532" i="2" a="1"/>
  <c r="I532" i="2" s="1"/>
  <c r="D675" i="2"/>
  <c r="I561" i="2" a="1"/>
  <c r="I561" i="2" s="1"/>
  <c r="H561" i="2" a="1"/>
  <c r="H561" i="2" s="1"/>
  <c r="G561" i="2" a="1"/>
  <c r="G561" i="2" s="1"/>
  <c r="J561" i="2" a="1"/>
  <c r="J561" i="2" s="1"/>
  <c r="D594" i="2"/>
  <c r="H480" i="2" a="1"/>
  <c r="H480" i="2" s="1"/>
  <c r="G480" i="2" a="1"/>
  <c r="G480" i="2" s="1"/>
  <c r="I480" i="2" a="1"/>
  <c r="I480" i="2" s="1"/>
  <c r="J480" i="2" a="1"/>
  <c r="J480" i="2" s="1"/>
  <c r="D691" i="2"/>
  <c r="J577" i="2" a="1"/>
  <c r="J577" i="2" s="1"/>
  <c r="H577" i="2" a="1"/>
  <c r="H577" i="2" s="1"/>
  <c r="I577" i="2" a="1"/>
  <c r="I577" i="2" s="1"/>
  <c r="G577" i="2" a="1"/>
  <c r="G577" i="2" s="1"/>
  <c r="D629" i="2"/>
  <c r="J515" i="2" a="1"/>
  <c r="J515" i="2" s="1"/>
  <c r="H515" i="2" a="1"/>
  <c r="H515" i="2" s="1"/>
  <c r="G515" i="2" a="1"/>
  <c r="G515" i="2" s="1"/>
  <c r="I515" i="2" a="1"/>
  <c r="I515" i="2" s="1"/>
  <c r="D669" i="2"/>
  <c r="I555" i="2" a="1"/>
  <c r="I555" i="2" s="1"/>
  <c r="G555" i="2" a="1"/>
  <c r="G555" i="2" s="1"/>
  <c r="J555" i="2" a="1"/>
  <c r="J555" i="2" s="1"/>
  <c r="H555" i="2" a="1"/>
  <c r="H555" i="2" s="1"/>
  <c r="D652" i="2"/>
  <c r="G538" i="2" a="1"/>
  <c r="G538" i="2" s="1"/>
  <c r="H538" i="2" a="1"/>
  <c r="H538" i="2" s="1"/>
  <c r="J538" i="2" a="1"/>
  <c r="J538" i="2" s="1"/>
  <c r="I538" i="2" a="1"/>
  <c r="I538" i="2" s="1"/>
  <c r="D639" i="2"/>
  <c r="J525" i="2" a="1"/>
  <c r="J525" i="2" s="1"/>
  <c r="H525" i="2" a="1"/>
  <c r="H525" i="2" s="1"/>
  <c r="I525" i="2" a="1"/>
  <c r="I525" i="2" s="1"/>
  <c r="G525" i="2" a="1"/>
  <c r="G525" i="2" s="1"/>
  <c r="D637" i="2"/>
  <c r="G523" i="2" a="1"/>
  <c r="G523" i="2" s="1"/>
  <c r="J523" i="2" a="1"/>
  <c r="J523" i="2" s="1"/>
  <c r="I523" i="2" a="1"/>
  <c r="I523" i="2" s="1"/>
  <c r="H523" i="2" a="1"/>
  <c r="H523" i="2" s="1"/>
  <c r="D601" i="2"/>
  <c r="J487" i="2" a="1"/>
  <c r="J487" i="2" s="1"/>
  <c r="H487" i="2" a="1"/>
  <c r="H487" i="2" s="1"/>
  <c r="G487" i="2" a="1"/>
  <c r="G487" i="2" s="1"/>
  <c r="I487" i="2" a="1"/>
  <c r="I487" i="2" s="1"/>
  <c r="D643" i="2"/>
  <c r="I529" i="2" a="1"/>
  <c r="I529" i="2" s="1"/>
  <c r="H529" i="2" a="1"/>
  <c r="H529" i="2" s="1"/>
  <c r="G529" i="2" a="1"/>
  <c r="G529" i="2" s="1"/>
  <c r="J529" i="2" a="1"/>
  <c r="J529" i="2" s="1"/>
  <c r="D676" i="2"/>
  <c r="J562" i="2" a="1"/>
  <c r="J562" i="2" s="1"/>
  <c r="H562" i="2" a="1"/>
  <c r="H562" i="2" s="1"/>
  <c r="G562" i="2" a="1"/>
  <c r="G562" i="2" s="1"/>
  <c r="I562" i="2" a="1"/>
  <c r="I562" i="2" s="1"/>
  <c r="D591" i="2"/>
  <c r="J477" i="2" a="1"/>
  <c r="J477" i="2" s="1"/>
  <c r="I477" i="2" a="1"/>
  <c r="I477" i="2" s="1"/>
  <c r="H477" i="2" a="1"/>
  <c r="H477" i="2" s="1"/>
  <c r="G477" i="2" a="1"/>
  <c r="G477" i="2" s="1"/>
  <c r="D585" i="2"/>
  <c r="I471" i="2" a="1"/>
  <c r="I471" i="2" s="1"/>
  <c r="H471" i="2" a="1"/>
  <c r="H471" i="2" s="1"/>
  <c r="G471" i="2" a="1"/>
  <c r="G471" i="2" s="1"/>
  <c r="J471" i="2" a="1"/>
  <c r="J471" i="2" s="1"/>
  <c r="D618" i="2"/>
  <c r="J504" i="2" a="1"/>
  <c r="J504" i="2" s="1"/>
  <c r="I504" i="2" a="1"/>
  <c r="I504" i="2" s="1"/>
  <c r="H504" i="2" a="1"/>
  <c r="H504" i="2" s="1"/>
  <c r="G504" i="2" a="1"/>
  <c r="G504" i="2" s="1"/>
  <c r="D617" i="2"/>
  <c r="I503" i="2" a="1"/>
  <c r="I503" i="2" s="1"/>
  <c r="G503" i="2" a="1"/>
  <c r="G503" i="2" s="1"/>
  <c r="J503" i="2" a="1"/>
  <c r="J503" i="2" s="1"/>
  <c r="H503" i="2" a="1"/>
  <c r="H503" i="2" s="1"/>
  <c r="D690" i="2"/>
  <c r="G576" i="2" a="1"/>
  <c r="G576" i="2" s="1"/>
  <c r="J576" i="2" a="1"/>
  <c r="J576" i="2" s="1"/>
  <c r="I576" i="2" a="1"/>
  <c r="I576" i="2" s="1"/>
  <c r="H576" i="2" a="1"/>
  <c r="H576" i="2" s="1"/>
  <c r="D677" i="2"/>
  <c r="J563" i="2" a="1"/>
  <c r="J563" i="2" s="1"/>
  <c r="I563" i="2" a="1"/>
  <c r="I563" i="2" s="1"/>
  <c r="H563" i="2" a="1"/>
  <c r="H563" i="2" s="1"/>
  <c r="G563" i="2" a="1"/>
  <c r="G563" i="2" s="1"/>
  <c r="D580" i="2"/>
  <c r="I466" i="2" a="1"/>
  <c r="I466" i="2" s="1"/>
  <c r="H466" i="2" a="1"/>
  <c r="H466" i="2" s="1"/>
  <c r="G466" i="2" a="1"/>
  <c r="G466" i="2" s="1"/>
  <c r="J466" i="2" a="1"/>
  <c r="J466" i="2" s="1"/>
  <c r="D634" i="2"/>
  <c r="J520" i="2" a="1"/>
  <c r="J520" i="2" s="1"/>
  <c r="I520" i="2" a="1"/>
  <c r="I520" i="2" s="1"/>
  <c r="H520" i="2" a="1"/>
  <c r="H520" i="2" s="1"/>
  <c r="G520" i="2" a="1"/>
  <c r="G520" i="2" s="1"/>
  <c r="D642" i="2"/>
  <c r="I528" i="2" a="1"/>
  <c r="I528" i="2" s="1"/>
  <c r="H528" i="2" a="1"/>
  <c r="H528" i="2" s="1"/>
  <c r="G528" i="2" a="1"/>
  <c r="G528" i="2" s="1"/>
  <c r="J528" i="2" a="1"/>
  <c r="J528" i="2" s="1"/>
  <c r="D670" i="2"/>
  <c r="J556" i="2" a="1"/>
  <c r="J556" i="2" s="1"/>
  <c r="I556" i="2" a="1"/>
  <c r="I556" i="2" s="1"/>
  <c r="H556" i="2" a="1"/>
  <c r="H556" i="2" s="1"/>
  <c r="G556" i="2" a="1"/>
  <c r="G556" i="2" s="1"/>
  <c r="D588" i="2"/>
  <c r="I474" i="2" a="1"/>
  <c r="I474" i="2" s="1"/>
  <c r="H474" i="2" a="1"/>
  <c r="H474" i="2" s="1"/>
  <c r="G474" i="2" a="1"/>
  <c r="G474" i="2" s="1"/>
  <c r="J474" i="2" a="1"/>
  <c r="J474" i="2" s="1"/>
  <c r="D685" i="2"/>
  <c r="J571" i="2" a="1"/>
  <c r="J571" i="2" s="1"/>
  <c r="G571" i="2" a="1"/>
  <c r="G571" i="2" s="1"/>
  <c r="I571" i="2" a="1"/>
  <c r="I571" i="2" s="1"/>
  <c r="H571" i="2" a="1"/>
  <c r="H571" i="2" s="1"/>
  <c r="D660" i="2"/>
  <c r="I546" i="2" a="1"/>
  <c r="I546" i="2" s="1"/>
  <c r="H546" i="2" a="1"/>
  <c r="H546" i="2" s="1"/>
  <c r="G546" i="2" a="1"/>
  <c r="G546" i="2" s="1"/>
  <c r="J546" i="2" a="1"/>
  <c r="J546" i="2" s="1"/>
  <c r="D596" i="2"/>
  <c r="I482" i="2" a="1"/>
  <c r="I482" i="2" s="1"/>
  <c r="H482" i="2" a="1"/>
  <c r="H482" i="2" s="1"/>
  <c r="J482" i="2" a="1"/>
  <c r="J482" i="2" s="1"/>
  <c r="G482" i="2" a="1"/>
  <c r="G482" i="2" s="1"/>
  <c r="D663" i="2"/>
  <c r="J549" i="2" a="1"/>
  <c r="J549" i="2" s="1"/>
  <c r="I549" i="2" a="1"/>
  <c r="I549" i="2" s="1"/>
  <c r="G549" i="2" a="1"/>
  <c r="G549" i="2" s="1"/>
  <c r="H549" i="2" a="1"/>
  <c r="H549" i="2" s="1"/>
  <c r="D579" i="2"/>
  <c r="I465" i="2" a="1"/>
  <c r="I465" i="2" s="1"/>
  <c r="G465" i="2" a="1"/>
  <c r="G465" i="2" s="1"/>
  <c r="J465" i="2" a="1"/>
  <c r="J465" i="2" s="1"/>
  <c r="H465" i="2" a="1"/>
  <c r="H465" i="2" s="1"/>
  <c r="D583" i="2"/>
  <c r="H469" i="2" a="1"/>
  <c r="H469" i="2" s="1"/>
  <c r="J469" i="2" a="1"/>
  <c r="J469" i="2" s="1"/>
  <c r="G469" i="2" a="1"/>
  <c r="G469" i="2" s="1"/>
  <c r="I469" i="2" a="1"/>
  <c r="I469" i="2" s="1"/>
  <c r="D673" i="2"/>
  <c r="I559" i="2" a="1"/>
  <c r="I559" i="2" s="1"/>
  <c r="H559" i="2" a="1"/>
  <c r="H559" i="2" s="1"/>
  <c r="G559" i="2" a="1"/>
  <c r="G559" i="2" s="1"/>
  <c r="J559" i="2" a="1"/>
  <c r="J559" i="2" s="1"/>
  <c r="D627" i="2"/>
  <c r="J513" i="2" a="1"/>
  <c r="J513" i="2" s="1"/>
  <c r="H513" i="2" a="1"/>
  <c r="H513" i="2" s="1"/>
  <c r="I513" i="2" a="1"/>
  <c r="I513" i="2" s="1"/>
  <c r="G513" i="2" a="1"/>
  <c r="G513" i="2" s="1"/>
  <c r="D800" i="2"/>
  <c r="G686" i="2" a="1"/>
  <c r="G686" i="2" s="1"/>
  <c r="I686" i="2" a="1"/>
  <c r="I686" i="2" s="1"/>
  <c r="J686" i="2" a="1"/>
  <c r="J686" i="2" s="1"/>
  <c r="H686" i="2" a="1"/>
  <c r="H686" i="2" s="1"/>
  <c r="D681" i="2"/>
  <c r="J567" i="2" a="1"/>
  <c r="J567" i="2" s="1"/>
  <c r="I567" i="2" a="1"/>
  <c r="I567" i="2" s="1"/>
  <c r="H567" i="2" a="1"/>
  <c r="H567" i="2" s="1"/>
  <c r="G567" i="2" a="1"/>
  <c r="G567" i="2" s="1"/>
  <c r="D578" i="2"/>
  <c r="J464" i="2" a="1"/>
  <c r="J464" i="2" s="1"/>
  <c r="I464" i="2" a="1"/>
  <c r="I464" i="2" s="1"/>
  <c r="G464" i="2" a="1"/>
  <c r="G464" i="2" s="1"/>
  <c r="H464" i="2" a="1"/>
  <c r="H464" i="2" s="1"/>
  <c r="D622" i="2"/>
  <c r="J508" i="2" a="1"/>
  <c r="J508" i="2" s="1"/>
  <c r="I508" i="2" a="1"/>
  <c r="I508" i="2" s="1"/>
  <c r="G508" i="2" a="1"/>
  <c r="G508" i="2" s="1"/>
  <c r="H508" i="2" a="1"/>
  <c r="H508" i="2" s="1"/>
  <c r="D671" i="2"/>
  <c r="H557" i="2" a="1"/>
  <c r="H557" i="2" s="1"/>
  <c r="G557" i="2" a="1"/>
  <c r="G557" i="2" s="1"/>
  <c r="J557" i="2" a="1"/>
  <c r="J557" i="2" s="1"/>
  <c r="I557" i="2" a="1"/>
  <c r="I557" i="2" s="1"/>
  <c r="D688" i="2"/>
  <c r="J574" i="2" a="1"/>
  <c r="J574" i="2" s="1"/>
  <c r="I574" i="2" a="1"/>
  <c r="I574" i="2" s="1"/>
  <c r="H574" i="2" a="1"/>
  <c r="H574" i="2" s="1"/>
  <c r="G574" i="2" a="1"/>
  <c r="G574" i="2" s="1"/>
  <c r="D592" i="2"/>
  <c r="I478" i="2" a="1"/>
  <c r="I478" i="2" s="1"/>
  <c r="H478" i="2" a="1"/>
  <c r="H478" i="2" s="1"/>
  <c r="J478" i="2" a="1"/>
  <c r="J478" i="2" s="1"/>
  <c r="G478" i="2" a="1"/>
  <c r="G478" i="2" s="1"/>
  <c r="D603" i="2"/>
  <c r="I489" i="2" a="1"/>
  <c r="I489" i="2" s="1"/>
  <c r="G489" i="2" a="1"/>
  <c r="G489" i="2" s="1"/>
  <c r="H489" i="2" a="1"/>
  <c r="H489" i="2" s="1"/>
  <c r="J489" i="2" a="1"/>
  <c r="J489" i="2" s="1"/>
  <c r="D655" i="2"/>
  <c r="J541" i="2" a="1"/>
  <c r="J541" i="2" s="1"/>
  <c r="I541" i="2" a="1"/>
  <c r="I541" i="2" s="1"/>
  <c r="G541" i="2" a="1"/>
  <c r="G541" i="2" s="1"/>
  <c r="H541" i="2" a="1"/>
  <c r="H541" i="2" s="1"/>
  <c r="D651" i="2"/>
  <c r="I537" i="2" a="1"/>
  <c r="I537" i="2" s="1"/>
  <c r="H537" i="2" a="1"/>
  <c r="H537" i="2" s="1"/>
  <c r="J537" i="2" a="1"/>
  <c r="J537" i="2" s="1"/>
  <c r="G537" i="2" a="1"/>
  <c r="G537" i="2" s="1"/>
  <c r="D657" i="2"/>
  <c r="J543" i="2" a="1"/>
  <c r="J543" i="2" s="1"/>
  <c r="H543" i="2" a="1"/>
  <c r="H543" i="2" s="1"/>
  <c r="I543" i="2" a="1"/>
  <c r="I543" i="2" s="1"/>
  <c r="G543" i="2" a="1"/>
  <c r="G543" i="2" s="1"/>
  <c r="D678" i="2"/>
  <c r="G564" i="2" a="1"/>
  <c r="G564" i="2" s="1"/>
  <c r="I564" i="2" a="1"/>
  <c r="I564" i="2" s="1"/>
  <c r="H564" i="2" a="1"/>
  <c r="H564" i="2" s="1"/>
  <c r="J564" i="2" a="1"/>
  <c r="J564" i="2" s="1"/>
  <c r="D666" i="2"/>
  <c r="J552" i="2" a="1"/>
  <c r="J552" i="2" s="1"/>
  <c r="I552" i="2" a="1"/>
  <c r="I552" i="2" s="1"/>
  <c r="H552" i="2" a="1"/>
  <c r="H552" i="2" s="1"/>
  <c r="G552" i="2" a="1"/>
  <c r="G552" i="2" s="1"/>
  <c r="D607" i="2"/>
  <c r="I493" i="2" a="1"/>
  <c r="I493" i="2" s="1"/>
  <c r="H493" i="2" a="1"/>
  <c r="H493" i="2" s="1"/>
  <c r="J493" i="2" a="1"/>
  <c r="J493" i="2" s="1"/>
  <c r="G493" i="2" a="1"/>
  <c r="G493" i="2" s="1"/>
  <c r="D613" i="2"/>
  <c r="I499" i="2" a="1"/>
  <c r="I499" i="2" s="1"/>
  <c r="G499" i="2" a="1"/>
  <c r="G499" i="2" s="1"/>
  <c r="J499" i="2" a="1"/>
  <c r="J499" i="2" s="1"/>
  <c r="H499" i="2" a="1"/>
  <c r="H499" i="2" s="1"/>
  <c r="D595" i="2"/>
  <c r="G481" i="2" a="1"/>
  <c r="G481" i="2" s="1"/>
  <c r="J481" i="2" a="1"/>
  <c r="J481" i="2" s="1"/>
  <c r="H481" i="2" a="1"/>
  <c r="H481" i="2" s="1"/>
  <c r="I481" i="2" a="1"/>
  <c r="I481" i="2" s="1"/>
  <c r="D638" i="2"/>
  <c r="J524" i="2" a="1"/>
  <c r="J524" i="2" s="1"/>
  <c r="H524" i="2" a="1"/>
  <c r="H524" i="2" s="1"/>
  <c r="G524" i="2" a="1"/>
  <c r="G524" i="2" s="1"/>
  <c r="I524" i="2" a="1"/>
  <c r="I524" i="2" s="1"/>
  <c r="D582" i="2"/>
  <c r="G468" i="2" a="1"/>
  <c r="G468" i="2" s="1"/>
  <c r="J468" i="2" a="1"/>
  <c r="J468" i="2" s="1"/>
  <c r="I468" i="2" a="1"/>
  <c r="I468" i="2" s="1"/>
  <c r="H468" i="2" a="1"/>
  <c r="H468" i="2" s="1"/>
  <c r="D650" i="2"/>
  <c r="J536" i="2" a="1"/>
  <c r="J536" i="2" s="1"/>
  <c r="I536" i="2" a="1"/>
  <c r="I536" i="2" s="1"/>
  <c r="H536" i="2" a="1"/>
  <c r="H536" i="2" s="1"/>
  <c r="G536" i="2" a="1"/>
  <c r="G536" i="2" s="1"/>
  <c r="D648" i="2"/>
  <c r="J534" i="2" a="1"/>
  <c r="J534" i="2" s="1"/>
  <c r="H534" i="2" a="1"/>
  <c r="H534" i="2" s="1"/>
  <c r="I534" i="2" a="1"/>
  <c r="I534" i="2" s="1"/>
  <c r="G534" i="2" a="1"/>
  <c r="G534" i="2" s="1"/>
  <c r="D626" i="2"/>
  <c r="I512" i="2" a="1"/>
  <c r="I512" i="2" s="1"/>
  <c r="G512" i="2" a="1"/>
  <c r="G512" i="2" s="1"/>
  <c r="J512" i="2" a="1"/>
  <c r="J512" i="2" s="1"/>
  <c r="H512" i="2" a="1"/>
  <c r="H512" i="2" s="1"/>
  <c r="D653" i="2"/>
  <c r="J539" i="2" a="1"/>
  <c r="J539" i="2" s="1"/>
  <c r="I539" i="2" a="1"/>
  <c r="I539" i="2" s="1"/>
  <c r="H539" i="2" a="1"/>
  <c r="H539" i="2" s="1"/>
  <c r="G539" i="2" a="1"/>
  <c r="G539" i="2" s="1"/>
  <c r="D623" i="2"/>
  <c r="J509" i="2" a="1"/>
  <c r="J509" i="2" s="1"/>
  <c r="I509" i="2" a="1"/>
  <c r="I509" i="2" s="1"/>
  <c r="G509" i="2" a="1"/>
  <c r="G509" i="2" s="1"/>
  <c r="H509" i="2" a="1"/>
  <c r="H509" i="2" s="1"/>
  <c r="D683" i="2"/>
  <c r="J569" i="2" a="1"/>
  <c r="J569" i="2" s="1"/>
  <c r="I569" i="2" a="1"/>
  <c r="I569" i="2" s="1"/>
  <c r="H569" i="2" a="1"/>
  <c r="H569" i="2" s="1"/>
  <c r="G569" i="2" a="1"/>
  <c r="G569" i="2" s="1"/>
  <c r="D658" i="2"/>
  <c r="H544" i="2" a="1"/>
  <c r="H544" i="2" s="1"/>
  <c r="G544" i="2" a="1"/>
  <c r="G544" i="2" s="1"/>
  <c r="I544" i="2" a="1"/>
  <c r="I544" i="2" s="1"/>
  <c r="J544" i="2" a="1"/>
  <c r="J544" i="2" s="1"/>
  <c r="D661" i="2"/>
  <c r="J547" i="2" a="1"/>
  <c r="J547" i="2" s="1"/>
  <c r="I547" i="2" a="1"/>
  <c r="I547" i="2" s="1"/>
  <c r="G547" i="2" a="1"/>
  <c r="G547" i="2" s="1"/>
  <c r="H547" i="2" a="1"/>
  <c r="H547" i="2" s="1"/>
  <c r="D656" i="2"/>
  <c r="I542" i="2" a="1"/>
  <c r="I542" i="2" s="1"/>
  <c r="G542" i="2" a="1"/>
  <c r="G542" i="2" s="1"/>
  <c r="H542" i="2" a="1"/>
  <c r="H542" i="2" s="1"/>
  <c r="J542" i="2" a="1"/>
  <c r="J542" i="2" s="1"/>
  <c r="D606" i="2"/>
  <c r="H492" i="2" a="1"/>
  <c r="H492" i="2" s="1"/>
  <c r="J492" i="2" a="1"/>
  <c r="J492" i="2" s="1"/>
  <c r="I492" i="2" a="1"/>
  <c r="I492" i="2" s="1"/>
  <c r="G492" i="2" a="1"/>
  <c r="G492" i="2" s="1"/>
  <c r="AK601" i="3" l="1"/>
  <c r="D802" i="2"/>
  <c r="G688" i="2" a="1"/>
  <c r="G688" i="2" s="1"/>
  <c r="I688" i="2" a="1"/>
  <c r="I688" i="2" s="1"/>
  <c r="J688" i="2" a="1"/>
  <c r="J688" i="2" s="1"/>
  <c r="H688" i="2" a="1"/>
  <c r="H688" i="2" s="1"/>
  <c r="D772" i="2"/>
  <c r="J658" i="2" a="1"/>
  <c r="J658" i="2" s="1"/>
  <c r="I658" i="2" a="1"/>
  <c r="I658" i="2" s="1"/>
  <c r="H658" i="2" a="1"/>
  <c r="H658" i="2" s="1"/>
  <c r="G658" i="2" a="1"/>
  <c r="G658" i="2" s="1"/>
  <c r="D780" i="2"/>
  <c r="J666" i="2" a="1"/>
  <c r="J666" i="2" s="1"/>
  <c r="I666" i="2" a="1"/>
  <c r="I666" i="2" s="1"/>
  <c r="G666" i="2" a="1"/>
  <c r="G666" i="2" s="1"/>
  <c r="H666" i="2" a="1"/>
  <c r="H666" i="2" s="1"/>
  <c r="D914" i="2"/>
  <c r="J800" i="2" a="1"/>
  <c r="J800" i="2" s="1"/>
  <c r="I800" i="2" a="1"/>
  <c r="I800" i="2" s="1"/>
  <c r="H800" i="2" a="1"/>
  <c r="H800" i="2" s="1"/>
  <c r="G800" i="2" a="1"/>
  <c r="G800" i="2" s="1"/>
  <c r="D748" i="2"/>
  <c r="H634" i="2" a="1"/>
  <c r="H634" i="2" s="1"/>
  <c r="G634" i="2" a="1"/>
  <c r="G634" i="2" s="1"/>
  <c r="I634" i="2" a="1"/>
  <c r="I634" i="2" s="1"/>
  <c r="J634" i="2" a="1"/>
  <c r="J634" i="2" s="1"/>
  <c r="D753" i="2"/>
  <c r="G639" i="2" a="1"/>
  <c r="G639" i="2" s="1"/>
  <c r="H639" i="2" a="1"/>
  <c r="H639" i="2" s="1"/>
  <c r="I639" i="2" a="1"/>
  <c r="I639" i="2" s="1"/>
  <c r="J639" i="2" a="1"/>
  <c r="J639" i="2" s="1"/>
  <c r="D779" i="2"/>
  <c r="J665" i="2" a="1"/>
  <c r="J665" i="2" s="1"/>
  <c r="I665" i="2" a="1"/>
  <c r="I665" i="2" s="1"/>
  <c r="H665" i="2" a="1"/>
  <c r="H665" i="2" s="1"/>
  <c r="G665" i="2" a="1"/>
  <c r="G665" i="2" s="1"/>
  <c r="D758" i="2"/>
  <c r="J644" i="2" a="1"/>
  <c r="J644" i="2" s="1"/>
  <c r="I644" i="2" a="1"/>
  <c r="I644" i="2" s="1"/>
  <c r="H644" i="2" a="1"/>
  <c r="H644" i="2" s="1"/>
  <c r="G644" i="2" a="1"/>
  <c r="G644" i="2" s="1"/>
  <c r="D786" i="2"/>
  <c r="I672" i="2" a="1"/>
  <c r="I672" i="2" s="1"/>
  <c r="H672" i="2" a="1"/>
  <c r="H672" i="2" s="1"/>
  <c r="G672" i="2" a="1"/>
  <c r="G672" i="2" s="1"/>
  <c r="J672" i="2" a="1"/>
  <c r="J672" i="2" s="1"/>
  <c r="D803" i="2"/>
  <c r="J689" i="2" a="1"/>
  <c r="J689" i="2" s="1"/>
  <c r="I689" i="2" a="1"/>
  <c r="I689" i="2" s="1"/>
  <c r="H689" i="2" a="1"/>
  <c r="H689" i="2" s="1"/>
  <c r="G689" i="2" a="1"/>
  <c r="G689" i="2" s="1"/>
  <c r="D701" i="2"/>
  <c r="H587" i="2" a="1"/>
  <c r="H587" i="2" s="1"/>
  <c r="G587" i="2" a="1"/>
  <c r="G587" i="2" s="1"/>
  <c r="J587" i="2" a="1"/>
  <c r="J587" i="2" s="1"/>
  <c r="I587" i="2" a="1"/>
  <c r="I587" i="2" s="1"/>
  <c r="D696" i="2"/>
  <c r="J582" i="2" a="1"/>
  <c r="J582" i="2" s="1"/>
  <c r="H582" i="2" a="1"/>
  <c r="H582" i="2" s="1"/>
  <c r="G582" i="2" a="1"/>
  <c r="G582" i="2" s="1"/>
  <c r="I582" i="2" a="1"/>
  <c r="I582" i="2" s="1"/>
  <c r="D760" i="2"/>
  <c r="J646" i="2" a="1"/>
  <c r="J646" i="2" s="1"/>
  <c r="H646" i="2" a="1"/>
  <c r="H646" i="2" s="1"/>
  <c r="I646" i="2" a="1"/>
  <c r="I646" i="2" s="1"/>
  <c r="G646" i="2" a="1"/>
  <c r="G646" i="2" s="1"/>
  <c r="D738" i="2"/>
  <c r="J624" i="2" a="1"/>
  <c r="J624" i="2" s="1"/>
  <c r="I624" i="2" a="1"/>
  <c r="I624" i="2" s="1"/>
  <c r="H624" i="2" a="1"/>
  <c r="H624" i="2" s="1"/>
  <c r="G624" i="2" a="1"/>
  <c r="G624" i="2" s="1"/>
  <c r="D728" i="2"/>
  <c r="J614" i="2" a="1"/>
  <c r="J614" i="2" s="1"/>
  <c r="I614" i="2" a="1"/>
  <c r="I614" i="2" s="1"/>
  <c r="H614" i="2" a="1"/>
  <c r="H614" i="2" s="1"/>
  <c r="G614" i="2" a="1"/>
  <c r="G614" i="2" s="1"/>
  <c r="D704" i="2"/>
  <c r="J590" i="2" a="1"/>
  <c r="J590" i="2" s="1"/>
  <c r="I590" i="2" a="1"/>
  <c r="I590" i="2" s="1"/>
  <c r="H590" i="2" a="1"/>
  <c r="H590" i="2" s="1"/>
  <c r="G590" i="2" a="1"/>
  <c r="G590" i="2" s="1"/>
  <c r="D724" i="2"/>
  <c r="G610" i="2" a="1"/>
  <c r="G610" i="2" s="1"/>
  <c r="I610" i="2" a="1"/>
  <c r="I610" i="2" s="1"/>
  <c r="J610" i="2" a="1"/>
  <c r="J610" i="2" s="1"/>
  <c r="H610" i="2" a="1"/>
  <c r="H610" i="2" s="1"/>
  <c r="D762" i="2"/>
  <c r="J648" i="2" a="1"/>
  <c r="J648" i="2" s="1"/>
  <c r="H648" i="2" a="1"/>
  <c r="H648" i="2" s="1"/>
  <c r="G648" i="2" a="1"/>
  <c r="G648" i="2" s="1"/>
  <c r="I648" i="2" a="1"/>
  <c r="I648" i="2" s="1"/>
  <c r="D717" i="2"/>
  <c r="J603" i="2" a="1"/>
  <c r="J603" i="2" s="1"/>
  <c r="H603" i="2" a="1"/>
  <c r="H603" i="2" s="1"/>
  <c r="G603" i="2" a="1"/>
  <c r="G603" i="2" s="1"/>
  <c r="I603" i="2" a="1"/>
  <c r="I603" i="2" s="1"/>
  <c r="D777" i="2"/>
  <c r="I663" i="2" a="1"/>
  <c r="I663" i="2" s="1"/>
  <c r="H663" i="2" a="1"/>
  <c r="H663" i="2" s="1"/>
  <c r="G663" i="2" a="1"/>
  <c r="G663" i="2" s="1"/>
  <c r="J663" i="2" a="1"/>
  <c r="J663" i="2" s="1"/>
  <c r="D732" i="2"/>
  <c r="J618" i="2" a="1"/>
  <c r="J618" i="2" s="1"/>
  <c r="I618" i="2" a="1"/>
  <c r="I618" i="2" s="1"/>
  <c r="H618" i="2" a="1"/>
  <c r="H618" i="2" s="1"/>
  <c r="G618" i="2" a="1"/>
  <c r="G618" i="2" s="1"/>
  <c r="D708" i="2"/>
  <c r="I594" i="2" a="1"/>
  <c r="I594" i="2" s="1"/>
  <c r="H594" i="2" a="1"/>
  <c r="H594" i="2" s="1"/>
  <c r="G594" i="2" a="1"/>
  <c r="G594" i="2" s="1"/>
  <c r="J594" i="2" a="1"/>
  <c r="J594" i="2" s="1"/>
  <c r="D733" i="2"/>
  <c r="G619" i="2" a="1"/>
  <c r="G619" i="2" s="1"/>
  <c r="J619" i="2" a="1"/>
  <c r="J619" i="2" s="1"/>
  <c r="I619" i="2" a="1"/>
  <c r="I619" i="2" s="1"/>
  <c r="H619" i="2" a="1"/>
  <c r="H619" i="2" s="1"/>
  <c r="D719" i="2"/>
  <c r="G605" i="2" a="1"/>
  <c r="G605" i="2" s="1"/>
  <c r="J605" i="2" a="1"/>
  <c r="J605" i="2" s="1"/>
  <c r="I605" i="2" a="1"/>
  <c r="I605" i="2" s="1"/>
  <c r="H605" i="2" a="1"/>
  <c r="H605" i="2" s="1"/>
  <c r="D776" i="2"/>
  <c r="J662" i="2" a="1"/>
  <c r="J662" i="2" s="1"/>
  <c r="I662" i="2" a="1"/>
  <c r="I662" i="2" s="1"/>
  <c r="H662" i="2" a="1"/>
  <c r="H662" i="2" s="1"/>
  <c r="G662" i="2" a="1"/>
  <c r="G662" i="2" s="1"/>
  <c r="D707" i="2"/>
  <c r="J593" i="2" a="1"/>
  <c r="J593" i="2" s="1"/>
  <c r="I593" i="2" a="1"/>
  <c r="I593" i="2" s="1"/>
  <c r="H593" i="2" a="1"/>
  <c r="H593" i="2" s="1"/>
  <c r="G593" i="2" a="1"/>
  <c r="G593" i="2" s="1"/>
  <c r="D781" i="2"/>
  <c r="J667" i="2" a="1"/>
  <c r="J667" i="2" s="1"/>
  <c r="I667" i="2" a="1"/>
  <c r="I667" i="2" s="1"/>
  <c r="H667" i="2" a="1"/>
  <c r="H667" i="2" s="1"/>
  <c r="G667" i="2" a="1"/>
  <c r="G667" i="2" s="1"/>
  <c r="D767" i="2"/>
  <c r="J653" i="2" a="1"/>
  <c r="J653" i="2" s="1"/>
  <c r="I653" i="2" a="1"/>
  <c r="I653" i="2" s="1"/>
  <c r="G653" i="2" a="1"/>
  <c r="G653" i="2" s="1"/>
  <c r="H653" i="2" a="1"/>
  <c r="H653" i="2" s="1"/>
  <c r="D697" i="2"/>
  <c r="H583" i="2" a="1"/>
  <c r="H583" i="2" s="1"/>
  <c r="I583" i="2" a="1"/>
  <c r="I583" i="2" s="1"/>
  <c r="J583" i="2" a="1"/>
  <c r="J583" i="2" s="1"/>
  <c r="G583" i="2" a="1"/>
  <c r="G583" i="2" s="1"/>
  <c r="D804" i="2"/>
  <c r="H690" i="2" a="1"/>
  <c r="H690" i="2" s="1"/>
  <c r="G690" i="2" a="1"/>
  <c r="G690" i="2" s="1"/>
  <c r="J690" i="2" a="1"/>
  <c r="J690" i="2" s="1"/>
  <c r="I690" i="2" a="1"/>
  <c r="I690" i="2" s="1"/>
  <c r="D743" i="2"/>
  <c r="J629" i="2" a="1"/>
  <c r="J629" i="2" s="1"/>
  <c r="I629" i="2" a="1"/>
  <c r="I629" i="2" s="1"/>
  <c r="H629" i="2" a="1"/>
  <c r="H629" i="2" s="1"/>
  <c r="G629" i="2" a="1"/>
  <c r="G629" i="2" s="1"/>
  <c r="D773" i="2"/>
  <c r="G659" i="2" a="1"/>
  <c r="G659" i="2" s="1"/>
  <c r="H659" i="2" a="1"/>
  <c r="H659" i="2" s="1"/>
  <c r="J659" i="2" a="1"/>
  <c r="J659" i="2" s="1"/>
  <c r="I659" i="2" a="1"/>
  <c r="I659" i="2" s="1"/>
  <c r="D716" i="2"/>
  <c r="J602" i="2" a="1"/>
  <c r="J602" i="2" s="1"/>
  <c r="I602" i="2" a="1"/>
  <c r="I602" i="2" s="1"/>
  <c r="H602" i="2" a="1"/>
  <c r="H602" i="2" s="1"/>
  <c r="G602" i="2" a="1"/>
  <c r="G602" i="2" s="1"/>
  <c r="D713" i="2"/>
  <c r="J599" i="2" a="1"/>
  <c r="J599" i="2" s="1"/>
  <c r="H599" i="2" a="1"/>
  <c r="H599" i="2" s="1"/>
  <c r="G599" i="2" a="1"/>
  <c r="G599" i="2" s="1"/>
  <c r="I599" i="2" a="1"/>
  <c r="I599" i="2" s="1"/>
  <c r="D782" i="2"/>
  <c r="G668" i="2" a="1"/>
  <c r="G668" i="2" s="1"/>
  <c r="J668" i="2" a="1"/>
  <c r="J668" i="2" s="1"/>
  <c r="H668" i="2" a="1"/>
  <c r="H668" i="2" s="1"/>
  <c r="I668" i="2" a="1"/>
  <c r="I668" i="2" s="1"/>
  <c r="D752" i="2"/>
  <c r="J638" i="2" a="1"/>
  <c r="J638" i="2" s="1"/>
  <c r="I638" i="2" a="1"/>
  <c r="I638" i="2" s="1"/>
  <c r="H638" i="2" a="1"/>
  <c r="H638" i="2" s="1"/>
  <c r="G638" i="2" a="1"/>
  <c r="G638" i="2" s="1"/>
  <c r="D785" i="2"/>
  <c r="J671" i="2" a="1"/>
  <c r="J671" i="2" s="1"/>
  <c r="I671" i="2" a="1"/>
  <c r="I671" i="2" s="1"/>
  <c r="H671" i="2" a="1"/>
  <c r="H671" i="2" s="1"/>
  <c r="G671" i="2" a="1"/>
  <c r="G671" i="2" s="1"/>
  <c r="D799" i="2"/>
  <c r="J685" i="2" a="1"/>
  <c r="J685" i="2" s="1"/>
  <c r="I685" i="2" a="1"/>
  <c r="I685" i="2" s="1"/>
  <c r="H685" i="2" a="1"/>
  <c r="H685" i="2" s="1"/>
  <c r="G685" i="2" a="1"/>
  <c r="G685" i="2" s="1"/>
  <c r="D790" i="2"/>
  <c r="J676" i="2" a="1"/>
  <c r="J676" i="2" s="1"/>
  <c r="I676" i="2" a="1"/>
  <c r="I676" i="2" s="1"/>
  <c r="H676" i="2" a="1"/>
  <c r="H676" i="2" s="1"/>
  <c r="G676" i="2" a="1"/>
  <c r="G676" i="2" s="1"/>
  <c r="D759" i="2"/>
  <c r="I645" i="2" a="1"/>
  <c r="I645" i="2" s="1"/>
  <c r="H645" i="2" a="1"/>
  <c r="H645" i="2" s="1"/>
  <c r="G645" i="2" a="1"/>
  <c r="G645" i="2" s="1"/>
  <c r="J645" i="2" a="1"/>
  <c r="J645" i="2" s="1"/>
  <c r="D778" i="2"/>
  <c r="J664" i="2" a="1"/>
  <c r="J664" i="2" s="1"/>
  <c r="H664" i="2" a="1"/>
  <c r="H664" i="2" s="1"/>
  <c r="G664" i="2" a="1"/>
  <c r="G664" i="2" s="1"/>
  <c r="I664" i="2" a="1"/>
  <c r="I664" i="2" s="1"/>
  <c r="D749" i="2"/>
  <c r="J635" i="2" a="1"/>
  <c r="J635" i="2" s="1"/>
  <c r="I635" i="2" a="1"/>
  <c r="I635" i="2" s="1"/>
  <c r="G635" i="2" a="1"/>
  <c r="G635" i="2" s="1"/>
  <c r="H635" i="2" a="1"/>
  <c r="H635" i="2" s="1"/>
  <c r="D718" i="2"/>
  <c r="J604" i="2" a="1"/>
  <c r="J604" i="2" s="1"/>
  <c r="I604" i="2" a="1"/>
  <c r="I604" i="2" s="1"/>
  <c r="H604" i="2" a="1"/>
  <c r="H604" i="2" s="1"/>
  <c r="G604" i="2" a="1"/>
  <c r="G604" i="2" s="1"/>
  <c r="D746" i="2"/>
  <c r="H632" i="2" a="1"/>
  <c r="H632" i="2" s="1"/>
  <c r="G632" i="2" a="1"/>
  <c r="G632" i="2" s="1"/>
  <c r="I632" i="2" a="1"/>
  <c r="I632" i="2" s="1"/>
  <c r="J632" i="2" a="1"/>
  <c r="J632" i="2" s="1"/>
  <c r="D797" i="2"/>
  <c r="I683" i="2" a="1"/>
  <c r="I683" i="2" s="1"/>
  <c r="H683" i="2" a="1"/>
  <c r="H683" i="2" s="1"/>
  <c r="G683" i="2" a="1"/>
  <c r="G683" i="2" s="1"/>
  <c r="J683" i="2" a="1"/>
  <c r="J683" i="2" s="1"/>
  <c r="D792" i="2"/>
  <c r="J678" i="2" a="1"/>
  <c r="J678" i="2" s="1"/>
  <c r="I678" i="2" a="1"/>
  <c r="I678" i="2" s="1"/>
  <c r="H678" i="2" a="1"/>
  <c r="H678" i="2" s="1"/>
  <c r="G678" i="2" a="1"/>
  <c r="G678" i="2" s="1"/>
  <c r="D741" i="2"/>
  <c r="J627" i="2" a="1"/>
  <c r="J627" i="2" s="1"/>
  <c r="I627" i="2" a="1"/>
  <c r="I627" i="2" s="1"/>
  <c r="H627" i="2" a="1"/>
  <c r="H627" i="2" s="1"/>
  <c r="G627" i="2" a="1"/>
  <c r="G627" i="2" s="1"/>
  <c r="D694" i="2"/>
  <c r="I580" i="2" a="1"/>
  <c r="I580" i="2" s="1"/>
  <c r="G580" i="2" a="1"/>
  <c r="G580" i="2" s="1"/>
  <c r="J580" i="2" a="1"/>
  <c r="J580" i="2" s="1"/>
  <c r="H580" i="2" a="1"/>
  <c r="H580" i="2" s="1"/>
  <c r="D766" i="2"/>
  <c r="H652" i="2" a="1"/>
  <c r="H652" i="2" s="1"/>
  <c r="G652" i="2" a="1"/>
  <c r="G652" i="2" s="1"/>
  <c r="I652" i="2" a="1"/>
  <c r="I652" i="2" s="1"/>
  <c r="J652" i="2" a="1"/>
  <c r="J652" i="2" s="1"/>
  <c r="D714" i="2"/>
  <c r="I600" i="2" a="1"/>
  <c r="I600" i="2" s="1"/>
  <c r="H600" i="2" a="1"/>
  <c r="H600" i="2" s="1"/>
  <c r="G600" i="2" a="1"/>
  <c r="G600" i="2" s="1"/>
  <c r="J600" i="2" a="1"/>
  <c r="J600" i="2" s="1"/>
  <c r="D698" i="2"/>
  <c r="J584" i="2" a="1"/>
  <c r="J584" i="2" s="1"/>
  <c r="I584" i="2" a="1"/>
  <c r="I584" i="2" s="1"/>
  <c r="H584" i="2" a="1"/>
  <c r="H584" i="2" s="1"/>
  <c r="G584" i="2" a="1"/>
  <c r="G584" i="2" s="1"/>
  <c r="D700" i="2"/>
  <c r="J586" i="2" a="1"/>
  <c r="J586" i="2" s="1"/>
  <c r="I586" i="2" a="1"/>
  <c r="I586" i="2" s="1"/>
  <c r="H586" i="2" a="1"/>
  <c r="H586" i="2" s="1"/>
  <c r="G586" i="2" a="1"/>
  <c r="G586" i="2" s="1"/>
  <c r="D754" i="2"/>
  <c r="J640" i="2" a="1"/>
  <c r="J640" i="2" s="1"/>
  <c r="I640" i="2" a="1"/>
  <c r="I640" i="2" s="1"/>
  <c r="H640" i="2" a="1"/>
  <c r="H640" i="2" s="1"/>
  <c r="G640" i="2" a="1"/>
  <c r="G640" i="2" s="1"/>
  <c r="D768" i="2"/>
  <c r="I654" i="2" a="1"/>
  <c r="I654" i="2" s="1"/>
  <c r="H654" i="2" a="1"/>
  <c r="H654" i="2" s="1"/>
  <c r="G654" i="2" a="1"/>
  <c r="G654" i="2" s="1"/>
  <c r="J654" i="2" a="1"/>
  <c r="J654" i="2" s="1"/>
  <c r="D801" i="2"/>
  <c r="J687" i="2" a="1"/>
  <c r="J687" i="2" s="1"/>
  <c r="I687" i="2" a="1"/>
  <c r="I687" i="2" s="1"/>
  <c r="H687" i="2" a="1"/>
  <c r="H687" i="2" s="1"/>
  <c r="G687" i="2" a="1"/>
  <c r="G687" i="2" s="1"/>
  <c r="D765" i="2"/>
  <c r="J651" i="2" a="1"/>
  <c r="J651" i="2" s="1"/>
  <c r="I651" i="2" a="1"/>
  <c r="I651" i="2" s="1"/>
  <c r="H651" i="2" a="1"/>
  <c r="H651" i="2" s="1"/>
  <c r="G651" i="2" a="1"/>
  <c r="G651" i="2" s="1"/>
  <c r="D706" i="2"/>
  <c r="H592" i="2" a="1"/>
  <c r="H592" i="2" s="1"/>
  <c r="J592" i="2" a="1"/>
  <c r="J592" i="2" s="1"/>
  <c r="I592" i="2" a="1"/>
  <c r="I592" i="2" s="1"/>
  <c r="G592" i="2" a="1"/>
  <c r="G592" i="2" s="1"/>
  <c r="D710" i="2"/>
  <c r="H596" i="2" a="1"/>
  <c r="H596" i="2" s="1"/>
  <c r="G596" i="2" a="1"/>
  <c r="G596" i="2" s="1"/>
  <c r="J596" i="2" a="1"/>
  <c r="J596" i="2" s="1"/>
  <c r="I596" i="2" a="1"/>
  <c r="I596" i="2" s="1"/>
  <c r="D699" i="2"/>
  <c r="G585" i="2" a="1"/>
  <c r="G585" i="2" s="1"/>
  <c r="I585" i="2" a="1"/>
  <c r="I585" i="2" s="1"/>
  <c r="J585" i="2" a="1"/>
  <c r="J585" i="2" s="1"/>
  <c r="H585" i="2" a="1"/>
  <c r="H585" i="2" s="1"/>
  <c r="D789" i="2"/>
  <c r="J675" i="2" a="1"/>
  <c r="J675" i="2" s="1"/>
  <c r="G675" i="2" a="1"/>
  <c r="G675" i="2" s="1"/>
  <c r="I675" i="2" a="1"/>
  <c r="I675" i="2" s="1"/>
  <c r="H675" i="2" a="1"/>
  <c r="H675" i="2" s="1"/>
  <c r="D763" i="2"/>
  <c r="J649" i="2" a="1"/>
  <c r="J649" i="2" s="1"/>
  <c r="I649" i="2" a="1"/>
  <c r="I649" i="2" s="1"/>
  <c r="H649" i="2" a="1"/>
  <c r="H649" i="2" s="1"/>
  <c r="G649" i="2" a="1"/>
  <c r="G649" i="2" s="1"/>
  <c r="D750" i="2"/>
  <c r="J636" i="2" a="1"/>
  <c r="J636" i="2" s="1"/>
  <c r="I636" i="2" a="1"/>
  <c r="I636" i="2" s="1"/>
  <c r="H636" i="2" a="1"/>
  <c r="H636" i="2" s="1"/>
  <c r="G636" i="2" a="1"/>
  <c r="G636" i="2" s="1"/>
  <c r="D712" i="2"/>
  <c r="H598" i="2" a="1"/>
  <c r="H598" i="2" s="1"/>
  <c r="G598" i="2" a="1"/>
  <c r="G598" i="2" s="1"/>
  <c r="I598" i="2" a="1"/>
  <c r="I598" i="2" s="1"/>
  <c r="J598" i="2" a="1"/>
  <c r="J598" i="2" s="1"/>
  <c r="D798" i="2"/>
  <c r="J684" i="2" a="1"/>
  <c r="J684" i="2" s="1"/>
  <c r="I684" i="2" a="1"/>
  <c r="I684" i="2" s="1"/>
  <c r="H684" i="2" a="1"/>
  <c r="H684" i="2" s="1"/>
  <c r="G684" i="2" a="1"/>
  <c r="G684" i="2" s="1"/>
  <c r="D692" i="2"/>
  <c r="G578" i="2" a="1"/>
  <c r="G578" i="2" s="1"/>
  <c r="J578" i="2" a="1"/>
  <c r="J578" i="2" s="1"/>
  <c r="H578" i="2" a="1"/>
  <c r="H578" i="2" s="1"/>
  <c r="I578" i="2" a="1"/>
  <c r="I578" i="2" s="1"/>
  <c r="D703" i="2"/>
  <c r="I589" i="2" a="1"/>
  <c r="I589" i="2" s="1"/>
  <c r="H589" i="2" a="1"/>
  <c r="H589" i="2" s="1"/>
  <c r="G589" i="2" a="1"/>
  <c r="G589" i="2" s="1"/>
  <c r="J589" i="2" a="1"/>
  <c r="J589" i="2" s="1"/>
  <c r="D764" i="2"/>
  <c r="G650" i="2" a="1"/>
  <c r="G650" i="2" s="1"/>
  <c r="J650" i="2" a="1"/>
  <c r="J650" i="2" s="1"/>
  <c r="H650" i="2" a="1"/>
  <c r="H650" i="2" s="1"/>
  <c r="I650" i="2" a="1"/>
  <c r="I650" i="2" s="1"/>
  <c r="D775" i="2"/>
  <c r="I661" i="2" a="1"/>
  <c r="I661" i="2" s="1"/>
  <c r="H661" i="2" a="1"/>
  <c r="H661" i="2" s="1"/>
  <c r="G661" i="2" a="1"/>
  <c r="G661" i="2" s="1"/>
  <c r="J661" i="2" a="1"/>
  <c r="J661" i="2" s="1"/>
  <c r="D721" i="2"/>
  <c r="H607" i="2" a="1"/>
  <c r="H607" i="2" s="1"/>
  <c r="G607" i="2" a="1"/>
  <c r="G607" i="2" s="1"/>
  <c r="I607" i="2" a="1"/>
  <c r="I607" i="2" s="1"/>
  <c r="J607" i="2" a="1"/>
  <c r="J607" i="2" s="1"/>
  <c r="D795" i="2"/>
  <c r="H681" i="2" a="1"/>
  <c r="H681" i="2" s="1"/>
  <c r="G681" i="2" a="1"/>
  <c r="G681" i="2" s="1"/>
  <c r="I681" i="2" a="1"/>
  <c r="I681" i="2" s="1"/>
  <c r="J681" i="2" a="1"/>
  <c r="J681" i="2" s="1"/>
  <c r="D756" i="2"/>
  <c r="J642" i="2" a="1"/>
  <c r="J642" i="2" s="1"/>
  <c r="I642" i="2" a="1"/>
  <c r="I642" i="2" s="1"/>
  <c r="H642" i="2" a="1"/>
  <c r="H642" i="2" s="1"/>
  <c r="G642" i="2" a="1"/>
  <c r="G642" i="2" s="1"/>
  <c r="D751" i="2"/>
  <c r="J637" i="2" a="1"/>
  <c r="J637" i="2" s="1"/>
  <c r="I637" i="2" a="1"/>
  <c r="I637" i="2" s="1"/>
  <c r="H637" i="2" a="1"/>
  <c r="H637" i="2" s="1"/>
  <c r="G637" i="2" a="1"/>
  <c r="G637" i="2" s="1"/>
  <c r="D695" i="2"/>
  <c r="J581" i="2" a="1"/>
  <c r="J581" i="2" s="1"/>
  <c r="I581" i="2" a="1"/>
  <c r="I581" i="2" s="1"/>
  <c r="H581" i="2" a="1"/>
  <c r="H581" i="2" s="1"/>
  <c r="G581" i="2" a="1"/>
  <c r="G581" i="2" s="1"/>
  <c r="D725" i="2"/>
  <c r="J611" i="2" a="1"/>
  <c r="J611" i="2" s="1"/>
  <c r="I611" i="2" a="1"/>
  <c r="I611" i="2" s="1"/>
  <c r="G611" i="2" a="1"/>
  <c r="G611" i="2" s="1"/>
  <c r="H611" i="2" a="1"/>
  <c r="H611" i="2" s="1"/>
  <c r="D755" i="2"/>
  <c r="G641" i="2" a="1"/>
  <c r="G641" i="2" s="1"/>
  <c r="H641" i="2" a="1"/>
  <c r="H641" i="2" s="1"/>
  <c r="J641" i="2" a="1"/>
  <c r="J641" i="2" s="1"/>
  <c r="I641" i="2" a="1"/>
  <c r="I641" i="2" s="1"/>
  <c r="D794" i="2"/>
  <c r="J680" i="2" a="1"/>
  <c r="J680" i="2" s="1"/>
  <c r="I680" i="2" a="1"/>
  <c r="I680" i="2" s="1"/>
  <c r="H680" i="2" a="1"/>
  <c r="H680" i="2" s="1"/>
  <c r="G680" i="2" a="1"/>
  <c r="G680" i="2" s="1"/>
  <c r="D793" i="2"/>
  <c r="H679" i="2" a="1"/>
  <c r="H679" i="2" s="1"/>
  <c r="G679" i="2" a="1"/>
  <c r="G679" i="2" s="1"/>
  <c r="J679" i="2" a="1"/>
  <c r="J679" i="2" s="1"/>
  <c r="I679" i="2" a="1"/>
  <c r="I679" i="2" s="1"/>
  <c r="D774" i="2"/>
  <c r="J660" i="2" a="1"/>
  <c r="J660" i="2" s="1"/>
  <c r="I660" i="2" a="1"/>
  <c r="I660" i="2" s="1"/>
  <c r="H660" i="2" a="1"/>
  <c r="H660" i="2" s="1"/>
  <c r="G660" i="2" a="1"/>
  <c r="G660" i="2" s="1"/>
  <c r="D784" i="2"/>
  <c r="G670" i="2" a="1"/>
  <c r="G670" i="2" s="1"/>
  <c r="J670" i="2" a="1"/>
  <c r="J670" i="2" s="1"/>
  <c r="H670" i="2" a="1"/>
  <c r="H670" i="2" s="1"/>
  <c r="I670" i="2" a="1"/>
  <c r="I670" i="2" s="1"/>
  <c r="D740" i="2"/>
  <c r="J626" i="2" a="1"/>
  <c r="J626" i="2" s="1"/>
  <c r="I626" i="2" a="1"/>
  <c r="I626" i="2" s="1"/>
  <c r="G626" i="2" a="1"/>
  <c r="G626" i="2" s="1"/>
  <c r="H626" i="2" a="1"/>
  <c r="H626" i="2" s="1"/>
  <c r="D769" i="2"/>
  <c r="J655" i="2" a="1"/>
  <c r="J655" i="2" s="1"/>
  <c r="I655" i="2" a="1"/>
  <c r="I655" i="2" s="1"/>
  <c r="H655" i="2" a="1"/>
  <c r="H655" i="2" s="1"/>
  <c r="G655" i="2" a="1"/>
  <c r="G655" i="2" s="1"/>
  <c r="D693" i="2"/>
  <c r="J579" i="2" a="1"/>
  <c r="J579" i="2" s="1"/>
  <c r="I579" i="2" a="1"/>
  <c r="I579" i="2" s="1"/>
  <c r="H579" i="2" a="1"/>
  <c r="H579" i="2" s="1"/>
  <c r="G579" i="2" a="1"/>
  <c r="G579" i="2" s="1"/>
  <c r="D731" i="2"/>
  <c r="I617" i="2" a="1"/>
  <c r="I617" i="2" s="1"/>
  <c r="G617" i="2" a="1"/>
  <c r="G617" i="2" s="1"/>
  <c r="J617" i="2" a="1"/>
  <c r="J617" i="2" s="1"/>
  <c r="H617" i="2" a="1"/>
  <c r="H617" i="2" s="1"/>
  <c r="D805" i="2"/>
  <c r="J691" i="2" a="1"/>
  <c r="J691" i="2" s="1"/>
  <c r="I691" i="2" a="1"/>
  <c r="I691" i="2" s="1"/>
  <c r="H691" i="2" a="1"/>
  <c r="H691" i="2" s="1"/>
  <c r="G691" i="2" a="1"/>
  <c r="G691" i="2" s="1"/>
  <c r="D735" i="2"/>
  <c r="H621" i="2" a="1"/>
  <c r="H621" i="2" s="1"/>
  <c r="G621" i="2" a="1"/>
  <c r="G621" i="2" s="1"/>
  <c r="J621" i="2" a="1"/>
  <c r="J621" i="2" s="1"/>
  <c r="I621" i="2" a="1"/>
  <c r="I621" i="2" s="1"/>
  <c r="D722" i="2"/>
  <c r="I608" i="2" a="1"/>
  <c r="I608" i="2" s="1"/>
  <c r="G608" i="2" a="1"/>
  <c r="G608" i="2" s="1"/>
  <c r="J608" i="2" a="1"/>
  <c r="J608" i="2" s="1"/>
  <c r="H608" i="2" a="1"/>
  <c r="H608" i="2" s="1"/>
  <c r="D726" i="2"/>
  <c r="I612" i="2" a="1"/>
  <c r="I612" i="2" s="1"/>
  <c r="H612" i="2" a="1"/>
  <c r="H612" i="2" s="1"/>
  <c r="G612" i="2" a="1"/>
  <c r="G612" i="2" s="1"/>
  <c r="J612" i="2" a="1"/>
  <c r="J612" i="2" s="1"/>
  <c r="D744" i="2"/>
  <c r="G630" i="2" a="1"/>
  <c r="G630" i="2" s="1"/>
  <c r="I630" i="2" a="1"/>
  <c r="I630" i="2" s="1"/>
  <c r="J630" i="2" a="1"/>
  <c r="J630" i="2" s="1"/>
  <c r="H630" i="2" a="1"/>
  <c r="H630" i="2" s="1"/>
  <c r="D705" i="2"/>
  <c r="I591" i="2" a="1"/>
  <c r="I591" i="2" s="1"/>
  <c r="H591" i="2" a="1"/>
  <c r="H591" i="2" s="1"/>
  <c r="G591" i="2" a="1"/>
  <c r="G591" i="2" s="1"/>
  <c r="J591" i="2" a="1"/>
  <c r="J591" i="2" s="1"/>
  <c r="D770" i="2"/>
  <c r="J656" i="2" a="1"/>
  <c r="J656" i="2" s="1"/>
  <c r="I656" i="2" a="1"/>
  <c r="I656" i="2" s="1"/>
  <c r="H656" i="2" a="1"/>
  <c r="H656" i="2" s="1"/>
  <c r="G656" i="2" a="1"/>
  <c r="G656" i="2" s="1"/>
  <c r="D727" i="2"/>
  <c r="J613" i="2" a="1"/>
  <c r="J613" i="2" s="1"/>
  <c r="H613" i="2" a="1"/>
  <c r="H613" i="2" s="1"/>
  <c r="I613" i="2" a="1"/>
  <c r="I613" i="2" s="1"/>
  <c r="G613" i="2" a="1"/>
  <c r="G613" i="2" s="1"/>
  <c r="D715" i="2"/>
  <c r="I601" i="2" a="1"/>
  <c r="I601" i="2" s="1"/>
  <c r="G601" i="2" a="1"/>
  <c r="G601" i="2" s="1"/>
  <c r="J601" i="2" a="1"/>
  <c r="J601" i="2" s="1"/>
  <c r="H601" i="2" a="1"/>
  <c r="H601" i="2" s="1"/>
  <c r="D747" i="2"/>
  <c r="J633" i="2" a="1"/>
  <c r="J633" i="2" s="1"/>
  <c r="I633" i="2" a="1"/>
  <c r="I633" i="2" s="1"/>
  <c r="H633" i="2" a="1"/>
  <c r="H633" i="2" s="1"/>
  <c r="G633" i="2" a="1"/>
  <c r="G633" i="2" s="1"/>
  <c r="D720" i="2"/>
  <c r="J606" i="2" a="1"/>
  <c r="J606" i="2" s="1"/>
  <c r="I606" i="2" a="1"/>
  <c r="I606" i="2" s="1"/>
  <c r="H606" i="2" a="1"/>
  <c r="H606" i="2" s="1"/>
  <c r="G606" i="2" a="1"/>
  <c r="G606" i="2" s="1"/>
  <c r="D709" i="2"/>
  <c r="J595" i="2" a="1"/>
  <c r="J595" i="2" s="1"/>
  <c r="I595" i="2" a="1"/>
  <c r="I595" i="2" s="1"/>
  <c r="H595" i="2" a="1"/>
  <c r="H595" i="2" s="1"/>
  <c r="G595" i="2" a="1"/>
  <c r="G595" i="2" s="1"/>
  <c r="D736" i="2"/>
  <c r="J622" i="2" a="1"/>
  <c r="J622" i="2" s="1"/>
  <c r="I622" i="2" a="1"/>
  <c r="I622" i="2" s="1"/>
  <c r="H622" i="2" a="1"/>
  <c r="H622" i="2" s="1"/>
  <c r="G622" i="2" a="1"/>
  <c r="G622" i="2" s="1"/>
  <c r="D702" i="2"/>
  <c r="J588" i="2" a="1"/>
  <c r="J588" i="2" s="1"/>
  <c r="I588" i="2" a="1"/>
  <c r="I588" i="2" s="1"/>
  <c r="G588" i="2" a="1"/>
  <c r="G588" i="2" s="1"/>
  <c r="H588" i="2" a="1"/>
  <c r="H588" i="2" s="1"/>
  <c r="D757" i="2"/>
  <c r="I643" i="2" a="1"/>
  <c r="I643" i="2" s="1"/>
  <c r="H643" i="2" a="1"/>
  <c r="H643" i="2" s="1"/>
  <c r="G643" i="2" a="1"/>
  <c r="G643" i="2" s="1"/>
  <c r="J643" i="2" a="1"/>
  <c r="J643" i="2" s="1"/>
  <c r="D788" i="2"/>
  <c r="J674" i="2" a="1"/>
  <c r="J674" i="2" s="1"/>
  <c r="I674" i="2" a="1"/>
  <c r="I674" i="2" s="1"/>
  <c r="H674" i="2" a="1"/>
  <c r="H674" i="2" s="1"/>
  <c r="G674" i="2" a="1"/>
  <c r="G674" i="2" s="1"/>
  <c r="D729" i="2"/>
  <c r="I615" i="2" a="1"/>
  <c r="I615" i="2" s="1"/>
  <c r="H615" i="2" a="1"/>
  <c r="H615" i="2" s="1"/>
  <c r="G615" i="2" a="1"/>
  <c r="G615" i="2" s="1"/>
  <c r="J615" i="2" a="1"/>
  <c r="J615" i="2" s="1"/>
  <c r="D761" i="2"/>
  <c r="J647" i="2" a="1"/>
  <c r="J647" i="2" s="1"/>
  <c r="I647" i="2" a="1"/>
  <c r="I647" i="2" s="1"/>
  <c r="H647" i="2" a="1"/>
  <c r="H647" i="2" s="1"/>
  <c r="G647" i="2" a="1"/>
  <c r="G647" i="2" s="1"/>
  <c r="D723" i="2"/>
  <c r="J609" i="2" a="1"/>
  <c r="J609" i="2" s="1"/>
  <c r="I609" i="2" a="1"/>
  <c r="I609" i="2" s="1"/>
  <c r="H609" i="2" a="1"/>
  <c r="H609" i="2" s="1"/>
  <c r="G609" i="2" a="1"/>
  <c r="G609" i="2" s="1"/>
  <c r="D796" i="2"/>
  <c r="J682" i="2" a="1"/>
  <c r="J682" i="2" s="1"/>
  <c r="I682" i="2" a="1"/>
  <c r="I682" i="2" s="1"/>
  <c r="G682" i="2" a="1"/>
  <c r="G682" i="2" s="1"/>
  <c r="H682" i="2" a="1"/>
  <c r="H682" i="2" s="1"/>
  <c r="D730" i="2"/>
  <c r="J616" i="2" a="1"/>
  <c r="J616" i="2" s="1"/>
  <c r="I616" i="2" a="1"/>
  <c r="I616" i="2" s="1"/>
  <c r="H616" i="2" a="1"/>
  <c r="H616" i="2" s="1"/>
  <c r="G616" i="2" a="1"/>
  <c r="G616" i="2" s="1"/>
  <c r="D737" i="2"/>
  <c r="H623" i="2" a="1"/>
  <c r="H623" i="2" s="1"/>
  <c r="G623" i="2" a="1"/>
  <c r="G623" i="2" s="1"/>
  <c r="J623" i="2" a="1"/>
  <c r="J623" i="2" s="1"/>
  <c r="I623" i="2" a="1"/>
  <c r="I623" i="2" s="1"/>
  <c r="D771" i="2"/>
  <c r="G657" i="2" a="1"/>
  <c r="G657" i="2" s="1"/>
  <c r="J657" i="2" a="1"/>
  <c r="J657" i="2" s="1"/>
  <c r="I657" i="2" a="1"/>
  <c r="I657" i="2" s="1"/>
  <c r="H657" i="2" a="1"/>
  <c r="H657" i="2" s="1"/>
  <c r="D787" i="2"/>
  <c r="J673" i="2" a="1"/>
  <c r="J673" i="2" s="1"/>
  <c r="I673" i="2" a="1"/>
  <c r="I673" i="2" s="1"/>
  <c r="H673" i="2" a="1"/>
  <c r="H673" i="2" s="1"/>
  <c r="G673" i="2" a="1"/>
  <c r="G673" i="2" s="1"/>
  <c r="D791" i="2"/>
  <c r="J677" i="2" a="1"/>
  <c r="J677" i="2" s="1"/>
  <c r="I677" i="2" a="1"/>
  <c r="I677" i="2" s="1"/>
  <c r="G677" i="2" a="1"/>
  <c r="G677" i="2" s="1"/>
  <c r="H677" i="2" a="1"/>
  <c r="H677" i="2" s="1"/>
  <c r="D783" i="2"/>
  <c r="J669" i="2" a="1"/>
  <c r="J669" i="2" s="1"/>
  <c r="I669" i="2" a="1"/>
  <c r="I669" i="2" s="1"/>
  <c r="H669" i="2" a="1"/>
  <c r="H669" i="2" s="1"/>
  <c r="G669" i="2" a="1"/>
  <c r="G669" i="2" s="1"/>
  <c r="D742" i="2"/>
  <c r="I628" i="2" a="1"/>
  <c r="I628" i="2" s="1"/>
  <c r="G628" i="2" a="1"/>
  <c r="G628" i="2" s="1"/>
  <c r="J628" i="2" a="1"/>
  <c r="J628" i="2" s="1"/>
  <c r="H628" i="2" a="1"/>
  <c r="H628" i="2" s="1"/>
  <c r="D745" i="2"/>
  <c r="J631" i="2" a="1"/>
  <c r="J631" i="2" s="1"/>
  <c r="I631" i="2" a="1"/>
  <c r="I631" i="2" s="1"/>
  <c r="H631" i="2" a="1"/>
  <c r="H631" i="2" s="1"/>
  <c r="G631" i="2" a="1"/>
  <c r="G631" i="2" s="1"/>
  <c r="D734" i="2"/>
  <c r="J620" i="2" a="1"/>
  <c r="J620" i="2" s="1"/>
  <c r="I620" i="2" a="1"/>
  <c r="I620" i="2" s="1"/>
  <c r="H620" i="2" a="1"/>
  <c r="H620" i="2" s="1"/>
  <c r="G620" i="2" a="1"/>
  <c r="G620" i="2" s="1"/>
  <c r="D739" i="2"/>
  <c r="J625" i="2" a="1"/>
  <c r="J625" i="2" s="1"/>
  <c r="I625" i="2" a="1"/>
  <c r="I625" i="2" s="1"/>
  <c r="H625" i="2" a="1"/>
  <c r="H625" i="2" s="1"/>
  <c r="G625" i="2" a="1"/>
  <c r="G625" i="2" s="1"/>
  <c r="D711" i="2"/>
  <c r="J597" i="2" a="1"/>
  <c r="J597" i="2" s="1"/>
  <c r="I597" i="2" a="1"/>
  <c r="I597" i="2" s="1"/>
  <c r="H597" i="2" a="1"/>
  <c r="H597" i="2" s="1"/>
  <c r="G597" i="2" a="1"/>
  <c r="G597" i="2" s="1"/>
  <c r="D875" i="2" l="1"/>
  <c r="H761" i="2" a="1"/>
  <c r="H761" i="2" s="1"/>
  <c r="G761" i="2" a="1"/>
  <c r="G761" i="2" s="1"/>
  <c r="J761" i="2" a="1"/>
  <c r="J761" i="2" s="1"/>
  <c r="I761" i="2" a="1"/>
  <c r="I761" i="2" s="1"/>
  <c r="D829" i="2"/>
  <c r="I715" i="2" a="1"/>
  <c r="I715" i="2" s="1"/>
  <c r="J715" i="2" a="1"/>
  <c r="J715" i="2" s="1"/>
  <c r="H715" i="2" a="1"/>
  <c r="H715" i="2" s="1"/>
  <c r="G715" i="2" a="1"/>
  <c r="G715" i="2" s="1"/>
  <c r="D854" i="2"/>
  <c r="J740" i="2" a="1"/>
  <c r="J740" i="2" s="1"/>
  <c r="H740" i="2" a="1"/>
  <c r="H740" i="2" s="1"/>
  <c r="G740" i="2" a="1"/>
  <c r="G740" i="2" s="1"/>
  <c r="I740" i="2" a="1"/>
  <c r="I740" i="2" s="1"/>
  <c r="D889" i="2"/>
  <c r="J775" i="2" a="1"/>
  <c r="J775" i="2" s="1"/>
  <c r="H775" i="2" a="1"/>
  <c r="H775" i="2" s="1"/>
  <c r="I775" i="2" a="1"/>
  <c r="I775" i="2" s="1"/>
  <c r="G775" i="2" a="1"/>
  <c r="G775" i="2" s="1"/>
  <c r="D879" i="2"/>
  <c r="H765" i="2" a="1"/>
  <c r="H765" i="2" s="1"/>
  <c r="G765" i="2" a="1"/>
  <c r="G765" i="2" s="1"/>
  <c r="J765" i="2" a="1"/>
  <c r="J765" i="2" s="1"/>
  <c r="I765" i="2" a="1"/>
  <c r="I765" i="2" s="1"/>
  <c r="D860" i="2"/>
  <c r="J746" i="2" a="1"/>
  <c r="J746" i="2" s="1"/>
  <c r="H746" i="2" a="1"/>
  <c r="H746" i="2" s="1"/>
  <c r="G746" i="2" a="1"/>
  <c r="G746" i="2" s="1"/>
  <c r="I746" i="2" a="1"/>
  <c r="I746" i="2" s="1"/>
  <c r="D887" i="2"/>
  <c r="J773" i="2" a="1"/>
  <c r="J773" i="2" s="1"/>
  <c r="I773" i="2" a="1"/>
  <c r="I773" i="2" s="1"/>
  <c r="H773" i="2" a="1"/>
  <c r="H773" i="2" s="1"/>
  <c r="G773" i="2" a="1"/>
  <c r="G773" i="2" s="1"/>
  <c r="D891" i="2"/>
  <c r="J777" i="2" a="1"/>
  <c r="J777" i="2" s="1"/>
  <c r="I777" i="2" a="1"/>
  <c r="I777" i="2" s="1"/>
  <c r="H777" i="2" a="1"/>
  <c r="H777" i="2" s="1"/>
  <c r="G777" i="2" a="1"/>
  <c r="G777" i="2" s="1"/>
  <c r="D872" i="2"/>
  <c r="I758" i="2" a="1"/>
  <c r="I758" i="2" s="1"/>
  <c r="G758" i="2" a="1"/>
  <c r="G758" i="2" s="1"/>
  <c r="H758" i="2" a="1"/>
  <c r="H758" i="2" s="1"/>
  <c r="J758" i="2" a="1"/>
  <c r="J758" i="2" s="1"/>
  <c r="D811" i="2"/>
  <c r="I697" i="2" a="1"/>
  <c r="I697" i="2" s="1"/>
  <c r="J697" i="2" a="1"/>
  <c r="J697" i="2" s="1"/>
  <c r="H697" i="2" a="1"/>
  <c r="H697" i="2" s="1"/>
  <c r="G697" i="2" a="1"/>
  <c r="G697" i="2" s="1"/>
  <c r="D859" i="2"/>
  <c r="I745" i="2" a="1"/>
  <c r="I745" i="2" s="1"/>
  <c r="G745" i="2" a="1"/>
  <c r="G745" i="2" s="1"/>
  <c r="J745" i="2" a="1"/>
  <c r="J745" i="2" s="1"/>
  <c r="H745" i="2" a="1"/>
  <c r="H745" i="2" s="1"/>
  <c r="D902" i="2"/>
  <c r="G788" i="2" a="1"/>
  <c r="G788" i="2" s="1"/>
  <c r="J788" i="2" a="1"/>
  <c r="J788" i="2" s="1"/>
  <c r="I788" i="2" a="1"/>
  <c r="I788" i="2" s="1"/>
  <c r="H788" i="2" a="1"/>
  <c r="H788" i="2" s="1"/>
  <c r="D840" i="2"/>
  <c r="I726" i="2" a="1"/>
  <c r="I726" i="2" s="1"/>
  <c r="G726" i="2" a="1"/>
  <c r="G726" i="2" s="1"/>
  <c r="H726" i="2" a="1"/>
  <c r="H726" i="2" s="1"/>
  <c r="J726" i="2" a="1"/>
  <c r="J726" i="2" s="1"/>
  <c r="D869" i="2"/>
  <c r="J755" i="2" a="1"/>
  <c r="J755" i="2" s="1"/>
  <c r="I755" i="2" a="1"/>
  <c r="I755" i="2" s="1"/>
  <c r="G755" i="2" a="1"/>
  <c r="G755" i="2" s="1"/>
  <c r="H755" i="2" a="1"/>
  <c r="H755" i="2" s="1"/>
  <c r="D826" i="2"/>
  <c r="G712" i="2" a="1"/>
  <c r="G712" i="2" s="1"/>
  <c r="I712" i="2" a="1"/>
  <c r="I712" i="2" s="1"/>
  <c r="J712" i="2" a="1"/>
  <c r="J712" i="2" s="1"/>
  <c r="H712" i="2" a="1"/>
  <c r="H712" i="2" s="1"/>
  <c r="D812" i="2"/>
  <c r="I698" i="2" a="1"/>
  <c r="I698" i="2" s="1"/>
  <c r="G698" i="2" a="1"/>
  <c r="G698" i="2" s="1"/>
  <c r="J698" i="2" a="1"/>
  <c r="J698" i="2" s="1"/>
  <c r="H698" i="2" a="1"/>
  <c r="H698" i="2" s="1"/>
  <c r="D904" i="2"/>
  <c r="I790" i="2" a="1"/>
  <c r="I790" i="2" s="1"/>
  <c r="H790" i="2" a="1"/>
  <c r="H790" i="2" s="1"/>
  <c r="G790" i="2" a="1"/>
  <c r="G790" i="2" s="1"/>
  <c r="J790" i="2" a="1"/>
  <c r="J790" i="2" s="1"/>
  <c r="D895" i="2"/>
  <c r="G781" i="2" a="1"/>
  <c r="G781" i="2" s="1"/>
  <c r="J781" i="2" a="1"/>
  <c r="J781" i="2" s="1"/>
  <c r="I781" i="2" a="1"/>
  <c r="I781" i="2" s="1"/>
  <c r="H781" i="2" a="1"/>
  <c r="H781" i="2" s="1"/>
  <c r="D842" i="2"/>
  <c r="H728" i="2" a="1"/>
  <c r="H728" i="2" s="1"/>
  <c r="J728" i="2" a="1"/>
  <c r="J728" i="2" s="1"/>
  <c r="I728" i="2" a="1"/>
  <c r="I728" i="2" s="1"/>
  <c r="G728" i="2" a="1"/>
  <c r="G728" i="2" s="1"/>
  <c r="D894" i="2"/>
  <c r="J780" i="2" a="1"/>
  <c r="J780" i="2" s="1"/>
  <c r="I780" i="2" a="1"/>
  <c r="I780" i="2" s="1"/>
  <c r="H780" i="2" a="1"/>
  <c r="H780" i="2" s="1"/>
  <c r="G780" i="2" a="1"/>
  <c r="G780" i="2" s="1"/>
  <c r="D838" i="2"/>
  <c r="I724" i="2" a="1"/>
  <c r="I724" i="2" s="1"/>
  <c r="H724" i="2" a="1"/>
  <c r="H724" i="2" s="1"/>
  <c r="J724" i="2" a="1"/>
  <c r="J724" i="2" s="1"/>
  <c r="G724" i="2" a="1"/>
  <c r="G724" i="2" s="1"/>
  <c r="D844" i="2"/>
  <c r="J730" i="2" a="1"/>
  <c r="J730" i="2" s="1"/>
  <c r="H730" i="2" a="1"/>
  <c r="H730" i="2" s="1"/>
  <c r="G730" i="2" a="1"/>
  <c r="G730" i="2" s="1"/>
  <c r="I730" i="2" a="1"/>
  <c r="I730" i="2" s="1"/>
  <c r="D885" i="2"/>
  <c r="J771" i="2" a="1"/>
  <c r="J771" i="2" s="1"/>
  <c r="I771" i="2" a="1"/>
  <c r="I771" i="2" s="1"/>
  <c r="H771" i="2" a="1"/>
  <c r="H771" i="2" s="1"/>
  <c r="G771" i="2" a="1"/>
  <c r="G771" i="2" s="1"/>
  <c r="D834" i="2"/>
  <c r="I720" i="2" a="1"/>
  <c r="I720" i="2" s="1"/>
  <c r="H720" i="2" a="1"/>
  <c r="H720" i="2" s="1"/>
  <c r="J720" i="2" a="1"/>
  <c r="J720" i="2" s="1"/>
  <c r="G720" i="2" a="1"/>
  <c r="G720" i="2" s="1"/>
  <c r="D807" i="2"/>
  <c r="J693" i="2" a="1"/>
  <c r="J693" i="2" s="1"/>
  <c r="I693" i="2" a="1"/>
  <c r="I693" i="2" s="1"/>
  <c r="H693" i="2" a="1"/>
  <c r="H693" i="2" s="1"/>
  <c r="G693" i="2" a="1"/>
  <c r="G693" i="2" s="1"/>
  <c r="D909" i="2"/>
  <c r="J795" i="2" a="1"/>
  <c r="J795" i="2" s="1"/>
  <c r="I795" i="2" a="1"/>
  <c r="I795" i="2" s="1"/>
  <c r="H795" i="2" a="1"/>
  <c r="H795" i="2" s="1"/>
  <c r="G795" i="2" a="1"/>
  <c r="G795" i="2" s="1"/>
  <c r="D824" i="2"/>
  <c r="I710" i="2" a="1"/>
  <c r="I710" i="2" s="1"/>
  <c r="J710" i="2" a="1"/>
  <c r="J710" i="2" s="1"/>
  <c r="H710" i="2" a="1"/>
  <c r="H710" i="2" s="1"/>
  <c r="G710" i="2" a="1"/>
  <c r="G710" i="2" s="1"/>
  <c r="D906" i="2"/>
  <c r="J792" i="2" a="1"/>
  <c r="J792" i="2" s="1"/>
  <c r="I792" i="2" a="1"/>
  <c r="I792" i="2" s="1"/>
  <c r="H792" i="2" a="1"/>
  <c r="H792" i="2" s="1"/>
  <c r="G792" i="2" a="1"/>
  <c r="G792" i="2" s="1"/>
  <c r="D827" i="2"/>
  <c r="J713" i="2" a="1"/>
  <c r="J713" i="2" s="1"/>
  <c r="H713" i="2" a="1"/>
  <c r="H713" i="2" s="1"/>
  <c r="G713" i="2" a="1"/>
  <c r="G713" i="2" s="1"/>
  <c r="I713" i="2" a="1"/>
  <c r="I713" i="2" s="1"/>
  <c r="D822" i="2"/>
  <c r="J708" i="2" a="1"/>
  <c r="J708" i="2" s="1"/>
  <c r="H708" i="2" a="1"/>
  <c r="H708" i="2" s="1"/>
  <c r="G708" i="2" a="1"/>
  <c r="G708" i="2" s="1"/>
  <c r="I708" i="2" a="1"/>
  <c r="I708" i="2" s="1"/>
  <c r="D917" i="2"/>
  <c r="J803" i="2" a="1"/>
  <c r="J803" i="2" s="1"/>
  <c r="H803" i="2" a="1"/>
  <c r="H803" i="2" s="1"/>
  <c r="G803" i="2" a="1"/>
  <c r="G803" i="2" s="1"/>
  <c r="I803" i="2" a="1"/>
  <c r="I803" i="2" s="1"/>
  <c r="D862" i="2"/>
  <c r="J748" i="2" a="1"/>
  <c r="J748" i="2" s="1"/>
  <c r="I748" i="2" a="1"/>
  <c r="I748" i="2" s="1"/>
  <c r="H748" i="2" a="1"/>
  <c r="H748" i="2" s="1"/>
  <c r="G748" i="2" a="1"/>
  <c r="G748" i="2" s="1"/>
  <c r="D866" i="2"/>
  <c r="H752" i="2" a="1"/>
  <c r="H752" i="2" s="1"/>
  <c r="J752" i="2" a="1"/>
  <c r="J752" i="2" s="1"/>
  <c r="G752" i="2" a="1"/>
  <c r="G752" i="2" s="1"/>
  <c r="I752" i="2" a="1"/>
  <c r="I752" i="2" s="1"/>
  <c r="D810" i="2"/>
  <c r="J696" i="2" a="1"/>
  <c r="J696" i="2" s="1"/>
  <c r="I696" i="2" a="1"/>
  <c r="I696" i="2" s="1"/>
  <c r="H696" i="2" a="1"/>
  <c r="H696" i="2" s="1"/>
  <c r="G696" i="2" a="1"/>
  <c r="G696" i="2" s="1"/>
  <c r="D853" i="2"/>
  <c r="I739" i="2" a="1"/>
  <c r="I739" i="2" s="1"/>
  <c r="J739" i="2" a="1"/>
  <c r="J739" i="2" s="1"/>
  <c r="H739" i="2" a="1"/>
  <c r="H739" i="2" s="1"/>
  <c r="G739" i="2" a="1"/>
  <c r="G739" i="2" s="1"/>
  <c r="D905" i="2"/>
  <c r="G791" i="2" a="1"/>
  <c r="G791" i="2" s="1"/>
  <c r="I791" i="2" a="1"/>
  <c r="I791" i="2" s="1"/>
  <c r="J791" i="2" a="1"/>
  <c r="J791" i="2" s="1"/>
  <c r="H791" i="2" a="1"/>
  <c r="H791" i="2" s="1"/>
  <c r="D919" i="2"/>
  <c r="J805" i="2" a="1"/>
  <c r="J805" i="2" s="1"/>
  <c r="I805" i="2" a="1"/>
  <c r="I805" i="2" s="1"/>
  <c r="H805" i="2" a="1"/>
  <c r="H805" i="2" s="1"/>
  <c r="G805" i="2" a="1"/>
  <c r="G805" i="2" s="1"/>
  <c r="D833" i="2"/>
  <c r="J719" i="2" a="1"/>
  <c r="J719" i="2" s="1"/>
  <c r="H719" i="2" a="1"/>
  <c r="H719" i="2" s="1"/>
  <c r="I719" i="2" a="1"/>
  <c r="I719" i="2" s="1"/>
  <c r="G719" i="2" a="1"/>
  <c r="G719" i="2" s="1"/>
  <c r="D910" i="2"/>
  <c r="G796" i="2" a="1"/>
  <c r="G796" i="2" s="1"/>
  <c r="J796" i="2" a="1"/>
  <c r="J796" i="2" s="1"/>
  <c r="I796" i="2" a="1"/>
  <c r="I796" i="2" s="1"/>
  <c r="H796" i="2" a="1"/>
  <c r="H796" i="2" s="1"/>
  <c r="D841" i="2"/>
  <c r="I727" i="2" a="1"/>
  <c r="I727" i="2" s="1"/>
  <c r="H727" i="2" a="1"/>
  <c r="H727" i="2" s="1"/>
  <c r="G727" i="2" a="1"/>
  <c r="G727" i="2" s="1"/>
  <c r="J727" i="2" a="1"/>
  <c r="J727" i="2" s="1"/>
  <c r="D898" i="2"/>
  <c r="J784" i="2" a="1"/>
  <c r="J784" i="2" s="1"/>
  <c r="I784" i="2" a="1"/>
  <c r="I784" i="2" s="1"/>
  <c r="H784" i="2" a="1"/>
  <c r="H784" i="2" s="1"/>
  <c r="G784" i="2" a="1"/>
  <c r="G784" i="2" s="1"/>
  <c r="D878" i="2"/>
  <c r="J764" i="2" a="1"/>
  <c r="J764" i="2" s="1"/>
  <c r="I764" i="2" a="1"/>
  <c r="I764" i="2" s="1"/>
  <c r="G764" i="2" a="1"/>
  <c r="G764" i="2" s="1"/>
  <c r="H764" i="2" a="1"/>
  <c r="H764" i="2" s="1"/>
  <c r="D915" i="2"/>
  <c r="H801" i="2" a="1"/>
  <c r="H801" i="2" s="1"/>
  <c r="J801" i="2" a="1"/>
  <c r="J801" i="2" s="1"/>
  <c r="I801" i="2" a="1"/>
  <c r="I801" i="2" s="1"/>
  <c r="G801" i="2" a="1"/>
  <c r="G801" i="2" s="1"/>
  <c r="D832" i="2"/>
  <c r="J718" i="2" a="1"/>
  <c r="J718" i="2" s="1"/>
  <c r="I718" i="2" a="1"/>
  <c r="I718" i="2" s="1"/>
  <c r="H718" i="2" a="1"/>
  <c r="H718" i="2" s="1"/>
  <c r="G718" i="2" a="1"/>
  <c r="G718" i="2" s="1"/>
  <c r="D857" i="2"/>
  <c r="H743" i="2" a="1"/>
  <c r="H743" i="2" s="1"/>
  <c r="G743" i="2" a="1"/>
  <c r="G743" i="2" s="1"/>
  <c r="J743" i="2" a="1"/>
  <c r="J743" i="2" s="1"/>
  <c r="I743" i="2" a="1"/>
  <c r="I743" i="2" s="1"/>
  <c r="D831" i="2"/>
  <c r="J717" i="2" a="1"/>
  <c r="J717" i="2" s="1"/>
  <c r="G717" i="2" a="1"/>
  <c r="G717" i="2" s="1"/>
  <c r="I717" i="2" a="1"/>
  <c r="I717" i="2" s="1"/>
  <c r="H717" i="2" a="1"/>
  <c r="H717" i="2" s="1"/>
  <c r="D893" i="2"/>
  <c r="G779" i="2" a="1"/>
  <c r="G779" i="2" s="1"/>
  <c r="I779" i="2" a="1"/>
  <c r="I779" i="2" s="1"/>
  <c r="J779" i="2" a="1"/>
  <c r="J779" i="2" s="1"/>
  <c r="H779" i="2" a="1"/>
  <c r="H779" i="2" s="1"/>
  <c r="D892" i="2"/>
  <c r="I778" i="2" a="1"/>
  <c r="I778" i="2" s="1"/>
  <c r="H778" i="2" a="1"/>
  <c r="H778" i="2" s="1"/>
  <c r="G778" i="2" a="1"/>
  <c r="G778" i="2" s="1"/>
  <c r="J778" i="2" a="1"/>
  <c r="J778" i="2" s="1"/>
  <c r="D856" i="2"/>
  <c r="J742" i="2" a="1"/>
  <c r="J742" i="2" s="1"/>
  <c r="H742" i="2" a="1"/>
  <c r="H742" i="2" s="1"/>
  <c r="G742" i="2" a="1"/>
  <c r="G742" i="2" s="1"/>
  <c r="I742" i="2" a="1"/>
  <c r="I742" i="2" s="1"/>
  <c r="D871" i="2"/>
  <c r="I757" i="2" a="1"/>
  <c r="I757" i="2" s="1"/>
  <c r="G757" i="2" a="1"/>
  <c r="G757" i="2" s="1"/>
  <c r="H757" i="2" a="1"/>
  <c r="H757" i="2" s="1"/>
  <c r="J757" i="2" a="1"/>
  <c r="J757" i="2" s="1"/>
  <c r="D836" i="2"/>
  <c r="J722" i="2" a="1"/>
  <c r="J722" i="2" s="1"/>
  <c r="I722" i="2" a="1"/>
  <c r="I722" i="2" s="1"/>
  <c r="H722" i="2" a="1"/>
  <c r="H722" i="2" s="1"/>
  <c r="G722" i="2" a="1"/>
  <c r="G722" i="2" s="1"/>
  <c r="D839" i="2"/>
  <c r="I725" i="2" a="1"/>
  <c r="I725" i="2" s="1"/>
  <c r="G725" i="2" a="1"/>
  <c r="G725" i="2" s="1"/>
  <c r="J725" i="2" a="1"/>
  <c r="J725" i="2" s="1"/>
  <c r="H725" i="2" a="1"/>
  <c r="H725" i="2" s="1"/>
  <c r="D864" i="2"/>
  <c r="H750" i="2" a="1"/>
  <c r="H750" i="2" s="1"/>
  <c r="J750" i="2" a="1"/>
  <c r="J750" i="2" s="1"/>
  <c r="I750" i="2" a="1"/>
  <c r="I750" i="2" s="1"/>
  <c r="G750" i="2" a="1"/>
  <c r="G750" i="2" s="1"/>
  <c r="D828" i="2"/>
  <c r="G714" i="2" a="1"/>
  <c r="G714" i="2" s="1"/>
  <c r="J714" i="2" a="1"/>
  <c r="J714" i="2" s="1"/>
  <c r="I714" i="2" a="1"/>
  <c r="I714" i="2" s="1"/>
  <c r="H714" i="2" a="1"/>
  <c r="H714" i="2" s="1"/>
  <c r="D913" i="2"/>
  <c r="J799" i="2" a="1"/>
  <c r="J799" i="2" s="1"/>
  <c r="H799" i="2" a="1"/>
  <c r="H799" i="2" s="1"/>
  <c r="I799" i="2" a="1"/>
  <c r="I799" i="2" s="1"/>
  <c r="G799" i="2" a="1"/>
  <c r="G799" i="2" s="1"/>
  <c r="D821" i="2"/>
  <c r="I707" i="2" a="1"/>
  <c r="I707" i="2" s="1"/>
  <c r="H707" i="2" a="1"/>
  <c r="H707" i="2" s="1"/>
  <c r="J707" i="2" a="1"/>
  <c r="J707" i="2" s="1"/>
  <c r="G707" i="2" a="1"/>
  <c r="G707" i="2" s="1"/>
  <c r="D852" i="2"/>
  <c r="J738" i="2" a="1"/>
  <c r="J738" i="2" s="1"/>
  <c r="H738" i="2" a="1"/>
  <c r="H738" i="2" s="1"/>
  <c r="G738" i="2" a="1"/>
  <c r="G738" i="2" s="1"/>
  <c r="I738" i="2" a="1"/>
  <c r="I738" i="2" s="1"/>
  <c r="D886" i="2"/>
  <c r="H772" i="2" a="1"/>
  <c r="H772" i="2" s="1"/>
  <c r="J772" i="2" a="1"/>
  <c r="J772" i="2" s="1"/>
  <c r="I772" i="2" a="1"/>
  <c r="I772" i="2" s="1"/>
  <c r="G772" i="2" a="1"/>
  <c r="G772" i="2" s="1"/>
  <c r="D907" i="2"/>
  <c r="I793" i="2" a="1"/>
  <c r="I793" i="2" s="1"/>
  <c r="G793" i="2" a="1"/>
  <c r="G793" i="2" s="1"/>
  <c r="J793" i="2" a="1"/>
  <c r="J793" i="2" s="1"/>
  <c r="H793" i="2" a="1"/>
  <c r="H793" i="2" s="1"/>
  <c r="D865" i="2"/>
  <c r="J751" i="2" a="1"/>
  <c r="J751" i="2" s="1"/>
  <c r="H751" i="2" a="1"/>
  <c r="H751" i="2" s="1"/>
  <c r="G751" i="2" a="1"/>
  <c r="G751" i="2" s="1"/>
  <c r="I751" i="2" a="1"/>
  <c r="I751" i="2" s="1"/>
  <c r="D903" i="2"/>
  <c r="J789" i="2" a="1"/>
  <c r="J789" i="2" s="1"/>
  <c r="I789" i="2" a="1"/>
  <c r="I789" i="2" s="1"/>
  <c r="G789" i="2" a="1"/>
  <c r="G789" i="2" s="1"/>
  <c r="H789" i="2" a="1"/>
  <c r="H789" i="2" s="1"/>
  <c r="D851" i="2"/>
  <c r="J737" i="2" a="1"/>
  <c r="J737" i="2" s="1"/>
  <c r="I737" i="2" a="1"/>
  <c r="I737" i="2" s="1"/>
  <c r="H737" i="2" a="1"/>
  <c r="H737" i="2" s="1"/>
  <c r="G737" i="2" a="1"/>
  <c r="G737" i="2" s="1"/>
  <c r="D861" i="2"/>
  <c r="J747" i="2" a="1"/>
  <c r="J747" i="2" s="1"/>
  <c r="I747" i="2" a="1"/>
  <c r="I747" i="2" s="1"/>
  <c r="G747" i="2" a="1"/>
  <c r="G747" i="2" s="1"/>
  <c r="H747" i="2" a="1"/>
  <c r="H747" i="2" s="1"/>
  <c r="D883" i="2"/>
  <c r="I769" i="2" a="1"/>
  <c r="I769" i="2" s="1"/>
  <c r="H769" i="2" a="1"/>
  <c r="H769" i="2" s="1"/>
  <c r="G769" i="2" a="1"/>
  <c r="G769" i="2" s="1"/>
  <c r="J769" i="2" a="1"/>
  <c r="J769" i="2" s="1"/>
  <c r="D835" i="2"/>
  <c r="G721" i="2" a="1"/>
  <c r="G721" i="2" s="1"/>
  <c r="J721" i="2" a="1"/>
  <c r="J721" i="2" s="1"/>
  <c r="H721" i="2" a="1"/>
  <c r="H721" i="2" s="1"/>
  <c r="I721" i="2" a="1"/>
  <c r="I721" i="2" s="1"/>
  <c r="D820" i="2"/>
  <c r="J706" i="2" a="1"/>
  <c r="J706" i="2" s="1"/>
  <c r="I706" i="2" a="1"/>
  <c r="I706" i="2" s="1"/>
  <c r="G706" i="2" a="1"/>
  <c r="G706" i="2" s="1"/>
  <c r="H706" i="2" a="1"/>
  <c r="H706" i="2" s="1"/>
  <c r="D911" i="2"/>
  <c r="J797" i="2" a="1"/>
  <c r="J797" i="2" s="1"/>
  <c r="I797" i="2" a="1"/>
  <c r="I797" i="2" s="1"/>
  <c r="H797" i="2" a="1"/>
  <c r="H797" i="2" s="1"/>
  <c r="G797" i="2" a="1"/>
  <c r="G797" i="2" s="1"/>
  <c r="D830" i="2"/>
  <c r="I716" i="2" a="1"/>
  <c r="I716" i="2" s="1"/>
  <c r="G716" i="2" a="1"/>
  <c r="G716" i="2" s="1"/>
  <c r="H716" i="2" a="1"/>
  <c r="H716" i="2" s="1"/>
  <c r="J716" i="2" a="1"/>
  <c r="J716" i="2" s="1"/>
  <c r="D846" i="2"/>
  <c r="H732" i="2" a="1"/>
  <c r="H732" i="2" s="1"/>
  <c r="J732" i="2" a="1"/>
  <c r="J732" i="2" s="1"/>
  <c r="I732" i="2" a="1"/>
  <c r="I732" i="2" s="1"/>
  <c r="G732" i="2" a="1"/>
  <c r="G732" i="2" s="1"/>
  <c r="D900" i="2"/>
  <c r="J786" i="2" a="1"/>
  <c r="J786" i="2" s="1"/>
  <c r="H786" i="2" a="1"/>
  <c r="H786" i="2" s="1"/>
  <c r="I786" i="2" a="1"/>
  <c r="I786" i="2" s="1"/>
  <c r="G786" i="2" a="1"/>
  <c r="G786" i="2" s="1"/>
  <c r="D868" i="2"/>
  <c r="H754" i="2" a="1"/>
  <c r="H754" i="2" s="1"/>
  <c r="G754" i="2" a="1"/>
  <c r="G754" i="2" s="1"/>
  <c r="J754" i="2" a="1"/>
  <c r="J754" i="2" s="1"/>
  <c r="I754" i="2" a="1"/>
  <c r="I754" i="2" s="1"/>
  <c r="D850" i="2"/>
  <c r="H736" i="2" a="1"/>
  <c r="H736" i="2" s="1"/>
  <c r="G736" i="2" a="1"/>
  <c r="G736" i="2" s="1"/>
  <c r="J736" i="2" a="1"/>
  <c r="J736" i="2" s="1"/>
  <c r="I736" i="2" a="1"/>
  <c r="I736" i="2" s="1"/>
  <c r="D808" i="2"/>
  <c r="I694" i="2" a="1"/>
  <c r="I694" i="2" s="1"/>
  <c r="H694" i="2" a="1"/>
  <c r="H694" i="2" s="1"/>
  <c r="G694" i="2" a="1"/>
  <c r="G694" i="2" s="1"/>
  <c r="J694" i="2" a="1"/>
  <c r="J694" i="2" s="1"/>
  <c r="D848" i="2"/>
  <c r="H734" i="2" a="1"/>
  <c r="H734" i="2" s="1"/>
  <c r="J734" i="2" a="1"/>
  <c r="J734" i="2" s="1"/>
  <c r="I734" i="2" a="1"/>
  <c r="I734" i="2" s="1"/>
  <c r="G734" i="2" a="1"/>
  <c r="G734" i="2" s="1"/>
  <c r="D843" i="2"/>
  <c r="J729" i="2" a="1"/>
  <c r="J729" i="2" s="1"/>
  <c r="I729" i="2" a="1"/>
  <c r="I729" i="2" s="1"/>
  <c r="G729" i="2" a="1"/>
  <c r="G729" i="2" s="1"/>
  <c r="H729" i="2" a="1"/>
  <c r="H729" i="2" s="1"/>
  <c r="D858" i="2"/>
  <c r="J744" i="2" a="1"/>
  <c r="J744" i="2" s="1"/>
  <c r="H744" i="2" a="1"/>
  <c r="H744" i="2" s="1"/>
  <c r="I744" i="2" a="1"/>
  <c r="I744" i="2" s="1"/>
  <c r="G744" i="2" a="1"/>
  <c r="G744" i="2" s="1"/>
  <c r="D908" i="2"/>
  <c r="J794" i="2" a="1"/>
  <c r="J794" i="2" s="1"/>
  <c r="I794" i="2" a="1"/>
  <c r="I794" i="2" s="1"/>
  <c r="H794" i="2" a="1"/>
  <c r="H794" i="2" s="1"/>
  <c r="G794" i="2" a="1"/>
  <c r="G794" i="2" s="1"/>
  <c r="D912" i="2"/>
  <c r="J798" i="2" a="1"/>
  <c r="J798" i="2" s="1"/>
  <c r="H798" i="2" a="1"/>
  <c r="H798" i="2" s="1"/>
  <c r="G798" i="2" a="1"/>
  <c r="G798" i="2" s="1"/>
  <c r="I798" i="2" a="1"/>
  <c r="I798" i="2" s="1"/>
  <c r="D814" i="2"/>
  <c r="I700" i="2" a="1"/>
  <c r="I700" i="2" s="1"/>
  <c r="H700" i="2" a="1"/>
  <c r="H700" i="2" s="1"/>
  <c r="G700" i="2" a="1"/>
  <c r="G700" i="2" s="1"/>
  <c r="J700" i="2" a="1"/>
  <c r="J700" i="2" s="1"/>
  <c r="D873" i="2"/>
  <c r="J759" i="2" a="1"/>
  <c r="J759" i="2" s="1"/>
  <c r="H759" i="2" a="1"/>
  <c r="H759" i="2" s="1"/>
  <c r="I759" i="2" a="1"/>
  <c r="I759" i="2" s="1"/>
  <c r="G759" i="2" a="1"/>
  <c r="G759" i="2" s="1"/>
  <c r="D881" i="2"/>
  <c r="J767" i="2" a="1"/>
  <c r="J767" i="2" s="1"/>
  <c r="H767" i="2" a="1"/>
  <c r="H767" i="2" s="1"/>
  <c r="G767" i="2" a="1"/>
  <c r="G767" i="2" s="1"/>
  <c r="I767" i="2" a="1"/>
  <c r="I767" i="2" s="1"/>
  <c r="D818" i="2"/>
  <c r="J704" i="2" a="1"/>
  <c r="J704" i="2" s="1"/>
  <c r="I704" i="2" a="1"/>
  <c r="I704" i="2" s="1"/>
  <c r="G704" i="2" a="1"/>
  <c r="G704" i="2" s="1"/>
  <c r="H704" i="2" a="1"/>
  <c r="H704" i="2" s="1"/>
  <c r="D1028" i="2"/>
  <c r="G914" i="2" a="1"/>
  <c r="G914" i="2" s="1"/>
  <c r="I914" i="2" a="1"/>
  <c r="I914" i="2" s="1"/>
  <c r="H914" i="2" a="1"/>
  <c r="H914" i="2" s="1"/>
  <c r="J914" i="2" a="1"/>
  <c r="J914" i="2" s="1"/>
  <c r="D823" i="2"/>
  <c r="J709" i="2" a="1"/>
  <c r="J709" i="2" s="1"/>
  <c r="H709" i="2" a="1"/>
  <c r="H709" i="2" s="1"/>
  <c r="G709" i="2" a="1"/>
  <c r="G709" i="2" s="1"/>
  <c r="I709" i="2" a="1"/>
  <c r="I709" i="2" s="1"/>
  <c r="D845" i="2"/>
  <c r="J731" i="2" a="1"/>
  <c r="J731" i="2" s="1"/>
  <c r="I731" i="2" a="1"/>
  <c r="I731" i="2" s="1"/>
  <c r="G731" i="2" a="1"/>
  <c r="G731" i="2" s="1"/>
  <c r="H731" i="2" a="1"/>
  <c r="H731" i="2" s="1"/>
  <c r="D870" i="2"/>
  <c r="J756" i="2" a="1"/>
  <c r="J756" i="2" s="1"/>
  <c r="H756" i="2" a="1"/>
  <c r="H756" i="2" s="1"/>
  <c r="G756" i="2" a="1"/>
  <c r="G756" i="2" s="1"/>
  <c r="I756" i="2" a="1"/>
  <c r="I756" i="2" s="1"/>
  <c r="D813" i="2"/>
  <c r="I699" i="2" a="1"/>
  <c r="I699" i="2" s="1"/>
  <c r="G699" i="2" a="1"/>
  <c r="G699" i="2" s="1"/>
  <c r="H699" i="2" a="1"/>
  <c r="H699" i="2" s="1"/>
  <c r="J699" i="2" a="1"/>
  <c r="J699" i="2" s="1"/>
  <c r="D855" i="2"/>
  <c r="G741" i="2" a="1"/>
  <c r="G741" i="2" s="1"/>
  <c r="I741" i="2" a="1"/>
  <c r="I741" i="2" s="1"/>
  <c r="J741" i="2" a="1"/>
  <c r="J741" i="2" s="1"/>
  <c r="H741" i="2" a="1"/>
  <c r="H741" i="2" s="1"/>
  <c r="D896" i="2"/>
  <c r="J782" i="2" a="1"/>
  <c r="J782" i="2" s="1"/>
  <c r="I782" i="2" a="1"/>
  <c r="I782" i="2" s="1"/>
  <c r="H782" i="2" a="1"/>
  <c r="H782" i="2" s="1"/>
  <c r="G782" i="2" a="1"/>
  <c r="G782" i="2" s="1"/>
  <c r="D847" i="2"/>
  <c r="J733" i="2" a="1"/>
  <c r="J733" i="2" s="1"/>
  <c r="H733" i="2" a="1"/>
  <c r="H733" i="2" s="1"/>
  <c r="G733" i="2" a="1"/>
  <c r="G733" i="2" s="1"/>
  <c r="I733" i="2" a="1"/>
  <c r="I733" i="2" s="1"/>
  <c r="D815" i="2"/>
  <c r="H701" i="2" a="1"/>
  <c r="H701" i="2" s="1"/>
  <c r="G701" i="2" a="1"/>
  <c r="G701" i="2" s="1"/>
  <c r="J701" i="2" a="1"/>
  <c r="J701" i="2" s="1"/>
  <c r="I701" i="2" a="1"/>
  <c r="I701" i="2" s="1"/>
  <c r="D806" i="2"/>
  <c r="I692" i="2" a="1"/>
  <c r="I692" i="2" s="1"/>
  <c r="H692" i="2" a="1"/>
  <c r="H692" i="2" s="1"/>
  <c r="G692" i="2" a="1"/>
  <c r="G692" i="2" s="1"/>
  <c r="J692" i="2" a="1"/>
  <c r="J692" i="2" s="1"/>
  <c r="D884" i="2"/>
  <c r="J770" i="2" a="1"/>
  <c r="J770" i="2" s="1"/>
  <c r="I770" i="2" a="1"/>
  <c r="I770" i="2" s="1"/>
  <c r="G770" i="2" a="1"/>
  <c r="G770" i="2" s="1"/>
  <c r="H770" i="2" a="1"/>
  <c r="H770" i="2" s="1"/>
  <c r="D888" i="2"/>
  <c r="I774" i="2" a="1"/>
  <c r="I774" i="2" s="1"/>
  <c r="G774" i="2" a="1"/>
  <c r="G774" i="2" s="1"/>
  <c r="J774" i="2" a="1"/>
  <c r="J774" i="2" s="1"/>
  <c r="H774" i="2" a="1"/>
  <c r="H774" i="2" s="1"/>
  <c r="D817" i="2"/>
  <c r="I703" i="2" a="1"/>
  <c r="I703" i="2" s="1"/>
  <c r="G703" i="2" a="1"/>
  <c r="G703" i="2" s="1"/>
  <c r="J703" i="2" a="1"/>
  <c r="J703" i="2" s="1"/>
  <c r="H703" i="2" a="1"/>
  <c r="H703" i="2" s="1"/>
  <c r="D882" i="2"/>
  <c r="J768" i="2" a="1"/>
  <c r="J768" i="2" s="1"/>
  <c r="I768" i="2" a="1"/>
  <c r="I768" i="2" s="1"/>
  <c r="H768" i="2" a="1"/>
  <c r="H768" i="2" s="1"/>
  <c r="G768" i="2" a="1"/>
  <c r="G768" i="2" s="1"/>
  <c r="D863" i="2"/>
  <c r="J749" i="2" a="1"/>
  <c r="J749" i="2" s="1"/>
  <c r="I749" i="2" a="1"/>
  <c r="I749" i="2" s="1"/>
  <c r="G749" i="2" a="1"/>
  <c r="G749" i="2" s="1"/>
  <c r="H749" i="2" a="1"/>
  <c r="H749" i="2" s="1"/>
  <c r="D918" i="2"/>
  <c r="I804" i="2" a="1"/>
  <c r="I804" i="2" s="1"/>
  <c r="J804" i="2" a="1"/>
  <c r="J804" i="2" s="1"/>
  <c r="H804" i="2" a="1"/>
  <c r="H804" i="2" s="1"/>
  <c r="G804" i="2" a="1"/>
  <c r="G804" i="2" s="1"/>
  <c r="D876" i="2"/>
  <c r="J762" i="2" a="1"/>
  <c r="J762" i="2" s="1"/>
  <c r="I762" i="2" a="1"/>
  <c r="I762" i="2" s="1"/>
  <c r="H762" i="2" a="1"/>
  <c r="H762" i="2" s="1"/>
  <c r="G762" i="2" a="1"/>
  <c r="G762" i="2" s="1"/>
  <c r="D867" i="2"/>
  <c r="I753" i="2" a="1"/>
  <c r="I753" i="2" s="1"/>
  <c r="H753" i="2" a="1"/>
  <c r="H753" i="2" s="1"/>
  <c r="J753" i="2" a="1"/>
  <c r="J753" i="2" s="1"/>
  <c r="G753" i="2" a="1"/>
  <c r="G753" i="2" s="1"/>
  <c r="D819" i="2"/>
  <c r="G705" i="2" a="1"/>
  <c r="G705" i="2" s="1"/>
  <c r="J705" i="2" a="1"/>
  <c r="J705" i="2" s="1"/>
  <c r="I705" i="2" a="1"/>
  <c r="I705" i="2" s="1"/>
  <c r="H705" i="2" a="1"/>
  <c r="H705" i="2" s="1"/>
  <c r="D901" i="2"/>
  <c r="J787" i="2" a="1"/>
  <c r="J787" i="2" s="1"/>
  <c r="I787" i="2" a="1"/>
  <c r="I787" i="2" s="1"/>
  <c r="H787" i="2" a="1"/>
  <c r="H787" i="2" s="1"/>
  <c r="G787" i="2" a="1"/>
  <c r="G787" i="2" s="1"/>
  <c r="D825" i="2"/>
  <c r="I711" i="2" a="1"/>
  <c r="I711" i="2" s="1"/>
  <c r="H711" i="2" a="1"/>
  <c r="H711" i="2" s="1"/>
  <c r="J711" i="2" a="1"/>
  <c r="J711" i="2" s="1"/>
  <c r="G711" i="2" a="1"/>
  <c r="G711" i="2" s="1"/>
  <c r="D837" i="2"/>
  <c r="J723" i="2" a="1"/>
  <c r="J723" i="2" s="1"/>
  <c r="I723" i="2" a="1"/>
  <c r="I723" i="2" s="1"/>
  <c r="H723" i="2" a="1"/>
  <c r="H723" i="2" s="1"/>
  <c r="G723" i="2" a="1"/>
  <c r="G723" i="2" s="1"/>
  <c r="D897" i="2"/>
  <c r="J783" i="2" a="1"/>
  <c r="J783" i="2" s="1"/>
  <c r="G783" i="2" a="1"/>
  <c r="G783" i="2" s="1"/>
  <c r="H783" i="2" a="1"/>
  <c r="H783" i="2" s="1"/>
  <c r="I783" i="2" a="1"/>
  <c r="I783" i="2" s="1"/>
  <c r="D816" i="2"/>
  <c r="J702" i="2" a="1"/>
  <c r="J702" i="2" s="1"/>
  <c r="H702" i="2" a="1"/>
  <c r="H702" i="2" s="1"/>
  <c r="I702" i="2" a="1"/>
  <c r="I702" i="2" s="1"/>
  <c r="G702" i="2" a="1"/>
  <c r="G702" i="2" s="1"/>
  <c r="D849" i="2"/>
  <c r="I735" i="2" a="1"/>
  <c r="I735" i="2" s="1"/>
  <c r="H735" i="2" a="1"/>
  <c r="H735" i="2" s="1"/>
  <c r="G735" i="2" a="1"/>
  <c r="G735" i="2" s="1"/>
  <c r="J735" i="2" a="1"/>
  <c r="J735" i="2" s="1"/>
  <c r="D809" i="2"/>
  <c r="J695" i="2" a="1"/>
  <c r="J695" i="2" s="1"/>
  <c r="G695" i="2" a="1"/>
  <c r="G695" i="2" s="1"/>
  <c r="I695" i="2" a="1"/>
  <c r="I695" i="2" s="1"/>
  <c r="H695" i="2" a="1"/>
  <c r="H695" i="2" s="1"/>
  <c r="D877" i="2"/>
  <c r="H763" i="2" a="1"/>
  <c r="H763" i="2" s="1"/>
  <c r="G763" i="2" a="1"/>
  <c r="G763" i="2" s="1"/>
  <c r="I763" i="2" a="1"/>
  <c r="I763" i="2" s="1"/>
  <c r="J763" i="2" a="1"/>
  <c r="J763" i="2" s="1"/>
  <c r="D880" i="2"/>
  <c r="J766" i="2" a="1"/>
  <c r="J766" i="2" s="1"/>
  <c r="I766" i="2" a="1"/>
  <c r="I766" i="2" s="1"/>
  <c r="H766" i="2" a="1"/>
  <c r="H766" i="2" s="1"/>
  <c r="G766" i="2" a="1"/>
  <c r="G766" i="2" s="1"/>
  <c r="D899" i="2"/>
  <c r="I785" i="2" a="1"/>
  <c r="I785" i="2" s="1"/>
  <c r="H785" i="2" a="1"/>
  <c r="H785" i="2" s="1"/>
  <c r="G785" i="2" a="1"/>
  <c r="G785" i="2" s="1"/>
  <c r="J785" i="2" a="1"/>
  <c r="J785" i="2" s="1"/>
  <c r="D890" i="2"/>
  <c r="J776" i="2" a="1"/>
  <c r="J776" i="2" s="1"/>
  <c r="I776" i="2" a="1"/>
  <c r="I776" i="2" s="1"/>
  <c r="H776" i="2" a="1"/>
  <c r="H776" i="2" s="1"/>
  <c r="G776" i="2" a="1"/>
  <c r="G776" i="2" s="1"/>
  <c r="D874" i="2"/>
  <c r="J760" i="2" a="1"/>
  <c r="J760" i="2" s="1"/>
  <c r="I760" i="2" a="1"/>
  <c r="I760" i="2" s="1"/>
  <c r="H760" i="2" a="1"/>
  <c r="H760" i="2" s="1"/>
  <c r="G760" i="2" a="1"/>
  <c r="G760" i="2" s="1"/>
  <c r="D916" i="2"/>
  <c r="J802" i="2" a="1"/>
  <c r="J802" i="2" s="1"/>
  <c r="I802" i="2" a="1"/>
  <c r="I802" i="2" s="1"/>
  <c r="H802" i="2" a="1"/>
  <c r="H802" i="2" s="1"/>
  <c r="G802" i="2" a="1"/>
  <c r="G802" i="2" s="1"/>
  <c r="D961" i="2" l="1"/>
  <c r="G847" i="2" a="1"/>
  <c r="G847" i="2" s="1"/>
  <c r="J847" i="2" a="1"/>
  <c r="J847" i="2" s="1"/>
  <c r="H847" i="2" a="1"/>
  <c r="H847" i="2" s="1"/>
  <c r="I847" i="2" a="1"/>
  <c r="I847" i="2" s="1"/>
  <c r="D951" i="2"/>
  <c r="I837" i="2" a="1"/>
  <c r="I837" i="2" s="1"/>
  <c r="G837" i="2" a="1"/>
  <c r="G837" i="2" s="1"/>
  <c r="H837" i="2" a="1"/>
  <c r="H837" i="2" s="1"/>
  <c r="J837" i="2" a="1"/>
  <c r="J837" i="2" s="1"/>
  <c r="D920" i="2"/>
  <c r="G806" i="2" a="1"/>
  <c r="G806" i="2" s="1"/>
  <c r="H806" i="2" a="1"/>
  <c r="H806" i="2" s="1"/>
  <c r="I806" i="2" a="1"/>
  <c r="I806" i="2" s="1"/>
  <c r="J806" i="2" a="1"/>
  <c r="J806" i="2" s="1"/>
  <c r="D987" i="2"/>
  <c r="G873" i="2" a="1"/>
  <c r="G873" i="2" s="1"/>
  <c r="J873" i="2" a="1"/>
  <c r="J873" i="2" s="1"/>
  <c r="I873" i="2" a="1"/>
  <c r="I873" i="2" s="1"/>
  <c r="H873" i="2" a="1"/>
  <c r="H873" i="2" s="1"/>
  <c r="D944" i="2"/>
  <c r="I830" i="2" a="1"/>
  <c r="I830" i="2" s="1"/>
  <c r="J830" i="2" a="1"/>
  <c r="J830" i="2" s="1"/>
  <c r="H830" i="2" a="1"/>
  <c r="H830" i="2" s="1"/>
  <c r="G830" i="2" a="1"/>
  <c r="G830" i="2" s="1"/>
  <c r="D935" i="2"/>
  <c r="H821" i="2" a="1"/>
  <c r="H821" i="2" s="1"/>
  <c r="G821" i="2" a="1"/>
  <c r="G821" i="2" s="1"/>
  <c r="I821" i="2" a="1"/>
  <c r="I821" i="2" s="1"/>
  <c r="J821" i="2" a="1"/>
  <c r="J821" i="2" s="1"/>
  <c r="D946" i="2"/>
  <c r="J832" i="2" a="1"/>
  <c r="J832" i="2" s="1"/>
  <c r="I832" i="2" a="1"/>
  <c r="I832" i="2" s="1"/>
  <c r="H832" i="2" a="1"/>
  <c r="H832" i="2" s="1"/>
  <c r="G832" i="2" a="1"/>
  <c r="G832" i="2" s="1"/>
  <c r="D976" i="2"/>
  <c r="I862" i="2" a="1"/>
  <c r="I862" i="2" s="1"/>
  <c r="H862" i="2" a="1"/>
  <c r="H862" i="2" s="1"/>
  <c r="G862" i="2" a="1"/>
  <c r="G862" i="2" s="1"/>
  <c r="J862" i="2" a="1"/>
  <c r="J862" i="2" s="1"/>
  <c r="D1008" i="2"/>
  <c r="J894" i="2" a="1"/>
  <c r="J894" i="2" s="1"/>
  <c r="I894" i="2" a="1"/>
  <c r="I894" i="2" s="1"/>
  <c r="H894" i="2" a="1"/>
  <c r="H894" i="2" s="1"/>
  <c r="G894" i="2" a="1"/>
  <c r="G894" i="2" s="1"/>
  <c r="D1005" i="2"/>
  <c r="J891" i="2" a="1"/>
  <c r="J891" i="2" s="1"/>
  <c r="I891" i="2" a="1"/>
  <c r="I891" i="2" s="1"/>
  <c r="G891" i="2" a="1"/>
  <c r="G891" i="2" s="1"/>
  <c r="H891" i="2" a="1"/>
  <c r="H891" i="2" s="1"/>
  <c r="D990" i="2"/>
  <c r="J876" i="2" a="1"/>
  <c r="J876" i="2" s="1"/>
  <c r="H876" i="2" a="1"/>
  <c r="H876" i="2" s="1"/>
  <c r="G876" i="2" a="1"/>
  <c r="G876" i="2" s="1"/>
  <c r="I876" i="2" a="1"/>
  <c r="I876" i="2" s="1"/>
  <c r="D940" i="2"/>
  <c r="I826" i="2" a="1"/>
  <c r="I826" i="2" s="1"/>
  <c r="H826" i="2" a="1"/>
  <c r="H826" i="2" s="1"/>
  <c r="G826" i="2" a="1"/>
  <c r="G826" i="2" s="1"/>
  <c r="J826" i="2" a="1"/>
  <c r="J826" i="2" s="1"/>
  <c r="D968" i="2"/>
  <c r="J854" i="2" a="1"/>
  <c r="J854" i="2" s="1"/>
  <c r="I854" i="2" a="1"/>
  <c r="I854" i="2" s="1"/>
  <c r="G854" i="2" a="1"/>
  <c r="G854" i="2" s="1"/>
  <c r="H854" i="2" a="1"/>
  <c r="H854" i="2" s="1"/>
  <c r="D930" i="2"/>
  <c r="H816" i="2" a="1"/>
  <c r="H816" i="2" s="1"/>
  <c r="G816" i="2" a="1"/>
  <c r="G816" i="2" s="1"/>
  <c r="J816" i="2" a="1"/>
  <c r="J816" i="2" s="1"/>
  <c r="I816" i="2" a="1"/>
  <c r="I816" i="2" s="1"/>
  <c r="D1002" i="2"/>
  <c r="H888" i="2" a="1"/>
  <c r="H888" i="2" s="1"/>
  <c r="G888" i="2" a="1"/>
  <c r="G888" i="2" s="1"/>
  <c r="J888" i="2" a="1"/>
  <c r="J888" i="2" s="1"/>
  <c r="I888" i="2" a="1"/>
  <c r="I888" i="2" s="1"/>
  <c r="D932" i="2"/>
  <c r="J818" i="2" a="1"/>
  <c r="J818" i="2" s="1"/>
  <c r="I818" i="2" a="1"/>
  <c r="I818" i="2" s="1"/>
  <c r="G818" i="2" a="1"/>
  <c r="G818" i="2" s="1"/>
  <c r="H818" i="2" a="1"/>
  <c r="H818" i="2" s="1"/>
  <c r="D1014" i="2"/>
  <c r="H900" i="2" a="1"/>
  <c r="H900" i="2" s="1"/>
  <c r="G900" i="2" a="1"/>
  <c r="G900" i="2" s="1"/>
  <c r="I900" i="2" a="1"/>
  <c r="I900" i="2" s="1"/>
  <c r="J900" i="2" a="1"/>
  <c r="J900" i="2" s="1"/>
  <c r="D1000" i="2"/>
  <c r="I886" i="2" a="1"/>
  <c r="I886" i="2" s="1"/>
  <c r="H886" i="2" a="1"/>
  <c r="H886" i="2" s="1"/>
  <c r="G886" i="2" a="1"/>
  <c r="G886" i="2" s="1"/>
  <c r="J886" i="2" a="1"/>
  <c r="J886" i="2" s="1"/>
  <c r="D945" i="2"/>
  <c r="J831" i="2" a="1"/>
  <c r="J831" i="2" s="1"/>
  <c r="I831" i="2" a="1"/>
  <c r="I831" i="2" s="1"/>
  <c r="H831" i="2" a="1"/>
  <c r="H831" i="2" s="1"/>
  <c r="G831" i="2" a="1"/>
  <c r="G831" i="2" s="1"/>
  <c r="D924" i="2"/>
  <c r="J810" i="2" a="1"/>
  <c r="J810" i="2" s="1"/>
  <c r="I810" i="2" a="1"/>
  <c r="I810" i="2" s="1"/>
  <c r="H810" i="2" a="1"/>
  <c r="H810" i="2" s="1"/>
  <c r="G810" i="2" a="1"/>
  <c r="G810" i="2" s="1"/>
  <c r="D958" i="2"/>
  <c r="I844" i="2" a="1"/>
  <c r="I844" i="2" s="1"/>
  <c r="H844" i="2" a="1"/>
  <c r="H844" i="2" s="1"/>
  <c r="G844" i="2" a="1"/>
  <c r="G844" i="2" s="1"/>
  <c r="J844" i="2" a="1"/>
  <c r="J844" i="2" s="1"/>
  <c r="D925" i="2"/>
  <c r="I811" i="2" a="1"/>
  <c r="I811" i="2" s="1"/>
  <c r="G811" i="2" a="1"/>
  <c r="G811" i="2" s="1"/>
  <c r="J811" i="2" a="1"/>
  <c r="J811" i="2" s="1"/>
  <c r="H811" i="2" a="1"/>
  <c r="H811" i="2" s="1"/>
  <c r="D1013" i="2"/>
  <c r="J899" i="2" a="1"/>
  <c r="J899" i="2" s="1"/>
  <c r="I899" i="2" a="1"/>
  <c r="I899" i="2" s="1"/>
  <c r="H899" i="2" a="1"/>
  <c r="H899" i="2" s="1"/>
  <c r="G899" i="2" a="1"/>
  <c r="G899" i="2" s="1"/>
  <c r="D949" i="2"/>
  <c r="I835" i="2" a="1"/>
  <c r="I835" i="2" s="1"/>
  <c r="J835" i="2" a="1"/>
  <c r="J835" i="2" s="1"/>
  <c r="H835" i="2" a="1"/>
  <c r="H835" i="2" s="1"/>
  <c r="G835" i="2" a="1"/>
  <c r="G835" i="2" s="1"/>
  <c r="D923" i="2"/>
  <c r="G809" i="2" a="1"/>
  <c r="G809" i="2" s="1"/>
  <c r="I809" i="2" a="1"/>
  <c r="I809" i="2" s="1"/>
  <c r="J809" i="2" a="1"/>
  <c r="J809" i="2" s="1"/>
  <c r="H809" i="2" a="1"/>
  <c r="H809" i="2" s="1"/>
  <c r="D937" i="2"/>
  <c r="J823" i="2" a="1"/>
  <c r="J823" i="2" s="1"/>
  <c r="I823" i="2" a="1"/>
  <c r="I823" i="2" s="1"/>
  <c r="H823" i="2" a="1"/>
  <c r="H823" i="2" s="1"/>
  <c r="G823" i="2" a="1"/>
  <c r="G823" i="2" s="1"/>
  <c r="D964" i="2"/>
  <c r="H850" i="2" a="1"/>
  <c r="H850" i="2" s="1"/>
  <c r="G850" i="2" a="1"/>
  <c r="G850" i="2" s="1"/>
  <c r="I850" i="2" a="1"/>
  <c r="I850" i="2" s="1"/>
  <c r="J850" i="2" a="1"/>
  <c r="J850" i="2" s="1"/>
  <c r="D979" i="2"/>
  <c r="G865" i="2" a="1"/>
  <c r="G865" i="2" s="1"/>
  <c r="J865" i="2" a="1"/>
  <c r="J865" i="2" s="1"/>
  <c r="I865" i="2" a="1"/>
  <c r="I865" i="2" s="1"/>
  <c r="H865" i="2" a="1"/>
  <c r="H865" i="2" s="1"/>
  <c r="D1006" i="2"/>
  <c r="J892" i="2" a="1"/>
  <c r="J892" i="2" s="1"/>
  <c r="I892" i="2" a="1"/>
  <c r="I892" i="2" s="1"/>
  <c r="H892" i="2" a="1"/>
  <c r="H892" i="2" s="1"/>
  <c r="G892" i="2" a="1"/>
  <c r="G892" i="2" s="1"/>
  <c r="D1019" i="2"/>
  <c r="H905" i="2" a="1"/>
  <c r="H905" i="2" s="1"/>
  <c r="J905" i="2" a="1"/>
  <c r="J905" i="2" s="1"/>
  <c r="I905" i="2" a="1"/>
  <c r="I905" i="2" s="1"/>
  <c r="G905" i="2" a="1"/>
  <c r="G905" i="2" s="1"/>
  <c r="D948" i="2"/>
  <c r="H834" i="2" a="1"/>
  <c r="H834" i="2" s="1"/>
  <c r="G834" i="2" a="1"/>
  <c r="G834" i="2" s="1"/>
  <c r="J834" i="2" a="1"/>
  <c r="J834" i="2" s="1"/>
  <c r="I834" i="2" a="1"/>
  <c r="I834" i="2" s="1"/>
  <c r="D1016" i="2"/>
  <c r="I902" i="2" a="1"/>
  <c r="I902" i="2" s="1"/>
  <c r="H902" i="2" a="1"/>
  <c r="H902" i="2" s="1"/>
  <c r="G902" i="2" a="1"/>
  <c r="G902" i="2" s="1"/>
  <c r="J902" i="2" a="1"/>
  <c r="J902" i="2" s="1"/>
  <c r="D988" i="2"/>
  <c r="J874" i="2" a="1"/>
  <c r="J874" i="2" s="1"/>
  <c r="H874" i="2" a="1"/>
  <c r="H874" i="2" s="1"/>
  <c r="I874" i="2" a="1"/>
  <c r="I874" i="2" s="1"/>
  <c r="G874" i="2" a="1"/>
  <c r="G874" i="2" s="1"/>
  <c r="D978" i="2"/>
  <c r="J864" i="2" a="1"/>
  <c r="J864" i="2" s="1"/>
  <c r="H864" i="2" a="1"/>
  <c r="H864" i="2" s="1"/>
  <c r="I864" i="2" a="1"/>
  <c r="I864" i="2" s="1"/>
  <c r="G864" i="2" a="1"/>
  <c r="G864" i="2" s="1"/>
  <c r="D939" i="2"/>
  <c r="H825" i="2" a="1"/>
  <c r="H825" i="2" s="1"/>
  <c r="J825" i="2" a="1"/>
  <c r="J825" i="2" s="1"/>
  <c r="G825" i="2" a="1"/>
  <c r="G825" i="2" s="1"/>
  <c r="I825" i="2" a="1"/>
  <c r="I825" i="2" s="1"/>
  <c r="D929" i="2"/>
  <c r="J815" i="2" a="1"/>
  <c r="J815" i="2" s="1"/>
  <c r="G815" i="2" a="1"/>
  <c r="G815" i="2" s="1"/>
  <c r="I815" i="2" a="1"/>
  <c r="I815" i="2" s="1"/>
  <c r="H815" i="2" a="1"/>
  <c r="H815" i="2" s="1"/>
  <c r="D928" i="2"/>
  <c r="H814" i="2" a="1"/>
  <c r="H814" i="2" s="1"/>
  <c r="G814" i="2" a="1"/>
  <c r="G814" i="2" s="1"/>
  <c r="I814" i="2" a="1"/>
  <c r="I814" i="2" s="1"/>
  <c r="J814" i="2" a="1"/>
  <c r="J814" i="2" s="1"/>
  <c r="D1025" i="2"/>
  <c r="J911" i="2" a="1"/>
  <c r="J911" i="2" s="1"/>
  <c r="I911" i="2" a="1"/>
  <c r="I911" i="2" s="1"/>
  <c r="H911" i="2" a="1"/>
  <c r="H911" i="2" s="1"/>
  <c r="G911" i="2" a="1"/>
  <c r="G911" i="2" s="1"/>
  <c r="D1027" i="2"/>
  <c r="J913" i="2" a="1"/>
  <c r="J913" i="2" s="1"/>
  <c r="I913" i="2" a="1"/>
  <c r="I913" i="2" s="1"/>
  <c r="H913" i="2" a="1"/>
  <c r="H913" i="2" s="1"/>
  <c r="G913" i="2" a="1"/>
  <c r="G913" i="2" s="1"/>
  <c r="D1029" i="2"/>
  <c r="J915" i="2" a="1"/>
  <c r="J915" i="2" s="1"/>
  <c r="H915" i="2" a="1"/>
  <c r="H915" i="2" s="1"/>
  <c r="I915" i="2" a="1"/>
  <c r="I915" i="2" s="1"/>
  <c r="G915" i="2" a="1"/>
  <c r="G915" i="2" s="1"/>
  <c r="D1031" i="2"/>
  <c r="J917" i="2" a="1"/>
  <c r="J917" i="2" s="1"/>
  <c r="H917" i="2" a="1"/>
  <c r="H917" i="2" s="1"/>
  <c r="I917" i="2" a="1"/>
  <c r="I917" i="2" s="1"/>
  <c r="G917" i="2" a="1"/>
  <c r="G917" i="2" s="1"/>
  <c r="D956" i="2"/>
  <c r="G842" i="2" a="1"/>
  <c r="G842" i="2" s="1"/>
  <c r="I842" i="2" a="1"/>
  <c r="I842" i="2" s="1"/>
  <c r="J842" i="2" a="1"/>
  <c r="J842" i="2" s="1"/>
  <c r="H842" i="2" a="1"/>
  <c r="H842" i="2" s="1"/>
  <c r="D1001" i="2"/>
  <c r="J887" i="2" a="1"/>
  <c r="J887" i="2" s="1"/>
  <c r="H887" i="2" a="1"/>
  <c r="H887" i="2" s="1"/>
  <c r="I887" i="2" a="1"/>
  <c r="I887" i="2" s="1"/>
  <c r="G887" i="2" a="1"/>
  <c r="G887" i="2" s="1"/>
  <c r="D1024" i="2"/>
  <c r="J910" i="2" a="1"/>
  <c r="J910" i="2" s="1"/>
  <c r="I910" i="2" a="1"/>
  <c r="I910" i="2" s="1"/>
  <c r="H910" i="2" a="1"/>
  <c r="H910" i="2" s="1"/>
  <c r="G910" i="2" a="1"/>
  <c r="G910" i="2" s="1"/>
  <c r="D933" i="2"/>
  <c r="J819" i="2" a="1"/>
  <c r="J819" i="2" s="1"/>
  <c r="H819" i="2" a="1"/>
  <c r="H819" i="2" s="1"/>
  <c r="I819" i="2" a="1"/>
  <c r="I819" i="2" s="1"/>
  <c r="G819" i="2" a="1"/>
  <c r="G819" i="2" s="1"/>
  <c r="D1012" i="2"/>
  <c r="J898" i="2" a="1"/>
  <c r="J898" i="2" s="1"/>
  <c r="G898" i="2" a="1"/>
  <c r="G898" i="2" s="1"/>
  <c r="I898" i="2" a="1"/>
  <c r="I898" i="2" s="1"/>
  <c r="H898" i="2" a="1"/>
  <c r="H898" i="2" s="1"/>
  <c r="D996" i="2"/>
  <c r="I882" i="2" a="1"/>
  <c r="I882" i="2" s="1"/>
  <c r="J882" i="2" a="1"/>
  <c r="J882" i="2" s="1"/>
  <c r="H882" i="2" a="1"/>
  <c r="H882" i="2" s="1"/>
  <c r="G882" i="2" a="1"/>
  <c r="G882" i="2" s="1"/>
  <c r="D994" i="2"/>
  <c r="J880" i="2" a="1"/>
  <c r="J880" i="2" s="1"/>
  <c r="I880" i="2" a="1"/>
  <c r="I880" i="2" s="1"/>
  <c r="G880" i="2" a="1"/>
  <c r="G880" i="2" s="1"/>
  <c r="H880" i="2" a="1"/>
  <c r="H880" i="2" s="1"/>
  <c r="D1032" i="2"/>
  <c r="J918" i="2" a="1"/>
  <c r="J918" i="2" s="1"/>
  <c r="I918" i="2" a="1"/>
  <c r="I918" i="2" s="1"/>
  <c r="H918" i="2" a="1"/>
  <c r="H918" i="2" s="1"/>
  <c r="G918" i="2" a="1"/>
  <c r="G918" i="2" s="1"/>
  <c r="D984" i="2"/>
  <c r="I870" i="2" a="1"/>
  <c r="I870" i="2" s="1"/>
  <c r="H870" i="2" a="1"/>
  <c r="H870" i="2" s="1"/>
  <c r="G870" i="2" a="1"/>
  <c r="G870" i="2" s="1"/>
  <c r="J870" i="2" a="1"/>
  <c r="J870" i="2" s="1"/>
  <c r="D962" i="2"/>
  <c r="J848" i="2" a="1"/>
  <c r="J848" i="2" s="1"/>
  <c r="I848" i="2" a="1"/>
  <c r="I848" i="2" s="1"/>
  <c r="H848" i="2" a="1"/>
  <c r="H848" i="2" s="1"/>
  <c r="G848" i="2" a="1"/>
  <c r="G848" i="2" s="1"/>
  <c r="D965" i="2"/>
  <c r="J851" i="2" a="1"/>
  <c r="J851" i="2" s="1"/>
  <c r="G851" i="2" a="1"/>
  <c r="G851" i="2" s="1"/>
  <c r="H851" i="2" a="1"/>
  <c r="H851" i="2" s="1"/>
  <c r="I851" i="2" a="1"/>
  <c r="I851" i="2" s="1"/>
  <c r="D985" i="2"/>
  <c r="J871" i="2" a="1"/>
  <c r="J871" i="2" s="1"/>
  <c r="I871" i="2" a="1"/>
  <c r="I871" i="2" s="1"/>
  <c r="H871" i="2" a="1"/>
  <c r="H871" i="2" s="1"/>
  <c r="G871" i="2" a="1"/>
  <c r="G871" i="2" s="1"/>
  <c r="D947" i="2"/>
  <c r="J833" i="2" a="1"/>
  <c r="J833" i="2" s="1"/>
  <c r="G833" i="2" a="1"/>
  <c r="G833" i="2" s="1"/>
  <c r="I833" i="2" a="1"/>
  <c r="I833" i="2" s="1"/>
  <c r="H833" i="2" a="1"/>
  <c r="H833" i="2" s="1"/>
  <c r="D1023" i="2"/>
  <c r="H909" i="2" a="1"/>
  <c r="H909" i="2" s="1"/>
  <c r="G909" i="2" a="1"/>
  <c r="G909" i="2" s="1"/>
  <c r="J909" i="2" a="1"/>
  <c r="J909" i="2" s="1"/>
  <c r="I909" i="2" a="1"/>
  <c r="I909" i="2" s="1"/>
  <c r="D983" i="2"/>
  <c r="I869" i="2" a="1"/>
  <c r="I869" i="2" s="1"/>
  <c r="H869" i="2" a="1"/>
  <c r="H869" i="2" s="1"/>
  <c r="J869" i="2" a="1"/>
  <c r="J869" i="2" s="1"/>
  <c r="G869" i="2" a="1"/>
  <c r="G869" i="2" s="1"/>
  <c r="D943" i="2"/>
  <c r="G829" i="2" a="1"/>
  <c r="G829" i="2" s="1"/>
  <c r="J829" i="2" a="1"/>
  <c r="J829" i="2" s="1"/>
  <c r="H829" i="2" a="1"/>
  <c r="H829" i="2" s="1"/>
  <c r="I829" i="2" a="1"/>
  <c r="I829" i="2" s="1"/>
  <c r="D975" i="2"/>
  <c r="J861" i="2" a="1"/>
  <c r="J861" i="2" s="1"/>
  <c r="H861" i="2" a="1"/>
  <c r="H861" i="2" s="1"/>
  <c r="I861" i="2" a="1"/>
  <c r="I861" i="2" s="1"/>
  <c r="G861" i="2" a="1"/>
  <c r="G861" i="2" s="1"/>
  <c r="D938" i="2"/>
  <c r="G824" i="2" a="1"/>
  <c r="G824" i="2" s="1"/>
  <c r="J824" i="2" a="1"/>
  <c r="J824" i="2" s="1"/>
  <c r="I824" i="2" a="1"/>
  <c r="I824" i="2" s="1"/>
  <c r="H824" i="2" a="1"/>
  <c r="H824" i="2" s="1"/>
  <c r="D1010" i="2"/>
  <c r="J896" i="2" a="1"/>
  <c r="J896" i="2" s="1"/>
  <c r="G896" i="2" a="1"/>
  <c r="G896" i="2" s="1"/>
  <c r="I896" i="2" a="1"/>
  <c r="I896" i="2" s="1"/>
  <c r="H896" i="2" a="1"/>
  <c r="H896" i="2" s="1"/>
  <c r="D941" i="2"/>
  <c r="J827" i="2" a="1"/>
  <c r="J827" i="2" s="1"/>
  <c r="I827" i="2" a="1"/>
  <c r="I827" i="2" s="1"/>
  <c r="G827" i="2" a="1"/>
  <c r="G827" i="2" s="1"/>
  <c r="H827" i="2" a="1"/>
  <c r="H827" i="2" s="1"/>
  <c r="D993" i="2"/>
  <c r="J879" i="2" a="1"/>
  <c r="J879" i="2" s="1"/>
  <c r="I879" i="2" a="1"/>
  <c r="I879" i="2" s="1"/>
  <c r="H879" i="2" a="1"/>
  <c r="H879" i="2" s="1"/>
  <c r="G879" i="2" a="1"/>
  <c r="G879" i="2" s="1"/>
  <c r="D1011" i="2"/>
  <c r="J897" i="2" a="1"/>
  <c r="J897" i="2" s="1"/>
  <c r="I897" i="2" a="1"/>
  <c r="I897" i="2" s="1"/>
  <c r="H897" i="2" a="1"/>
  <c r="H897" i="2" s="1"/>
  <c r="G897" i="2" a="1"/>
  <c r="G897" i="2" s="1"/>
  <c r="D998" i="2"/>
  <c r="J884" i="2" a="1"/>
  <c r="J884" i="2" s="1"/>
  <c r="I884" i="2" a="1"/>
  <c r="I884" i="2" s="1"/>
  <c r="H884" i="2" a="1"/>
  <c r="H884" i="2" s="1"/>
  <c r="G884" i="2" a="1"/>
  <c r="G884" i="2" s="1"/>
  <c r="D995" i="2"/>
  <c r="G881" i="2" a="1"/>
  <c r="G881" i="2" s="1"/>
  <c r="J881" i="2" a="1"/>
  <c r="J881" i="2" s="1"/>
  <c r="H881" i="2" a="1"/>
  <c r="H881" i="2" s="1"/>
  <c r="I881" i="2" a="1"/>
  <c r="I881" i="2" s="1"/>
  <c r="D960" i="2"/>
  <c r="J846" i="2" a="1"/>
  <c r="J846" i="2" s="1"/>
  <c r="H846" i="2" a="1"/>
  <c r="H846" i="2" s="1"/>
  <c r="I846" i="2" a="1"/>
  <c r="I846" i="2" s="1"/>
  <c r="G846" i="2" a="1"/>
  <c r="G846" i="2" s="1"/>
  <c r="D966" i="2"/>
  <c r="H852" i="2" a="1"/>
  <c r="H852" i="2" s="1"/>
  <c r="G852" i="2" a="1"/>
  <c r="G852" i="2" s="1"/>
  <c r="J852" i="2" a="1"/>
  <c r="J852" i="2" s="1"/>
  <c r="I852" i="2" a="1"/>
  <c r="I852" i="2" s="1"/>
  <c r="D971" i="2"/>
  <c r="H857" i="2" a="1"/>
  <c r="H857" i="2" s="1"/>
  <c r="G857" i="2" a="1"/>
  <c r="G857" i="2" s="1"/>
  <c r="J857" i="2" a="1"/>
  <c r="J857" i="2" s="1"/>
  <c r="I857" i="2" a="1"/>
  <c r="I857" i="2" s="1"/>
  <c r="D980" i="2"/>
  <c r="J866" i="2" a="1"/>
  <c r="J866" i="2" s="1"/>
  <c r="I866" i="2" a="1"/>
  <c r="I866" i="2" s="1"/>
  <c r="H866" i="2" a="1"/>
  <c r="H866" i="2" s="1"/>
  <c r="G866" i="2" a="1"/>
  <c r="G866" i="2" s="1"/>
  <c r="D952" i="2"/>
  <c r="G838" i="2" a="1"/>
  <c r="G838" i="2" s="1"/>
  <c r="J838" i="2" a="1"/>
  <c r="J838" i="2" s="1"/>
  <c r="H838" i="2" a="1"/>
  <c r="H838" i="2" s="1"/>
  <c r="I838" i="2" a="1"/>
  <c r="I838" i="2" s="1"/>
  <c r="D986" i="2"/>
  <c r="J872" i="2" a="1"/>
  <c r="J872" i="2" s="1"/>
  <c r="I872" i="2" a="1"/>
  <c r="I872" i="2" s="1"/>
  <c r="H872" i="2" a="1"/>
  <c r="H872" i="2" s="1"/>
  <c r="G872" i="2" a="1"/>
  <c r="G872" i="2" s="1"/>
  <c r="D927" i="2"/>
  <c r="H813" i="2" a="1"/>
  <c r="H813" i="2" s="1"/>
  <c r="J813" i="2" a="1"/>
  <c r="J813" i="2" s="1"/>
  <c r="I813" i="2" a="1"/>
  <c r="I813" i="2" s="1"/>
  <c r="G813" i="2" a="1"/>
  <c r="G813" i="2" s="1"/>
  <c r="D1022" i="2"/>
  <c r="J908" i="2" a="1"/>
  <c r="J908" i="2" s="1"/>
  <c r="H908" i="2" a="1"/>
  <c r="H908" i="2" s="1"/>
  <c r="I908" i="2" a="1"/>
  <c r="I908" i="2" s="1"/>
  <c r="G908" i="2" a="1"/>
  <c r="G908" i="2" s="1"/>
  <c r="D1018" i="2"/>
  <c r="J904" i="2" a="1"/>
  <c r="J904" i="2" s="1"/>
  <c r="I904" i="2" a="1"/>
  <c r="I904" i="2" s="1"/>
  <c r="H904" i="2" a="1"/>
  <c r="H904" i="2" s="1"/>
  <c r="G904" i="2" a="1"/>
  <c r="G904" i="2" s="1"/>
  <c r="D1004" i="2"/>
  <c r="J890" i="2" a="1"/>
  <c r="J890" i="2" s="1"/>
  <c r="I890" i="2" a="1"/>
  <c r="I890" i="2" s="1"/>
  <c r="H890" i="2" a="1"/>
  <c r="H890" i="2" s="1"/>
  <c r="G890" i="2" a="1"/>
  <c r="G890" i="2" s="1"/>
  <c r="D981" i="2"/>
  <c r="J867" i="2" a="1"/>
  <c r="J867" i="2" s="1"/>
  <c r="I867" i="2" a="1"/>
  <c r="I867" i="2" s="1"/>
  <c r="H867" i="2" a="1"/>
  <c r="H867" i="2" s="1"/>
  <c r="G867" i="2" a="1"/>
  <c r="G867" i="2" s="1"/>
  <c r="D969" i="2"/>
  <c r="G855" i="2" a="1"/>
  <c r="G855" i="2" s="1"/>
  <c r="J855" i="2" a="1"/>
  <c r="J855" i="2" s="1"/>
  <c r="I855" i="2" a="1"/>
  <c r="I855" i="2" s="1"/>
  <c r="H855" i="2" a="1"/>
  <c r="H855" i="2" s="1"/>
  <c r="D972" i="2"/>
  <c r="J858" i="2" a="1"/>
  <c r="J858" i="2" s="1"/>
  <c r="H858" i="2" a="1"/>
  <c r="H858" i="2" s="1"/>
  <c r="G858" i="2" a="1"/>
  <c r="G858" i="2" s="1"/>
  <c r="I858" i="2" a="1"/>
  <c r="I858" i="2" s="1"/>
  <c r="D997" i="2"/>
  <c r="J883" i="2" a="1"/>
  <c r="J883" i="2" s="1"/>
  <c r="I883" i="2" a="1"/>
  <c r="I883" i="2" s="1"/>
  <c r="G883" i="2" a="1"/>
  <c r="G883" i="2" s="1"/>
  <c r="H883" i="2" a="1"/>
  <c r="H883" i="2" s="1"/>
  <c r="D953" i="2"/>
  <c r="H839" i="2" a="1"/>
  <c r="H839" i="2" s="1"/>
  <c r="G839" i="2" a="1"/>
  <c r="G839" i="2" s="1"/>
  <c r="J839" i="2" a="1"/>
  <c r="J839" i="2" s="1"/>
  <c r="I839" i="2" a="1"/>
  <c r="I839" i="2" s="1"/>
  <c r="D955" i="2"/>
  <c r="J841" i="2" a="1"/>
  <c r="J841" i="2" s="1"/>
  <c r="I841" i="2" a="1"/>
  <c r="I841" i="2" s="1"/>
  <c r="G841" i="2" a="1"/>
  <c r="G841" i="2" s="1"/>
  <c r="H841" i="2" a="1"/>
  <c r="H841" i="2" s="1"/>
  <c r="D1020" i="2"/>
  <c r="J906" i="2" a="1"/>
  <c r="J906" i="2" s="1"/>
  <c r="I906" i="2" a="1"/>
  <c r="I906" i="2" s="1"/>
  <c r="H906" i="2" a="1"/>
  <c r="H906" i="2" s="1"/>
  <c r="G906" i="2" a="1"/>
  <c r="G906" i="2" s="1"/>
  <c r="D926" i="2"/>
  <c r="J812" i="2" a="1"/>
  <c r="J812" i="2" s="1"/>
  <c r="I812" i="2" a="1"/>
  <c r="I812" i="2" s="1"/>
  <c r="H812" i="2" a="1"/>
  <c r="H812" i="2" s="1"/>
  <c r="G812" i="2" a="1"/>
  <c r="G812" i="2" s="1"/>
  <c r="D1003" i="2"/>
  <c r="I889" i="2" a="1"/>
  <c r="I889" i="2" s="1"/>
  <c r="J889" i="2" a="1"/>
  <c r="J889" i="2" s="1"/>
  <c r="H889" i="2" a="1"/>
  <c r="H889" i="2" s="1"/>
  <c r="G889" i="2" a="1"/>
  <c r="G889" i="2" s="1"/>
  <c r="D950" i="2"/>
  <c r="J836" i="2" a="1"/>
  <c r="J836" i="2" s="1"/>
  <c r="I836" i="2" a="1"/>
  <c r="I836" i="2" s="1"/>
  <c r="H836" i="2" a="1"/>
  <c r="H836" i="2" s="1"/>
  <c r="G836" i="2" a="1"/>
  <c r="G836" i="2" s="1"/>
  <c r="D963" i="2"/>
  <c r="J849" i="2" a="1"/>
  <c r="J849" i="2" s="1"/>
  <c r="I849" i="2" a="1"/>
  <c r="I849" i="2" s="1"/>
  <c r="H849" i="2" a="1"/>
  <c r="H849" i="2" s="1"/>
  <c r="G849" i="2" a="1"/>
  <c r="G849" i="2" s="1"/>
  <c r="D931" i="2"/>
  <c r="I817" i="2" a="1"/>
  <c r="I817" i="2" s="1"/>
  <c r="H817" i="2" a="1"/>
  <c r="H817" i="2" s="1"/>
  <c r="G817" i="2" a="1"/>
  <c r="G817" i="2" s="1"/>
  <c r="J817" i="2" a="1"/>
  <c r="J817" i="2" s="1"/>
  <c r="D1142" i="2"/>
  <c r="H1028" i="2" a="1"/>
  <c r="H1028" i="2" s="1"/>
  <c r="G1028" i="2" a="1"/>
  <c r="G1028" i="2" s="1"/>
  <c r="J1028" i="2" a="1"/>
  <c r="J1028" i="2" s="1"/>
  <c r="I1028" i="2" a="1"/>
  <c r="I1028" i="2" s="1"/>
  <c r="D982" i="2"/>
  <c r="H868" i="2" a="1"/>
  <c r="H868" i="2" s="1"/>
  <c r="J868" i="2" a="1"/>
  <c r="J868" i="2" s="1"/>
  <c r="I868" i="2" a="1"/>
  <c r="I868" i="2" s="1"/>
  <c r="G868" i="2" a="1"/>
  <c r="G868" i="2" s="1"/>
  <c r="D1021" i="2"/>
  <c r="G907" i="2" a="1"/>
  <c r="G907" i="2" s="1"/>
  <c r="I907" i="2" a="1"/>
  <c r="I907" i="2" s="1"/>
  <c r="H907" i="2" a="1"/>
  <c r="H907" i="2" s="1"/>
  <c r="J907" i="2" a="1"/>
  <c r="J907" i="2" s="1"/>
  <c r="D1007" i="2"/>
  <c r="H893" i="2" a="1"/>
  <c r="H893" i="2" s="1"/>
  <c r="G893" i="2" a="1"/>
  <c r="G893" i="2" s="1"/>
  <c r="J893" i="2" a="1"/>
  <c r="J893" i="2" s="1"/>
  <c r="I893" i="2" a="1"/>
  <c r="I893" i="2" s="1"/>
  <c r="D967" i="2"/>
  <c r="I853" i="2" a="1"/>
  <c r="I853" i="2" s="1"/>
  <c r="J853" i="2" a="1"/>
  <c r="J853" i="2" s="1"/>
  <c r="H853" i="2" a="1"/>
  <c r="H853" i="2" s="1"/>
  <c r="G853" i="2" a="1"/>
  <c r="G853" i="2" s="1"/>
  <c r="D999" i="2"/>
  <c r="J885" i="2" a="1"/>
  <c r="J885" i="2" s="1"/>
  <c r="I885" i="2" a="1"/>
  <c r="I885" i="2" s="1"/>
  <c r="H885" i="2" a="1"/>
  <c r="H885" i="2" s="1"/>
  <c r="G885" i="2" a="1"/>
  <c r="G885" i="2" s="1"/>
  <c r="D973" i="2"/>
  <c r="J859" i="2" a="1"/>
  <c r="J859" i="2" s="1"/>
  <c r="I859" i="2" a="1"/>
  <c r="I859" i="2" s="1"/>
  <c r="G859" i="2" a="1"/>
  <c r="G859" i="2" s="1"/>
  <c r="H859" i="2" a="1"/>
  <c r="H859" i="2" s="1"/>
  <c r="D957" i="2"/>
  <c r="J843" i="2" a="1"/>
  <c r="J843" i="2" s="1"/>
  <c r="H843" i="2" a="1"/>
  <c r="H843" i="2" s="1"/>
  <c r="I843" i="2" a="1"/>
  <c r="I843" i="2" s="1"/>
  <c r="G843" i="2" a="1"/>
  <c r="G843" i="2" s="1"/>
  <c r="D1015" i="2"/>
  <c r="J901" i="2" a="1"/>
  <c r="J901" i="2" s="1"/>
  <c r="H901" i="2" a="1"/>
  <c r="H901" i="2" s="1"/>
  <c r="G901" i="2" a="1"/>
  <c r="G901" i="2" s="1"/>
  <c r="I901" i="2" a="1"/>
  <c r="I901" i="2" s="1"/>
  <c r="D934" i="2"/>
  <c r="G820" i="2" a="1"/>
  <c r="G820" i="2" s="1"/>
  <c r="J820" i="2" a="1"/>
  <c r="J820" i="2" s="1"/>
  <c r="I820" i="2" a="1"/>
  <c r="I820" i="2" s="1"/>
  <c r="H820" i="2" a="1"/>
  <c r="H820" i="2" s="1"/>
  <c r="D942" i="2"/>
  <c r="J828" i="2" a="1"/>
  <c r="J828" i="2" s="1"/>
  <c r="I828" i="2" a="1"/>
  <c r="I828" i="2" s="1"/>
  <c r="H828" i="2" a="1"/>
  <c r="H828" i="2" s="1"/>
  <c r="G828" i="2" a="1"/>
  <c r="G828" i="2" s="1"/>
  <c r="D992" i="2"/>
  <c r="H878" i="2" a="1"/>
  <c r="H878" i="2" s="1"/>
  <c r="G878" i="2" a="1"/>
  <c r="G878" i="2" s="1"/>
  <c r="I878" i="2" a="1"/>
  <c r="I878" i="2" s="1"/>
  <c r="J878" i="2" a="1"/>
  <c r="J878" i="2" s="1"/>
  <c r="D936" i="2"/>
  <c r="J822" i="2" a="1"/>
  <c r="J822" i="2" s="1"/>
  <c r="G822" i="2" a="1"/>
  <c r="G822" i="2" s="1"/>
  <c r="I822" i="2" a="1"/>
  <c r="I822" i="2" s="1"/>
  <c r="H822" i="2" a="1"/>
  <c r="H822" i="2" s="1"/>
  <c r="D1009" i="2"/>
  <c r="H895" i="2" a="1"/>
  <c r="H895" i="2" s="1"/>
  <c r="G895" i="2" a="1"/>
  <c r="G895" i="2" s="1"/>
  <c r="J895" i="2" a="1"/>
  <c r="J895" i="2" s="1"/>
  <c r="I895" i="2" a="1"/>
  <c r="I895" i="2" s="1"/>
  <c r="D974" i="2"/>
  <c r="G860" i="2" a="1"/>
  <c r="G860" i="2" s="1"/>
  <c r="J860" i="2" a="1"/>
  <c r="J860" i="2" s="1"/>
  <c r="I860" i="2" a="1"/>
  <c r="I860" i="2" s="1"/>
  <c r="H860" i="2" a="1"/>
  <c r="H860" i="2" s="1"/>
  <c r="D1030" i="2"/>
  <c r="H916" i="2" a="1"/>
  <c r="H916" i="2" s="1"/>
  <c r="G916" i="2" a="1"/>
  <c r="G916" i="2" s="1"/>
  <c r="I916" i="2" a="1"/>
  <c r="I916" i="2" s="1"/>
  <c r="J916" i="2" a="1"/>
  <c r="J916" i="2" s="1"/>
  <c r="D1026" i="2"/>
  <c r="J912" i="2" a="1"/>
  <c r="J912" i="2" s="1"/>
  <c r="H912" i="2" a="1"/>
  <c r="H912" i="2" s="1"/>
  <c r="I912" i="2" a="1"/>
  <c r="I912" i="2" s="1"/>
  <c r="G912" i="2" a="1"/>
  <c r="G912" i="2" s="1"/>
  <c r="D991" i="2"/>
  <c r="I877" i="2" a="1"/>
  <c r="I877" i="2" s="1"/>
  <c r="G877" i="2" a="1"/>
  <c r="G877" i="2" s="1"/>
  <c r="H877" i="2" a="1"/>
  <c r="H877" i="2" s="1"/>
  <c r="J877" i="2" a="1"/>
  <c r="J877" i="2" s="1"/>
  <c r="D977" i="2"/>
  <c r="J863" i="2" a="1"/>
  <c r="J863" i="2" s="1"/>
  <c r="G863" i="2" a="1"/>
  <c r="G863" i="2" s="1"/>
  <c r="H863" i="2" a="1"/>
  <c r="H863" i="2" s="1"/>
  <c r="I863" i="2" a="1"/>
  <c r="I863" i="2" s="1"/>
  <c r="D959" i="2"/>
  <c r="J845" i="2" a="1"/>
  <c r="J845" i="2" s="1"/>
  <c r="I845" i="2" a="1"/>
  <c r="I845" i="2" s="1"/>
  <c r="H845" i="2" a="1"/>
  <c r="H845" i="2" s="1"/>
  <c r="G845" i="2" a="1"/>
  <c r="G845" i="2" s="1"/>
  <c r="D922" i="2"/>
  <c r="I808" i="2" a="1"/>
  <c r="I808" i="2" s="1"/>
  <c r="H808" i="2" a="1"/>
  <c r="H808" i="2" s="1"/>
  <c r="G808" i="2" a="1"/>
  <c r="G808" i="2" s="1"/>
  <c r="J808" i="2" a="1"/>
  <c r="J808" i="2" s="1"/>
  <c r="D1017" i="2"/>
  <c r="J903" i="2" a="1"/>
  <c r="J903" i="2" s="1"/>
  <c r="I903" i="2" a="1"/>
  <c r="I903" i="2" s="1"/>
  <c r="G903" i="2" a="1"/>
  <c r="G903" i="2" s="1"/>
  <c r="H903" i="2" a="1"/>
  <c r="H903" i="2" s="1"/>
  <c r="D970" i="2"/>
  <c r="I856" i="2" a="1"/>
  <c r="I856" i="2" s="1"/>
  <c r="G856" i="2" a="1"/>
  <c r="G856" i="2" s="1"/>
  <c r="J856" i="2" a="1"/>
  <c r="J856" i="2" s="1"/>
  <c r="H856" i="2" a="1"/>
  <c r="H856" i="2" s="1"/>
  <c r="D1033" i="2"/>
  <c r="J919" i="2" a="1"/>
  <c r="J919" i="2" s="1"/>
  <c r="I919" i="2" a="1"/>
  <c r="I919" i="2" s="1"/>
  <c r="H919" i="2" a="1"/>
  <c r="H919" i="2" s="1"/>
  <c r="G919" i="2" a="1"/>
  <c r="G919" i="2" s="1"/>
  <c r="D921" i="2"/>
  <c r="J807" i="2" a="1"/>
  <c r="J807" i="2" s="1"/>
  <c r="I807" i="2" a="1"/>
  <c r="I807" i="2" s="1"/>
  <c r="G807" i="2" a="1"/>
  <c r="G807" i="2" s="1"/>
  <c r="H807" i="2" a="1"/>
  <c r="H807" i="2" s="1"/>
  <c r="D954" i="2"/>
  <c r="J840" i="2" a="1"/>
  <c r="J840" i="2" s="1"/>
  <c r="I840" i="2" a="1"/>
  <c r="I840" i="2" s="1"/>
  <c r="H840" i="2" a="1"/>
  <c r="H840" i="2" s="1"/>
  <c r="G840" i="2" a="1"/>
  <c r="G840" i="2" s="1"/>
  <c r="D989" i="2"/>
  <c r="I875" i="2" a="1"/>
  <c r="I875" i="2" s="1"/>
  <c r="H875" i="2" a="1"/>
  <c r="H875" i="2" s="1"/>
  <c r="J875" i="2" a="1"/>
  <c r="J875" i="2" s="1"/>
  <c r="G875" i="2" a="1"/>
  <c r="G875" i="2" s="1"/>
  <c r="D1140" i="2" l="1"/>
  <c r="H1026" i="2" a="1"/>
  <c r="H1026" i="2" s="1"/>
  <c r="G1026" i="2" a="1"/>
  <c r="G1026" i="2" s="1"/>
  <c r="I1026" i="2" a="1"/>
  <c r="I1026" i="2" s="1"/>
  <c r="J1026" i="2" a="1"/>
  <c r="J1026" i="2" s="1"/>
  <c r="D1081" i="2"/>
  <c r="J967" i="2" a="1"/>
  <c r="J967" i="2" s="1"/>
  <c r="I967" i="2" a="1"/>
  <c r="I967" i="2" s="1"/>
  <c r="H967" i="2" a="1"/>
  <c r="H967" i="2" s="1"/>
  <c r="G967" i="2" a="1"/>
  <c r="G967" i="2" s="1"/>
  <c r="D1067" i="2"/>
  <c r="I953" i="2" a="1"/>
  <c r="I953" i="2" s="1"/>
  <c r="G953" i="2" a="1"/>
  <c r="G953" i="2" s="1"/>
  <c r="J953" i="2" a="1"/>
  <c r="J953" i="2" s="1"/>
  <c r="H953" i="2" a="1"/>
  <c r="H953" i="2" s="1"/>
  <c r="D1085" i="2"/>
  <c r="J971" i="2" a="1"/>
  <c r="J971" i="2" s="1"/>
  <c r="I971" i="2" a="1"/>
  <c r="I971" i="2" s="1"/>
  <c r="G971" i="2" a="1"/>
  <c r="G971" i="2" s="1"/>
  <c r="H971" i="2" a="1"/>
  <c r="H971" i="2" s="1"/>
  <c r="D1097" i="2"/>
  <c r="J983" i="2" a="1"/>
  <c r="J983" i="2" s="1"/>
  <c r="H983" i="2" a="1"/>
  <c r="H983" i="2" s="1"/>
  <c r="G983" i="2" a="1"/>
  <c r="G983" i="2" s="1"/>
  <c r="I983" i="2" a="1"/>
  <c r="I983" i="2" s="1"/>
  <c r="D1138" i="2"/>
  <c r="H1024" i="2" a="1"/>
  <c r="H1024" i="2" s="1"/>
  <c r="G1024" i="2" a="1"/>
  <c r="G1024" i="2" s="1"/>
  <c r="J1024" i="2" a="1"/>
  <c r="J1024" i="2" s="1"/>
  <c r="I1024" i="2" a="1"/>
  <c r="I1024" i="2" s="1"/>
  <c r="D1130" i="2"/>
  <c r="G1016" i="2" a="1"/>
  <c r="G1016" i="2" s="1"/>
  <c r="H1016" i="2" a="1"/>
  <c r="H1016" i="2" s="1"/>
  <c r="J1016" i="2" a="1"/>
  <c r="J1016" i="2" s="1"/>
  <c r="I1016" i="2" a="1"/>
  <c r="I1016" i="2" s="1"/>
  <c r="D1038" i="2"/>
  <c r="J924" i="2" a="1"/>
  <c r="J924" i="2" s="1"/>
  <c r="I924" i="2" a="1"/>
  <c r="I924" i="2" s="1"/>
  <c r="H924" i="2" a="1"/>
  <c r="H924" i="2" s="1"/>
  <c r="G924" i="2" a="1"/>
  <c r="G924" i="2" s="1"/>
  <c r="D1090" i="2"/>
  <c r="J976" i="2" a="1"/>
  <c r="J976" i="2" s="1"/>
  <c r="I976" i="2" a="1"/>
  <c r="I976" i="2" s="1"/>
  <c r="H976" i="2" a="1"/>
  <c r="H976" i="2" s="1"/>
  <c r="G976" i="2" a="1"/>
  <c r="G976" i="2" s="1"/>
  <c r="D1116" i="2"/>
  <c r="G1002" i="2" a="1"/>
  <c r="G1002" i="2" s="1"/>
  <c r="J1002" i="2" a="1"/>
  <c r="J1002" i="2" s="1"/>
  <c r="I1002" i="2" a="1"/>
  <c r="I1002" i="2" s="1"/>
  <c r="H1002" i="2" a="1"/>
  <c r="H1002" i="2" s="1"/>
  <c r="D1034" i="2"/>
  <c r="J920" i="2" a="1"/>
  <c r="J920" i="2" s="1"/>
  <c r="I920" i="2" a="1"/>
  <c r="I920" i="2" s="1"/>
  <c r="H920" i="2" a="1"/>
  <c r="H920" i="2" s="1"/>
  <c r="G920" i="2" a="1"/>
  <c r="G920" i="2" s="1"/>
  <c r="D1091" i="2"/>
  <c r="J977" i="2" a="1"/>
  <c r="J977" i="2" s="1"/>
  <c r="I977" i="2" a="1"/>
  <c r="I977" i="2" s="1"/>
  <c r="G977" i="2" a="1"/>
  <c r="G977" i="2" s="1"/>
  <c r="H977" i="2" a="1"/>
  <c r="H977" i="2" s="1"/>
  <c r="D1087" i="2"/>
  <c r="J973" i="2" a="1"/>
  <c r="J973" i="2" s="1"/>
  <c r="H973" i="2" a="1"/>
  <c r="H973" i="2" s="1"/>
  <c r="G973" i="2" a="1"/>
  <c r="G973" i="2" s="1"/>
  <c r="I973" i="2" a="1"/>
  <c r="I973" i="2" s="1"/>
  <c r="D1134" i="2"/>
  <c r="G1020" i="2" a="1"/>
  <c r="G1020" i="2" s="1"/>
  <c r="H1020" i="2" a="1"/>
  <c r="H1020" i="2" s="1"/>
  <c r="J1020" i="2" a="1"/>
  <c r="J1020" i="2" s="1"/>
  <c r="I1020" i="2" a="1"/>
  <c r="I1020" i="2" s="1"/>
  <c r="D1066" i="2"/>
  <c r="H952" i="2" a="1"/>
  <c r="H952" i="2" s="1"/>
  <c r="G952" i="2" a="1"/>
  <c r="G952" i="2" s="1"/>
  <c r="J952" i="2" a="1"/>
  <c r="J952" i="2" s="1"/>
  <c r="I952" i="2" a="1"/>
  <c r="I952" i="2" s="1"/>
  <c r="D1089" i="2"/>
  <c r="J975" i="2" a="1"/>
  <c r="J975" i="2" s="1"/>
  <c r="H975" i="2" a="1"/>
  <c r="H975" i="2" s="1"/>
  <c r="G975" i="2" a="1"/>
  <c r="G975" i="2" s="1"/>
  <c r="I975" i="2" a="1"/>
  <c r="I975" i="2" s="1"/>
  <c r="D1126" i="2"/>
  <c r="G1012" i="2" a="1"/>
  <c r="G1012" i="2" s="1"/>
  <c r="H1012" i="2" a="1"/>
  <c r="H1012" i="2" s="1"/>
  <c r="J1012" i="2" a="1"/>
  <c r="J1012" i="2" s="1"/>
  <c r="I1012" i="2" a="1"/>
  <c r="I1012" i="2" s="1"/>
  <c r="D1092" i="2"/>
  <c r="G978" i="2" a="1"/>
  <c r="G978" i="2" s="1"/>
  <c r="J978" i="2" a="1"/>
  <c r="J978" i="2" s="1"/>
  <c r="I978" i="2" a="1"/>
  <c r="I978" i="2" s="1"/>
  <c r="H978" i="2" a="1"/>
  <c r="H978" i="2" s="1"/>
  <c r="D1039" i="2"/>
  <c r="H925" i="2" a="1"/>
  <c r="H925" i="2" s="1"/>
  <c r="G925" i="2" a="1"/>
  <c r="G925" i="2" s="1"/>
  <c r="I925" i="2" a="1"/>
  <c r="I925" i="2" s="1"/>
  <c r="J925" i="2" a="1"/>
  <c r="J925" i="2" s="1"/>
  <c r="D1119" i="2"/>
  <c r="I1005" i="2" a="1"/>
  <c r="I1005" i="2" s="1"/>
  <c r="H1005" i="2" a="1"/>
  <c r="H1005" i="2" s="1"/>
  <c r="G1005" i="2" a="1"/>
  <c r="G1005" i="2" s="1"/>
  <c r="J1005" i="2" a="1"/>
  <c r="J1005" i="2" s="1"/>
  <c r="D1118" i="2"/>
  <c r="G1004" i="2" a="1"/>
  <c r="G1004" i="2" s="1"/>
  <c r="H1004" i="2" a="1"/>
  <c r="H1004" i="2" s="1"/>
  <c r="J1004" i="2" a="1"/>
  <c r="J1004" i="2" s="1"/>
  <c r="I1004" i="2" a="1"/>
  <c r="I1004" i="2" s="1"/>
  <c r="D1123" i="2"/>
  <c r="I1009" i="2" a="1"/>
  <c r="I1009" i="2" s="1"/>
  <c r="H1009" i="2" a="1"/>
  <c r="H1009" i="2" s="1"/>
  <c r="G1009" i="2" a="1"/>
  <c r="G1009" i="2" s="1"/>
  <c r="J1009" i="2" a="1"/>
  <c r="J1009" i="2" s="1"/>
  <c r="D1109" i="2"/>
  <c r="J995" i="2" a="1"/>
  <c r="J995" i="2" s="1"/>
  <c r="H995" i="2" a="1"/>
  <c r="H995" i="2" s="1"/>
  <c r="G995" i="2" a="1"/>
  <c r="G995" i="2" s="1"/>
  <c r="I995" i="2" a="1"/>
  <c r="I995" i="2" s="1"/>
  <c r="D1099" i="2"/>
  <c r="J985" i="2" a="1"/>
  <c r="J985" i="2" s="1"/>
  <c r="H985" i="2" a="1"/>
  <c r="H985" i="2" s="1"/>
  <c r="G985" i="2" a="1"/>
  <c r="G985" i="2" s="1"/>
  <c r="I985" i="2" a="1"/>
  <c r="I985" i="2" s="1"/>
  <c r="D1145" i="2"/>
  <c r="J1031" i="2" a="1"/>
  <c r="J1031" i="2" s="1"/>
  <c r="I1031" i="2" a="1"/>
  <c r="I1031" i="2" s="1"/>
  <c r="H1031" i="2" a="1"/>
  <c r="H1031" i="2" s="1"/>
  <c r="G1031" i="2" a="1"/>
  <c r="G1031" i="2" s="1"/>
  <c r="D1120" i="2"/>
  <c r="G1006" i="2" a="1"/>
  <c r="G1006" i="2" s="1"/>
  <c r="J1006" i="2" a="1"/>
  <c r="J1006" i="2" s="1"/>
  <c r="H1006" i="2" a="1"/>
  <c r="H1006" i="2" s="1"/>
  <c r="I1006" i="2" a="1"/>
  <c r="I1006" i="2" s="1"/>
  <c r="D1128" i="2"/>
  <c r="G1014" i="2" a="1"/>
  <c r="G1014" i="2" s="1"/>
  <c r="H1014" i="2" a="1"/>
  <c r="H1014" i="2" s="1"/>
  <c r="J1014" i="2" a="1"/>
  <c r="J1014" i="2" s="1"/>
  <c r="I1014" i="2" a="1"/>
  <c r="I1014" i="2" s="1"/>
  <c r="D1058" i="2"/>
  <c r="J944" i="2" a="1"/>
  <c r="J944" i="2" s="1"/>
  <c r="I944" i="2" a="1"/>
  <c r="I944" i="2" s="1"/>
  <c r="G944" i="2" a="1"/>
  <c r="G944" i="2" s="1"/>
  <c r="H944" i="2" a="1"/>
  <c r="H944" i="2" s="1"/>
  <c r="D1096" i="2"/>
  <c r="G982" i="2" a="1"/>
  <c r="G982" i="2" s="1"/>
  <c r="H982" i="2" a="1"/>
  <c r="H982" i="2" s="1"/>
  <c r="I982" i="2" a="1"/>
  <c r="I982" i="2" s="1"/>
  <c r="J982" i="2" a="1"/>
  <c r="J982" i="2" s="1"/>
  <c r="D1129" i="2"/>
  <c r="J1015" i="2" a="1"/>
  <c r="J1015" i="2" s="1"/>
  <c r="I1015" i="2" a="1"/>
  <c r="I1015" i="2" s="1"/>
  <c r="H1015" i="2" a="1"/>
  <c r="H1015" i="2" s="1"/>
  <c r="G1015" i="2" a="1"/>
  <c r="G1015" i="2" s="1"/>
  <c r="D1117" i="2"/>
  <c r="I1003" i="2" a="1"/>
  <c r="I1003" i="2" s="1"/>
  <c r="H1003" i="2" a="1"/>
  <c r="H1003" i="2" s="1"/>
  <c r="G1003" i="2" a="1"/>
  <c r="G1003" i="2" s="1"/>
  <c r="J1003" i="2" a="1"/>
  <c r="J1003" i="2" s="1"/>
  <c r="D1041" i="2"/>
  <c r="I927" i="2" a="1"/>
  <c r="I927" i="2" s="1"/>
  <c r="H927" i="2" a="1"/>
  <c r="H927" i="2" s="1"/>
  <c r="G927" i="2" a="1"/>
  <c r="G927" i="2" s="1"/>
  <c r="J927" i="2" a="1"/>
  <c r="J927" i="2" s="1"/>
  <c r="D1124" i="2"/>
  <c r="G1010" i="2" a="1"/>
  <c r="G1010" i="2" s="1"/>
  <c r="H1010" i="2" a="1"/>
  <c r="H1010" i="2" s="1"/>
  <c r="J1010" i="2" a="1"/>
  <c r="J1010" i="2" s="1"/>
  <c r="I1010" i="2" a="1"/>
  <c r="I1010" i="2" s="1"/>
  <c r="D1108" i="2"/>
  <c r="J994" i="2" a="1"/>
  <c r="J994" i="2" s="1"/>
  <c r="G994" i="2" a="1"/>
  <c r="G994" i="2" s="1"/>
  <c r="H994" i="2" a="1"/>
  <c r="H994" i="2" s="1"/>
  <c r="I994" i="2" a="1"/>
  <c r="I994" i="2" s="1"/>
  <c r="D1043" i="2"/>
  <c r="I929" i="2" a="1"/>
  <c r="I929" i="2" s="1"/>
  <c r="H929" i="2" a="1"/>
  <c r="H929" i="2" s="1"/>
  <c r="G929" i="2" a="1"/>
  <c r="G929" i="2" s="1"/>
  <c r="J929" i="2" a="1"/>
  <c r="J929" i="2" s="1"/>
  <c r="D1063" i="2"/>
  <c r="J949" i="2" a="1"/>
  <c r="J949" i="2" s="1"/>
  <c r="I949" i="2" a="1"/>
  <c r="I949" i="2" s="1"/>
  <c r="H949" i="2" a="1"/>
  <c r="H949" i="2" s="1"/>
  <c r="G949" i="2" a="1"/>
  <c r="G949" i="2" s="1"/>
  <c r="D1054" i="2"/>
  <c r="J940" i="2" a="1"/>
  <c r="J940" i="2" s="1"/>
  <c r="I940" i="2" a="1"/>
  <c r="I940" i="2" s="1"/>
  <c r="H940" i="2" a="1"/>
  <c r="H940" i="2" s="1"/>
  <c r="G940" i="2" a="1"/>
  <c r="G940" i="2" s="1"/>
  <c r="D1106" i="2"/>
  <c r="J992" i="2" a="1"/>
  <c r="J992" i="2" s="1"/>
  <c r="G992" i="2" a="1"/>
  <c r="G992" i="2" s="1"/>
  <c r="I992" i="2" a="1"/>
  <c r="I992" i="2" s="1"/>
  <c r="H992" i="2" a="1"/>
  <c r="H992" i="2" s="1"/>
  <c r="D1141" i="2"/>
  <c r="J1027" i="2" a="1"/>
  <c r="J1027" i="2" s="1"/>
  <c r="I1027" i="2" a="1"/>
  <c r="I1027" i="2" s="1"/>
  <c r="H1027" i="2" a="1"/>
  <c r="H1027" i="2" s="1"/>
  <c r="G1027" i="2" a="1"/>
  <c r="G1027" i="2" s="1"/>
  <c r="D1036" i="2"/>
  <c r="J922" i="2" a="1"/>
  <c r="J922" i="2" s="1"/>
  <c r="I922" i="2" a="1"/>
  <c r="I922" i="2" s="1"/>
  <c r="H922" i="2" a="1"/>
  <c r="H922" i="2" s="1"/>
  <c r="G922" i="2" a="1"/>
  <c r="G922" i="2" s="1"/>
  <c r="D1144" i="2"/>
  <c r="H1030" i="2" a="1"/>
  <c r="H1030" i="2" s="1"/>
  <c r="G1030" i="2" a="1"/>
  <c r="G1030" i="2" s="1"/>
  <c r="I1030" i="2" a="1"/>
  <c r="I1030" i="2" s="1"/>
  <c r="J1030" i="2" a="1"/>
  <c r="J1030" i="2" s="1"/>
  <c r="D1121" i="2"/>
  <c r="I1007" i="2" a="1"/>
  <c r="I1007" i="2" s="1"/>
  <c r="H1007" i="2" a="1"/>
  <c r="H1007" i="2" s="1"/>
  <c r="G1007" i="2" a="1"/>
  <c r="G1007" i="2" s="1"/>
  <c r="J1007" i="2" a="1"/>
  <c r="J1007" i="2" s="1"/>
  <c r="D1111" i="2"/>
  <c r="I997" i="2" a="1"/>
  <c r="I997" i="2" s="1"/>
  <c r="H997" i="2" a="1"/>
  <c r="H997" i="2" s="1"/>
  <c r="G997" i="2" a="1"/>
  <c r="G997" i="2" s="1"/>
  <c r="J997" i="2" a="1"/>
  <c r="J997" i="2" s="1"/>
  <c r="D1080" i="2"/>
  <c r="J966" i="2" a="1"/>
  <c r="J966" i="2" s="1"/>
  <c r="I966" i="2" a="1"/>
  <c r="I966" i="2" s="1"/>
  <c r="H966" i="2" a="1"/>
  <c r="H966" i="2" s="1"/>
  <c r="G966" i="2" a="1"/>
  <c r="G966" i="2" s="1"/>
  <c r="D1137" i="2"/>
  <c r="J1023" i="2" a="1"/>
  <c r="J1023" i="2" s="1"/>
  <c r="I1023" i="2" a="1"/>
  <c r="I1023" i="2" s="1"/>
  <c r="H1023" i="2" a="1"/>
  <c r="H1023" i="2" s="1"/>
  <c r="G1023" i="2" a="1"/>
  <c r="G1023" i="2" s="1"/>
  <c r="D1115" i="2"/>
  <c r="I1001" i="2" a="1"/>
  <c r="I1001" i="2" s="1"/>
  <c r="H1001" i="2" a="1"/>
  <c r="H1001" i="2" s="1"/>
  <c r="G1001" i="2" a="1"/>
  <c r="G1001" i="2" s="1"/>
  <c r="J1001" i="2" a="1"/>
  <c r="J1001" i="2" s="1"/>
  <c r="D1062" i="2"/>
  <c r="J948" i="2" a="1"/>
  <c r="J948" i="2" s="1"/>
  <c r="G948" i="2" a="1"/>
  <c r="G948" i="2" s="1"/>
  <c r="I948" i="2" a="1"/>
  <c r="I948" i="2" s="1"/>
  <c r="H948" i="2" a="1"/>
  <c r="H948" i="2" s="1"/>
  <c r="D1059" i="2"/>
  <c r="J945" i="2" a="1"/>
  <c r="J945" i="2" s="1"/>
  <c r="I945" i="2" a="1"/>
  <c r="I945" i="2" s="1"/>
  <c r="H945" i="2" a="1"/>
  <c r="H945" i="2" s="1"/>
  <c r="G945" i="2" a="1"/>
  <c r="G945" i="2" s="1"/>
  <c r="D1060" i="2"/>
  <c r="J946" i="2" a="1"/>
  <c r="J946" i="2" s="1"/>
  <c r="G946" i="2" a="1"/>
  <c r="G946" i="2" s="1"/>
  <c r="I946" i="2" a="1"/>
  <c r="I946" i="2" s="1"/>
  <c r="H946" i="2" a="1"/>
  <c r="H946" i="2" s="1"/>
  <c r="D1045" i="2"/>
  <c r="H931" i="2" a="1"/>
  <c r="H931" i="2" s="1"/>
  <c r="G931" i="2" a="1"/>
  <c r="G931" i="2" s="1"/>
  <c r="I931" i="2" a="1"/>
  <c r="I931" i="2" s="1"/>
  <c r="J931" i="2" a="1"/>
  <c r="J931" i="2" s="1"/>
  <c r="D1068" i="2"/>
  <c r="I954" i="2" a="1"/>
  <c r="I954" i="2" s="1"/>
  <c r="H954" i="2" a="1"/>
  <c r="H954" i="2" s="1"/>
  <c r="G954" i="2" a="1"/>
  <c r="G954" i="2" s="1"/>
  <c r="J954" i="2" a="1"/>
  <c r="J954" i="2" s="1"/>
  <c r="D1084" i="2"/>
  <c r="J970" i="2" a="1"/>
  <c r="J970" i="2" s="1"/>
  <c r="I970" i="2" a="1"/>
  <c r="I970" i="2" s="1"/>
  <c r="H970" i="2" a="1"/>
  <c r="H970" i="2" s="1"/>
  <c r="G970" i="2" a="1"/>
  <c r="G970" i="2" s="1"/>
  <c r="D1056" i="2"/>
  <c r="J942" i="2" a="1"/>
  <c r="J942" i="2" s="1"/>
  <c r="G942" i="2" a="1"/>
  <c r="G942" i="2" s="1"/>
  <c r="I942" i="2" a="1"/>
  <c r="I942" i="2" s="1"/>
  <c r="H942" i="2" a="1"/>
  <c r="H942" i="2" s="1"/>
  <c r="D1077" i="2"/>
  <c r="I963" i="2" a="1"/>
  <c r="I963" i="2" s="1"/>
  <c r="G963" i="2" a="1"/>
  <c r="G963" i="2" s="1"/>
  <c r="J963" i="2" a="1"/>
  <c r="J963" i="2" s="1"/>
  <c r="H963" i="2" a="1"/>
  <c r="H963" i="2" s="1"/>
  <c r="D1132" i="2"/>
  <c r="H1018" i="2" a="1"/>
  <c r="H1018" i="2" s="1"/>
  <c r="G1018" i="2" a="1"/>
  <c r="G1018" i="2" s="1"/>
  <c r="I1018" i="2" a="1"/>
  <c r="I1018" i="2" s="1"/>
  <c r="J1018" i="2" a="1"/>
  <c r="J1018" i="2" s="1"/>
  <c r="D1107" i="2"/>
  <c r="J993" i="2" a="1"/>
  <c r="J993" i="2" s="1"/>
  <c r="I993" i="2" a="1"/>
  <c r="I993" i="2" s="1"/>
  <c r="H993" i="2" a="1"/>
  <c r="H993" i="2" s="1"/>
  <c r="G993" i="2" a="1"/>
  <c r="G993" i="2" s="1"/>
  <c r="D1098" i="2"/>
  <c r="J984" i="2" a="1"/>
  <c r="J984" i="2" s="1"/>
  <c r="G984" i="2" a="1"/>
  <c r="G984" i="2" s="1"/>
  <c r="I984" i="2" a="1"/>
  <c r="I984" i="2" s="1"/>
  <c r="H984" i="2" a="1"/>
  <c r="H984" i="2" s="1"/>
  <c r="D1139" i="2"/>
  <c r="J1025" i="2" a="1"/>
  <c r="J1025" i="2" s="1"/>
  <c r="I1025" i="2" a="1"/>
  <c r="I1025" i="2" s="1"/>
  <c r="H1025" i="2" a="1"/>
  <c r="H1025" i="2" s="1"/>
  <c r="G1025" i="2" a="1"/>
  <c r="G1025" i="2" s="1"/>
  <c r="D1051" i="2"/>
  <c r="J937" i="2" a="1"/>
  <c r="J937" i="2" s="1"/>
  <c r="I937" i="2" a="1"/>
  <c r="I937" i="2" s="1"/>
  <c r="H937" i="2" a="1"/>
  <c r="H937" i="2" s="1"/>
  <c r="G937" i="2" a="1"/>
  <c r="G937" i="2" s="1"/>
  <c r="D1044" i="2"/>
  <c r="J930" i="2" a="1"/>
  <c r="J930" i="2" s="1"/>
  <c r="I930" i="2" a="1"/>
  <c r="I930" i="2" s="1"/>
  <c r="H930" i="2" a="1"/>
  <c r="H930" i="2" s="1"/>
  <c r="G930" i="2" a="1"/>
  <c r="G930" i="2" s="1"/>
  <c r="D1065" i="2"/>
  <c r="I951" i="2" a="1"/>
  <c r="I951" i="2" s="1"/>
  <c r="J951" i="2" a="1"/>
  <c r="J951" i="2" s="1"/>
  <c r="H951" i="2" a="1"/>
  <c r="H951" i="2" s="1"/>
  <c r="G951" i="2" a="1"/>
  <c r="G951" i="2" s="1"/>
  <c r="D1125" i="2"/>
  <c r="I1011" i="2" a="1"/>
  <c r="I1011" i="2" s="1"/>
  <c r="H1011" i="2" a="1"/>
  <c r="H1011" i="2" s="1"/>
  <c r="G1011" i="2" a="1"/>
  <c r="G1011" i="2" s="1"/>
  <c r="J1011" i="2" a="1"/>
  <c r="J1011" i="2" s="1"/>
  <c r="D1083" i="2"/>
  <c r="J969" i="2" a="1"/>
  <c r="J969" i="2" s="1"/>
  <c r="I969" i="2" a="1"/>
  <c r="I969" i="2" s="1"/>
  <c r="H969" i="2" a="1"/>
  <c r="H969" i="2" s="1"/>
  <c r="G969" i="2" a="1"/>
  <c r="G969" i="2" s="1"/>
  <c r="D1105" i="2"/>
  <c r="J991" i="2" a="1"/>
  <c r="J991" i="2" s="1"/>
  <c r="I991" i="2" a="1"/>
  <c r="I991" i="2" s="1"/>
  <c r="H991" i="2" a="1"/>
  <c r="H991" i="2" s="1"/>
  <c r="G991" i="2" a="1"/>
  <c r="G991" i="2" s="1"/>
  <c r="D1113" i="2"/>
  <c r="J999" i="2" a="1"/>
  <c r="J999" i="2" s="1"/>
  <c r="H999" i="2" a="1"/>
  <c r="H999" i="2" s="1"/>
  <c r="G999" i="2" a="1"/>
  <c r="G999" i="2" s="1"/>
  <c r="I999" i="2" a="1"/>
  <c r="I999" i="2" s="1"/>
  <c r="D1069" i="2"/>
  <c r="H955" i="2" a="1"/>
  <c r="H955" i="2" s="1"/>
  <c r="J955" i="2" a="1"/>
  <c r="J955" i="2" s="1"/>
  <c r="I955" i="2" a="1"/>
  <c r="I955" i="2" s="1"/>
  <c r="G955" i="2" a="1"/>
  <c r="G955" i="2" s="1"/>
  <c r="D1094" i="2"/>
  <c r="J980" i="2" a="1"/>
  <c r="J980" i="2" s="1"/>
  <c r="G980" i="2" a="1"/>
  <c r="G980" i="2" s="1"/>
  <c r="I980" i="2" a="1"/>
  <c r="I980" i="2" s="1"/>
  <c r="H980" i="2" a="1"/>
  <c r="H980" i="2" s="1"/>
  <c r="D1057" i="2"/>
  <c r="J943" i="2" a="1"/>
  <c r="J943" i="2" s="1"/>
  <c r="I943" i="2" a="1"/>
  <c r="I943" i="2" s="1"/>
  <c r="H943" i="2" a="1"/>
  <c r="H943" i="2" s="1"/>
  <c r="G943" i="2" a="1"/>
  <c r="G943" i="2" s="1"/>
  <c r="D1047" i="2"/>
  <c r="I933" i="2" a="1"/>
  <c r="I933" i="2" s="1"/>
  <c r="H933" i="2" a="1"/>
  <c r="H933" i="2" s="1"/>
  <c r="G933" i="2" a="1"/>
  <c r="G933" i="2" s="1"/>
  <c r="J933" i="2" a="1"/>
  <c r="J933" i="2" s="1"/>
  <c r="D1102" i="2"/>
  <c r="J988" i="2" a="1"/>
  <c r="J988" i="2" s="1"/>
  <c r="G988" i="2" a="1"/>
  <c r="G988" i="2" s="1"/>
  <c r="I988" i="2" a="1"/>
  <c r="I988" i="2" s="1"/>
  <c r="H988" i="2" a="1"/>
  <c r="H988" i="2" s="1"/>
  <c r="D1072" i="2"/>
  <c r="J958" i="2" a="1"/>
  <c r="J958" i="2" s="1"/>
  <c r="I958" i="2" a="1"/>
  <c r="I958" i="2" s="1"/>
  <c r="H958" i="2" a="1"/>
  <c r="H958" i="2" s="1"/>
  <c r="G958" i="2" a="1"/>
  <c r="G958" i="2" s="1"/>
  <c r="D1122" i="2"/>
  <c r="H1008" i="2" a="1"/>
  <c r="H1008" i="2" s="1"/>
  <c r="G1008" i="2" a="1"/>
  <c r="G1008" i="2" s="1"/>
  <c r="J1008" i="2" a="1"/>
  <c r="J1008" i="2" s="1"/>
  <c r="I1008" i="2" a="1"/>
  <c r="I1008" i="2" s="1"/>
  <c r="D1076" i="2"/>
  <c r="G962" i="2" a="1"/>
  <c r="G962" i="2" s="1"/>
  <c r="J962" i="2" a="1"/>
  <c r="J962" i="2" s="1"/>
  <c r="I962" i="2" a="1"/>
  <c r="I962" i="2" s="1"/>
  <c r="H962" i="2" a="1"/>
  <c r="H962" i="2" s="1"/>
  <c r="D1035" i="2"/>
  <c r="J921" i="2" a="1"/>
  <c r="J921" i="2" s="1"/>
  <c r="G921" i="2" a="1"/>
  <c r="G921" i="2" s="1"/>
  <c r="I921" i="2" a="1"/>
  <c r="I921" i="2" s="1"/>
  <c r="H921" i="2" a="1"/>
  <c r="H921" i="2" s="1"/>
  <c r="D1050" i="2"/>
  <c r="J936" i="2" a="1"/>
  <c r="J936" i="2" s="1"/>
  <c r="I936" i="2" a="1"/>
  <c r="I936" i="2" s="1"/>
  <c r="H936" i="2" a="1"/>
  <c r="H936" i="2" s="1"/>
  <c r="G936" i="2" a="1"/>
  <c r="G936" i="2" s="1"/>
  <c r="D1256" i="2"/>
  <c r="D1370" i="2" s="1"/>
  <c r="J1142" i="2" a="1"/>
  <c r="J1142" i="2" s="1"/>
  <c r="G1142" i="2" a="1"/>
  <c r="G1142" i="2" s="1"/>
  <c r="I1142" i="2" a="1"/>
  <c r="I1142" i="2" s="1"/>
  <c r="H1142" i="2" a="1"/>
  <c r="H1142" i="2" s="1"/>
  <c r="D1095" i="2"/>
  <c r="J981" i="2" a="1"/>
  <c r="J981" i="2" s="1"/>
  <c r="I981" i="2" a="1"/>
  <c r="I981" i="2" s="1"/>
  <c r="H981" i="2" a="1"/>
  <c r="H981" i="2" s="1"/>
  <c r="G981" i="2" a="1"/>
  <c r="G981" i="2" s="1"/>
  <c r="D1112" i="2"/>
  <c r="G998" i="2" a="1"/>
  <c r="G998" i="2" s="1"/>
  <c r="J998" i="2" a="1"/>
  <c r="J998" i="2" s="1"/>
  <c r="I998" i="2" a="1"/>
  <c r="I998" i="2" s="1"/>
  <c r="H998" i="2" a="1"/>
  <c r="H998" i="2" s="1"/>
  <c r="D1079" i="2"/>
  <c r="J965" i="2" a="1"/>
  <c r="J965" i="2" s="1"/>
  <c r="H965" i="2" a="1"/>
  <c r="H965" i="2" s="1"/>
  <c r="I965" i="2" a="1"/>
  <c r="I965" i="2" s="1"/>
  <c r="G965" i="2" a="1"/>
  <c r="G965" i="2" s="1"/>
  <c r="D1143" i="2"/>
  <c r="J1029" i="2" a="1"/>
  <c r="J1029" i="2" s="1"/>
  <c r="I1029" i="2" a="1"/>
  <c r="I1029" i="2" s="1"/>
  <c r="H1029" i="2" a="1"/>
  <c r="H1029" i="2" s="1"/>
  <c r="G1029" i="2" a="1"/>
  <c r="G1029" i="2" s="1"/>
  <c r="D1093" i="2"/>
  <c r="J979" i="2" a="1"/>
  <c r="J979" i="2" s="1"/>
  <c r="H979" i="2" a="1"/>
  <c r="H979" i="2" s="1"/>
  <c r="G979" i="2" a="1"/>
  <c r="G979" i="2" s="1"/>
  <c r="I979" i="2" a="1"/>
  <c r="I979" i="2" s="1"/>
  <c r="D1046" i="2"/>
  <c r="J932" i="2" a="1"/>
  <c r="J932" i="2" s="1"/>
  <c r="I932" i="2" a="1"/>
  <c r="I932" i="2" s="1"/>
  <c r="H932" i="2" a="1"/>
  <c r="H932" i="2" s="1"/>
  <c r="G932" i="2" a="1"/>
  <c r="G932" i="2" s="1"/>
  <c r="D1101" i="2"/>
  <c r="J987" i="2" a="1"/>
  <c r="J987" i="2" s="1"/>
  <c r="H987" i="2" a="1"/>
  <c r="H987" i="2" s="1"/>
  <c r="G987" i="2" a="1"/>
  <c r="G987" i="2" s="1"/>
  <c r="I987" i="2" a="1"/>
  <c r="I987" i="2" s="1"/>
  <c r="D1100" i="2"/>
  <c r="J986" i="2" a="1"/>
  <c r="J986" i="2" s="1"/>
  <c r="G986" i="2" a="1"/>
  <c r="G986" i="2" s="1"/>
  <c r="I986" i="2" a="1"/>
  <c r="I986" i="2" s="1"/>
  <c r="H986" i="2" a="1"/>
  <c r="H986" i="2" s="1"/>
  <c r="D1052" i="2"/>
  <c r="J938" i="2" a="1"/>
  <c r="J938" i="2" s="1"/>
  <c r="I938" i="2" a="1"/>
  <c r="I938" i="2" s="1"/>
  <c r="H938" i="2" a="1"/>
  <c r="H938" i="2" s="1"/>
  <c r="G938" i="2" a="1"/>
  <c r="G938" i="2" s="1"/>
  <c r="D1110" i="2"/>
  <c r="G996" i="2" a="1"/>
  <c r="G996" i="2" s="1"/>
  <c r="J996" i="2" a="1"/>
  <c r="J996" i="2" s="1"/>
  <c r="I996" i="2" a="1"/>
  <c r="I996" i="2" s="1"/>
  <c r="H996" i="2" a="1"/>
  <c r="H996" i="2" s="1"/>
  <c r="D1053" i="2"/>
  <c r="I939" i="2" a="1"/>
  <c r="I939" i="2" s="1"/>
  <c r="H939" i="2" a="1"/>
  <c r="H939" i="2" s="1"/>
  <c r="G939" i="2" a="1"/>
  <c r="G939" i="2" s="1"/>
  <c r="J939" i="2" a="1"/>
  <c r="J939" i="2" s="1"/>
  <c r="D1127" i="2"/>
  <c r="I1013" i="2" a="1"/>
  <c r="I1013" i="2" s="1"/>
  <c r="H1013" i="2" a="1"/>
  <c r="H1013" i="2" s="1"/>
  <c r="G1013" i="2" a="1"/>
  <c r="G1013" i="2" s="1"/>
  <c r="J1013" i="2" a="1"/>
  <c r="J1013" i="2" s="1"/>
  <c r="D1104" i="2"/>
  <c r="G990" i="2" a="1"/>
  <c r="G990" i="2" s="1"/>
  <c r="J990" i="2" a="1"/>
  <c r="J990" i="2" s="1"/>
  <c r="H990" i="2" a="1"/>
  <c r="H990" i="2" s="1"/>
  <c r="I990" i="2" a="1"/>
  <c r="I990" i="2" s="1"/>
  <c r="D1071" i="2"/>
  <c r="G957" i="2" a="1"/>
  <c r="G957" i="2" s="1"/>
  <c r="H957" i="2" a="1"/>
  <c r="H957" i="2" s="1"/>
  <c r="J957" i="2" a="1"/>
  <c r="J957" i="2" s="1"/>
  <c r="I957" i="2" a="1"/>
  <c r="I957" i="2" s="1"/>
  <c r="D1103" i="2"/>
  <c r="J989" i="2" a="1"/>
  <c r="J989" i="2" s="1"/>
  <c r="H989" i="2" a="1"/>
  <c r="H989" i="2" s="1"/>
  <c r="G989" i="2" a="1"/>
  <c r="G989" i="2" s="1"/>
  <c r="I989" i="2" a="1"/>
  <c r="I989" i="2" s="1"/>
  <c r="D1088" i="2"/>
  <c r="J974" i="2" a="1"/>
  <c r="J974" i="2" s="1"/>
  <c r="I974" i="2" a="1"/>
  <c r="I974" i="2" s="1"/>
  <c r="H974" i="2" a="1"/>
  <c r="H974" i="2" s="1"/>
  <c r="G974" i="2" a="1"/>
  <c r="G974" i="2" s="1"/>
  <c r="D1135" i="2"/>
  <c r="J1021" i="2" a="1"/>
  <c r="J1021" i="2" s="1"/>
  <c r="I1021" i="2" a="1"/>
  <c r="I1021" i="2" s="1"/>
  <c r="H1021" i="2" a="1"/>
  <c r="H1021" i="2" s="1"/>
  <c r="G1021" i="2" a="1"/>
  <c r="G1021" i="2" s="1"/>
  <c r="D1086" i="2"/>
  <c r="J972" i="2" a="1"/>
  <c r="J972" i="2" s="1"/>
  <c r="G972" i="2" a="1"/>
  <c r="G972" i="2" s="1"/>
  <c r="H972" i="2" a="1"/>
  <c r="H972" i="2" s="1"/>
  <c r="I972" i="2" a="1"/>
  <c r="I972" i="2" s="1"/>
  <c r="D1074" i="2"/>
  <c r="J960" i="2" a="1"/>
  <c r="J960" i="2" s="1"/>
  <c r="I960" i="2" a="1"/>
  <c r="I960" i="2" s="1"/>
  <c r="H960" i="2" a="1"/>
  <c r="H960" i="2" s="1"/>
  <c r="G960" i="2" a="1"/>
  <c r="G960" i="2" s="1"/>
  <c r="D1061" i="2"/>
  <c r="J947" i="2" a="1"/>
  <c r="J947" i="2" s="1"/>
  <c r="I947" i="2" a="1"/>
  <c r="I947" i="2" s="1"/>
  <c r="H947" i="2" a="1"/>
  <c r="H947" i="2" s="1"/>
  <c r="G947" i="2" a="1"/>
  <c r="G947" i="2" s="1"/>
  <c r="D1070" i="2"/>
  <c r="J956" i="2" a="1"/>
  <c r="J956" i="2" s="1"/>
  <c r="I956" i="2" a="1"/>
  <c r="I956" i="2" s="1"/>
  <c r="H956" i="2" a="1"/>
  <c r="H956" i="2" s="1"/>
  <c r="G956" i="2" a="1"/>
  <c r="G956" i="2" s="1"/>
  <c r="D1133" i="2"/>
  <c r="J1019" i="2" a="1"/>
  <c r="J1019" i="2" s="1"/>
  <c r="I1019" i="2" a="1"/>
  <c r="I1019" i="2" s="1"/>
  <c r="H1019" i="2" a="1"/>
  <c r="H1019" i="2" s="1"/>
  <c r="G1019" i="2" a="1"/>
  <c r="G1019" i="2" s="1"/>
  <c r="D1114" i="2"/>
  <c r="G1000" i="2" a="1"/>
  <c r="G1000" i="2" s="1"/>
  <c r="H1000" i="2" a="1"/>
  <c r="H1000" i="2" s="1"/>
  <c r="J1000" i="2" a="1"/>
  <c r="J1000" i="2" s="1"/>
  <c r="I1000" i="2" a="1"/>
  <c r="I1000" i="2" s="1"/>
  <c r="D1049" i="2"/>
  <c r="I935" i="2" a="1"/>
  <c r="I935" i="2" s="1"/>
  <c r="H935" i="2" a="1"/>
  <c r="H935" i="2" s="1"/>
  <c r="G935" i="2" a="1"/>
  <c r="G935" i="2" s="1"/>
  <c r="J935" i="2" a="1"/>
  <c r="J935" i="2" s="1"/>
  <c r="D1147" i="2"/>
  <c r="D1261" i="2" s="1"/>
  <c r="J1033" i="2" a="1"/>
  <c r="J1033" i="2" s="1"/>
  <c r="I1033" i="2" a="1"/>
  <c r="I1033" i="2" s="1"/>
  <c r="H1033" i="2" a="1"/>
  <c r="H1033" i="2" s="1"/>
  <c r="G1033" i="2" a="1"/>
  <c r="G1033" i="2" s="1"/>
  <c r="D1078" i="2"/>
  <c r="I964" i="2" a="1"/>
  <c r="I964" i="2" s="1"/>
  <c r="H964" i="2" a="1"/>
  <c r="H964" i="2" s="1"/>
  <c r="G964" i="2" a="1"/>
  <c r="G964" i="2" s="1"/>
  <c r="J964" i="2" a="1"/>
  <c r="J964" i="2" s="1"/>
  <c r="D1073" i="2"/>
  <c r="I959" i="2" a="1"/>
  <c r="I959" i="2" s="1"/>
  <c r="G959" i="2" a="1"/>
  <c r="G959" i="2" s="1"/>
  <c r="H959" i="2" a="1"/>
  <c r="H959" i="2" s="1"/>
  <c r="J959" i="2" a="1"/>
  <c r="J959" i="2" s="1"/>
  <c r="D1040" i="2"/>
  <c r="J926" i="2" a="1"/>
  <c r="J926" i="2" s="1"/>
  <c r="I926" i="2" a="1"/>
  <c r="I926" i="2" s="1"/>
  <c r="H926" i="2" a="1"/>
  <c r="H926" i="2" s="1"/>
  <c r="G926" i="2" a="1"/>
  <c r="G926" i="2" s="1"/>
  <c r="D1131" i="2"/>
  <c r="J1017" i="2" a="1"/>
  <c r="J1017" i="2" s="1"/>
  <c r="I1017" i="2" a="1"/>
  <c r="I1017" i="2" s="1"/>
  <c r="H1017" i="2" a="1"/>
  <c r="H1017" i="2" s="1"/>
  <c r="G1017" i="2" a="1"/>
  <c r="G1017" i="2" s="1"/>
  <c r="D1048" i="2"/>
  <c r="J934" i="2" a="1"/>
  <c r="J934" i="2" s="1"/>
  <c r="I934" i="2" a="1"/>
  <c r="I934" i="2" s="1"/>
  <c r="H934" i="2" a="1"/>
  <c r="H934" i="2" s="1"/>
  <c r="G934" i="2" a="1"/>
  <c r="G934" i="2" s="1"/>
  <c r="D1064" i="2"/>
  <c r="J950" i="2" a="1"/>
  <c r="J950" i="2" s="1"/>
  <c r="G950" i="2" a="1"/>
  <c r="G950" i="2" s="1"/>
  <c r="I950" i="2" a="1"/>
  <c r="I950" i="2" s="1"/>
  <c r="H950" i="2" a="1"/>
  <c r="H950" i="2" s="1"/>
  <c r="D1136" i="2"/>
  <c r="H1022" i="2" a="1"/>
  <c r="H1022" i="2" s="1"/>
  <c r="G1022" i="2" a="1"/>
  <c r="G1022" i="2" s="1"/>
  <c r="J1022" i="2" a="1"/>
  <c r="J1022" i="2" s="1"/>
  <c r="I1022" i="2" a="1"/>
  <c r="I1022" i="2" s="1"/>
  <c r="D1055" i="2"/>
  <c r="J941" i="2" a="1"/>
  <c r="J941" i="2" s="1"/>
  <c r="I941" i="2" a="1"/>
  <c r="I941" i="2" s="1"/>
  <c r="H941" i="2" a="1"/>
  <c r="H941" i="2" s="1"/>
  <c r="G941" i="2" a="1"/>
  <c r="G941" i="2" s="1"/>
  <c r="D1146" i="2"/>
  <c r="H1032" i="2" a="1"/>
  <c r="H1032" i="2" s="1"/>
  <c r="G1032" i="2" a="1"/>
  <c r="G1032" i="2" s="1"/>
  <c r="I1032" i="2" a="1"/>
  <c r="I1032" i="2" s="1"/>
  <c r="J1032" i="2" a="1"/>
  <c r="J1032" i="2" s="1"/>
  <c r="D1042" i="2"/>
  <c r="J928" i="2" a="1"/>
  <c r="J928" i="2" s="1"/>
  <c r="I928" i="2" a="1"/>
  <c r="I928" i="2" s="1"/>
  <c r="H928" i="2" a="1"/>
  <c r="H928" i="2" s="1"/>
  <c r="G928" i="2" a="1"/>
  <c r="G928" i="2" s="1"/>
  <c r="D1037" i="2"/>
  <c r="G923" i="2" a="1"/>
  <c r="G923" i="2" s="1"/>
  <c r="H923" i="2" a="1"/>
  <c r="H923" i="2" s="1"/>
  <c r="J923" i="2" a="1"/>
  <c r="J923" i="2" s="1"/>
  <c r="I923" i="2" a="1"/>
  <c r="I923" i="2" s="1"/>
  <c r="D1082" i="2"/>
  <c r="J968" i="2" a="1"/>
  <c r="J968" i="2" s="1"/>
  <c r="G968" i="2" a="1"/>
  <c r="G968" i="2" s="1"/>
  <c r="H968" i="2" a="1"/>
  <c r="H968" i="2" s="1"/>
  <c r="I968" i="2" a="1"/>
  <c r="I968" i="2" s="1"/>
  <c r="D1075" i="2"/>
  <c r="J961" i="2" a="1"/>
  <c r="J961" i="2" s="1"/>
  <c r="H961" i="2" a="1"/>
  <c r="H961" i="2" s="1"/>
  <c r="I961" i="2" a="1"/>
  <c r="I961" i="2" s="1"/>
  <c r="G961" i="2" a="1"/>
  <c r="G961" i="2" s="1"/>
  <c r="J1261" i="2" l="1" a="1"/>
  <c r="J1261" i="2" s="1"/>
  <c r="G1261" i="2" a="1"/>
  <c r="G1261" i="2" s="1"/>
  <c r="I1261" i="2" a="1"/>
  <c r="I1261" i="2" s="1"/>
  <c r="H1261" i="2" a="1"/>
  <c r="H1261" i="2" s="1"/>
  <c r="J1370" i="2" a="1"/>
  <c r="J1370" i="2" s="1"/>
  <c r="G1370" i="2" a="1"/>
  <c r="G1370" i="2" s="1"/>
  <c r="I1370" i="2" a="1"/>
  <c r="I1370" i="2" s="1"/>
  <c r="H1370" i="2" a="1"/>
  <c r="H1370" i="2" s="1"/>
  <c r="D1189" i="2"/>
  <c r="D1303" i="2" s="1"/>
  <c r="J1075" i="2" a="1"/>
  <c r="J1075" i="2" s="1"/>
  <c r="I1075" i="2" a="1"/>
  <c r="I1075" i="2" s="1"/>
  <c r="G1075" i="2" a="1"/>
  <c r="G1075" i="2" s="1"/>
  <c r="H1075" i="2" a="1"/>
  <c r="H1075" i="2" s="1"/>
  <c r="D1154" i="2"/>
  <c r="D1268" i="2" s="1"/>
  <c r="H1040" i="2" a="1"/>
  <c r="H1040" i="2" s="1"/>
  <c r="G1040" i="2" a="1"/>
  <c r="G1040" i="2" s="1"/>
  <c r="I1040" i="2" a="1"/>
  <c r="I1040" i="2" s="1"/>
  <c r="J1040" i="2" a="1"/>
  <c r="J1040" i="2" s="1"/>
  <c r="D1202" i="2"/>
  <c r="D1316" i="2" s="1"/>
  <c r="G1088" i="2" a="1"/>
  <c r="G1088" i="2" s="1"/>
  <c r="J1088" i="2" a="1"/>
  <c r="J1088" i="2" s="1"/>
  <c r="I1088" i="2" a="1"/>
  <c r="I1088" i="2" s="1"/>
  <c r="H1088" i="2" a="1"/>
  <c r="H1088" i="2" s="1"/>
  <c r="D1257" i="2"/>
  <c r="D1371" i="2" s="1"/>
  <c r="J1143" i="2" a="1"/>
  <c r="J1143" i="2" s="1"/>
  <c r="I1143" i="2" a="1"/>
  <c r="I1143" i="2" s="1"/>
  <c r="H1143" i="2" a="1"/>
  <c r="H1143" i="2" s="1"/>
  <c r="G1143" i="2" a="1"/>
  <c r="G1143" i="2" s="1"/>
  <c r="D1171" i="2"/>
  <c r="D1285" i="2" s="1"/>
  <c r="J1057" i="2" a="1"/>
  <c r="J1057" i="2" s="1"/>
  <c r="I1057" i="2" a="1"/>
  <c r="I1057" i="2" s="1"/>
  <c r="H1057" i="2" a="1"/>
  <c r="H1057" i="2" s="1"/>
  <c r="G1057" i="2" a="1"/>
  <c r="G1057" i="2" s="1"/>
  <c r="D1221" i="2"/>
  <c r="D1335" i="2" s="1"/>
  <c r="H1107" i="2" a="1"/>
  <c r="H1107" i="2" s="1"/>
  <c r="G1107" i="2" a="1"/>
  <c r="G1107" i="2" s="1"/>
  <c r="J1107" i="2" a="1"/>
  <c r="J1107" i="2" s="1"/>
  <c r="I1107" i="2" a="1"/>
  <c r="I1107" i="2" s="1"/>
  <c r="D1194" i="2"/>
  <c r="D1308" i="2" s="1"/>
  <c r="J1080" i="2" a="1"/>
  <c r="J1080" i="2" s="1"/>
  <c r="I1080" i="2" a="1"/>
  <c r="I1080" i="2" s="1"/>
  <c r="H1080" i="2" a="1"/>
  <c r="H1080" i="2" s="1"/>
  <c r="G1080" i="2" a="1"/>
  <c r="G1080" i="2" s="1"/>
  <c r="D1155" i="2"/>
  <c r="D1269" i="2" s="1"/>
  <c r="J1041" i="2" a="1"/>
  <c r="J1041" i="2" s="1"/>
  <c r="I1041" i="2" a="1"/>
  <c r="I1041" i="2" s="1"/>
  <c r="H1041" i="2" a="1"/>
  <c r="H1041" i="2" s="1"/>
  <c r="G1041" i="2" a="1"/>
  <c r="G1041" i="2" s="1"/>
  <c r="D1233" i="2"/>
  <c r="D1347" i="2" s="1"/>
  <c r="I1119" i="2" a="1"/>
  <c r="I1119" i="2" s="1"/>
  <c r="H1119" i="2" a="1"/>
  <c r="H1119" i="2" s="1"/>
  <c r="G1119" i="2" a="1"/>
  <c r="G1119" i="2" s="1"/>
  <c r="J1119" i="2" a="1"/>
  <c r="J1119" i="2" s="1"/>
  <c r="D1152" i="2"/>
  <c r="D1266" i="2" s="1"/>
  <c r="H1038" i="2" a="1"/>
  <c r="H1038" i="2" s="1"/>
  <c r="G1038" i="2" a="1"/>
  <c r="G1038" i="2" s="1"/>
  <c r="I1038" i="2" a="1"/>
  <c r="I1038" i="2" s="1"/>
  <c r="J1038" i="2" a="1"/>
  <c r="J1038" i="2" s="1"/>
  <c r="D1197" i="2"/>
  <c r="D1311" i="2" s="1"/>
  <c r="G1083" i="2" a="1"/>
  <c r="G1083" i="2" s="1"/>
  <c r="H1083" i="2" a="1"/>
  <c r="H1083" i="2" s="1"/>
  <c r="J1083" i="2" a="1"/>
  <c r="J1083" i="2" s="1"/>
  <c r="I1083" i="2" a="1"/>
  <c r="I1083" i="2" s="1"/>
  <c r="D1181" i="2"/>
  <c r="D1295" i="2" s="1"/>
  <c r="J1067" i="2" a="1"/>
  <c r="J1067" i="2" s="1"/>
  <c r="I1067" i="2" a="1"/>
  <c r="I1067" i="2" s="1"/>
  <c r="H1067" i="2" a="1"/>
  <c r="H1067" i="2" s="1"/>
  <c r="G1067" i="2" a="1"/>
  <c r="G1067" i="2" s="1"/>
  <c r="D1162" i="2"/>
  <c r="D1276" i="2" s="1"/>
  <c r="I1048" i="2" a="1"/>
  <c r="I1048" i="2" s="1"/>
  <c r="H1048" i="2" a="1"/>
  <c r="H1048" i="2" s="1"/>
  <c r="G1048" i="2" a="1"/>
  <c r="G1048" i="2" s="1"/>
  <c r="J1048" i="2" a="1"/>
  <c r="J1048" i="2" s="1"/>
  <c r="D1200" i="2"/>
  <c r="D1314" i="2" s="1"/>
  <c r="G1086" i="2" a="1"/>
  <c r="G1086" i="2" s="1"/>
  <c r="J1086" i="2" a="1"/>
  <c r="J1086" i="2" s="1"/>
  <c r="I1086" i="2" a="1"/>
  <c r="I1086" i="2" s="1"/>
  <c r="H1086" i="2" a="1"/>
  <c r="H1086" i="2" s="1"/>
  <c r="D1160" i="2"/>
  <c r="D1274" i="2" s="1"/>
  <c r="H1046" i="2" a="1"/>
  <c r="H1046" i="2" s="1"/>
  <c r="G1046" i="2" a="1"/>
  <c r="G1046" i="2" s="1"/>
  <c r="I1046" i="2" a="1"/>
  <c r="I1046" i="2" s="1"/>
  <c r="J1046" i="2" a="1"/>
  <c r="J1046" i="2" s="1"/>
  <c r="D1216" i="2"/>
  <c r="D1330" i="2" s="1"/>
  <c r="G1102" i="2" a="1"/>
  <c r="G1102" i="2" s="1"/>
  <c r="J1102" i="2" a="1"/>
  <c r="J1102" i="2" s="1"/>
  <c r="H1102" i="2" a="1"/>
  <c r="H1102" i="2" s="1"/>
  <c r="I1102" i="2" a="1"/>
  <c r="I1102" i="2" s="1"/>
  <c r="D1253" i="2"/>
  <c r="D1367" i="2" s="1"/>
  <c r="I1139" i="2" a="1"/>
  <c r="I1139" i="2" s="1"/>
  <c r="H1139" i="2" a="1"/>
  <c r="H1139" i="2" s="1"/>
  <c r="J1139" i="2" a="1"/>
  <c r="J1139" i="2" s="1"/>
  <c r="G1139" i="2" a="1"/>
  <c r="G1139" i="2" s="1"/>
  <c r="D1229" i="2"/>
  <c r="D1343" i="2" s="1"/>
  <c r="H1115" i="2" a="1"/>
  <c r="H1115" i="2" s="1"/>
  <c r="G1115" i="2" a="1"/>
  <c r="G1115" i="2" s="1"/>
  <c r="J1115" i="2" a="1"/>
  <c r="J1115" i="2" s="1"/>
  <c r="I1115" i="2" a="1"/>
  <c r="I1115" i="2" s="1"/>
  <c r="D1222" i="2"/>
  <c r="D1336" i="2" s="1"/>
  <c r="H1108" i="2" a="1"/>
  <c r="H1108" i="2" s="1"/>
  <c r="J1108" i="2" a="1"/>
  <c r="J1108" i="2" s="1"/>
  <c r="I1108" i="2" a="1"/>
  <c r="I1108" i="2" s="1"/>
  <c r="G1108" i="2" a="1"/>
  <c r="G1108" i="2" s="1"/>
  <c r="D1237" i="2"/>
  <c r="D1351" i="2" s="1"/>
  <c r="I1123" i="2" a="1"/>
  <c r="I1123" i="2" s="1"/>
  <c r="H1123" i="2" a="1"/>
  <c r="H1123" i="2" s="1"/>
  <c r="G1123" i="2" a="1"/>
  <c r="G1123" i="2" s="1"/>
  <c r="J1123" i="2" a="1"/>
  <c r="J1123" i="2" s="1"/>
  <c r="D1230" i="2"/>
  <c r="D1344" i="2" s="1"/>
  <c r="J1116" i="2" a="1"/>
  <c r="J1116" i="2" s="1"/>
  <c r="I1116" i="2" a="1"/>
  <c r="I1116" i="2" s="1"/>
  <c r="G1116" i="2" a="1"/>
  <c r="G1116" i="2" s="1"/>
  <c r="H1116" i="2" a="1"/>
  <c r="H1116" i="2" s="1"/>
  <c r="D1156" i="2"/>
  <c r="D1270" i="2" s="1"/>
  <c r="H1042" i="2" a="1"/>
  <c r="H1042" i="2" s="1"/>
  <c r="G1042" i="2" a="1"/>
  <c r="G1042" i="2" s="1"/>
  <c r="I1042" i="2" a="1"/>
  <c r="I1042" i="2" s="1"/>
  <c r="J1042" i="2" a="1"/>
  <c r="J1042" i="2" s="1"/>
  <c r="D1182" i="2"/>
  <c r="D1296" i="2" s="1"/>
  <c r="J1068" i="2" a="1"/>
  <c r="J1068" i="2" s="1"/>
  <c r="I1068" i="2" a="1"/>
  <c r="I1068" i="2" s="1"/>
  <c r="H1068" i="2" a="1"/>
  <c r="H1068" i="2" s="1"/>
  <c r="G1068" i="2" a="1"/>
  <c r="G1068" i="2" s="1"/>
  <c r="D1180" i="2"/>
  <c r="D1294" i="2" s="1"/>
  <c r="I1066" i="2" a="1"/>
  <c r="I1066" i="2" s="1"/>
  <c r="H1066" i="2" a="1"/>
  <c r="H1066" i="2" s="1"/>
  <c r="G1066" i="2" a="1"/>
  <c r="G1066" i="2" s="1"/>
  <c r="J1066" i="2" a="1"/>
  <c r="J1066" i="2" s="1"/>
  <c r="D1209" i="2"/>
  <c r="D1323" i="2" s="1"/>
  <c r="H1095" i="2" a="1"/>
  <c r="H1095" i="2" s="1"/>
  <c r="G1095" i="2" a="1"/>
  <c r="G1095" i="2" s="1"/>
  <c r="J1095" i="2" a="1"/>
  <c r="J1095" i="2" s="1"/>
  <c r="I1095" i="2" a="1"/>
  <c r="I1095" i="2" s="1"/>
  <c r="D1227" i="2"/>
  <c r="D1341" i="2" s="1"/>
  <c r="H1113" i="2" a="1"/>
  <c r="H1113" i="2" s="1"/>
  <c r="G1113" i="2" a="1"/>
  <c r="G1113" i="2" s="1"/>
  <c r="J1113" i="2" a="1"/>
  <c r="J1113" i="2" s="1"/>
  <c r="I1113" i="2" a="1"/>
  <c r="I1113" i="2" s="1"/>
  <c r="D1170" i="2"/>
  <c r="D1284" i="2" s="1"/>
  <c r="I1056" i="2" a="1"/>
  <c r="I1056" i="2" s="1"/>
  <c r="H1056" i="2" a="1"/>
  <c r="H1056" i="2" s="1"/>
  <c r="G1056" i="2" a="1"/>
  <c r="G1056" i="2" s="1"/>
  <c r="J1056" i="2" a="1"/>
  <c r="J1056" i="2" s="1"/>
  <c r="D1258" i="2"/>
  <c r="D1372" i="2" s="1"/>
  <c r="J1144" i="2" a="1"/>
  <c r="J1144" i="2" s="1"/>
  <c r="I1144" i="2" a="1"/>
  <c r="I1144" i="2" s="1"/>
  <c r="H1144" i="2" a="1"/>
  <c r="H1144" i="2" s="1"/>
  <c r="G1144" i="2" a="1"/>
  <c r="G1144" i="2" s="1"/>
  <c r="D1210" i="2"/>
  <c r="D1324" i="2" s="1"/>
  <c r="G1096" i="2" a="1"/>
  <c r="G1096" i="2" s="1"/>
  <c r="J1096" i="2" a="1"/>
  <c r="J1096" i="2" s="1"/>
  <c r="I1096" i="2" a="1"/>
  <c r="I1096" i="2" s="1"/>
  <c r="H1096" i="2" a="1"/>
  <c r="H1096" i="2" s="1"/>
  <c r="D1240" i="2"/>
  <c r="D1354" i="2" s="1"/>
  <c r="I1126" i="2" a="1"/>
  <c r="I1126" i="2" s="1"/>
  <c r="G1126" i="2" a="1"/>
  <c r="G1126" i="2" s="1"/>
  <c r="H1126" i="2" a="1"/>
  <c r="H1126" i="2" s="1"/>
  <c r="J1126" i="2" a="1"/>
  <c r="J1126" i="2" s="1"/>
  <c r="D1211" i="2"/>
  <c r="D1325" i="2" s="1"/>
  <c r="G1097" i="2" a="1"/>
  <c r="G1097" i="2" s="1"/>
  <c r="H1097" i="2" a="1"/>
  <c r="H1097" i="2" s="1"/>
  <c r="J1097" i="2" a="1"/>
  <c r="J1097" i="2" s="1"/>
  <c r="I1097" i="2" a="1"/>
  <c r="I1097" i="2" s="1"/>
  <c r="D1218" i="2"/>
  <c r="D1332" i="2" s="1"/>
  <c r="J1104" i="2" a="1"/>
  <c r="J1104" i="2" s="1"/>
  <c r="H1104" i="2" a="1"/>
  <c r="H1104" i="2" s="1"/>
  <c r="I1104" i="2" a="1"/>
  <c r="I1104" i="2" s="1"/>
  <c r="G1104" i="2" a="1"/>
  <c r="G1104" i="2" s="1"/>
  <c r="D1250" i="2"/>
  <c r="D1364" i="2" s="1"/>
  <c r="I1136" i="2" a="1"/>
  <c r="I1136" i="2" s="1"/>
  <c r="J1136" i="2" a="1"/>
  <c r="J1136" i="2" s="1"/>
  <c r="G1136" i="2" a="1"/>
  <c r="G1136" i="2" s="1"/>
  <c r="H1136" i="2" a="1"/>
  <c r="H1136" i="2" s="1"/>
  <c r="D1175" i="2"/>
  <c r="D1289" i="2" s="1"/>
  <c r="J1061" i="2" a="1"/>
  <c r="J1061" i="2" s="1"/>
  <c r="I1061" i="2" a="1"/>
  <c r="I1061" i="2" s="1"/>
  <c r="H1061" i="2" a="1"/>
  <c r="H1061" i="2" s="1"/>
  <c r="G1061" i="2" a="1"/>
  <c r="G1061" i="2" s="1"/>
  <c r="D1214" i="2"/>
  <c r="D1328" i="2" s="1"/>
  <c r="G1100" i="2" a="1"/>
  <c r="G1100" i="2" s="1"/>
  <c r="J1100" i="2" a="1"/>
  <c r="J1100" i="2" s="1"/>
  <c r="I1100" i="2" a="1"/>
  <c r="I1100" i="2" s="1"/>
  <c r="H1100" i="2" a="1"/>
  <c r="H1100" i="2" s="1"/>
  <c r="D1236" i="2"/>
  <c r="D1350" i="2" s="1"/>
  <c r="H1122" i="2" a="1"/>
  <c r="H1122" i="2" s="1"/>
  <c r="I1122" i="2" a="1"/>
  <c r="I1122" i="2" s="1"/>
  <c r="J1122" i="2" a="1"/>
  <c r="J1122" i="2" s="1"/>
  <c r="G1122" i="2" a="1"/>
  <c r="G1122" i="2" s="1"/>
  <c r="D1158" i="2"/>
  <c r="D1272" i="2" s="1"/>
  <c r="I1044" i="2" a="1"/>
  <c r="I1044" i="2" s="1"/>
  <c r="H1044" i="2" a="1"/>
  <c r="H1044" i="2" s="1"/>
  <c r="G1044" i="2" a="1"/>
  <c r="G1044" i="2" s="1"/>
  <c r="J1044" i="2" a="1"/>
  <c r="J1044" i="2" s="1"/>
  <c r="D1173" i="2"/>
  <c r="D1287" i="2" s="1"/>
  <c r="J1059" i="2" a="1"/>
  <c r="J1059" i="2" s="1"/>
  <c r="I1059" i="2" a="1"/>
  <c r="I1059" i="2" s="1"/>
  <c r="H1059" i="2" a="1"/>
  <c r="H1059" i="2" s="1"/>
  <c r="G1059" i="2" a="1"/>
  <c r="G1059" i="2" s="1"/>
  <c r="D1177" i="2"/>
  <c r="D1291" i="2" s="1"/>
  <c r="J1063" i="2" a="1"/>
  <c r="J1063" i="2" s="1"/>
  <c r="I1063" i="2" a="1"/>
  <c r="I1063" i="2" s="1"/>
  <c r="H1063" i="2" a="1"/>
  <c r="H1063" i="2" s="1"/>
  <c r="G1063" i="2" a="1"/>
  <c r="G1063" i="2" s="1"/>
  <c r="D1213" i="2"/>
  <c r="D1327" i="2" s="1"/>
  <c r="H1099" i="2" a="1"/>
  <c r="H1099" i="2" s="1"/>
  <c r="G1099" i="2" a="1"/>
  <c r="G1099" i="2" s="1"/>
  <c r="J1099" i="2" a="1"/>
  <c r="J1099" i="2" s="1"/>
  <c r="I1099" i="2" a="1"/>
  <c r="I1099" i="2" s="1"/>
  <c r="D1205" i="2"/>
  <c r="D1319" i="2" s="1"/>
  <c r="H1091" i="2" a="1"/>
  <c r="H1091" i="2" s="1"/>
  <c r="G1091" i="2" a="1"/>
  <c r="G1091" i="2" s="1"/>
  <c r="J1091" i="2" a="1"/>
  <c r="J1091" i="2" s="1"/>
  <c r="I1091" i="2" a="1"/>
  <c r="I1091" i="2" s="1"/>
  <c r="D1167" i="2"/>
  <c r="D1281" i="2" s="1"/>
  <c r="J1053" i="2" a="1"/>
  <c r="J1053" i="2" s="1"/>
  <c r="I1053" i="2" a="1"/>
  <c r="I1053" i="2" s="1"/>
  <c r="H1053" i="2" a="1"/>
  <c r="H1053" i="2" s="1"/>
  <c r="G1053" i="2" a="1"/>
  <c r="G1053" i="2" s="1"/>
  <c r="D1187" i="2"/>
  <c r="D1301" i="2" s="1"/>
  <c r="J1073" i="2" a="1"/>
  <c r="J1073" i="2" s="1"/>
  <c r="I1073" i="2" a="1"/>
  <c r="I1073" i="2" s="1"/>
  <c r="G1073" i="2" a="1"/>
  <c r="G1073" i="2" s="1"/>
  <c r="H1073" i="2" a="1"/>
  <c r="H1073" i="2" s="1"/>
  <c r="D1217" i="2"/>
  <c r="D1331" i="2" s="1"/>
  <c r="G1103" i="2" a="1"/>
  <c r="G1103" i="2" s="1"/>
  <c r="J1103" i="2" a="1"/>
  <c r="J1103" i="2" s="1"/>
  <c r="I1103" i="2" a="1"/>
  <c r="I1103" i="2" s="1"/>
  <c r="H1103" i="2" a="1"/>
  <c r="H1103" i="2" s="1"/>
  <c r="D1193" i="2"/>
  <c r="D1307" i="2" s="1"/>
  <c r="G1079" i="2" a="1"/>
  <c r="G1079" i="2" s="1"/>
  <c r="H1079" i="2" a="1"/>
  <c r="H1079" i="2" s="1"/>
  <c r="J1079" i="2" a="1"/>
  <c r="J1079" i="2" s="1"/>
  <c r="I1079" i="2" a="1"/>
  <c r="I1079" i="2" s="1"/>
  <c r="D1208" i="2"/>
  <c r="D1322" i="2" s="1"/>
  <c r="G1094" i="2" a="1"/>
  <c r="G1094" i="2" s="1"/>
  <c r="J1094" i="2" a="1"/>
  <c r="J1094" i="2" s="1"/>
  <c r="I1094" i="2" a="1"/>
  <c r="I1094" i="2" s="1"/>
  <c r="H1094" i="2" a="1"/>
  <c r="H1094" i="2" s="1"/>
  <c r="D1246" i="2"/>
  <c r="D1360" i="2" s="1"/>
  <c r="H1132" i="2" a="1"/>
  <c r="H1132" i="2" s="1"/>
  <c r="J1132" i="2" a="1"/>
  <c r="J1132" i="2" s="1"/>
  <c r="I1132" i="2" a="1"/>
  <c r="I1132" i="2" s="1"/>
  <c r="G1132" i="2" a="1"/>
  <c r="G1132" i="2" s="1"/>
  <c r="D1225" i="2"/>
  <c r="D1339" i="2" s="1"/>
  <c r="H1111" i="2" a="1"/>
  <c r="H1111" i="2" s="1"/>
  <c r="G1111" i="2" a="1"/>
  <c r="G1111" i="2" s="1"/>
  <c r="I1111" i="2" a="1"/>
  <c r="I1111" i="2" s="1"/>
  <c r="J1111" i="2" a="1"/>
  <c r="J1111" i="2" s="1"/>
  <c r="D1231" i="2"/>
  <c r="D1345" i="2" s="1"/>
  <c r="I1117" i="2" a="1"/>
  <c r="I1117" i="2" s="1"/>
  <c r="H1117" i="2" a="1"/>
  <c r="H1117" i="2" s="1"/>
  <c r="G1117" i="2" a="1"/>
  <c r="G1117" i="2" s="1"/>
  <c r="J1117" i="2" a="1"/>
  <c r="J1117" i="2" s="1"/>
  <c r="D1153" i="2"/>
  <c r="D1267" i="2" s="1"/>
  <c r="J1039" i="2" a="1"/>
  <c r="J1039" i="2" s="1"/>
  <c r="I1039" i="2" a="1"/>
  <c r="I1039" i="2" s="1"/>
  <c r="H1039" i="2" a="1"/>
  <c r="H1039" i="2" s="1"/>
  <c r="G1039" i="2" a="1"/>
  <c r="G1039" i="2" s="1"/>
  <c r="D1244" i="2"/>
  <c r="D1358" i="2" s="1"/>
  <c r="I1130" i="2" a="1"/>
  <c r="I1130" i="2" s="1"/>
  <c r="H1130" i="2" a="1"/>
  <c r="H1130" i="2" s="1"/>
  <c r="G1130" i="2" a="1"/>
  <c r="G1130" i="2" s="1"/>
  <c r="J1130" i="2" a="1"/>
  <c r="J1130" i="2" s="1"/>
  <c r="D1228" i="2"/>
  <c r="D1342" i="2" s="1"/>
  <c r="H1114" i="2" a="1"/>
  <c r="H1114" i="2" s="1"/>
  <c r="J1114" i="2" a="1"/>
  <c r="J1114" i="2" s="1"/>
  <c r="I1114" i="2" a="1"/>
  <c r="I1114" i="2" s="1"/>
  <c r="G1114" i="2" a="1"/>
  <c r="G1114" i="2" s="1"/>
  <c r="D1260" i="2"/>
  <c r="D1374" i="2" s="1"/>
  <c r="G1146" i="2" a="1"/>
  <c r="G1146" i="2" s="1"/>
  <c r="J1146" i="2" a="1"/>
  <c r="J1146" i="2" s="1"/>
  <c r="H1146" i="2" a="1"/>
  <c r="H1146" i="2" s="1"/>
  <c r="I1146" i="2" a="1"/>
  <c r="I1146" i="2" s="1"/>
  <c r="D1247" i="2"/>
  <c r="D1361" i="2" s="1"/>
  <c r="G1133" i="2" a="1"/>
  <c r="G1133" i="2" s="1"/>
  <c r="J1133" i="2" a="1"/>
  <c r="J1133" i="2" s="1"/>
  <c r="I1133" i="2" a="1"/>
  <c r="I1133" i="2" s="1"/>
  <c r="H1133" i="2" a="1"/>
  <c r="H1133" i="2" s="1"/>
  <c r="D1224" i="2"/>
  <c r="D1338" i="2" s="1"/>
  <c r="J1110" i="2" a="1"/>
  <c r="J1110" i="2" s="1"/>
  <c r="H1110" i="2" a="1"/>
  <c r="H1110" i="2" s="1"/>
  <c r="I1110" i="2" a="1"/>
  <c r="I1110" i="2" s="1"/>
  <c r="G1110" i="2" a="1"/>
  <c r="G1110" i="2" s="1"/>
  <c r="D1149" i="2"/>
  <c r="D1263" i="2" s="1"/>
  <c r="J1035" i="2" a="1"/>
  <c r="J1035" i="2" s="1"/>
  <c r="I1035" i="2" a="1"/>
  <c r="I1035" i="2" s="1"/>
  <c r="H1035" i="2" a="1"/>
  <c r="H1035" i="2" s="1"/>
  <c r="G1035" i="2" a="1"/>
  <c r="G1035" i="2" s="1"/>
  <c r="D1239" i="2"/>
  <c r="D1353" i="2" s="1"/>
  <c r="H1125" i="2" a="1"/>
  <c r="H1125" i="2" s="1"/>
  <c r="G1125" i="2" a="1"/>
  <c r="G1125" i="2" s="1"/>
  <c r="J1125" i="2" a="1"/>
  <c r="J1125" i="2" s="1"/>
  <c r="I1125" i="2" a="1"/>
  <c r="I1125" i="2" s="1"/>
  <c r="D1159" i="2"/>
  <c r="D1273" i="2" s="1"/>
  <c r="J1045" i="2" a="1"/>
  <c r="J1045" i="2" s="1"/>
  <c r="I1045" i="2" a="1"/>
  <c r="I1045" i="2" s="1"/>
  <c r="H1045" i="2" a="1"/>
  <c r="H1045" i="2" s="1"/>
  <c r="G1045" i="2" a="1"/>
  <c r="G1045" i="2" s="1"/>
  <c r="D1220" i="2"/>
  <c r="D1334" i="2" s="1"/>
  <c r="J1106" i="2" a="1"/>
  <c r="J1106" i="2" s="1"/>
  <c r="I1106" i="2" a="1"/>
  <c r="I1106" i="2" s="1"/>
  <c r="H1106" i="2" a="1"/>
  <c r="H1106" i="2" s="1"/>
  <c r="G1106" i="2" a="1"/>
  <c r="G1106" i="2" s="1"/>
  <c r="D1234" i="2"/>
  <c r="D1348" i="2" s="1"/>
  <c r="H1120" i="2" a="1"/>
  <c r="H1120" i="2" s="1"/>
  <c r="J1120" i="2" a="1"/>
  <c r="J1120" i="2" s="1"/>
  <c r="I1120" i="2" a="1"/>
  <c r="I1120" i="2" s="1"/>
  <c r="G1120" i="2" a="1"/>
  <c r="G1120" i="2" s="1"/>
  <c r="D1248" i="2"/>
  <c r="D1362" i="2" s="1"/>
  <c r="H1134" i="2" a="1"/>
  <c r="H1134" i="2" s="1"/>
  <c r="I1134" i="2" a="1"/>
  <c r="I1134" i="2" s="1"/>
  <c r="J1134" i="2" a="1"/>
  <c r="J1134" i="2" s="1"/>
  <c r="G1134" i="2" a="1"/>
  <c r="G1134" i="2" s="1"/>
  <c r="D1195" i="2"/>
  <c r="D1309" i="2" s="1"/>
  <c r="H1081" i="2" a="1"/>
  <c r="H1081" i="2" s="1"/>
  <c r="J1081" i="2" a="1"/>
  <c r="J1081" i="2" s="1"/>
  <c r="I1081" i="2" a="1"/>
  <c r="I1081" i="2" s="1"/>
  <c r="G1081" i="2" a="1"/>
  <c r="G1081" i="2" s="1"/>
  <c r="D1255" i="2"/>
  <c r="D1369" i="2" s="1"/>
  <c r="J1141" i="2" a="1"/>
  <c r="J1141" i="2" s="1"/>
  <c r="I1141" i="2" a="1"/>
  <c r="I1141" i="2" s="1"/>
  <c r="H1141" i="2" a="1"/>
  <c r="H1141" i="2" s="1"/>
  <c r="G1141" i="2" a="1"/>
  <c r="G1141" i="2" s="1"/>
  <c r="D1196" i="2"/>
  <c r="D1310" i="2" s="1"/>
  <c r="J1082" i="2" a="1"/>
  <c r="J1082" i="2" s="1"/>
  <c r="I1082" i="2" a="1"/>
  <c r="I1082" i="2" s="1"/>
  <c r="G1082" i="2" a="1"/>
  <c r="G1082" i="2" s="1"/>
  <c r="H1082" i="2" a="1"/>
  <c r="H1082" i="2" s="1"/>
  <c r="D1245" i="2"/>
  <c r="D1359" i="2" s="1"/>
  <c r="I1131" i="2" a="1"/>
  <c r="I1131" i="2" s="1"/>
  <c r="H1131" i="2" a="1"/>
  <c r="H1131" i="2" s="1"/>
  <c r="G1131" i="2" a="1"/>
  <c r="G1131" i="2" s="1"/>
  <c r="J1131" i="2" a="1"/>
  <c r="J1131" i="2" s="1"/>
  <c r="D1249" i="2"/>
  <c r="D1363" i="2" s="1"/>
  <c r="I1135" i="2" a="1"/>
  <c r="I1135" i="2" s="1"/>
  <c r="H1135" i="2" a="1"/>
  <c r="H1135" i="2" s="1"/>
  <c r="G1135" i="2" a="1"/>
  <c r="G1135" i="2" s="1"/>
  <c r="J1135" i="2" a="1"/>
  <c r="J1135" i="2" s="1"/>
  <c r="D1207" i="2"/>
  <c r="D1321" i="2" s="1"/>
  <c r="H1093" i="2" a="1"/>
  <c r="H1093" i="2" s="1"/>
  <c r="G1093" i="2" a="1"/>
  <c r="G1093" i="2" s="1"/>
  <c r="J1093" i="2" a="1"/>
  <c r="J1093" i="2" s="1"/>
  <c r="I1093" i="2" a="1"/>
  <c r="I1093" i="2" s="1"/>
  <c r="D1161" i="2"/>
  <c r="D1275" i="2" s="1"/>
  <c r="J1047" i="2" a="1"/>
  <c r="J1047" i="2" s="1"/>
  <c r="I1047" i="2" a="1"/>
  <c r="I1047" i="2" s="1"/>
  <c r="H1047" i="2" a="1"/>
  <c r="H1047" i="2" s="1"/>
  <c r="G1047" i="2" a="1"/>
  <c r="G1047" i="2" s="1"/>
  <c r="D1212" i="2"/>
  <c r="D1326" i="2" s="1"/>
  <c r="H1098" i="2" a="1"/>
  <c r="H1098" i="2" s="1"/>
  <c r="J1098" i="2" a="1"/>
  <c r="J1098" i="2" s="1"/>
  <c r="I1098" i="2" a="1"/>
  <c r="I1098" i="2" s="1"/>
  <c r="G1098" i="2" a="1"/>
  <c r="G1098" i="2" s="1"/>
  <c r="D1251" i="2"/>
  <c r="D1365" i="2" s="1"/>
  <c r="J1137" i="2" a="1"/>
  <c r="J1137" i="2" s="1"/>
  <c r="I1137" i="2" a="1"/>
  <c r="I1137" i="2" s="1"/>
  <c r="H1137" i="2" a="1"/>
  <c r="H1137" i="2" s="1"/>
  <c r="G1137" i="2" a="1"/>
  <c r="G1137" i="2" s="1"/>
  <c r="D1238" i="2"/>
  <c r="D1352" i="2" s="1"/>
  <c r="H1124" i="2" a="1"/>
  <c r="H1124" i="2" s="1"/>
  <c r="J1124" i="2" a="1"/>
  <c r="J1124" i="2" s="1"/>
  <c r="I1124" i="2" a="1"/>
  <c r="I1124" i="2" s="1"/>
  <c r="G1124" i="2" a="1"/>
  <c r="G1124" i="2" s="1"/>
  <c r="D1232" i="2"/>
  <c r="D1346" i="2" s="1"/>
  <c r="H1118" i="2" a="1"/>
  <c r="H1118" i="2" s="1"/>
  <c r="J1118" i="2" a="1"/>
  <c r="J1118" i="2" s="1"/>
  <c r="I1118" i="2" a="1"/>
  <c r="I1118" i="2" s="1"/>
  <c r="G1118" i="2" a="1"/>
  <c r="G1118" i="2" s="1"/>
  <c r="D1204" i="2"/>
  <c r="D1318" i="2" s="1"/>
  <c r="G1090" i="2" a="1"/>
  <c r="G1090" i="2" s="1"/>
  <c r="J1090" i="2" a="1"/>
  <c r="J1090" i="2" s="1"/>
  <c r="H1090" i="2" a="1"/>
  <c r="H1090" i="2" s="1"/>
  <c r="I1090" i="2" a="1"/>
  <c r="I1090" i="2" s="1"/>
  <c r="J1147" i="2" a="1"/>
  <c r="J1147" i="2" s="1"/>
  <c r="I1147" i="2" a="1"/>
  <c r="I1147" i="2" s="1"/>
  <c r="H1147" i="2" a="1"/>
  <c r="H1147" i="2" s="1"/>
  <c r="G1147" i="2" a="1"/>
  <c r="G1147" i="2" s="1"/>
  <c r="D1151" i="2"/>
  <c r="D1265" i="2" s="1"/>
  <c r="J1037" i="2" a="1"/>
  <c r="J1037" i="2" s="1"/>
  <c r="I1037" i="2" a="1"/>
  <c r="I1037" i="2" s="1"/>
  <c r="H1037" i="2" a="1"/>
  <c r="H1037" i="2" s="1"/>
  <c r="G1037" i="2" a="1"/>
  <c r="G1037" i="2" s="1"/>
  <c r="D1163" i="2"/>
  <c r="D1277" i="2" s="1"/>
  <c r="J1049" i="2" a="1"/>
  <c r="J1049" i="2" s="1"/>
  <c r="I1049" i="2" a="1"/>
  <c r="I1049" i="2" s="1"/>
  <c r="H1049" i="2" a="1"/>
  <c r="H1049" i="2" s="1"/>
  <c r="G1049" i="2" a="1"/>
  <c r="G1049" i="2" s="1"/>
  <c r="D1241" i="2"/>
  <c r="D1355" i="2" s="1"/>
  <c r="I1127" i="2" a="1"/>
  <c r="I1127" i="2" s="1"/>
  <c r="H1127" i="2" a="1"/>
  <c r="H1127" i="2" s="1"/>
  <c r="G1127" i="2" a="1"/>
  <c r="G1127" i="2" s="1"/>
  <c r="J1127" i="2" a="1"/>
  <c r="J1127" i="2" s="1"/>
  <c r="J1256" i="2" a="1"/>
  <c r="J1256" i="2" s="1"/>
  <c r="I1256" i="2" a="1"/>
  <c r="I1256" i="2" s="1"/>
  <c r="H1256" i="2" a="1"/>
  <c r="H1256" i="2" s="1"/>
  <c r="G1256" i="2" a="1"/>
  <c r="G1256" i="2" s="1"/>
  <c r="D1219" i="2"/>
  <c r="D1333" i="2" s="1"/>
  <c r="H1105" i="2" a="1"/>
  <c r="H1105" i="2" s="1"/>
  <c r="G1105" i="2" a="1"/>
  <c r="G1105" i="2" s="1"/>
  <c r="J1105" i="2" a="1"/>
  <c r="J1105" i="2" s="1"/>
  <c r="I1105" i="2" a="1"/>
  <c r="I1105" i="2" s="1"/>
  <c r="D1198" i="2"/>
  <c r="D1312" i="2" s="1"/>
  <c r="J1084" i="2" a="1"/>
  <c r="J1084" i="2" s="1"/>
  <c r="I1084" i="2" a="1"/>
  <c r="I1084" i="2" s="1"/>
  <c r="G1084" i="2" a="1"/>
  <c r="G1084" i="2" s="1"/>
  <c r="H1084" i="2" a="1"/>
  <c r="H1084" i="2" s="1"/>
  <c r="D1150" i="2"/>
  <c r="D1264" i="2" s="1"/>
  <c r="I1036" i="2" a="1"/>
  <c r="I1036" i="2" s="1"/>
  <c r="H1036" i="2" a="1"/>
  <c r="H1036" i="2" s="1"/>
  <c r="G1036" i="2" a="1"/>
  <c r="G1036" i="2" s="1"/>
  <c r="J1036" i="2" a="1"/>
  <c r="J1036" i="2" s="1"/>
  <c r="D1172" i="2"/>
  <c r="D1286" i="2" s="1"/>
  <c r="I1058" i="2" a="1"/>
  <c r="I1058" i="2" s="1"/>
  <c r="H1058" i="2" a="1"/>
  <c r="H1058" i="2" s="1"/>
  <c r="G1058" i="2" a="1"/>
  <c r="G1058" i="2" s="1"/>
  <c r="J1058" i="2" a="1"/>
  <c r="J1058" i="2" s="1"/>
  <c r="D1203" i="2"/>
  <c r="D1317" i="2" s="1"/>
  <c r="G1089" i="2" a="1"/>
  <c r="G1089" i="2" s="1"/>
  <c r="J1089" i="2" a="1"/>
  <c r="J1089" i="2" s="1"/>
  <c r="I1089" i="2" a="1"/>
  <c r="I1089" i="2" s="1"/>
  <c r="H1089" i="2" a="1"/>
  <c r="H1089" i="2" s="1"/>
  <c r="D1199" i="2"/>
  <c r="D1313" i="2" s="1"/>
  <c r="G1085" i="2" a="1"/>
  <c r="G1085" i="2" s="1"/>
  <c r="J1085" i="2" a="1"/>
  <c r="J1085" i="2" s="1"/>
  <c r="I1085" i="2" a="1"/>
  <c r="I1085" i="2" s="1"/>
  <c r="H1085" i="2" a="1"/>
  <c r="H1085" i="2" s="1"/>
  <c r="D1215" i="2"/>
  <c r="D1329" i="2" s="1"/>
  <c r="H1101" i="2" a="1"/>
  <c r="H1101" i="2" s="1"/>
  <c r="G1101" i="2" a="1"/>
  <c r="G1101" i="2" s="1"/>
  <c r="I1101" i="2" a="1"/>
  <c r="I1101" i="2" s="1"/>
  <c r="J1101" i="2" a="1"/>
  <c r="J1101" i="2" s="1"/>
  <c r="D1186" i="2"/>
  <c r="D1300" i="2" s="1"/>
  <c r="J1072" i="2" a="1"/>
  <c r="J1072" i="2" s="1"/>
  <c r="I1072" i="2" a="1"/>
  <c r="I1072" i="2" s="1"/>
  <c r="H1072" i="2" a="1"/>
  <c r="H1072" i="2" s="1"/>
  <c r="G1072" i="2" a="1"/>
  <c r="G1072" i="2" s="1"/>
  <c r="D1165" i="2"/>
  <c r="D1279" i="2" s="1"/>
  <c r="J1051" i="2" a="1"/>
  <c r="J1051" i="2" s="1"/>
  <c r="I1051" i="2" a="1"/>
  <c r="I1051" i="2" s="1"/>
  <c r="H1051" i="2" a="1"/>
  <c r="H1051" i="2" s="1"/>
  <c r="G1051" i="2" a="1"/>
  <c r="G1051" i="2" s="1"/>
  <c r="D1176" i="2"/>
  <c r="D1290" i="2" s="1"/>
  <c r="I1062" i="2" a="1"/>
  <c r="I1062" i="2" s="1"/>
  <c r="H1062" i="2" a="1"/>
  <c r="H1062" i="2" s="1"/>
  <c r="G1062" i="2" a="1"/>
  <c r="G1062" i="2" s="1"/>
  <c r="J1062" i="2" a="1"/>
  <c r="J1062" i="2" s="1"/>
  <c r="D1157" i="2"/>
  <c r="D1271" i="2" s="1"/>
  <c r="J1043" i="2" a="1"/>
  <c r="J1043" i="2" s="1"/>
  <c r="I1043" i="2" a="1"/>
  <c r="I1043" i="2" s="1"/>
  <c r="H1043" i="2" a="1"/>
  <c r="H1043" i="2" s="1"/>
  <c r="G1043" i="2" a="1"/>
  <c r="G1043" i="2" s="1"/>
  <c r="D1223" i="2"/>
  <c r="D1337" i="2" s="1"/>
  <c r="H1109" i="2" a="1"/>
  <c r="H1109" i="2" s="1"/>
  <c r="G1109" i="2" a="1"/>
  <c r="G1109" i="2" s="1"/>
  <c r="J1109" i="2" a="1"/>
  <c r="J1109" i="2" s="1"/>
  <c r="I1109" i="2" a="1"/>
  <c r="I1109" i="2" s="1"/>
  <c r="D1148" i="2"/>
  <c r="D1262" i="2" s="1"/>
  <c r="H1034" i="2" a="1"/>
  <c r="H1034" i="2" s="1"/>
  <c r="G1034" i="2" a="1"/>
  <c r="G1034" i="2" s="1"/>
  <c r="I1034" i="2" a="1"/>
  <c r="I1034" i="2" s="1"/>
  <c r="J1034" i="2" a="1"/>
  <c r="J1034" i="2" s="1"/>
  <c r="D1164" i="2"/>
  <c r="D1278" i="2" s="1"/>
  <c r="I1050" i="2" a="1"/>
  <c r="I1050" i="2" s="1"/>
  <c r="H1050" i="2" a="1"/>
  <c r="H1050" i="2" s="1"/>
  <c r="G1050" i="2" a="1"/>
  <c r="G1050" i="2" s="1"/>
  <c r="J1050" i="2" a="1"/>
  <c r="J1050" i="2" s="1"/>
  <c r="D1192" i="2"/>
  <c r="D1306" i="2" s="1"/>
  <c r="I1078" i="2" a="1"/>
  <c r="I1078" i="2" s="1"/>
  <c r="G1078" i="2" a="1"/>
  <c r="G1078" i="2" s="1"/>
  <c r="J1078" i="2" a="1"/>
  <c r="J1078" i="2" s="1"/>
  <c r="H1078" i="2" a="1"/>
  <c r="H1078" i="2" s="1"/>
  <c r="D1185" i="2"/>
  <c r="D1299" i="2" s="1"/>
  <c r="J1071" i="2" a="1"/>
  <c r="J1071" i="2" s="1"/>
  <c r="I1071" i="2" a="1"/>
  <c r="I1071" i="2" s="1"/>
  <c r="H1071" i="2" a="1"/>
  <c r="H1071" i="2" s="1"/>
  <c r="G1071" i="2" a="1"/>
  <c r="G1071" i="2" s="1"/>
  <c r="D1226" i="2"/>
  <c r="D1340" i="2" s="1"/>
  <c r="H1112" i="2" a="1"/>
  <c r="H1112" i="2" s="1"/>
  <c r="J1112" i="2" a="1"/>
  <c r="J1112" i="2" s="1"/>
  <c r="I1112" i="2" a="1"/>
  <c r="I1112" i="2" s="1"/>
  <c r="G1112" i="2" a="1"/>
  <c r="G1112" i="2" s="1"/>
  <c r="D1183" i="2"/>
  <c r="D1297" i="2" s="1"/>
  <c r="J1069" i="2" a="1"/>
  <c r="J1069" i="2" s="1"/>
  <c r="I1069" i="2" a="1"/>
  <c r="I1069" i="2" s="1"/>
  <c r="H1069" i="2" a="1"/>
  <c r="H1069" i="2" s="1"/>
  <c r="G1069" i="2" a="1"/>
  <c r="G1069" i="2" s="1"/>
  <c r="D1191" i="2"/>
  <c r="D1305" i="2" s="1"/>
  <c r="J1077" i="2" a="1"/>
  <c r="J1077" i="2" s="1"/>
  <c r="I1077" i="2" a="1"/>
  <c r="I1077" i="2" s="1"/>
  <c r="G1077" i="2" a="1"/>
  <c r="G1077" i="2" s="1"/>
  <c r="H1077" i="2" a="1"/>
  <c r="H1077" i="2" s="1"/>
  <c r="D1235" i="2"/>
  <c r="D1349" i="2" s="1"/>
  <c r="H1121" i="2" a="1"/>
  <c r="H1121" i="2" s="1"/>
  <c r="G1121" i="2" a="1"/>
  <c r="G1121" i="2" s="1"/>
  <c r="I1121" i="2" a="1"/>
  <c r="I1121" i="2" s="1"/>
  <c r="J1121" i="2" a="1"/>
  <c r="J1121" i="2" s="1"/>
  <c r="D1243" i="2"/>
  <c r="D1357" i="2" s="1"/>
  <c r="I1129" i="2" a="1"/>
  <c r="I1129" i="2" s="1"/>
  <c r="H1129" i="2" a="1"/>
  <c r="H1129" i="2" s="1"/>
  <c r="G1129" i="2" a="1"/>
  <c r="G1129" i="2" s="1"/>
  <c r="J1129" i="2" a="1"/>
  <c r="J1129" i="2" s="1"/>
  <c r="D1206" i="2"/>
  <c r="D1320" i="2" s="1"/>
  <c r="G1092" i="2" a="1"/>
  <c r="G1092" i="2" s="1"/>
  <c r="J1092" i="2" a="1"/>
  <c r="J1092" i="2" s="1"/>
  <c r="I1092" i="2" a="1"/>
  <c r="I1092" i="2" s="1"/>
  <c r="H1092" i="2" a="1"/>
  <c r="H1092" i="2" s="1"/>
  <c r="D1252" i="2"/>
  <c r="D1366" i="2" s="1"/>
  <c r="I1138" i="2" a="1"/>
  <c r="I1138" i="2" s="1"/>
  <c r="J1138" i="2" a="1"/>
  <c r="J1138" i="2" s="1"/>
  <c r="H1138" i="2" a="1"/>
  <c r="H1138" i="2" s="1"/>
  <c r="G1138" i="2" a="1"/>
  <c r="G1138" i="2" s="1"/>
  <c r="D1242" i="2"/>
  <c r="D1356" i="2" s="1"/>
  <c r="H1128" i="2" a="1"/>
  <c r="H1128" i="2" s="1"/>
  <c r="J1128" i="2" a="1"/>
  <c r="J1128" i="2" s="1"/>
  <c r="I1128" i="2" a="1"/>
  <c r="I1128" i="2" s="1"/>
  <c r="G1128" i="2" a="1"/>
  <c r="G1128" i="2" s="1"/>
  <c r="D1178" i="2"/>
  <c r="D1292" i="2" s="1"/>
  <c r="I1064" i="2" a="1"/>
  <c r="I1064" i="2" s="1"/>
  <c r="H1064" i="2" a="1"/>
  <c r="H1064" i="2" s="1"/>
  <c r="G1064" i="2" a="1"/>
  <c r="G1064" i="2" s="1"/>
  <c r="J1064" i="2" a="1"/>
  <c r="J1064" i="2" s="1"/>
  <c r="D1188" i="2"/>
  <c r="D1302" i="2" s="1"/>
  <c r="I1074" i="2" a="1"/>
  <c r="I1074" i="2" s="1"/>
  <c r="H1074" i="2" a="1"/>
  <c r="H1074" i="2" s="1"/>
  <c r="G1074" i="2" a="1"/>
  <c r="G1074" i="2" s="1"/>
  <c r="J1074" i="2" a="1"/>
  <c r="J1074" i="2" s="1"/>
  <c r="D1169" i="2"/>
  <c r="D1283" i="2" s="1"/>
  <c r="J1055" i="2" a="1"/>
  <c r="J1055" i="2" s="1"/>
  <c r="I1055" i="2" a="1"/>
  <c r="I1055" i="2" s="1"/>
  <c r="H1055" i="2" a="1"/>
  <c r="H1055" i="2" s="1"/>
  <c r="G1055" i="2" a="1"/>
  <c r="G1055" i="2" s="1"/>
  <c r="D1184" i="2"/>
  <c r="D1298" i="2" s="1"/>
  <c r="I1070" i="2" a="1"/>
  <c r="I1070" i="2" s="1"/>
  <c r="H1070" i="2" a="1"/>
  <c r="H1070" i="2" s="1"/>
  <c r="G1070" i="2" a="1"/>
  <c r="G1070" i="2" s="1"/>
  <c r="J1070" i="2" a="1"/>
  <c r="J1070" i="2" s="1"/>
  <c r="D1166" i="2"/>
  <c r="D1280" i="2" s="1"/>
  <c r="H1052" i="2" a="1"/>
  <c r="H1052" i="2" s="1"/>
  <c r="G1052" i="2" a="1"/>
  <c r="G1052" i="2" s="1"/>
  <c r="I1052" i="2" a="1"/>
  <c r="I1052" i="2" s="1"/>
  <c r="J1052" i="2" a="1"/>
  <c r="J1052" i="2" s="1"/>
  <c r="D1190" i="2"/>
  <c r="D1304" i="2" s="1"/>
  <c r="J1076" i="2" a="1"/>
  <c r="J1076" i="2" s="1"/>
  <c r="I1076" i="2" a="1"/>
  <c r="I1076" i="2" s="1"/>
  <c r="H1076" i="2" a="1"/>
  <c r="H1076" i="2" s="1"/>
  <c r="G1076" i="2" a="1"/>
  <c r="G1076" i="2" s="1"/>
  <c r="D1179" i="2"/>
  <c r="D1293" i="2" s="1"/>
  <c r="J1065" i="2" a="1"/>
  <c r="J1065" i="2" s="1"/>
  <c r="I1065" i="2" a="1"/>
  <c r="I1065" i="2" s="1"/>
  <c r="H1065" i="2" a="1"/>
  <c r="H1065" i="2" s="1"/>
  <c r="G1065" i="2" a="1"/>
  <c r="G1065" i="2" s="1"/>
  <c r="D1174" i="2"/>
  <c r="D1288" i="2" s="1"/>
  <c r="I1060" i="2" a="1"/>
  <c r="I1060" i="2" s="1"/>
  <c r="H1060" i="2" a="1"/>
  <c r="H1060" i="2" s="1"/>
  <c r="G1060" i="2" a="1"/>
  <c r="G1060" i="2" s="1"/>
  <c r="J1060" i="2" a="1"/>
  <c r="J1060" i="2" s="1"/>
  <c r="D1168" i="2"/>
  <c r="D1282" i="2" s="1"/>
  <c r="I1054" i="2" a="1"/>
  <c r="I1054" i="2" s="1"/>
  <c r="H1054" i="2" a="1"/>
  <c r="H1054" i="2" s="1"/>
  <c r="G1054" i="2" a="1"/>
  <c r="G1054" i="2" s="1"/>
  <c r="J1054" i="2" a="1"/>
  <c r="J1054" i="2" s="1"/>
  <c r="D1259" i="2"/>
  <c r="D1373" i="2" s="1"/>
  <c r="J1145" i="2" a="1"/>
  <c r="J1145" i="2" s="1"/>
  <c r="I1145" i="2" a="1"/>
  <c r="I1145" i="2" s="1"/>
  <c r="G1145" i="2" a="1"/>
  <c r="G1145" i="2" s="1"/>
  <c r="H1145" i="2" a="1"/>
  <c r="H1145" i="2" s="1"/>
  <c r="D1201" i="2"/>
  <c r="D1315" i="2" s="1"/>
  <c r="H1087" i="2" a="1"/>
  <c r="H1087" i="2" s="1"/>
  <c r="G1087" i="2" a="1"/>
  <c r="G1087" i="2" s="1"/>
  <c r="I1087" i="2" a="1"/>
  <c r="I1087" i="2" s="1"/>
  <c r="J1087" i="2" a="1"/>
  <c r="J1087" i="2" s="1"/>
  <c r="D1254" i="2"/>
  <c r="D1368" i="2" s="1"/>
  <c r="I1140" i="2" a="1"/>
  <c r="I1140" i="2" s="1"/>
  <c r="H1140" i="2" a="1"/>
  <c r="H1140" i="2" s="1"/>
  <c r="G1140" i="2" a="1"/>
  <c r="G1140" i="2" s="1"/>
  <c r="J1140" i="2" a="1"/>
  <c r="J1140" i="2" s="1"/>
  <c r="J1318" i="2" l="1" a="1"/>
  <c r="J1318" i="2" s="1"/>
  <c r="G1318" i="2" a="1"/>
  <c r="G1318" i="2" s="1"/>
  <c r="I1318" i="2" a="1"/>
  <c r="I1318" i="2" s="1"/>
  <c r="H1318" i="2" a="1"/>
  <c r="H1318" i="2" s="1"/>
  <c r="G1349" i="2" a="1"/>
  <c r="G1349" i="2" s="1"/>
  <c r="J1349" i="2" a="1"/>
  <c r="J1349" i="2" s="1"/>
  <c r="I1349" i="2" a="1"/>
  <c r="I1349" i="2" s="1"/>
  <c r="H1349" i="2" a="1"/>
  <c r="H1349" i="2" s="1"/>
  <c r="H1300" i="2" a="1"/>
  <c r="H1300" i="2" s="1"/>
  <c r="G1300" i="2" a="1"/>
  <c r="G1300" i="2" s="1"/>
  <c r="J1300" i="2" a="1"/>
  <c r="J1300" i="2" s="1"/>
  <c r="I1300" i="2" a="1"/>
  <c r="I1300" i="2" s="1"/>
  <c r="H1310" i="2" a="1"/>
  <c r="H1310" i="2" s="1"/>
  <c r="G1310" i="2" a="1"/>
  <c r="G1310" i="2" s="1"/>
  <c r="J1310" i="2" a="1"/>
  <c r="J1310" i="2" s="1"/>
  <c r="I1310" i="2" a="1"/>
  <c r="I1310" i="2" s="1"/>
  <c r="G1342" i="2" a="1"/>
  <c r="G1342" i="2" s="1"/>
  <c r="H1342" i="2" a="1"/>
  <c r="H1342" i="2" s="1"/>
  <c r="I1342" i="2" a="1"/>
  <c r="I1342" i="2" s="1"/>
  <c r="J1342" i="2" a="1"/>
  <c r="J1342" i="2" s="1"/>
  <c r="G1327" i="2" a="1"/>
  <c r="G1327" i="2" s="1"/>
  <c r="I1327" i="2" a="1"/>
  <c r="I1327" i="2" s="1"/>
  <c r="J1327" i="2" a="1"/>
  <c r="J1327" i="2" s="1"/>
  <c r="H1327" i="2" a="1"/>
  <c r="H1327" i="2" s="1"/>
  <c r="I1372" i="2" a="1"/>
  <c r="I1372" i="2" s="1"/>
  <c r="G1372" i="2" a="1"/>
  <c r="G1372" i="2" s="1"/>
  <c r="J1372" i="2" a="1"/>
  <c r="J1372" i="2" s="1"/>
  <c r="H1372" i="2" a="1"/>
  <c r="H1372" i="2" s="1"/>
  <c r="H1330" i="2" a="1"/>
  <c r="H1330" i="2" s="1"/>
  <c r="I1330" i="2" a="1"/>
  <c r="I1330" i="2" s="1"/>
  <c r="G1330" i="2" a="1"/>
  <c r="G1330" i="2" s="1"/>
  <c r="J1330" i="2" a="1"/>
  <c r="J1330" i="2" s="1"/>
  <c r="J1371" i="2" a="1"/>
  <c r="J1371" i="2" s="1"/>
  <c r="G1371" i="2" a="1"/>
  <c r="G1371" i="2" s="1"/>
  <c r="I1371" i="2" a="1"/>
  <c r="I1371" i="2" s="1"/>
  <c r="H1371" i="2" a="1"/>
  <c r="H1371" i="2" s="1"/>
  <c r="I1283" i="2" a="1"/>
  <c r="I1283" i="2" s="1"/>
  <c r="J1283" i="2" a="1"/>
  <c r="J1283" i="2" s="1"/>
  <c r="H1283" i="2" a="1"/>
  <c r="H1283" i="2" s="1"/>
  <c r="G1283" i="2" a="1"/>
  <c r="G1283" i="2" s="1"/>
  <c r="G1306" i="2" a="1"/>
  <c r="G1306" i="2" s="1"/>
  <c r="I1306" i="2" a="1"/>
  <c r="I1306" i="2" s="1"/>
  <c r="H1306" i="2" a="1"/>
  <c r="H1306" i="2" s="1"/>
  <c r="J1306" i="2" a="1"/>
  <c r="J1306" i="2" s="1"/>
  <c r="H1264" i="2" a="1"/>
  <c r="H1264" i="2" s="1"/>
  <c r="J1264" i="2" a="1"/>
  <c r="J1264" i="2" s="1"/>
  <c r="I1264" i="2" a="1"/>
  <c r="I1264" i="2" s="1"/>
  <c r="G1264" i="2" a="1"/>
  <c r="G1264" i="2" s="1"/>
  <c r="J1277" i="2" a="1"/>
  <c r="J1277" i="2" s="1"/>
  <c r="G1277" i="2" a="1"/>
  <c r="G1277" i="2" s="1"/>
  <c r="I1277" i="2" a="1"/>
  <c r="I1277" i="2" s="1"/>
  <c r="H1277" i="2" a="1"/>
  <c r="H1277" i="2" s="1"/>
  <c r="J1352" i="2" a="1"/>
  <c r="J1352" i="2" s="1"/>
  <c r="I1352" i="2" a="1"/>
  <c r="I1352" i="2" s="1"/>
  <c r="G1352" i="2" a="1"/>
  <c r="G1352" i="2" s="1"/>
  <c r="H1352" i="2" a="1"/>
  <c r="H1352" i="2" s="1"/>
  <c r="I1334" i="2" a="1"/>
  <c r="I1334" i="2" s="1"/>
  <c r="H1334" i="2" a="1"/>
  <c r="H1334" i="2" s="1"/>
  <c r="G1334" i="2" a="1"/>
  <c r="G1334" i="2" s="1"/>
  <c r="J1334" i="2" a="1"/>
  <c r="J1334" i="2" s="1"/>
  <c r="J1360" i="2" a="1"/>
  <c r="J1360" i="2" s="1"/>
  <c r="H1360" i="2" a="1"/>
  <c r="H1360" i="2" s="1"/>
  <c r="G1360" i="2" a="1"/>
  <c r="G1360" i="2" s="1"/>
  <c r="I1360" i="2" a="1"/>
  <c r="I1360" i="2" s="1"/>
  <c r="J1328" i="2" a="1"/>
  <c r="J1328" i="2" s="1"/>
  <c r="G1328" i="2" a="1"/>
  <c r="G1328" i="2" s="1"/>
  <c r="H1328" i="2" a="1"/>
  <c r="H1328" i="2" s="1"/>
  <c r="I1328" i="2" a="1"/>
  <c r="I1328" i="2" s="1"/>
  <c r="I1296" i="2" a="1"/>
  <c r="I1296" i="2" s="1"/>
  <c r="G1296" i="2" a="1"/>
  <c r="G1296" i="2" s="1"/>
  <c r="J1296" i="2" a="1"/>
  <c r="J1296" i="2" s="1"/>
  <c r="H1296" i="2" a="1"/>
  <c r="H1296" i="2" s="1"/>
  <c r="J1311" i="2" a="1"/>
  <c r="J1311" i="2" s="1"/>
  <c r="I1311" i="2" a="1"/>
  <c r="I1311" i="2" s="1"/>
  <c r="H1311" i="2" a="1"/>
  <c r="H1311" i="2" s="1"/>
  <c r="G1311" i="2" a="1"/>
  <c r="G1311" i="2" s="1"/>
  <c r="J1288" i="2" a="1"/>
  <c r="J1288" i="2" s="1"/>
  <c r="H1288" i="2" a="1"/>
  <c r="H1288" i="2" s="1"/>
  <c r="I1288" i="2" a="1"/>
  <c r="I1288" i="2" s="1"/>
  <c r="G1288" i="2" a="1"/>
  <c r="G1288" i="2" s="1"/>
  <c r="J1373" i="2" a="1"/>
  <c r="J1373" i="2" s="1"/>
  <c r="I1373" i="2" a="1"/>
  <c r="I1373" i="2" s="1"/>
  <c r="H1373" i="2" a="1"/>
  <c r="H1373" i="2" s="1"/>
  <c r="G1373" i="2" a="1"/>
  <c r="G1373" i="2" s="1"/>
  <c r="G1320" i="2" a="1"/>
  <c r="G1320" i="2" s="1"/>
  <c r="J1320" i="2" a="1"/>
  <c r="J1320" i="2" s="1"/>
  <c r="I1320" i="2" a="1"/>
  <c r="I1320" i="2" s="1"/>
  <c r="H1320" i="2" a="1"/>
  <c r="H1320" i="2" s="1"/>
  <c r="H1290" i="2" a="1"/>
  <c r="H1290" i="2" s="1"/>
  <c r="J1290" i="2" a="1"/>
  <c r="J1290" i="2" s="1"/>
  <c r="I1290" i="2" a="1"/>
  <c r="I1290" i="2" s="1"/>
  <c r="G1290" i="2" a="1"/>
  <c r="G1290" i="2" s="1"/>
  <c r="G1363" i="2" a="1"/>
  <c r="G1363" i="2" s="1"/>
  <c r="I1363" i="2" a="1"/>
  <c r="I1363" i="2" s="1"/>
  <c r="H1363" i="2" a="1"/>
  <c r="H1363" i="2" s="1"/>
  <c r="J1363" i="2" a="1"/>
  <c r="J1363" i="2" s="1"/>
  <c r="I1361" i="2" a="1"/>
  <c r="I1361" i="2" s="1"/>
  <c r="H1361" i="2" a="1"/>
  <c r="H1361" i="2" s="1"/>
  <c r="G1361" i="2" a="1"/>
  <c r="G1361" i="2" s="1"/>
  <c r="J1361" i="2" a="1"/>
  <c r="J1361" i="2" s="1"/>
  <c r="I1281" i="2" a="1"/>
  <c r="I1281" i="2" s="1"/>
  <c r="J1281" i="2" a="1"/>
  <c r="J1281" i="2" s="1"/>
  <c r="G1281" i="2" a="1"/>
  <c r="G1281" i="2" s="1"/>
  <c r="H1281" i="2" a="1"/>
  <c r="H1281" i="2" s="1"/>
  <c r="G1354" i="2" a="1"/>
  <c r="G1354" i="2" s="1"/>
  <c r="I1354" i="2" a="1"/>
  <c r="I1354" i="2" s="1"/>
  <c r="J1354" i="2" a="1"/>
  <c r="J1354" i="2" s="1"/>
  <c r="H1354" i="2" a="1"/>
  <c r="H1354" i="2" s="1"/>
  <c r="G1343" i="2" a="1"/>
  <c r="G1343" i="2" s="1"/>
  <c r="J1343" i="2" a="1"/>
  <c r="J1343" i="2" s="1"/>
  <c r="I1343" i="2" a="1"/>
  <c r="I1343" i="2" s="1"/>
  <c r="H1343" i="2" a="1"/>
  <c r="H1343" i="2" s="1"/>
  <c r="J1335" i="2" a="1"/>
  <c r="J1335" i="2" s="1"/>
  <c r="I1335" i="2" a="1"/>
  <c r="I1335" i="2" s="1"/>
  <c r="H1335" i="2" a="1"/>
  <c r="H1335" i="2" s="1"/>
  <c r="G1335" i="2" a="1"/>
  <c r="G1335" i="2" s="1"/>
  <c r="G1340" i="2" a="1"/>
  <c r="G1340" i="2" s="1"/>
  <c r="H1340" i="2" a="1"/>
  <c r="H1340" i="2" s="1"/>
  <c r="I1340" i="2" a="1"/>
  <c r="I1340" i="2" s="1"/>
  <c r="J1340" i="2" a="1"/>
  <c r="J1340" i="2" s="1"/>
  <c r="H1337" i="2" a="1"/>
  <c r="H1337" i="2" s="1"/>
  <c r="G1337" i="2" a="1"/>
  <c r="G1337" i="2" s="1"/>
  <c r="J1337" i="2" a="1"/>
  <c r="J1337" i="2" s="1"/>
  <c r="I1337" i="2" a="1"/>
  <c r="I1337" i="2" s="1"/>
  <c r="J1275" i="2" a="1"/>
  <c r="J1275" i="2" s="1"/>
  <c r="I1275" i="2" a="1"/>
  <c r="I1275" i="2" s="1"/>
  <c r="H1275" i="2" a="1"/>
  <c r="H1275" i="2" s="1"/>
  <c r="G1275" i="2" a="1"/>
  <c r="G1275" i="2" s="1"/>
  <c r="G1263" i="2" a="1"/>
  <c r="G1263" i="2" s="1"/>
  <c r="J1263" i="2" a="1"/>
  <c r="J1263" i="2" s="1"/>
  <c r="I1263" i="2" a="1"/>
  <c r="I1263" i="2" s="1"/>
  <c r="H1263" i="2" a="1"/>
  <c r="H1263" i="2" s="1"/>
  <c r="H1331" i="2" a="1"/>
  <c r="H1331" i="2" s="1"/>
  <c r="I1331" i="2" a="1"/>
  <c r="I1331" i="2" s="1"/>
  <c r="J1331" i="2" a="1"/>
  <c r="J1331" i="2" s="1"/>
  <c r="G1331" i="2" a="1"/>
  <c r="G1331" i="2" s="1"/>
  <c r="G1332" i="2" a="1"/>
  <c r="G1332" i="2" s="1"/>
  <c r="J1332" i="2" a="1"/>
  <c r="J1332" i="2" s="1"/>
  <c r="I1332" i="2" a="1"/>
  <c r="I1332" i="2" s="1"/>
  <c r="H1332" i="2" a="1"/>
  <c r="H1332" i="2" s="1"/>
  <c r="H1351" i="2" a="1"/>
  <c r="H1351" i="2" s="1"/>
  <c r="J1351" i="2" a="1"/>
  <c r="J1351" i="2" s="1"/>
  <c r="I1351" i="2" a="1"/>
  <c r="I1351" i="2" s="1"/>
  <c r="G1351" i="2" a="1"/>
  <c r="G1351" i="2" s="1"/>
  <c r="H1269" i="2" a="1"/>
  <c r="H1269" i="2" s="1"/>
  <c r="I1269" i="2" a="1"/>
  <c r="I1269" i="2" s="1"/>
  <c r="G1269" i="2" a="1"/>
  <c r="G1269" i="2" s="1"/>
  <c r="J1269" i="2" a="1"/>
  <c r="J1269" i="2" s="1"/>
  <c r="H1317" i="2" a="1"/>
  <c r="H1317" i="2" s="1"/>
  <c r="I1317" i="2" a="1"/>
  <c r="I1317" i="2" s="1"/>
  <c r="J1317" i="2" a="1"/>
  <c r="J1317" i="2" s="1"/>
  <c r="G1317" i="2" a="1"/>
  <c r="G1317" i="2" s="1"/>
  <c r="I1293" i="2" a="1"/>
  <c r="I1293" i="2" s="1"/>
  <c r="J1293" i="2" a="1"/>
  <c r="J1293" i="2" s="1"/>
  <c r="G1293" i="2" a="1"/>
  <c r="G1293" i="2" s="1"/>
  <c r="H1293" i="2" a="1"/>
  <c r="H1293" i="2" s="1"/>
  <c r="I1305" i="2" a="1"/>
  <c r="I1305" i="2" s="1"/>
  <c r="J1305" i="2" a="1"/>
  <c r="J1305" i="2" s="1"/>
  <c r="G1305" i="2" a="1"/>
  <c r="G1305" i="2" s="1"/>
  <c r="H1305" i="2" a="1"/>
  <c r="H1305" i="2" s="1"/>
  <c r="I1329" i="2" a="1"/>
  <c r="I1329" i="2" s="1"/>
  <c r="J1329" i="2" a="1"/>
  <c r="J1329" i="2" s="1"/>
  <c r="G1329" i="2" a="1"/>
  <c r="G1329" i="2" s="1"/>
  <c r="H1329" i="2" a="1"/>
  <c r="H1329" i="2" s="1"/>
  <c r="H1369" i="2" a="1"/>
  <c r="H1369" i="2" s="1"/>
  <c r="G1369" i="2" a="1"/>
  <c r="G1369" i="2" s="1"/>
  <c r="J1369" i="2" a="1"/>
  <c r="J1369" i="2" s="1"/>
  <c r="I1369" i="2" a="1"/>
  <c r="I1369" i="2" s="1"/>
  <c r="G1358" i="2" a="1"/>
  <c r="G1358" i="2" s="1"/>
  <c r="H1358" i="2" a="1"/>
  <c r="H1358" i="2" s="1"/>
  <c r="I1358" i="2" a="1"/>
  <c r="I1358" i="2" s="1"/>
  <c r="J1358" i="2" a="1"/>
  <c r="J1358" i="2" s="1"/>
  <c r="H1291" i="2" a="1"/>
  <c r="H1291" i="2" s="1"/>
  <c r="J1291" i="2" a="1"/>
  <c r="J1291" i="2" s="1"/>
  <c r="I1291" i="2" a="1"/>
  <c r="I1291" i="2" s="1"/>
  <c r="G1291" i="2" a="1"/>
  <c r="G1291" i="2" s="1"/>
  <c r="G1284" i="2" a="1"/>
  <c r="G1284" i="2" s="1"/>
  <c r="J1284" i="2" a="1"/>
  <c r="J1284" i="2" s="1"/>
  <c r="I1284" i="2" a="1"/>
  <c r="I1284" i="2" s="1"/>
  <c r="H1284" i="2" a="1"/>
  <c r="H1284" i="2" s="1"/>
  <c r="H1274" i="2" a="1"/>
  <c r="H1274" i="2" s="1"/>
  <c r="G1274" i="2" a="1"/>
  <c r="G1274" i="2" s="1"/>
  <c r="J1274" i="2" a="1"/>
  <c r="J1274" i="2" s="1"/>
  <c r="I1274" i="2" a="1"/>
  <c r="I1274" i="2" s="1"/>
  <c r="G1316" i="2" a="1"/>
  <c r="G1316" i="2" s="1"/>
  <c r="J1316" i="2" a="1"/>
  <c r="J1316" i="2" s="1"/>
  <c r="I1316" i="2" a="1"/>
  <c r="I1316" i="2" s="1"/>
  <c r="H1316" i="2" a="1"/>
  <c r="H1316" i="2" s="1"/>
  <c r="J1302" i="2" a="1"/>
  <c r="J1302" i="2" s="1"/>
  <c r="H1302" i="2" a="1"/>
  <c r="H1302" i="2" s="1"/>
  <c r="I1302" i="2" a="1"/>
  <c r="I1302" i="2" s="1"/>
  <c r="G1302" i="2" a="1"/>
  <c r="G1302" i="2" s="1"/>
  <c r="H1278" i="2" a="1"/>
  <c r="H1278" i="2" s="1"/>
  <c r="J1278" i="2" a="1"/>
  <c r="J1278" i="2" s="1"/>
  <c r="I1278" i="2" a="1"/>
  <c r="I1278" i="2" s="1"/>
  <c r="G1278" i="2" a="1"/>
  <c r="G1278" i="2" s="1"/>
  <c r="G1312" i="2" a="1"/>
  <c r="G1312" i="2" s="1"/>
  <c r="H1312" i="2" a="1"/>
  <c r="H1312" i="2" s="1"/>
  <c r="J1312" i="2" a="1"/>
  <c r="J1312" i="2" s="1"/>
  <c r="I1312" i="2" a="1"/>
  <c r="I1312" i="2" s="1"/>
  <c r="G1265" i="2" a="1"/>
  <c r="G1265" i="2" s="1"/>
  <c r="J1265" i="2" a="1"/>
  <c r="J1265" i="2" s="1"/>
  <c r="I1265" i="2" a="1"/>
  <c r="I1265" i="2" s="1"/>
  <c r="H1265" i="2" a="1"/>
  <c r="H1265" i="2" s="1"/>
  <c r="I1365" i="2" a="1"/>
  <c r="I1365" i="2" s="1"/>
  <c r="H1365" i="2" a="1"/>
  <c r="H1365" i="2" s="1"/>
  <c r="J1365" i="2" a="1"/>
  <c r="J1365" i="2" s="1"/>
  <c r="G1365" i="2" a="1"/>
  <c r="G1365" i="2" s="1"/>
  <c r="I1273" i="2" a="1"/>
  <c r="I1273" i="2" s="1"/>
  <c r="J1273" i="2" a="1"/>
  <c r="J1273" i="2" s="1"/>
  <c r="H1273" i="2" a="1"/>
  <c r="H1273" i="2" s="1"/>
  <c r="G1273" i="2" a="1"/>
  <c r="G1273" i="2" s="1"/>
  <c r="H1322" i="2" a="1"/>
  <c r="H1322" i="2" s="1"/>
  <c r="G1322" i="2" a="1"/>
  <c r="G1322" i="2" s="1"/>
  <c r="J1322" i="2" a="1"/>
  <c r="J1322" i="2" s="1"/>
  <c r="I1322" i="2" a="1"/>
  <c r="I1322" i="2" s="1"/>
  <c r="J1289" i="2" a="1"/>
  <c r="J1289" i="2" s="1"/>
  <c r="G1289" i="2" a="1"/>
  <c r="G1289" i="2" s="1"/>
  <c r="I1289" i="2" a="1"/>
  <c r="I1289" i="2" s="1"/>
  <c r="H1289" i="2" a="1"/>
  <c r="H1289" i="2" s="1"/>
  <c r="J1270" i="2" a="1"/>
  <c r="J1270" i="2" s="1"/>
  <c r="I1270" i="2" a="1"/>
  <c r="I1270" i="2" s="1"/>
  <c r="H1270" i="2" a="1"/>
  <c r="H1270" i="2" s="1"/>
  <c r="G1270" i="2" a="1"/>
  <c r="G1270" i="2" s="1"/>
  <c r="G1266" i="2" a="1"/>
  <c r="G1266" i="2" s="1"/>
  <c r="J1266" i="2" a="1"/>
  <c r="J1266" i="2" s="1"/>
  <c r="I1266" i="2" a="1"/>
  <c r="I1266" i="2" s="1"/>
  <c r="H1266" i="2" a="1"/>
  <c r="H1266" i="2" s="1"/>
  <c r="J1280" i="2" a="1"/>
  <c r="J1280" i="2" s="1"/>
  <c r="I1280" i="2" a="1"/>
  <c r="I1280" i="2" s="1"/>
  <c r="H1280" i="2" a="1"/>
  <c r="H1280" i="2" s="1"/>
  <c r="G1280" i="2" a="1"/>
  <c r="G1280" i="2" s="1"/>
  <c r="J1303" i="2" a="1"/>
  <c r="J1303" i="2" s="1"/>
  <c r="I1303" i="2" a="1"/>
  <c r="I1303" i="2" s="1"/>
  <c r="H1303" i="2" a="1"/>
  <c r="H1303" i="2" s="1"/>
  <c r="G1303" i="2" a="1"/>
  <c r="G1303" i="2" s="1"/>
  <c r="I1368" i="2" a="1"/>
  <c r="I1368" i="2" s="1"/>
  <c r="J1368" i="2" a="1"/>
  <c r="J1368" i="2" s="1"/>
  <c r="G1368" i="2" a="1"/>
  <c r="G1368" i="2" s="1"/>
  <c r="H1368" i="2" a="1"/>
  <c r="H1368" i="2" s="1"/>
  <c r="G1356" i="2" a="1"/>
  <c r="G1356" i="2" s="1"/>
  <c r="I1356" i="2" a="1"/>
  <c r="I1356" i="2" s="1"/>
  <c r="H1356" i="2" a="1"/>
  <c r="H1356" i="2" s="1"/>
  <c r="J1356" i="2" a="1"/>
  <c r="J1356" i="2" s="1"/>
  <c r="G1282" i="2" a="1"/>
  <c r="G1282" i="2" s="1"/>
  <c r="J1282" i="2" a="1"/>
  <c r="J1282" i="2" s="1"/>
  <c r="I1282" i="2" a="1"/>
  <c r="I1282" i="2" s="1"/>
  <c r="H1282" i="2" a="1"/>
  <c r="H1282" i="2" s="1"/>
  <c r="I1357" i="2" a="1"/>
  <c r="I1357" i="2" s="1"/>
  <c r="J1357" i="2" a="1"/>
  <c r="J1357" i="2" s="1"/>
  <c r="G1357" i="2" a="1"/>
  <c r="G1357" i="2" s="1"/>
  <c r="H1357" i="2" a="1"/>
  <c r="H1357" i="2" s="1"/>
  <c r="H1279" i="2" a="1"/>
  <c r="H1279" i="2" s="1"/>
  <c r="G1279" i="2" a="1"/>
  <c r="G1279" i="2" s="1"/>
  <c r="I1279" i="2" a="1"/>
  <c r="I1279" i="2" s="1"/>
  <c r="J1279" i="2" a="1"/>
  <c r="J1279" i="2" s="1"/>
  <c r="I1359" i="2" a="1"/>
  <c r="I1359" i="2" s="1"/>
  <c r="H1359" i="2" a="1"/>
  <c r="H1359" i="2" s="1"/>
  <c r="G1359" i="2" a="1"/>
  <c r="G1359" i="2" s="1"/>
  <c r="J1359" i="2" a="1"/>
  <c r="J1359" i="2" s="1"/>
  <c r="I1374" i="2" a="1"/>
  <c r="I1374" i="2" s="1"/>
  <c r="G1374" i="2" a="1"/>
  <c r="G1374" i="2" s="1"/>
  <c r="H1374" i="2" a="1"/>
  <c r="H1374" i="2" s="1"/>
  <c r="J1374" i="2" a="1"/>
  <c r="J1374" i="2" s="1"/>
  <c r="I1319" i="2" a="1"/>
  <c r="I1319" i="2" s="1"/>
  <c r="J1319" i="2" a="1"/>
  <c r="J1319" i="2" s="1"/>
  <c r="H1319" i="2" a="1"/>
  <c r="H1319" i="2" s="1"/>
  <c r="G1319" i="2" a="1"/>
  <c r="G1319" i="2" s="1"/>
  <c r="G1324" i="2" a="1"/>
  <c r="G1324" i="2" s="1"/>
  <c r="J1324" i="2" a="1"/>
  <c r="J1324" i="2" s="1"/>
  <c r="H1324" i="2" a="1"/>
  <c r="H1324" i="2" s="1"/>
  <c r="I1324" i="2" a="1"/>
  <c r="I1324" i="2" s="1"/>
  <c r="I1367" i="2" a="1"/>
  <c r="I1367" i="2" s="1"/>
  <c r="H1367" i="2" a="1"/>
  <c r="H1367" i="2" s="1"/>
  <c r="G1367" i="2" a="1"/>
  <c r="G1367" i="2" s="1"/>
  <c r="J1367" i="2" a="1"/>
  <c r="J1367" i="2" s="1"/>
  <c r="J1285" i="2" a="1"/>
  <c r="J1285" i="2" s="1"/>
  <c r="G1285" i="2" a="1"/>
  <c r="G1285" i="2" s="1"/>
  <c r="I1285" i="2" a="1"/>
  <c r="I1285" i="2" s="1"/>
  <c r="H1285" i="2" a="1"/>
  <c r="H1285" i="2" s="1"/>
  <c r="G1272" i="2" a="1"/>
  <c r="G1272" i="2" s="1"/>
  <c r="J1272" i="2" a="1"/>
  <c r="J1272" i="2" s="1"/>
  <c r="I1272" i="2" a="1"/>
  <c r="I1272" i="2" s="1"/>
  <c r="H1272" i="2" a="1"/>
  <c r="H1272" i="2" s="1"/>
  <c r="H1323" i="2" a="1"/>
  <c r="H1323" i="2" s="1"/>
  <c r="G1323" i="2" a="1"/>
  <c r="G1323" i="2" s="1"/>
  <c r="J1323" i="2" a="1"/>
  <c r="J1323" i="2" s="1"/>
  <c r="I1323" i="2" a="1"/>
  <c r="I1323" i="2" s="1"/>
  <c r="J1276" i="2" a="1"/>
  <c r="J1276" i="2" s="1"/>
  <c r="H1276" i="2" a="1"/>
  <c r="H1276" i="2" s="1"/>
  <c r="I1276" i="2" a="1"/>
  <c r="I1276" i="2" s="1"/>
  <c r="G1276" i="2" a="1"/>
  <c r="G1276" i="2" s="1"/>
  <c r="I1298" i="2" a="1"/>
  <c r="I1298" i="2" s="1"/>
  <c r="H1298" i="2" a="1"/>
  <c r="H1298" i="2" s="1"/>
  <c r="G1298" i="2" a="1"/>
  <c r="G1298" i="2" s="1"/>
  <c r="J1298" i="2" a="1"/>
  <c r="J1298" i="2" s="1"/>
  <c r="J1299" i="2" a="1"/>
  <c r="J1299" i="2" s="1"/>
  <c r="I1299" i="2" a="1"/>
  <c r="I1299" i="2" s="1"/>
  <c r="H1299" i="2" a="1"/>
  <c r="H1299" i="2" s="1"/>
  <c r="G1299" i="2" a="1"/>
  <c r="G1299" i="2" s="1"/>
  <c r="G1286" i="2" a="1"/>
  <c r="G1286" i="2" s="1"/>
  <c r="J1286" i="2" a="1"/>
  <c r="J1286" i="2" s="1"/>
  <c r="I1286" i="2" a="1"/>
  <c r="I1286" i="2" s="1"/>
  <c r="H1286" i="2" a="1"/>
  <c r="H1286" i="2" s="1"/>
  <c r="I1355" i="2" a="1"/>
  <c r="I1355" i="2" s="1"/>
  <c r="H1355" i="2" a="1"/>
  <c r="H1355" i="2" s="1"/>
  <c r="J1355" i="2" a="1"/>
  <c r="J1355" i="2" s="1"/>
  <c r="G1355" i="2" a="1"/>
  <c r="G1355" i="2" s="1"/>
  <c r="H1346" i="2" a="1"/>
  <c r="H1346" i="2" s="1"/>
  <c r="G1346" i="2" a="1"/>
  <c r="G1346" i="2" s="1"/>
  <c r="I1346" i="2" a="1"/>
  <c r="I1346" i="2" s="1"/>
  <c r="J1346" i="2" a="1"/>
  <c r="J1346" i="2" s="1"/>
  <c r="I1348" i="2" a="1"/>
  <c r="I1348" i="2" s="1"/>
  <c r="J1348" i="2" a="1"/>
  <c r="J1348" i="2" s="1"/>
  <c r="H1348" i="2" a="1"/>
  <c r="H1348" i="2" s="1"/>
  <c r="G1348" i="2" a="1"/>
  <c r="G1348" i="2" s="1"/>
  <c r="H1339" i="2" a="1"/>
  <c r="H1339" i="2" s="1"/>
  <c r="J1339" i="2" a="1"/>
  <c r="J1339" i="2" s="1"/>
  <c r="G1339" i="2" a="1"/>
  <c r="G1339" i="2" s="1"/>
  <c r="I1339" i="2" a="1"/>
  <c r="I1339" i="2" s="1"/>
  <c r="J1350" i="2" a="1"/>
  <c r="J1350" i="2" s="1"/>
  <c r="H1350" i="2" a="1"/>
  <c r="H1350" i="2" s="1"/>
  <c r="G1350" i="2" a="1"/>
  <c r="G1350" i="2" s="1"/>
  <c r="I1350" i="2" a="1"/>
  <c r="I1350" i="2" s="1"/>
  <c r="G1294" i="2" a="1"/>
  <c r="G1294" i="2" s="1"/>
  <c r="J1294" i="2" a="1"/>
  <c r="J1294" i="2" s="1"/>
  <c r="I1294" i="2" a="1"/>
  <c r="I1294" i="2" s="1"/>
  <c r="H1294" i="2" a="1"/>
  <c r="H1294" i="2" s="1"/>
  <c r="G1295" i="2" a="1"/>
  <c r="G1295" i="2" s="1"/>
  <c r="H1295" i="2" a="1"/>
  <c r="H1295" i="2" s="1"/>
  <c r="J1295" i="2" a="1"/>
  <c r="J1295" i="2" s="1"/>
  <c r="I1295" i="2" a="1"/>
  <c r="I1295" i="2" s="1"/>
  <c r="J1345" i="2" a="1"/>
  <c r="J1345" i="2" s="1"/>
  <c r="I1345" i="2" a="1"/>
  <c r="I1345" i="2" s="1"/>
  <c r="H1345" i="2" a="1"/>
  <c r="H1345" i="2" s="1"/>
  <c r="G1345" i="2" a="1"/>
  <c r="G1345" i="2" s="1"/>
  <c r="I1366" i="2" a="1"/>
  <c r="I1366" i="2" s="1"/>
  <c r="G1366" i="2" a="1"/>
  <c r="G1366" i="2" s="1"/>
  <c r="J1366" i="2" a="1"/>
  <c r="J1366" i="2" s="1"/>
  <c r="H1366" i="2" a="1"/>
  <c r="H1366" i="2" s="1"/>
  <c r="G1271" i="2" a="1"/>
  <c r="G1271" i="2" s="1"/>
  <c r="J1271" i="2" a="1"/>
  <c r="J1271" i="2" s="1"/>
  <c r="I1271" i="2" a="1"/>
  <c r="I1271" i="2" s="1"/>
  <c r="H1271" i="2" a="1"/>
  <c r="H1271" i="2" s="1"/>
  <c r="I1321" i="2" a="1"/>
  <c r="I1321" i="2" s="1"/>
  <c r="J1321" i="2" a="1"/>
  <c r="J1321" i="2" s="1"/>
  <c r="G1321" i="2" a="1"/>
  <c r="G1321" i="2" s="1"/>
  <c r="H1321" i="2" a="1"/>
  <c r="H1321" i="2" s="1"/>
  <c r="J1338" i="2" a="1"/>
  <c r="J1338" i="2" s="1"/>
  <c r="G1338" i="2" a="1"/>
  <c r="G1338" i="2" s="1"/>
  <c r="H1338" i="2" a="1"/>
  <c r="H1338" i="2" s="1"/>
  <c r="I1338" i="2" a="1"/>
  <c r="I1338" i="2" s="1"/>
  <c r="H1301" i="2" a="1"/>
  <c r="H1301" i="2" s="1"/>
  <c r="G1301" i="2" a="1"/>
  <c r="G1301" i="2" s="1"/>
  <c r="J1301" i="2" a="1"/>
  <c r="J1301" i="2" s="1"/>
  <c r="I1301" i="2" a="1"/>
  <c r="I1301" i="2" s="1"/>
  <c r="H1325" i="2" a="1"/>
  <c r="H1325" i="2" s="1"/>
  <c r="G1325" i="2" a="1"/>
  <c r="G1325" i="2" s="1"/>
  <c r="J1325" i="2" a="1"/>
  <c r="J1325" i="2" s="1"/>
  <c r="I1325" i="2" a="1"/>
  <c r="I1325" i="2" s="1"/>
  <c r="H1336" i="2" a="1"/>
  <c r="H1336" i="2" s="1"/>
  <c r="G1336" i="2" a="1"/>
  <c r="G1336" i="2" s="1"/>
  <c r="J1336" i="2" a="1"/>
  <c r="J1336" i="2" s="1"/>
  <c r="I1336" i="2" a="1"/>
  <c r="I1336" i="2" s="1"/>
  <c r="G1308" i="2" a="1"/>
  <c r="G1308" i="2" s="1"/>
  <c r="H1308" i="2" a="1"/>
  <c r="H1308" i="2" s="1"/>
  <c r="J1308" i="2" a="1"/>
  <c r="J1308" i="2" s="1"/>
  <c r="I1308" i="2" a="1"/>
  <c r="I1308" i="2" s="1"/>
  <c r="G1315" i="2" a="1"/>
  <c r="G1315" i="2" s="1"/>
  <c r="H1315" i="2" a="1"/>
  <c r="H1315" i="2" s="1"/>
  <c r="I1315" i="2" a="1"/>
  <c r="I1315" i="2" s="1"/>
  <c r="J1315" i="2" a="1"/>
  <c r="J1315" i="2" s="1"/>
  <c r="J1304" i="2" a="1"/>
  <c r="J1304" i="2" s="1"/>
  <c r="I1304" i="2" a="1"/>
  <c r="I1304" i="2" s="1"/>
  <c r="H1304" i="2" a="1"/>
  <c r="H1304" i="2" s="1"/>
  <c r="G1304" i="2" a="1"/>
  <c r="G1304" i="2" s="1"/>
  <c r="H1309" i="2" a="1"/>
  <c r="H1309" i="2" s="1"/>
  <c r="J1309" i="2" a="1"/>
  <c r="J1309" i="2" s="1"/>
  <c r="I1309" i="2" a="1"/>
  <c r="I1309" i="2" s="1"/>
  <c r="G1309" i="2" a="1"/>
  <c r="G1309" i="2" s="1"/>
  <c r="H1267" i="2" a="1"/>
  <c r="H1267" i="2" s="1"/>
  <c r="G1267" i="2" a="1"/>
  <c r="G1267" i="2" s="1"/>
  <c r="J1267" i="2" a="1"/>
  <c r="J1267" i="2" s="1"/>
  <c r="I1267" i="2" a="1"/>
  <c r="I1267" i="2" s="1"/>
  <c r="J1287" i="2" a="1"/>
  <c r="J1287" i="2" s="1"/>
  <c r="I1287" i="2" a="1"/>
  <c r="I1287" i="2" s="1"/>
  <c r="H1287" i="2" a="1"/>
  <c r="H1287" i="2" s="1"/>
  <c r="G1287" i="2" a="1"/>
  <c r="G1287" i="2" s="1"/>
  <c r="H1341" i="2" a="1"/>
  <c r="H1341" i="2" s="1"/>
  <c r="I1341" i="2" a="1"/>
  <c r="I1341" i="2" s="1"/>
  <c r="J1341" i="2" a="1"/>
  <c r="J1341" i="2" s="1"/>
  <c r="G1341" i="2" a="1"/>
  <c r="G1341" i="2" s="1"/>
  <c r="J1314" i="2" a="1"/>
  <c r="J1314" i="2" s="1"/>
  <c r="H1314" i="2" a="1"/>
  <c r="H1314" i="2" s="1"/>
  <c r="I1314" i="2" a="1"/>
  <c r="I1314" i="2" s="1"/>
  <c r="G1314" i="2" a="1"/>
  <c r="G1314" i="2" s="1"/>
  <c r="H1268" i="2" a="1"/>
  <c r="H1268" i="2" s="1"/>
  <c r="G1268" i="2" a="1"/>
  <c r="G1268" i="2" s="1"/>
  <c r="J1268" i="2" a="1"/>
  <c r="J1268" i="2" s="1"/>
  <c r="I1268" i="2" a="1"/>
  <c r="I1268" i="2" s="1"/>
  <c r="H1362" i="2" a="1"/>
  <c r="H1362" i="2" s="1"/>
  <c r="J1362" i="2" a="1"/>
  <c r="J1362" i="2" s="1"/>
  <c r="G1362" i="2" a="1"/>
  <c r="G1362" i="2" s="1"/>
  <c r="I1362" i="2" a="1"/>
  <c r="I1362" i="2" s="1"/>
  <c r="H1297" i="2" a="1"/>
  <c r="H1297" i="2" s="1"/>
  <c r="J1297" i="2" a="1"/>
  <c r="J1297" i="2" s="1"/>
  <c r="I1297" i="2" a="1"/>
  <c r="I1297" i="2" s="1"/>
  <c r="G1297" i="2" a="1"/>
  <c r="G1297" i="2" s="1"/>
  <c r="H1313" i="2" a="1"/>
  <c r="H1313" i="2" s="1"/>
  <c r="J1313" i="2" a="1"/>
  <c r="J1313" i="2" s="1"/>
  <c r="I1313" i="2" a="1"/>
  <c r="I1313" i="2" s="1"/>
  <c r="G1313" i="2" a="1"/>
  <c r="G1313" i="2" s="1"/>
  <c r="G1292" i="2" a="1"/>
  <c r="G1292" i="2" s="1"/>
  <c r="J1292" i="2" a="1"/>
  <c r="J1292" i="2" s="1"/>
  <c r="I1292" i="2" a="1"/>
  <c r="I1292" i="2" s="1"/>
  <c r="H1292" i="2" a="1"/>
  <c r="H1292" i="2" s="1"/>
  <c r="H1262" i="2" a="1"/>
  <c r="H1262" i="2" s="1"/>
  <c r="G1262" i="2" a="1"/>
  <c r="G1262" i="2" s="1"/>
  <c r="J1262" i="2" a="1"/>
  <c r="J1262" i="2" s="1"/>
  <c r="I1262" i="2" a="1"/>
  <c r="I1262" i="2" s="1"/>
  <c r="G1333" i="2" a="1"/>
  <c r="G1333" i="2" s="1"/>
  <c r="J1333" i="2" a="1"/>
  <c r="J1333" i="2" s="1"/>
  <c r="H1333" i="2" a="1"/>
  <c r="H1333" i="2" s="1"/>
  <c r="I1333" i="2" a="1"/>
  <c r="I1333" i="2" s="1"/>
  <c r="I1326" i="2" a="1"/>
  <c r="I1326" i="2" s="1"/>
  <c r="J1326" i="2" a="1"/>
  <c r="J1326" i="2" s="1"/>
  <c r="H1326" i="2" a="1"/>
  <c r="H1326" i="2" s="1"/>
  <c r="G1326" i="2" a="1"/>
  <c r="G1326" i="2" s="1"/>
  <c r="I1353" i="2" a="1"/>
  <c r="I1353" i="2" s="1"/>
  <c r="J1353" i="2" a="1"/>
  <c r="J1353" i="2" s="1"/>
  <c r="G1353" i="2" a="1"/>
  <c r="G1353" i="2" s="1"/>
  <c r="H1353" i="2" a="1"/>
  <c r="H1353" i="2" s="1"/>
  <c r="I1307" i="2" a="1"/>
  <c r="I1307" i="2" s="1"/>
  <c r="H1307" i="2" a="1"/>
  <c r="H1307" i="2" s="1"/>
  <c r="J1307" i="2" a="1"/>
  <c r="J1307" i="2" s="1"/>
  <c r="G1307" i="2" a="1"/>
  <c r="G1307" i="2" s="1"/>
  <c r="J1364" i="2" a="1"/>
  <c r="J1364" i="2" s="1"/>
  <c r="I1364" i="2" a="1"/>
  <c r="I1364" i="2" s="1"/>
  <c r="G1364" i="2" a="1"/>
  <c r="G1364" i="2" s="1"/>
  <c r="H1364" i="2" a="1"/>
  <c r="H1364" i="2" s="1"/>
  <c r="H1344" i="2" a="1"/>
  <c r="H1344" i="2" s="1"/>
  <c r="I1344" i="2" a="1"/>
  <c r="I1344" i="2" s="1"/>
  <c r="J1344" i="2" a="1"/>
  <c r="J1344" i="2" s="1"/>
  <c r="G1344" i="2" a="1"/>
  <c r="G1344" i="2" s="1"/>
  <c r="G1347" i="2" a="1"/>
  <c r="G1347" i="2" s="1"/>
  <c r="I1347" i="2" a="1"/>
  <c r="I1347" i="2" s="1"/>
  <c r="J1347" i="2" a="1"/>
  <c r="J1347" i="2" s="1"/>
  <c r="H1347" i="2" a="1"/>
  <c r="H1347" i="2" s="1"/>
  <c r="J1169" i="2" a="1"/>
  <c r="J1169" i="2" s="1"/>
  <c r="H1169" i="2" a="1"/>
  <c r="H1169" i="2" s="1"/>
  <c r="G1169" i="2" a="1"/>
  <c r="G1169" i="2" s="1"/>
  <c r="I1169" i="2" a="1"/>
  <c r="I1169" i="2" s="1"/>
  <c r="J1259" i="2" a="1"/>
  <c r="J1259" i="2" s="1"/>
  <c r="I1259" i="2" a="1"/>
  <c r="I1259" i="2" s="1"/>
  <c r="H1259" i="2" a="1"/>
  <c r="H1259" i="2" s="1"/>
  <c r="G1259" i="2" a="1"/>
  <c r="G1259" i="2" s="1"/>
  <c r="J1254" i="2" a="1"/>
  <c r="J1254" i="2" s="1"/>
  <c r="I1254" i="2" a="1"/>
  <c r="I1254" i="2" s="1"/>
  <c r="H1254" i="2" a="1"/>
  <c r="H1254" i="2" s="1"/>
  <c r="G1254" i="2" a="1"/>
  <c r="G1254" i="2" s="1"/>
  <c r="J1242" i="2" a="1"/>
  <c r="J1242" i="2" s="1"/>
  <c r="I1242" i="2" a="1"/>
  <c r="I1242" i="2" s="1"/>
  <c r="H1242" i="2" a="1"/>
  <c r="H1242" i="2" s="1"/>
  <c r="G1242" i="2" a="1"/>
  <c r="G1242" i="2" s="1"/>
  <c r="J1223" i="2" a="1"/>
  <c r="J1223" i="2" s="1"/>
  <c r="I1223" i="2" a="1"/>
  <c r="I1223" i="2" s="1"/>
  <c r="H1223" i="2" a="1"/>
  <c r="H1223" i="2" s="1"/>
  <c r="G1223" i="2" a="1"/>
  <c r="G1223" i="2" s="1"/>
  <c r="J1161" i="2" a="1"/>
  <c r="J1161" i="2" s="1"/>
  <c r="G1161" i="2" a="1"/>
  <c r="G1161" i="2" s="1"/>
  <c r="H1161" i="2" a="1"/>
  <c r="H1161" i="2" s="1"/>
  <c r="I1161" i="2" a="1"/>
  <c r="I1161" i="2" s="1"/>
  <c r="G1149" i="2" a="1"/>
  <c r="G1149" i="2" s="1"/>
  <c r="J1149" i="2" a="1"/>
  <c r="J1149" i="2" s="1"/>
  <c r="H1149" i="2" a="1"/>
  <c r="H1149" i="2" s="1"/>
  <c r="I1149" i="2" a="1"/>
  <c r="I1149" i="2" s="1"/>
  <c r="J1217" i="2" a="1"/>
  <c r="J1217" i="2" s="1"/>
  <c r="I1217" i="2" a="1"/>
  <c r="I1217" i="2" s="1"/>
  <c r="H1217" i="2" a="1"/>
  <c r="H1217" i="2" s="1"/>
  <c r="G1217" i="2" a="1"/>
  <c r="G1217" i="2" s="1"/>
  <c r="J1218" i="2" a="1"/>
  <c r="J1218" i="2" s="1"/>
  <c r="I1218" i="2" a="1"/>
  <c r="I1218" i="2" s="1"/>
  <c r="H1218" i="2" a="1"/>
  <c r="H1218" i="2" s="1"/>
  <c r="G1218" i="2" a="1"/>
  <c r="G1218" i="2" s="1"/>
  <c r="J1237" i="2" a="1"/>
  <c r="J1237" i="2" s="1"/>
  <c r="I1237" i="2" a="1"/>
  <c r="I1237" i="2" s="1"/>
  <c r="H1237" i="2" a="1"/>
  <c r="H1237" i="2" s="1"/>
  <c r="G1237" i="2" a="1"/>
  <c r="G1237" i="2" s="1"/>
  <c r="I1155" i="2" a="1"/>
  <c r="I1155" i="2" s="1"/>
  <c r="H1155" i="2" a="1"/>
  <c r="H1155" i="2" s="1"/>
  <c r="G1155" i="2" a="1"/>
  <c r="G1155" i="2" s="1"/>
  <c r="J1155" i="2" a="1"/>
  <c r="J1155" i="2" s="1"/>
  <c r="H1191" i="2" a="1"/>
  <c r="H1191" i="2" s="1"/>
  <c r="G1191" i="2" a="1"/>
  <c r="G1191" i="2" s="1"/>
  <c r="I1191" i="2" a="1"/>
  <c r="I1191" i="2" s="1"/>
  <c r="J1191" i="2" a="1"/>
  <c r="J1191" i="2" s="1"/>
  <c r="J1244" i="2" a="1"/>
  <c r="J1244" i="2" s="1"/>
  <c r="I1244" i="2" a="1"/>
  <c r="I1244" i="2" s="1"/>
  <c r="H1244" i="2" a="1"/>
  <c r="H1244" i="2" s="1"/>
  <c r="G1244" i="2" a="1"/>
  <c r="G1244" i="2" s="1"/>
  <c r="J1202" i="2" a="1"/>
  <c r="J1202" i="2" s="1"/>
  <c r="I1202" i="2" a="1"/>
  <c r="I1202" i="2" s="1"/>
  <c r="G1202" i="2" a="1"/>
  <c r="G1202" i="2" s="1"/>
  <c r="H1202" i="2" a="1"/>
  <c r="H1202" i="2" s="1"/>
  <c r="J1188" i="2" a="1"/>
  <c r="J1188" i="2" s="1"/>
  <c r="I1188" i="2" a="1"/>
  <c r="I1188" i="2" s="1"/>
  <c r="H1188" i="2" a="1"/>
  <c r="H1188" i="2" s="1"/>
  <c r="G1188" i="2" a="1"/>
  <c r="G1188" i="2" s="1"/>
  <c r="J1164" i="2" a="1"/>
  <c r="J1164" i="2" s="1"/>
  <c r="I1164" i="2" a="1"/>
  <c r="I1164" i="2" s="1"/>
  <c r="G1164" i="2" a="1"/>
  <c r="G1164" i="2" s="1"/>
  <c r="H1164" i="2" a="1"/>
  <c r="H1164" i="2" s="1"/>
  <c r="J1198" i="2" a="1"/>
  <c r="J1198" i="2" s="1"/>
  <c r="I1198" i="2" a="1"/>
  <c r="I1198" i="2" s="1"/>
  <c r="H1198" i="2" a="1"/>
  <c r="H1198" i="2" s="1"/>
  <c r="G1198" i="2" a="1"/>
  <c r="G1198" i="2" s="1"/>
  <c r="G1151" i="2" a="1"/>
  <c r="G1151" i="2" s="1"/>
  <c r="J1151" i="2" a="1"/>
  <c r="J1151" i="2" s="1"/>
  <c r="I1151" i="2" a="1"/>
  <c r="I1151" i="2" s="1"/>
  <c r="H1151" i="2" a="1"/>
  <c r="H1151" i="2" s="1"/>
  <c r="J1251" i="2" a="1"/>
  <c r="J1251" i="2" s="1"/>
  <c r="I1251" i="2" a="1"/>
  <c r="I1251" i="2" s="1"/>
  <c r="H1251" i="2" a="1"/>
  <c r="H1251" i="2" s="1"/>
  <c r="G1251" i="2" a="1"/>
  <c r="G1251" i="2" s="1"/>
  <c r="J1159" i="2" a="1"/>
  <c r="J1159" i="2" s="1"/>
  <c r="I1159" i="2" a="1"/>
  <c r="I1159" i="2" s="1"/>
  <c r="H1159" i="2" a="1"/>
  <c r="H1159" i="2" s="1"/>
  <c r="G1159" i="2" a="1"/>
  <c r="G1159" i="2" s="1"/>
  <c r="H1208" i="2" a="1"/>
  <c r="H1208" i="2" s="1"/>
  <c r="G1208" i="2" a="1"/>
  <c r="G1208" i="2" s="1"/>
  <c r="J1208" i="2" a="1"/>
  <c r="J1208" i="2" s="1"/>
  <c r="I1208" i="2" a="1"/>
  <c r="I1208" i="2" s="1"/>
  <c r="J1175" i="2" a="1"/>
  <c r="J1175" i="2" s="1"/>
  <c r="I1175" i="2" a="1"/>
  <c r="I1175" i="2" s="1"/>
  <c r="H1175" i="2" a="1"/>
  <c r="H1175" i="2" s="1"/>
  <c r="G1175" i="2" a="1"/>
  <c r="G1175" i="2" s="1"/>
  <c r="J1156" i="2" a="1"/>
  <c r="J1156" i="2" s="1"/>
  <c r="I1156" i="2" a="1"/>
  <c r="I1156" i="2" s="1"/>
  <c r="H1156" i="2" a="1"/>
  <c r="H1156" i="2" s="1"/>
  <c r="G1156" i="2" a="1"/>
  <c r="G1156" i="2" s="1"/>
  <c r="I1152" i="2" a="1"/>
  <c r="I1152" i="2" s="1"/>
  <c r="H1152" i="2" a="1"/>
  <c r="H1152" i="2" s="1"/>
  <c r="G1152" i="2" a="1"/>
  <c r="G1152" i="2" s="1"/>
  <c r="J1152" i="2" a="1"/>
  <c r="J1152" i="2" s="1"/>
  <c r="J1177" i="2" a="1"/>
  <c r="J1177" i="2" s="1"/>
  <c r="I1177" i="2" a="1"/>
  <c r="I1177" i="2" s="1"/>
  <c r="H1177" i="2" a="1"/>
  <c r="H1177" i="2" s="1"/>
  <c r="G1177" i="2" a="1"/>
  <c r="G1177" i="2" s="1"/>
  <c r="I1165" i="2" a="1"/>
  <c r="I1165" i="2" s="1"/>
  <c r="G1165" i="2" a="1"/>
  <c r="G1165" i="2" s="1"/>
  <c r="J1165" i="2" a="1"/>
  <c r="J1165" i="2" s="1"/>
  <c r="H1165" i="2" a="1"/>
  <c r="H1165" i="2" s="1"/>
  <c r="J1245" i="2" a="1"/>
  <c r="J1245" i="2" s="1"/>
  <c r="I1245" i="2" a="1"/>
  <c r="I1245" i="2" s="1"/>
  <c r="H1245" i="2" a="1"/>
  <c r="H1245" i="2" s="1"/>
  <c r="G1245" i="2" a="1"/>
  <c r="G1245" i="2" s="1"/>
  <c r="J1260" i="2" a="1"/>
  <c r="J1260" i="2" s="1"/>
  <c r="I1260" i="2" a="1"/>
  <c r="I1260" i="2" s="1"/>
  <c r="H1260" i="2" a="1"/>
  <c r="H1260" i="2" s="1"/>
  <c r="G1260" i="2" a="1"/>
  <c r="G1260" i="2" s="1"/>
  <c r="J1205" i="2" a="1"/>
  <c r="J1205" i="2" s="1"/>
  <c r="I1205" i="2" a="1"/>
  <c r="I1205" i="2" s="1"/>
  <c r="H1205" i="2" a="1"/>
  <c r="H1205" i="2" s="1"/>
  <c r="G1205" i="2" a="1"/>
  <c r="G1205" i="2" s="1"/>
  <c r="I1210" i="2" a="1"/>
  <c r="I1210" i="2" s="1"/>
  <c r="H1210" i="2" a="1"/>
  <c r="H1210" i="2" s="1"/>
  <c r="G1210" i="2" a="1"/>
  <c r="G1210" i="2" s="1"/>
  <c r="J1210" i="2" a="1"/>
  <c r="J1210" i="2" s="1"/>
  <c r="H1253" i="2" a="1"/>
  <c r="H1253" i="2" s="1"/>
  <c r="G1253" i="2" a="1"/>
  <c r="G1253" i="2" s="1"/>
  <c r="J1253" i="2" a="1"/>
  <c r="J1253" i="2" s="1"/>
  <c r="I1253" i="2" a="1"/>
  <c r="I1253" i="2" s="1"/>
  <c r="J1171" i="2" a="1"/>
  <c r="J1171" i="2" s="1"/>
  <c r="I1171" i="2" a="1"/>
  <c r="I1171" i="2" s="1"/>
  <c r="H1171" i="2" a="1"/>
  <c r="H1171" i="2" s="1"/>
  <c r="G1171" i="2" a="1"/>
  <c r="G1171" i="2" s="1"/>
  <c r="J1168" i="2" a="1"/>
  <c r="J1168" i="2" s="1"/>
  <c r="I1168" i="2" a="1"/>
  <c r="I1168" i="2" s="1"/>
  <c r="H1168" i="2" a="1"/>
  <c r="H1168" i="2" s="1"/>
  <c r="G1168" i="2" a="1"/>
  <c r="G1168" i="2" s="1"/>
  <c r="J1184" i="2" a="1"/>
  <c r="J1184" i="2" s="1"/>
  <c r="I1184" i="2" a="1"/>
  <c r="I1184" i="2" s="1"/>
  <c r="H1184" i="2" a="1"/>
  <c r="H1184" i="2" s="1"/>
  <c r="G1184" i="2" a="1"/>
  <c r="G1184" i="2" s="1"/>
  <c r="G1185" i="2" a="1"/>
  <c r="G1185" i="2" s="1"/>
  <c r="J1185" i="2" a="1"/>
  <c r="J1185" i="2" s="1"/>
  <c r="H1185" i="2" a="1"/>
  <c r="H1185" i="2" s="1"/>
  <c r="I1185" i="2" a="1"/>
  <c r="I1185" i="2" s="1"/>
  <c r="H1172" i="2" a="1"/>
  <c r="H1172" i="2" s="1"/>
  <c r="G1172" i="2" a="1"/>
  <c r="G1172" i="2" s="1"/>
  <c r="J1172" i="2" a="1"/>
  <c r="J1172" i="2" s="1"/>
  <c r="I1172" i="2" a="1"/>
  <c r="I1172" i="2" s="1"/>
  <c r="J1241" i="2" a="1"/>
  <c r="J1241" i="2" s="1"/>
  <c r="I1241" i="2" a="1"/>
  <c r="I1241" i="2" s="1"/>
  <c r="H1241" i="2" a="1"/>
  <c r="H1241" i="2" s="1"/>
  <c r="G1241" i="2" a="1"/>
  <c r="G1241" i="2" s="1"/>
  <c r="J1232" i="2" a="1"/>
  <c r="J1232" i="2" s="1"/>
  <c r="I1232" i="2" a="1"/>
  <c r="I1232" i="2" s="1"/>
  <c r="H1232" i="2" a="1"/>
  <c r="H1232" i="2" s="1"/>
  <c r="G1232" i="2" a="1"/>
  <c r="G1232" i="2" s="1"/>
  <c r="J1234" i="2" a="1"/>
  <c r="J1234" i="2" s="1"/>
  <c r="I1234" i="2" a="1"/>
  <c r="I1234" i="2" s="1"/>
  <c r="H1234" i="2" a="1"/>
  <c r="H1234" i="2" s="1"/>
  <c r="G1234" i="2" a="1"/>
  <c r="G1234" i="2" s="1"/>
  <c r="J1225" i="2" a="1"/>
  <c r="J1225" i="2" s="1"/>
  <c r="I1225" i="2" a="1"/>
  <c r="I1225" i="2" s="1"/>
  <c r="H1225" i="2" a="1"/>
  <c r="H1225" i="2" s="1"/>
  <c r="G1225" i="2" a="1"/>
  <c r="G1225" i="2" s="1"/>
  <c r="G1236" i="2" a="1"/>
  <c r="G1236" i="2" s="1"/>
  <c r="J1236" i="2" a="1"/>
  <c r="J1236" i="2" s="1"/>
  <c r="I1236" i="2" a="1"/>
  <c r="I1236" i="2" s="1"/>
  <c r="H1236" i="2" a="1"/>
  <c r="H1236" i="2" s="1"/>
  <c r="J1180" i="2" a="1"/>
  <c r="J1180" i="2" s="1"/>
  <c r="H1180" i="2" a="1"/>
  <c r="H1180" i="2" s="1"/>
  <c r="I1180" i="2" a="1"/>
  <c r="I1180" i="2" s="1"/>
  <c r="G1180" i="2" a="1"/>
  <c r="G1180" i="2" s="1"/>
  <c r="J1181" i="2" a="1"/>
  <c r="J1181" i="2" s="1"/>
  <c r="I1181" i="2" a="1"/>
  <c r="I1181" i="2" s="1"/>
  <c r="G1181" i="2" a="1"/>
  <c r="G1181" i="2" s="1"/>
  <c r="H1181" i="2" a="1"/>
  <c r="H1181" i="2" s="1"/>
  <c r="H1170" i="2" a="1"/>
  <c r="H1170" i="2" s="1"/>
  <c r="I1170" i="2" a="1"/>
  <c r="I1170" i="2" s="1"/>
  <c r="J1170" i="2" a="1"/>
  <c r="J1170" i="2" s="1"/>
  <c r="G1170" i="2" a="1"/>
  <c r="G1170" i="2" s="1"/>
  <c r="J1252" i="2" a="1"/>
  <c r="J1252" i="2" s="1"/>
  <c r="I1252" i="2" a="1"/>
  <c r="I1252" i="2" s="1"/>
  <c r="H1252" i="2" a="1"/>
  <c r="H1252" i="2" s="1"/>
  <c r="G1252" i="2" a="1"/>
  <c r="G1252" i="2" s="1"/>
  <c r="I1157" i="2" a="1"/>
  <c r="I1157" i="2" s="1"/>
  <c r="J1157" i="2" a="1"/>
  <c r="J1157" i="2" s="1"/>
  <c r="H1157" i="2" a="1"/>
  <c r="H1157" i="2" s="1"/>
  <c r="G1157" i="2" a="1"/>
  <c r="G1157" i="2" s="1"/>
  <c r="J1207" i="2" a="1"/>
  <c r="J1207" i="2" s="1"/>
  <c r="I1207" i="2" a="1"/>
  <c r="I1207" i="2" s="1"/>
  <c r="H1207" i="2" a="1"/>
  <c r="H1207" i="2" s="1"/>
  <c r="G1207" i="2" a="1"/>
  <c r="G1207" i="2" s="1"/>
  <c r="G1224" i="2" a="1"/>
  <c r="G1224" i="2" s="1"/>
  <c r="J1224" i="2" a="1"/>
  <c r="J1224" i="2" s="1"/>
  <c r="I1224" i="2" a="1"/>
  <c r="I1224" i="2" s="1"/>
  <c r="H1224" i="2" a="1"/>
  <c r="H1224" i="2" s="1"/>
  <c r="G1187" i="2" a="1"/>
  <c r="G1187" i="2" s="1"/>
  <c r="J1187" i="2" a="1"/>
  <c r="J1187" i="2" s="1"/>
  <c r="I1187" i="2" a="1"/>
  <c r="I1187" i="2" s="1"/>
  <c r="H1187" i="2" a="1"/>
  <c r="H1187" i="2" s="1"/>
  <c r="J1211" i="2" a="1"/>
  <c r="J1211" i="2" s="1"/>
  <c r="I1211" i="2" a="1"/>
  <c r="I1211" i="2" s="1"/>
  <c r="H1211" i="2" a="1"/>
  <c r="H1211" i="2" s="1"/>
  <c r="G1211" i="2" a="1"/>
  <c r="G1211" i="2" s="1"/>
  <c r="J1222" i="2" a="1"/>
  <c r="J1222" i="2" s="1"/>
  <c r="I1222" i="2" a="1"/>
  <c r="I1222" i="2" s="1"/>
  <c r="H1222" i="2" a="1"/>
  <c r="H1222" i="2" s="1"/>
  <c r="G1222" i="2" a="1"/>
  <c r="G1222" i="2" s="1"/>
  <c r="J1194" i="2" a="1"/>
  <c r="J1194" i="2" s="1"/>
  <c r="I1194" i="2" a="1"/>
  <c r="I1194" i="2" s="1"/>
  <c r="H1194" i="2" a="1"/>
  <c r="H1194" i="2" s="1"/>
  <c r="G1194" i="2" a="1"/>
  <c r="G1194" i="2" s="1"/>
  <c r="J1179" i="2" a="1"/>
  <c r="J1179" i="2" s="1"/>
  <c r="I1179" i="2" a="1"/>
  <c r="I1179" i="2" s="1"/>
  <c r="H1179" i="2" a="1"/>
  <c r="H1179" i="2" s="1"/>
  <c r="G1179" i="2" a="1"/>
  <c r="G1179" i="2" s="1"/>
  <c r="J1190" i="2" a="1"/>
  <c r="J1190" i="2" s="1"/>
  <c r="I1190" i="2" a="1"/>
  <c r="I1190" i="2" s="1"/>
  <c r="H1190" i="2" a="1"/>
  <c r="H1190" i="2" s="1"/>
  <c r="G1190" i="2" a="1"/>
  <c r="G1190" i="2" s="1"/>
  <c r="J1183" i="2" a="1"/>
  <c r="J1183" i="2" s="1"/>
  <c r="I1183" i="2" a="1"/>
  <c r="I1183" i="2" s="1"/>
  <c r="H1183" i="2" a="1"/>
  <c r="H1183" i="2" s="1"/>
  <c r="G1183" i="2" a="1"/>
  <c r="G1183" i="2" s="1"/>
  <c r="J1199" i="2" a="1"/>
  <c r="J1199" i="2" s="1"/>
  <c r="I1199" i="2" a="1"/>
  <c r="I1199" i="2" s="1"/>
  <c r="H1199" i="2" a="1"/>
  <c r="H1199" i="2" s="1"/>
  <c r="G1199" i="2" a="1"/>
  <c r="G1199" i="2" s="1"/>
  <c r="J1195" i="2" a="1"/>
  <c r="J1195" i="2" s="1"/>
  <c r="I1195" i="2" a="1"/>
  <c r="I1195" i="2" s="1"/>
  <c r="H1195" i="2" a="1"/>
  <c r="H1195" i="2" s="1"/>
  <c r="G1195" i="2" a="1"/>
  <c r="G1195" i="2" s="1"/>
  <c r="I1153" i="2" a="1"/>
  <c r="I1153" i="2" s="1"/>
  <c r="J1153" i="2" a="1"/>
  <c r="J1153" i="2" s="1"/>
  <c r="H1153" i="2" a="1"/>
  <c r="H1153" i="2" s="1"/>
  <c r="G1153" i="2" a="1"/>
  <c r="G1153" i="2" s="1"/>
  <c r="J1173" i="2" a="1"/>
  <c r="J1173" i="2" s="1"/>
  <c r="I1173" i="2" a="1"/>
  <c r="I1173" i="2" s="1"/>
  <c r="H1173" i="2" a="1"/>
  <c r="H1173" i="2" s="1"/>
  <c r="G1173" i="2" a="1"/>
  <c r="G1173" i="2" s="1"/>
  <c r="J1227" i="2" a="1"/>
  <c r="J1227" i="2" s="1"/>
  <c r="I1227" i="2" a="1"/>
  <c r="I1227" i="2" s="1"/>
  <c r="H1227" i="2" a="1"/>
  <c r="H1227" i="2" s="1"/>
  <c r="G1227" i="2" a="1"/>
  <c r="G1227" i="2" s="1"/>
  <c r="J1200" i="2" a="1"/>
  <c r="J1200" i="2" s="1"/>
  <c r="I1200" i="2" a="1"/>
  <c r="I1200" i="2" s="1"/>
  <c r="G1200" i="2" a="1"/>
  <c r="G1200" i="2" s="1"/>
  <c r="H1200" i="2" a="1"/>
  <c r="H1200" i="2" s="1"/>
  <c r="H1154" i="2" a="1"/>
  <c r="H1154" i="2" s="1"/>
  <c r="G1154" i="2" a="1"/>
  <c r="G1154" i="2" s="1"/>
  <c r="J1154" i="2" a="1"/>
  <c r="J1154" i="2" s="1"/>
  <c r="I1154" i="2" a="1"/>
  <c r="I1154" i="2" s="1"/>
  <c r="J1160" i="2" a="1"/>
  <c r="J1160" i="2" s="1"/>
  <c r="I1160" i="2" a="1"/>
  <c r="I1160" i="2" s="1"/>
  <c r="G1160" i="2" a="1"/>
  <c r="G1160" i="2" s="1"/>
  <c r="H1160" i="2" a="1"/>
  <c r="H1160" i="2" s="1"/>
  <c r="J1201" i="2" a="1"/>
  <c r="J1201" i="2" s="1"/>
  <c r="I1201" i="2" a="1"/>
  <c r="I1201" i="2" s="1"/>
  <c r="H1201" i="2" a="1"/>
  <c r="H1201" i="2" s="1"/>
  <c r="G1201" i="2" a="1"/>
  <c r="G1201" i="2" s="1"/>
  <c r="J1178" i="2" a="1"/>
  <c r="J1178" i="2" s="1"/>
  <c r="I1178" i="2" a="1"/>
  <c r="I1178" i="2" s="1"/>
  <c r="H1178" i="2" a="1"/>
  <c r="H1178" i="2" s="1"/>
  <c r="G1178" i="2" a="1"/>
  <c r="G1178" i="2" s="1"/>
  <c r="G1148" i="2" a="1"/>
  <c r="G1148" i="2" s="1"/>
  <c r="J1148" i="2" a="1"/>
  <c r="J1148" i="2" s="1"/>
  <c r="I1148" i="2" a="1"/>
  <c r="I1148" i="2" s="1"/>
  <c r="H1148" i="2" a="1"/>
  <c r="H1148" i="2" s="1"/>
  <c r="J1219" i="2" a="1"/>
  <c r="J1219" i="2" s="1"/>
  <c r="I1219" i="2" a="1"/>
  <c r="I1219" i="2" s="1"/>
  <c r="H1219" i="2" a="1"/>
  <c r="H1219" i="2" s="1"/>
  <c r="G1219" i="2" a="1"/>
  <c r="G1219" i="2" s="1"/>
  <c r="I1212" i="2" a="1"/>
  <c r="I1212" i="2" s="1"/>
  <c r="H1212" i="2" a="1"/>
  <c r="H1212" i="2" s="1"/>
  <c r="G1212" i="2" a="1"/>
  <c r="G1212" i="2" s="1"/>
  <c r="J1212" i="2" a="1"/>
  <c r="J1212" i="2" s="1"/>
  <c r="J1239" i="2" a="1"/>
  <c r="J1239" i="2" s="1"/>
  <c r="I1239" i="2" a="1"/>
  <c r="I1239" i="2" s="1"/>
  <c r="H1239" i="2" a="1"/>
  <c r="H1239" i="2" s="1"/>
  <c r="G1239" i="2" a="1"/>
  <c r="G1239" i="2" s="1"/>
  <c r="I1193" i="2" a="1"/>
  <c r="I1193" i="2" s="1"/>
  <c r="H1193" i="2" a="1"/>
  <c r="H1193" i="2" s="1"/>
  <c r="G1193" i="2" a="1"/>
  <c r="G1193" i="2" s="1"/>
  <c r="J1193" i="2" a="1"/>
  <c r="J1193" i="2" s="1"/>
  <c r="J1250" i="2" a="1"/>
  <c r="J1250" i="2" s="1"/>
  <c r="I1250" i="2" a="1"/>
  <c r="I1250" i="2" s="1"/>
  <c r="H1250" i="2" a="1"/>
  <c r="H1250" i="2" s="1"/>
  <c r="G1250" i="2" a="1"/>
  <c r="G1250" i="2" s="1"/>
  <c r="J1230" i="2" a="1"/>
  <c r="J1230" i="2" s="1"/>
  <c r="I1230" i="2" a="1"/>
  <c r="I1230" i="2" s="1"/>
  <c r="H1230" i="2" a="1"/>
  <c r="H1230" i="2" s="1"/>
  <c r="G1230" i="2" a="1"/>
  <c r="G1230" i="2" s="1"/>
  <c r="J1233" i="2" a="1"/>
  <c r="J1233" i="2" s="1"/>
  <c r="I1233" i="2" a="1"/>
  <c r="I1233" i="2" s="1"/>
  <c r="H1233" i="2" a="1"/>
  <c r="H1233" i="2" s="1"/>
  <c r="G1233" i="2" a="1"/>
  <c r="G1233" i="2" s="1"/>
  <c r="J1215" i="2" a="1"/>
  <c r="J1215" i="2" s="1"/>
  <c r="I1215" i="2" a="1"/>
  <c r="I1215" i="2" s="1"/>
  <c r="H1215" i="2" a="1"/>
  <c r="H1215" i="2" s="1"/>
  <c r="G1215" i="2" a="1"/>
  <c r="G1215" i="2" s="1"/>
  <c r="I1255" i="2" a="1"/>
  <c r="I1255" i="2" s="1"/>
  <c r="H1255" i="2" a="1"/>
  <c r="H1255" i="2" s="1"/>
  <c r="G1255" i="2" a="1"/>
  <c r="G1255" i="2" s="1"/>
  <c r="J1255" i="2" a="1"/>
  <c r="J1255" i="2" s="1"/>
  <c r="I1243" i="2" a="1"/>
  <c r="I1243" i="2" s="1"/>
  <c r="H1243" i="2" a="1"/>
  <c r="H1243" i="2" s="1"/>
  <c r="G1243" i="2" a="1"/>
  <c r="G1243" i="2" s="1"/>
  <c r="J1243" i="2" a="1"/>
  <c r="J1243" i="2" s="1"/>
  <c r="I1174" i="2" a="1"/>
  <c r="I1174" i="2" s="1"/>
  <c r="H1174" i="2" a="1"/>
  <c r="H1174" i="2" s="1"/>
  <c r="J1174" i="2" a="1"/>
  <c r="J1174" i="2" s="1"/>
  <c r="G1174" i="2" a="1"/>
  <c r="G1174" i="2" s="1"/>
  <c r="J1235" i="2" a="1"/>
  <c r="J1235" i="2" s="1"/>
  <c r="I1235" i="2" a="1"/>
  <c r="I1235" i="2" s="1"/>
  <c r="H1235" i="2" a="1"/>
  <c r="H1235" i="2" s="1"/>
  <c r="G1235" i="2" a="1"/>
  <c r="G1235" i="2" s="1"/>
  <c r="J1186" i="2" a="1"/>
  <c r="J1186" i="2" s="1"/>
  <c r="I1186" i="2" a="1"/>
  <c r="I1186" i="2" s="1"/>
  <c r="H1186" i="2" a="1"/>
  <c r="H1186" i="2" s="1"/>
  <c r="G1186" i="2" a="1"/>
  <c r="G1186" i="2" s="1"/>
  <c r="J1196" i="2" a="1"/>
  <c r="J1196" i="2" s="1"/>
  <c r="I1196" i="2" a="1"/>
  <c r="I1196" i="2" s="1"/>
  <c r="G1196" i="2" a="1"/>
  <c r="G1196" i="2" s="1"/>
  <c r="H1196" i="2" a="1"/>
  <c r="H1196" i="2" s="1"/>
  <c r="H1228" i="2" a="1"/>
  <c r="H1228" i="2" s="1"/>
  <c r="G1228" i="2" a="1"/>
  <c r="G1228" i="2" s="1"/>
  <c r="J1228" i="2" a="1"/>
  <c r="J1228" i="2" s="1"/>
  <c r="I1228" i="2" a="1"/>
  <c r="I1228" i="2" s="1"/>
  <c r="J1213" i="2" a="1"/>
  <c r="J1213" i="2" s="1"/>
  <c r="I1213" i="2" a="1"/>
  <c r="I1213" i="2" s="1"/>
  <c r="H1213" i="2" a="1"/>
  <c r="H1213" i="2" s="1"/>
  <c r="G1213" i="2" a="1"/>
  <c r="G1213" i="2" s="1"/>
  <c r="H1258" i="2" a="1"/>
  <c r="H1258" i="2" s="1"/>
  <c r="G1258" i="2" a="1"/>
  <c r="G1258" i="2" s="1"/>
  <c r="J1258" i="2" a="1"/>
  <c r="J1258" i="2" s="1"/>
  <c r="I1258" i="2" a="1"/>
  <c r="I1258" i="2" s="1"/>
  <c r="J1216" i="2" a="1"/>
  <c r="J1216" i="2" s="1"/>
  <c r="I1216" i="2" a="1"/>
  <c r="I1216" i="2" s="1"/>
  <c r="H1216" i="2" a="1"/>
  <c r="H1216" i="2" s="1"/>
  <c r="G1216" i="2" a="1"/>
  <c r="G1216" i="2" s="1"/>
  <c r="J1257" i="2" a="1"/>
  <c r="J1257" i="2" s="1"/>
  <c r="I1257" i="2" a="1"/>
  <c r="I1257" i="2" s="1"/>
  <c r="H1257" i="2" a="1"/>
  <c r="H1257" i="2" s="1"/>
  <c r="G1257" i="2" a="1"/>
  <c r="G1257" i="2" s="1"/>
  <c r="J1192" i="2" a="1"/>
  <c r="J1192" i="2" s="1"/>
  <c r="I1192" i="2" a="1"/>
  <c r="I1192" i="2" s="1"/>
  <c r="H1192" i="2" a="1"/>
  <c r="H1192" i="2" s="1"/>
  <c r="G1192" i="2" a="1"/>
  <c r="G1192" i="2" s="1"/>
  <c r="H1150" i="2" a="1"/>
  <c r="H1150" i="2" s="1"/>
  <c r="G1150" i="2" a="1"/>
  <c r="G1150" i="2" s="1"/>
  <c r="I1150" i="2" a="1"/>
  <c r="I1150" i="2" s="1"/>
  <c r="J1150" i="2" a="1"/>
  <c r="J1150" i="2" s="1"/>
  <c r="G1163" i="2" a="1"/>
  <c r="G1163" i="2" s="1"/>
  <c r="J1163" i="2" a="1"/>
  <c r="J1163" i="2" s="1"/>
  <c r="I1163" i="2" a="1"/>
  <c r="I1163" i="2" s="1"/>
  <c r="H1163" i="2" a="1"/>
  <c r="H1163" i="2" s="1"/>
  <c r="I1238" i="2" a="1"/>
  <c r="I1238" i="2" s="1"/>
  <c r="H1238" i="2" a="1"/>
  <c r="H1238" i="2" s="1"/>
  <c r="G1238" i="2" a="1"/>
  <c r="G1238" i="2" s="1"/>
  <c r="J1238" i="2" a="1"/>
  <c r="J1238" i="2" s="1"/>
  <c r="J1220" i="2" a="1"/>
  <c r="J1220" i="2" s="1"/>
  <c r="I1220" i="2" a="1"/>
  <c r="I1220" i="2" s="1"/>
  <c r="H1220" i="2" a="1"/>
  <c r="H1220" i="2" s="1"/>
  <c r="G1220" i="2" a="1"/>
  <c r="G1220" i="2" s="1"/>
  <c r="G1246" i="2" a="1"/>
  <c r="G1246" i="2" s="1"/>
  <c r="J1246" i="2" a="1"/>
  <c r="J1246" i="2" s="1"/>
  <c r="I1246" i="2" a="1"/>
  <c r="I1246" i="2" s="1"/>
  <c r="H1246" i="2" a="1"/>
  <c r="H1246" i="2" s="1"/>
  <c r="J1214" i="2" a="1"/>
  <c r="J1214" i="2" s="1"/>
  <c r="I1214" i="2" a="1"/>
  <c r="I1214" i="2" s="1"/>
  <c r="H1214" i="2" a="1"/>
  <c r="H1214" i="2" s="1"/>
  <c r="G1214" i="2" a="1"/>
  <c r="G1214" i="2" s="1"/>
  <c r="J1182" i="2" a="1"/>
  <c r="J1182" i="2" s="1"/>
  <c r="H1182" i="2" a="1"/>
  <c r="H1182" i="2" s="1"/>
  <c r="G1182" i="2" a="1"/>
  <c r="G1182" i="2" s="1"/>
  <c r="I1182" i="2" a="1"/>
  <c r="I1182" i="2" s="1"/>
  <c r="I1197" i="2" a="1"/>
  <c r="I1197" i="2" s="1"/>
  <c r="H1197" i="2" a="1"/>
  <c r="H1197" i="2" s="1"/>
  <c r="G1197" i="2" a="1"/>
  <c r="G1197" i="2" s="1"/>
  <c r="J1197" i="2" a="1"/>
  <c r="J1197" i="2" s="1"/>
  <c r="H1206" i="2" a="1"/>
  <c r="H1206" i="2" s="1"/>
  <c r="G1206" i="2" a="1"/>
  <c r="G1206" i="2" s="1"/>
  <c r="I1206" i="2" a="1"/>
  <c r="I1206" i="2" s="1"/>
  <c r="J1206" i="2" a="1"/>
  <c r="J1206" i="2" s="1"/>
  <c r="J1249" i="2" a="1"/>
  <c r="J1249" i="2" s="1"/>
  <c r="I1249" i="2" a="1"/>
  <c r="I1249" i="2" s="1"/>
  <c r="H1249" i="2" a="1"/>
  <c r="H1249" i="2" s="1"/>
  <c r="G1249" i="2" a="1"/>
  <c r="G1249" i="2" s="1"/>
  <c r="J1247" i="2" a="1"/>
  <c r="J1247" i="2" s="1"/>
  <c r="I1247" i="2" a="1"/>
  <c r="I1247" i="2" s="1"/>
  <c r="H1247" i="2" a="1"/>
  <c r="H1247" i="2" s="1"/>
  <c r="G1247" i="2" a="1"/>
  <c r="G1247" i="2" s="1"/>
  <c r="I1167" i="2" a="1"/>
  <c r="I1167" i="2" s="1"/>
  <c r="H1167" i="2" a="1"/>
  <c r="H1167" i="2" s="1"/>
  <c r="G1167" i="2" a="1"/>
  <c r="G1167" i="2" s="1"/>
  <c r="J1167" i="2" a="1"/>
  <c r="J1167" i="2" s="1"/>
  <c r="J1240" i="2" a="1"/>
  <c r="J1240" i="2" s="1"/>
  <c r="I1240" i="2" a="1"/>
  <c r="I1240" i="2" s="1"/>
  <c r="H1240" i="2" a="1"/>
  <c r="H1240" i="2" s="1"/>
  <c r="G1240" i="2" a="1"/>
  <c r="G1240" i="2" s="1"/>
  <c r="J1229" i="2" a="1"/>
  <c r="J1229" i="2" s="1"/>
  <c r="I1229" i="2" a="1"/>
  <c r="I1229" i="2" s="1"/>
  <c r="H1229" i="2" a="1"/>
  <c r="H1229" i="2" s="1"/>
  <c r="G1229" i="2" a="1"/>
  <c r="G1229" i="2" s="1"/>
  <c r="G1221" i="2" a="1"/>
  <c r="G1221" i="2" s="1"/>
  <c r="J1221" i="2" a="1"/>
  <c r="J1221" i="2" s="1"/>
  <c r="I1221" i="2" a="1"/>
  <c r="I1221" i="2" s="1"/>
  <c r="H1221" i="2" a="1"/>
  <c r="H1221" i="2" s="1"/>
  <c r="I1176" i="2" a="1"/>
  <c r="I1176" i="2" s="1"/>
  <c r="H1176" i="2" a="1"/>
  <c r="H1176" i="2" s="1"/>
  <c r="G1176" i="2" a="1"/>
  <c r="G1176" i="2" s="1"/>
  <c r="J1176" i="2" a="1"/>
  <c r="J1176" i="2" s="1"/>
  <c r="J1166" i="2" a="1"/>
  <c r="J1166" i="2" s="1"/>
  <c r="I1166" i="2" a="1"/>
  <c r="I1166" i="2" s="1"/>
  <c r="G1166" i="2" a="1"/>
  <c r="G1166" i="2" s="1"/>
  <c r="H1166" i="2" a="1"/>
  <c r="H1166" i="2" s="1"/>
  <c r="H1226" i="2" a="1"/>
  <c r="H1226" i="2" s="1"/>
  <c r="G1226" i="2" a="1"/>
  <c r="G1226" i="2" s="1"/>
  <c r="J1226" i="2" a="1"/>
  <c r="J1226" i="2" s="1"/>
  <c r="I1226" i="2" a="1"/>
  <c r="I1226" i="2" s="1"/>
  <c r="J1203" i="2" a="1"/>
  <c r="J1203" i="2" s="1"/>
  <c r="I1203" i="2" a="1"/>
  <c r="I1203" i="2" s="1"/>
  <c r="H1203" i="2" a="1"/>
  <c r="H1203" i="2" s="1"/>
  <c r="G1203" i="2" a="1"/>
  <c r="G1203" i="2" s="1"/>
  <c r="G1204" i="2" a="1"/>
  <c r="G1204" i="2" s="1"/>
  <c r="J1204" i="2" a="1"/>
  <c r="J1204" i="2" s="1"/>
  <c r="I1204" i="2" a="1"/>
  <c r="I1204" i="2" s="1"/>
  <c r="H1204" i="2" a="1"/>
  <c r="H1204" i="2" s="1"/>
  <c r="G1248" i="2" a="1"/>
  <c r="G1248" i="2" s="1"/>
  <c r="J1248" i="2" a="1"/>
  <c r="J1248" i="2" s="1"/>
  <c r="I1248" i="2" a="1"/>
  <c r="I1248" i="2" s="1"/>
  <c r="H1248" i="2" a="1"/>
  <c r="H1248" i="2" s="1"/>
  <c r="G1231" i="2" a="1"/>
  <c r="G1231" i="2" s="1"/>
  <c r="J1231" i="2" a="1"/>
  <c r="J1231" i="2" s="1"/>
  <c r="I1231" i="2" a="1"/>
  <c r="I1231" i="2" s="1"/>
  <c r="H1231" i="2" a="1"/>
  <c r="H1231" i="2" s="1"/>
  <c r="I1158" i="2" a="1"/>
  <c r="I1158" i="2" s="1"/>
  <c r="H1158" i="2" a="1"/>
  <c r="H1158" i="2" s="1"/>
  <c r="G1158" i="2" a="1"/>
  <c r="G1158" i="2" s="1"/>
  <c r="J1158" i="2" a="1"/>
  <c r="J1158" i="2" s="1"/>
  <c r="J1209" i="2" a="1"/>
  <c r="J1209" i="2" s="1"/>
  <c r="I1209" i="2" a="1"/>
  <c r="I1209" i="2" s="1"/>
  <c r="H1209" i="2" a="1"/>
  <c r="H1209" i="2" s="1"/>
  <c r="G1209" i="2" a="1"/>
  <c r="G1209" i="2" s="1"/>
  <c r="J1162" i="2" a="1"/>
  <c r="J1162" i="2" s="1"/>
  <c r="I1162" i="2" a="1"/>
  <c r="I1162" i="2" s="1"/>
  <c r="H1162" i="2" a="1"/>
  <c r="H1162" i="2" s="1"/>
  <c r="G1162" i="2" a="1"/>
  <c r="G1162" i="2" s="1"/>
  <c r="H1189" i="2" a="1"/>
  <c r="H1189" i="2" s="1"/>
  <c r="G1189" i="2" a="1"/>
  <c r="G1189" i="2" s="1"/>
  <c r="I1189" i="2" a="1"/>
  <c r="I1189" i="2" s="1"/>
  <c r="J1189" i="2" a="1"/>
  <c r="J118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<sst xmlns="http://schemas.openxmlformats.org/spreadsheetml/2006/main" count="13664" uniqueCount="380">
  <si>
    <t>World Bank Status</t>
  </si>
  <si>
    <t>WHO Region</t>
  </si>
  <si>
    <t>EAE</t>
  </si>
  <si>
    <t>Bahamas</t>
  </si>
  <si>
    <t>Barbados</t>
  </si>
  <si>
    <t>Belarus</t>
  </si>
  <si>
    <t>Belize</t>
  </si>
  <si>
    <t>Botswana</t>
  </si>
  <si>
    <t>Cambodia</t>
  </si>
  <si>
    <t>Côte d'Ivoire</t>
  </si>
  <si>
    <t>Dominican Republic</t>
  </si>
  <si>
    <t>Eswatini</t>
  </si>
  <si>
    <t>Ethiopia</t>
  </si>
  <si>
    <t>Georgia</t>
  </si>
  <si>
    <t>Guyana</t>
  </si>
  <si>
    <t>Haiti</t>
  </si>
  <si>
    <t>India</t>
  </si>
  <si>
    <t>Jamaica</t>
  </si>
  <si>
    <t>Kenya</t>
  </si>
  <si>
    <t>Lao People's Democratic Republic</t>
  </si>
  <si>
    <t>Latvia</t>
  </si>
  <si>
    <t>Lesotho</t>
  </si>
  <si>
    <t>Malawi</t>
  </si>
  <si>
    <t>Malaysia</t>
  </si>
  <si>
    <t>Mozambique</t>
  </si>
  <si>
    <t>Myanmar</t>
  </si>
  <si>
    <t>Namibia</t>
  </si>
  <si>
    <t>Nepal</t>
  </si>
  <si>
    <t>Nigeria</t>
  </si>
  <si>
    <t>Papua New Guinea</t>
  </si>
  <si>
    <t>Republic of Moldova</t>
  </si>
  <si>
    <t>Rwanda</t>
  </si>
  <si>
    <t>South Africa</t>
  </si>
  <si>
    <t>Suriname</t>
  </si>
  <si>
    <t>Thailand</t>
  </si>
  <si>
    <t>Trinidad and Tobago</t>
  </si>
  <si>
    <t>Uganda</t>
  </si>
  <si>
    <t>Ukraine</t>
  </si>
  <si>
    <t>United Republic of Tanzania</t>
  </si>
  <si>
    <t>Uzbekistan</t>
  </si>
  <si>
    <t>Viet Nam</t>
  </si>
  <si>
    <t>Zambia</t>
  </si>
  <si>
    <t>Zimbabwe</t>
  </si>
  <si>
    <t>Country Name</t>
  </si>
  <si>
    <t>Country Code</t>
  </si>
  <si>
    <t>HIV Prevalence, total 15-49 (World Bank 2019)</t>
  </si>
  <si>
    <t>SWZ</t>
  </si>
  <si>
    <t>Lower middle income</t>
  </si>
  <si>
    <t>AFRO</t>
  </si>
  <si>
    <t>LSO</t>
  </si>
  <si>
    <t>BWA</t>
  </si>
  <si>
    <t>Middle income</t>
  </si>
  <si>
    <t>ZAF</t>
  </si>
  <si>
    <t>ZWE</t>
  </si>
  <si>
    <t>MOZ</t>
  </si>
  <si>
    <t>Low income</t>
  </si>
  <si>
    <t>NAM</t>
  </si>
  <si>
    <t>ZMB</t>
  </si>
  <si>
    <t>MWI</t>
  </si>
  <si>
    <t>Equatorial Guinea</t>
  </si>
  <si>
    <t>GNQ</t>
  </si>
  <si>
    <t>UGA</t>
  </si>
  <si>
    <t>TZA</t>
  </si>
  <si>
    <t>KEN</t>
  </si>
  <si>
    <t>Central African Republic</t>
  </si>
  <si>
    <t>CAF</t>
  </si>
  <si>
    <t>Gabon</t>
  </si>
  <si>
    <t>GAB</t>
  </si>
  <si>
    <t>Guinea-Bissau</t>
  </si>
  <si>
    <t>GNB</t>
  </si>
  <si>
    <t>Cameroon</t>
  </si>
  <si>
    <t>CMR</t>
  </si>
  <si>
    <t>Congo</t>
  </si>
  <si>
    <t>COG</t>
  </si>
  <si>
    <t>RWA</t>
  </si>
  <si>
    <t>EURO</t>
  </si>
  <si>
    <t>CIV</t>
  </si>
  <si>
    <t>Togo</t>
  </si>
  <si>
    <t>TGO</t>
  </si>
  <si>
    <t>Angola</t>
  </si>
  <si>
    <t>AGO</t>
  </si>
  <si>
    <t>Gambia</t>
  </si>
  <si>
    <t>GMB</t>
  </si>
  <si>
    <t>HTI</t>
  </si>
  <si>
    <t>AMRO</t>
  </si>
  <si>
    <t>Ghana</t>
  </si>
  <si>
    <t>GHA</t>
  </si>
  <si>
    <t>Sierra Leone</t>
  </si>
  <si>
    <t>SLE</t>
  </si>
  <si>
    <t>Liberia</t>
  </si>
  <si>
    <t>LBR</t>
  </si>
  <si>
    <t>Guinea</t>
  </si>
  <si>
    <t>GIN</t>
  </si>
  <si>
    <t>GUY</t>
  </si>
  <si>
    <t>JAM</t>
  </si>
  <si>
    <t>NGA</t>
  </si>
  <si>
    <t>SUR</t>
  </si>
  <si>
    <t>Chad</t>
  </si>
  <si>
    <t>TCD</t>
  </si>
  <si>
    <t>Mali</t>
  </si>
  <si>
    <t>MLI</t>
  </si>
  <si>
    <t>Mauritius</t>
  </si>
  <si>
    <t>MUS</t>
  </si>
  <si>
    <t>High income</t>
  </si>
  <si>
    <t>Benin</t>
  </si>
  <si>
    <t>BEN</t>
  </si>
  <si>
    <t>Burundi</t>
  </si>
  <si>
    <t>BDI</t>
  </si>
  <si>
    <t>THA</t>
  </si>
  <si>
    <t>SEARO</t>
  </si>
  <si>
    <t>UKR</t>
  </si>
  <si>
    <t>DOM</t>
  </si>
  <si>
    <t>ETH</t>
  </si>
  <si>
    <t>PNG</t>
  </si>
  <si>
    <t>WPRO</t>
  </si>
  <si>
    <t>BRB</t>
  </si>
  <si>
    <t>Democratic Republic of the Congo</t>
  </si>
  <si>
    <t>COD</t>
  </si>
  <si>
    <t>Djibouti</t>
  </si>
  <si>
    <t>DJI</t>
  </si>
  <si>
    <t>EMRO</t>
  </si>
  <si>
    <t>Burkina Faso</t>
  </si>
  <si>
    <t>BFA</t>
  </si>
  <si>
    <t>MMR</t>
  </si>
  <si>
    <t>MDA</t>
  </si>
  <si>
    <t>TTO</t>
  </si>
  <si>
    <t>Cabo Verde</t>
  </si>
  <si>
    <t>CPV</t>
  </si>
  <si>
    <t>Eritrea</t>
  </si>
  <si>
    <t>ERI</t>
  </si>
  <si>
    <t>Venezuela (Bolivarian Republic of)</t>
  </si>
  <si>
    <t>VEN</t>
  </si>
  <si>
    <t>BLR</t>
  </si>
  <si>
    <t>Brazil</t>
  </si>
  <si>
    <t>BRA</t>
  </si>
  <si>
    <t>KHM</t>
  </si>
  <si>
    <t>Chile</t>
  </si>
  <si>
    <t>CHL</t>
  </si>
  <si>
    <t>Colombia</t>
  </si>
  <si>
    <t>COL</t>
  </si>
  <si>
    <t>El Salvador</t>
  </si>
  <si>
    <t>SLV</t>
  </si>
  <si>
    <t>LVA</t>
  </si>
  <si>
    <t>Paraguay</t>
  </si>
  <si>
    <t>PRY</t>
  </si>
  <si>
    <t>Argentina</t>
  </si>
  <si>
    <t>ARG</t>
  </si>
  <si>
    <t>Costa Rica</t>
  </si>
  <si>
    <t>CRI</t>
  </si>
  <si>
    <t>Cuba</t>
  </si>
  <si>
    <t>CUB</t>
  </si>
  <si>
    <t>Ecuador</t>
  </si>
  <si>
    <t>ECU</t>
  </si>
  <si>
    <t>GEO</t>
  </si>
  <si>
    <t>MYS</t>
  </si>
  <si>
    <t>Senegal</t>
  </si>
  <si>
    <t>SEN</t>
  </si>
  <si>
    <t>Guatemala</t>
  </si>
  <si>
    <t>GTM</t>
  </si>
  <si>
    <t>Honduras</t>
  </si>
  <si>
    <t>HND</t>
  </si>
  <si>
    <t>Kazakhstan</t>
  </si>
  <si>
    <t>KAZ</t>
  </si>
  <si>
    <t>LAO</t>
  </si>
  <si>
    <t>Madagascar</t>
  </si>
  <si>
    <t>MDG</t>
  </si>
  <si>
    <t>Peru</t>
  </si>
  <si>
    <t>PER</t>
  </si>
  <si>
    <t>VNM</t>
  </si>
  <si>
    <t>Armenia</t>
  </si>
  <si>
    <t>ARM</t>
  </si>
  <si>
    <t>Bolivia (Plurinational State of)</t>
  </si>
  <si>
    <t>BOL</t>
  </si>
  <si>
    <t>Fiji</t>
  </si>
  <si>
    <t>FJI</t>
  </si>
  <si>
    <t>Kyrgyzstan</t>
  </si>
  <si>
    <t>KGZ</t>
  </si>
  <si>
    <t>Lithuania</t>
  </si>
  <si>
    <t>LTU</t>
  </si>
  <si>
    <t>Mauritania</t>
  </si>
  <si>
    <t>MRT</t>
  </si>
  <si>
    <t>Nicaragua</t>
  </si>
  <si>
    <t>NIC</t>
  </si>
  <si>
    <t>Niger</t>
  </si>
  <si>
    <t>NER</t>
  </si>
  <si>
    <t>Philippines</t>
  </si>
  <si>
    <t>PHL</t>
  </si>
  <si>
    <t>Singapore</t>
  </si>
  <si>
    <t>SGP</t>
  </si>
  <si>
    <t>Sudan</t>
  </si>
  <si>
    <t>SDN</t>
  </si>
  <si>
    <t>Tajikistan</t>
  </si>
  <si>
    <t>TJK</t>
  </si>
  <si>
    <t>UZB</t>
  </si>
  <si>
    <t>Afghanistan</t>
  </si>
  <si>
    <t>AFG</t>
  </si>
  <si>
    <t>Albania</t>
  </si>
  <si>
    <t>ALB</t>
  </si>
  <si>
    <t>Algeria</t>
  </si>
  <si>
    <t>DZA</t>
  </si>
  <si>
    <t>Azerbaijan</t>
  </si>
  <si>
    <t>AZE</t>
  </si>
  <si>
    <t>Bulgaria</t>
  </si>
  <si>
    <t>BGR</t>
  </si>
  <si>
    <t>Comoros</t>
  </si>
  <si>
    <t>COM</t>
  </si>
  <si>
    <t>Iran (Islamic Republic of)</t>
  </si>
  <si>
    <t>IRN</t>
  </si>
  <si>
    <t>Lebanon</t>
  </si>
  <si>
    <t>LBN</t>
  </si>
  <si>
    <t>Mongolia</t>
  </si>
  <si>
    <t>MNG</t>
  </si>
  <si>
    <t>Montenegro</t>
  </si>
  <si>
    <t>MNE</t>
  </si>
  <si>
    <t>Morocco</t>
  </si>
  <si>
    <t>MAR</t>
  </si>
  <si>
    <t>NPL</t>
  </si>
  <si>
    <t>Oman</t>
  </si>
  <si>
    <t>OMN</t>
  </si>
  <si>
    <t>Pakistan</t>
  </si>
  <si>
    <t>PAK</t>
  </si>
  <si>
    <t>Romania</t>
  </si>
  <si>
    <t>ROU</t>
  </si>
  <si>
    <t>Serbia</t>
  </si>
  <si>
    <t>SRB</t>
  </si>
  <si>
    <t>Somalia</t>
  </si>
  <si>
    <t>SOM</t>
  </si>
  <si>
    <t>Sri Lanka</t>
  </si>
  <si>
    <t>LKA</t>
  </si>
  <si>
    <t>Tunisia</t>
  </si>
  <si>
    <t>TUN</t>
  </si>
  <si>
    <t>Yemen</t>
  </si>
  <si>
    <t>YEM</t>
  </si>
  <si>
    <t>Bangladesh</t>
  </si>
  <si>
    <t>BGD</t>
  </si>
  <si>
    <t>IND</t>
  </si>
  <si>
    <t>Seychelles</t>
  </si>
  <si>
    <t>SYC</t>
  </si>
  <si>
    <t>The former Yugoslav Republic of Macedonia</t>
  </si>
  <si>
    <t>MKD</t>
  </si>
  <si>
    <t>GAE</t>
  </si>
  <si>
    <t>BLZ</t>
  </si>
  <si>
    <t>Upper Middle Income</t>
  </si>
  <si>
    <t>.</t>
  </si>
  <si>
    <t>Indonesia</t>
  </si>
  <si>
    <t>IDN</t>
  </si>
  <si>
    <t>BHS</t>
  </si>
  <si>
    <t/>
  </si>
  <si>
    <t>=IF(ISERROR(X348),"",X348)</t>
  </si>
  <si>
    <t xml:space="preserve"> </t>
  </si>
  <si>
    <t>=LEFT(X3,SEARCH(" [",X3))</t>
  </si>
  <si>
    <t>=IF(LEFT(X3,1)="&lt;",MID(X3,2,LEN(X3)),X3)</t>
  </si>
  <si>
    <t>=IF(LEFT(X3,1)=".","",X3)</t>
  </si>
  <si>
    <t>TAE14</t>
  </si>
  <si>
    <t>PWH14</t>
  </si>
  <si>
    <t>GAE14</t>
  </si>
  <si>
    <t>EAE14</t>
  </si>
  <si>
    <t>TAE13</t>
  </si>
  <si>
    <t>GAE13</t>
  </si>
  <si>
    <t>EAE13</t>
  </si>
  <si>
    <t>TAE</t>
  </si>
  <si>
    <t>PWH</t>
  </si>
  <si>
    <t>GAE09</t>
  </si>
  <si>
    <t>EAE09</t>
  </si>
  <si>
    <t>TAE09</t>
  </si>
  <si>
    <t>PWH09</t>
  </si>
  <si>
    <t>GAE10</t>
  </si>
  <si>
    <t>EAE10</t>
  </si>
  <si>
    <t>TAE10</t>
  </si>
  <si>
    <t>PWH10</t>
  </si>
  <si>
    <t>GAE11</t>
  </si>
  <si>
    <t>EAE11</t>
  </si>
  <si>
    <t>TAE11</t>
  </si>
  <si>
    <t>PWH11</t>
  </si>
  <si>
    <t>GAE12</t>
  </si>
  <si>
    <t>EAE12</t>
  </si>
  <si>
    <t>TAE12</t>
  </si>
  <si>
    <t>PWH12</t>
  </si>
  <si>
    <t>PWH13</t>
  </si>
  <si>
    <t>GAE15</t>
  </si>
  <si>
    <t>EAE15</t>
  </si>
  <si>
    <t>TAE15</t>
  </si>
  <si>
    <t>PWH15</t>
  </si>
  <si>
    <t>GAE16</t>
  </si>
  <si>
    <t>EAE16</t>
  </si>
  <si>
    <t>TAE16</t>
  </si>
  <si>
    <t>PWH16</t>
  </si>
  <si>
    <t>GAE17</t>
  </si>
  <si>
    <t>EAE17</t>
  </si>
  <si>
    <t>TAE17</t>
  </si>
  <si>
    <t>PWH17</t>
  </si>
  <si>
    <t>GAE18</t>
  </si>
  <si>
    <t>EAE18</t>
  </si>
  <si>
    <t>TAE18</t>
  </si>
  <si>
    <t>PWH18</t>
  </si>
  <si>
    <t>GAE19</t>
  </si>
  <si>
    <t>EAE19</t>
  </si>
  <si>
    <t>TAE19</t>
  </si>
  <si>
    <t>PWH19</t>
  </si>
  <si>
    <t>GAE09pPWH</t>
  </si>
  <si>
    <t>EAE09pPWH</t>
  </si>
  <si>
    <t>TAE09pPWH</t>
  </si>
  <si>
    <t>GAE09/TAE09</t>
  </si>
  <si>
    <t>GAE10pPWH</t>
  </si>
  <si>
    <t>EAE10pPWH</t>
  </si>
  <si>
    <t>TAE10pPWH</t>
  </si>
  <si>
    <t>GAE10/TAE10</t>
  </si>
  <si>
    <t>GAE11pPWH</t>
  </si>
  <si>
    <t>EAE11pPWH</t>
  </si>
  <si>
    <t>TAE11pPWH</t>
  </si>
  <si>
    <t>GAE11/TAE11</t>
  </si>
  <si>
    <t>GAE12pPWH</t>
  </si>
  <si>
    <t>EAE12pPWH</t>
  </si>
  <si>
    <t>TAE12pPWH</t>
  </si>
  <si>
    <t>GAE12/TAE12</t>
  </si>
  <si>
    <t>GAE13pPWH</t>
  </si>
  <si>
    <t>EAE13pPWH</t>
  </si>
  <si>
    <t>TAE13pPWH</t>
  </si>
  <si>
    <t>GAE13/TAE13</t>
  </si>
  <si>
    <t>GAE14pPWH</t>
  </si>
  <si>
    <t>EAE14pPWH</t>
  </si>
  <si>
    <t>TAE14pPWH</t>
  </si>
  <si>
    <t>GAE14/TAE14</t>
  </si>
  <si>
    <t>GAE15pPWH</t>
  </si>
  <si>
    <t>EAE15pPWH</t>
  </si>
  <si>
    <t>TAE15pPWH</t>
  </si>
  <si>
    <t>GAE15/TAE15</t>
  </si>
  <si>
    <t>GAE16pPWH</t>
  </si>
  <si>
    <t>EAE16pPWH</t>
  </si>
  <si>
    <t>TAE16pPWH</t>
  </si>
  <si>
    <t>GAE16/TAE16</t>
  </si>
  <si>
    <t>GAE17pPWH</t>
  </si>
  <si>
    <t>EAE17pPWH</t>
  </si>
  <si>
    <t>TAE17pPWH</t>
  </si>
  <si>
    <t>GAE17/TAE17</t>
  </si>
  <si>
    <t>GAE18pPWH</t>
  </si>
  <si>
    <t>EAE18pPWH</t>
  </si>
  <si>
    <t>TAE18pPWH</t>
  </si>
  <si>
    <t>GAE18/TAE18</t>
  </si>
  <si>
    <t>GAE19pPWH</t>
  </si>
  <si>
    <t>EAE19pPWH</t>
  </si>
  <si>
    <t>TAE19pPWH</t>
  </si>
  <si>
    <t>GAE19/TAE19</t>
  </si>
  <si>
    <t>Year</t>
  </si>
  <si>
    <t>GAEshare</t>
  </si>
  <si>
    <t>GAEpPWH</t>
  </si>
  <si>
    <t>EAEpPWH</t>
  </si>
  <si>
    <t>TAEpPWH</t>
  </si>
  <si>
    <t>iso</t>
  </si>
  <si>
    <t>inc</t>
  </si>
  <si>
    <t>Row Labels</t>
  </si>
  <si>
    <t>Grand Total</t>
  </si>
  <si>
    <t>Column Labels</t>
  </si>
  <si>
    <t>Sum of GAE</t>
  </si>
  <si>
    <t>Sum of TAE</t>
  </si>
  <si>
    <t>Sum of GAEshare</t>
  </si>
  <si>
    <t>country</t>
  </si>
  <si>
    <t>incometier</t>
  </si>
  <si>
    <t>countrylabel</t>
  </si>
  <si>
    <t>hivprev</t>
  </si>
  <si>
    <t>=IF(ISBLANK(B481)=TRUE,"NA",IF(AND(ISBLANK(B481)=FALSE,LEN(B481)=0),"NA",B481))</t>
  </si>
  <si>
    <t>ISO</t>
  </si>
  <si>
    <t>Pearson R</t>
  </si>
  <si>
    <t>N</t>
  </si>
  <si>
    <t xml:space="preserve">t </t>
  </si>
  <si>
    <t>DF</t>
  </si>
  <si>
    <t>p-value</t>
  </si>
  <si>
    <t>COUNTRY</t>
  </si>
  <si>
    <t>MEAN TAE</t>
  </si>
  <si>
    <t>TAE TREND</t>
  </si>
  <si>
    <t>MEAN GAE Share</t>
  </si>
  <si>
    <t>GAE Share TREND</t>
  </si>
  <si>
    <t>GAE TREND</t>
  </si>
  <si>
    <t>MEANGAE</t>
  </si>
  <si>
    <t>GAE TOTAL</t>
  </si>
  <si>
    <t>TAE TOTAL</t>
  </si>
  <si>
    <t>GAE Share of TAE</t>
  </si>
  <si>
    <t>significant trend</t>
  </si>
  <si>
    <t>number with sig upward trend</t>
  </si>
  <si>
    <t>To get rid of zero length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</si>
</sst>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&quot;$&quot;#,##0.00"/>
    <numFmt numFmtId="167" formatCode="&quot;$&quot;#,##0"/>
    <numFmt numFmtId="168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theme="1"/>
      <name val="Helvetica"/>
      <family val="2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5FF5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44" fontId="0" fillId="6" borderId="0" xfId="1" applyFont="1" applyFill="1"/>
    <xf numFmtId="0" fontId="0" fillId="2" borderId="0" xfId="0" applyFill="1"/>
    <xf numFmtId="44" fontId="0" fillId="2" borderId="0" xfId="1" applyFont="1" applyFill="1"/>
    <xf numFmtId="0" fontId="0" fillId="7" borderId="0" xfId="0" applyFill="1"/>
    <xf numFmtId="44" fontId="0" fillId="7" borderId="0" xfId="1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4" fontId="0" fillId="12" borderId="0" xfId="1" applyFont="1" applyFill="1"/>
    <xf numFmtId="44" fontId="0" fillId="11" borderId="0" xfId="1" applyFont="1" applyFill="1"/>
    <xf numFmtId="44" fontId="0" fillId="9" borderId="0" xfId="1" applyFont="1" applyFill="1"/>
    <xf numFmtId="44" fontId="0" fillId="4" borderId="0" xfId="1" applyFont="1" applyFill="1"/>
    <xf numFmtId="44" fontId="0" fillId="3" borderId="0" xfId="1" applyFont="1" applyFill="1"/>
    <xf numFmtId="44" fontId="0" fillId="5" borderId="0" xfId="1" applyFont="1" applyFill="1"/>
    <xf numFmtId="44" fontId="0" fillId="8" borderId="0" xfId="1" applyFont="1" applyFill="1"/>
    <xf numFmtId="44" fontId="0" fillId="10" borderId="0" xfId="1" applyFont="1" applyFill="1"/>
    <xf numFmtId="44" fontId="5" fillId="4" borderId="0" xfId="1" applyFont="1" applyFill="1"/>
    <xf numFmtId="164" fontId="6" fillId="0" borderId="0" xfId="1" applyNumberFormat="1" applyFont="1" applyFill="1"/>
    <xf numFmtId="164" fontId="7" fillId="0" borderId="0" xfId="1" applyNumberFormat="1" applyFont="1" applyFill="1"/>
    <xf numFmtId="164" fontId="7" fillId="0" borderId="0" xfId="1" applyNumberFormat="1" applyFont="1" applyFill="1" applyBorder="1"/>
    <xf numFmtId="3" fontId="0" fillId="5" borderId="0" xfId="0" applyNumberFormat="1" applyFill="1"/>
    <xf numFmtId="0" fontId="0" fillId="2" borderId="0" xfId="1" applyNumberFormat="1" applyFont="1" applyFill="1"/>
    <xf numFmtId="0" fontId="0" fillId="2" borderId="0" xfId="1" quotePrefix="1" applyNumberFormat="1" applyFont="1" applyFill="1"/>
    <xf numFmtId="44" fontId="3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4" fontId="3" fillId="3" borderId="0" xfId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4" fontId="4" fillId="5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44" fontId="4" fillId="6" borderId="0" xfId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44" fontId="4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4" fontId="4" fillId="7" borderId="0" xfId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44" fontId="4" fillId="12" borderId="0" xfId="1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44" fontId="4" fillId="8" borderId="0" xfId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44" fontId="4" fillId="10" borderId="0" xfId="1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44" fontId="4" fillId="9" borderId="0" xfId="1" applyFont="1" applyFill="1" applyAlignment="1">
      <alignment horizontal="center"/>
    </xf>
    <xf numFmtId="0" fontId="4" fillId="9" borderId="0" xfId="0" applyFont="1" applyFill="1" applyAlignment="1">
      <alignment horizontal="center"/>
    </xf>
    <xf numFmtId="44" fontId="4" fillId="11" borderId="0" xfId="1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44" fontId="0" fillId="0" borderId="0" xfId="0" applyNumberFormat="1"/>
    <xf numFmtId="9" fontId="0" fillId="0" borderId="0" xfId="2" applyFont="1"/>
    <xf numFmtId="165" fontId="0" fillId="0" borderId="0" xfId="2" applyNumberFormat="1" applyFont="1"/>
    <xf numFmtId="0" fontId="0" fillId="0" borderId="0" xfId="0" quotePrefix="1"/>
    <xf numFmtId="166" fontId="0" fillId="0" borderId="0" xfId="0" quotePrefix="1" applyNumberFormat="1"/>
    <xf numFmtId="167" fontId="0" fillId="0" borderId="0" xfId="0" quotePrefix="1" applyNumberFormat="1"/>
    <xf numFmtId="165" fontId="0" fillId="0" borderId="0" xfId="2" quotePrefix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7" borderId="0" xfId="0" applyFont="1" applyFill="1"/>
    <xf numFmtId="168" fontId="0" fillId="0" borderId="0" xfId="3" applyNumberFormat="1" applyFont="1"/>
    <xf numFmtId="168" fontId="0" fillId="0" borderId="0" xfId="0" applyNumberFormat="1"/>
    <xf numFmtId="0" fontId="8" fillId="0" borderId="0" xfId="0" applyFont="1"/>
    <xf numFmtId="168" fontId="8" fillId="0" borderId="0" xfId="0" applyNumberFormat="1" applyFont="1"/>
    <xf numFmtId="168" fontId="2" fillId="0" borderId="0" xfId="3" applyNumberFormat="1" applyFont="1"/>
    <xf numFmtId="168" fontId="1" fillId="0" borderId="0" xfId="3" applyNumberFormat="1" applyFont="1"/>
    <xf numFmtId="0" fontId="9" fillId="7" borderId="0" xfId="0" applyFont="1" applyFill="1"/>
    <xf numFmtId="0" fontId="10" fillId="0" borderId="0" xfId="0" applyFont="1"/>
    <xf numFmtId="0" fontId="0" fillId="7" borderId="0" xfId="0" applyFill="1" applyAlignment="1">
      <alignment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8">
    <dxf>
      <numFmt numFmtId="14" formatCode="0.00%"/>
    </dxf>
    <dxf>
      <numFmt numFmtId="167" formatCode="&quot;$&quot;#,##0"/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5FF51"/>
      <color rgb="FFC9FF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" refreshedDate="44208.534867824077" createdVersion="6" refreshedVersion="6" minRefreshableVersion="3" recordCount="1254" xr:uid="{C9003967-79B7-4834-A774-EDFCC8D3EA9D}">
  <cacheSource type="worksheet">
    <worksheetSource ref="D120:N1374" sheet="Sheet2"/>
  </cacheSource>
  <cacheFields count="11">
    <cacheField name="iso" numFmtId="0">
      <sharedItems count="114">
        <s v="AFG"/>
        <s v="ALB"/>
        <s v="DZA"/>
        <s v="AGO"/>
        <s v="ARG"/>
        <s v="ARM"/>
        <s v="AZE"/>
        <s v="BHS"/>
        <s v="BGD"/>
        <s v="BRB"/>
        <s v="BLR"/>
        <s v="BLZ"/>
        <s v="BEN"/>
        <s v="BOL"/>
        <s v="BWA"/>
        <s v="BRA"/>
        <s v="BGR"/>
        <s v="BFA"/>
        <s v="BDI"/>
        <s v="CPV"/>
        <s v="KHM"/>
        <s v="CMR"/>
        <s v="CAF"/>
        <s v="TCD"/>
        <s v="CHL"/>
        <s v="COL"/>
        <s v="COM"/>
        <s v="COG"/>
        <s v="CRI"/>
        <s v="CIV"/>
        <s v="CUB"/>
        <s v="COD"/>
        <s v="DJI"/>
        <s v="DOM"/>
        <s v="ECU"/>
        <s v="SLV"/>
        <s v="GNQ"/>
        <s v="ERI"/>
        <s v="SWZ"/>
        <s v="ETH"/>
        <s v="FJI"/>
        <s v="GAB"/>
        <s v="GMB"/>
        <s v="GEO"/>
        <s v="GHA"/>
        <s v="GTM"/>
        <s v="GIN"/>
        <s v="GNB"/>
        <s v="GUY"/>
        <s v="HTI"/>
        <s v="HND"/>
        <s v="IND"/>
        <s v="IDN"/>
        <s v="IRN"/>
        <s v="JAM"/>
        <s v="KAZ"/>
        <s v="KEN"/>
        <s v="KGZ"/>
        <s v="LAO"/>
        <s v="LVA"/>
        <s v="LBN"/>
        <s v="LSO"/>
        <s v="LBR"/>
        <s v="LTU"/>
        <s v="MDG"/>
        <s v="MWI"/>
        <s v="MYS"/>
        <s v="MLI"/>
        <s v="MRT"/>
        <s v="MUS"/>
        <s v="MNG"/>
        <s v="MNE"/>
        <s v="MAR"/>
        <s v="MOZ"/>
        <s v="MMR"/>
        <s v="NAM"/>
        <s v="NPL"/>
        <s v="NIC"/>
        <s v="NER"/>
        <s v="NGA"/>
        <s v="OMN"/>
        <s v="PAK"/>
        <s v="PNG"/>
        <s v="PRY"/>
        <s v="PER"/>
        <s v="PHL"/>
        <s v="MDA"/>
        <s v="ROU"/>
        <s v="RWA"/>
        <s v="SEN"/>
        <s v="SRB"/>
        <s v="SYC"/>
        <s v="SLE"/>
        <s v="SGP"/>
        <s v="SOM"/>
        <s v="ZAF"/>
        <s v="LKA"/>
        <s v="SDN"/>
        <s v="SUR"/>
        <s v="TJK"/>
        <s v="THA"/>
        <s v="MKD"/>
        <s v="TGO"/>
        <s v="TTO"/>
        <s v="TUN"/>
        <s v="UGA"/>
        <s v="UKR"/>
        <s v="TZA"/>
        <s v="UZB"/>
        <s v="VEN"/>
        <s v="VNM"/>
        <s v="YEM"/>
        <s v="ZMB"/>
        <s v="ZWE"/>
      </sharedItems>
    </cacheField>
    <cacheField name="inc" numFmtId="0">
      <sharedItems/>
    </cacheField>
    <cacheField name="Year" numFmtId="0">
      <sharedItems containsSemiMixedTypes="0" containsString="0" containsNumber="1" containsInteger="1" minValue="2009" maxValue="2019" count="11"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GAE" numFmtId="0">
      <sharedItems containsMixedTypes="1" containsNumber="1" minValue="0" maxValue="1930462155"/>
    </cacheField>
    <cacheField name="EAE" numFmtId="0">
      <sharedItems containsSemiMixedTypes="0" containsString="0" containsNumber="1" minValue="0" maxValue="741111231.29999995"/>
    </cacheField>
    <cacheField name="TAE" numFmtId="0">
      <sharedItems containsMixedTypes="1" containsNumber="1" minValue="0" maxValue="2501569029.9699998"/>
    </cacheField>
    <cacheField name="PWH" numFmtId="0">
      <sharedItems containsMixedTypes="1" containsNumber="1" containsInteger="1" minValue="0" maxValue="7500000"/>
    </cacheField>
    <cacheField name="GAEpPWH" numFmtId="166">
      <sharedItems containsMixedTypes="1" containsNumber="1" minValue="0" maxValue="6830.5648000000001"/>
    </cacheField>
    <cacheField name="EAEpPWH" numFmtId="166">
      <sharedItems containsMixedTypes="1" containsNumber="1" minValue="0" maxValue="10651.385060000001"/>
    </cacheField>
    <cacheField name="TAEpPWH" numFmtId="166">
      <sharedItems containsMixedTypes="1" containsNumber="1" minValue="3.0777566955000002" maxValue="11625.9409473"/>
    </cacheField>
    <cacheField name="GAEshare" numFmtId="165">
      <sharedItems containsMixedTypes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4">
  <r>
    <x v="0"/>
    <s v="Low income"/>
    <x v="0"/>
    <n v="132200"/>
    <n v="3109218"/>
    <n v="3241418"/>
    <n v="4100"/>
    <n v="32.243902439024389"/>
    <n v="758.34585365853661"/>
    <n v="790.58975609756101"/>
    <n v="4.0784619570817457E-2"/>
  </r>
  <r>
    <x v="1"/>
    <s v="Middle income"/>
    <x v="0"/>
    <n v="0"/>
    <n v="0"/>
    <n v="0"/>
    <n v="1000"/>
    <s v=""/>
    <n v="0"/>
    <s v=""/>
    <s v=""/>
  </r>
  <r>
    <x v="2"/>
    <s v="Lower middle income"/>
    <x v="0"/>
    <n v="2537184"/>
    <n v="171000.23290000018"/>
    <n v="2708184.2329000002"/>
    <n v="6900"/>
    <n v="367.70782608695652"/>
    <n v="24.782642449275389"/>
    <n v="392.4904685362319"/>
    <n v="0.9368579763434749"/>
  </r>
  <r>
    <x v="3"/>
    <s v="Lower middle income"/>
    <x v="0"/>
    <n v="16044315"/>
    <n v="18379173.789999999"/>
    <n v="34423488.789999999"/>
    <n v="200000"/>
    <n v="80.221575000000001"/>
    <n v="91.895868949999993"/>
    <n v="172.11744394999999"/>
    <n v="0.46608625575048812"/>
  </r>
  <r>
    <x v="4"/>
    <s v="Middle income"/>
    <x v="0"/>
    <n v="0"/>
    <n v="0"/>
    <n v="0"/>
    <n v="97000"/>
    <s v=""/>
    <n v="0"/>
    <s v=""/>
    <s v=""/>
  </r>
  <r>
    <x v="5"/>
    <s v="Middle income"/>
    <x v="0"/>
    <n v="632640"/>
    <n v="1668431.3029999998"/>
    <n v="2301071.3029999998"/>
    <n v="3200"/>
    <n v="197.7"/>
    <n v="521.38478218749992"/>
    <n v="719.08478218749997"/>
    <n v="0.27493281028501881"/>
  </r>
  <r>
    <x v="6"/>
    <s v="Middle income"/>
    <x v="0"/>
    <n v="4145046"/>
    <n v="1916604.1150000002"/>
    <n v="6061650.1150000002"/>
    <n v="9400"/>
    <n v="440.96234042553192"/>
    <n v="203.89405478723407"/>
    <n v="644.85639521276596"/>
    <n v="0.68381478992704947"/>
  </r>
  <r>
    <x v="7"/>
    <s v="Upper Middle Income"/>
    <x v="0"/>
    <n v="4400000"/>
    <n v="486400"/>
    <n v="4886400"/>
    <n v="0"/>
    <s v=""/>
    <s v=""/>
    <s v=""/>
    <s v=""/>
  </r>
  <r>
    <x v="8"/>
    <s v="Lower middle income"/>
    <x v="0"/>
    <n v="0"/>
    <n v="26938053.800000001"/>
    <n v="26938053.800000001"/>
    <n v="0"/>
    <s v=""/>
    <s v=""/>
    <s v=""/>
    <s v=""/>
  </r>
  <r>
    <x v="9"/>
    <s v="High income"/>
    <x v="0"/>
    <n v="0"/>
    <n v="0"/>
    <n v="0"/>
    <n v="3000"/>
    <s v=""/>
    <n v="0"/>
    <s v=""/>
    <s v=""/>
  </r>
  <r>
    <x v="10"/>
    <s v="Middle income"/>
    <x v="0"/>
    <n v="11351741"/>
    <n v="6382932.9990000017"/>
    <n v="17734673.999000002"/>
    <n v="11000"/>
    <n v="1031.9764545454545"/>
    <n v="580.2666362727274"/>
    <n v="1612.2430908181821"/>
    <n v="0.64008737914438607"/>
  </r>
  <r>
    <x v="11"/>
    <s v="Upper Middle Income"/>
    <x v="0"/>
    <n v="1400000"/>
    <n v="652000"/>
    <n v="2052000"/>
    <n v="0"/>
    <s v=""/>
    <s v=""/>
    <s v=""/>
    <s v=""/>
  </r>
  <r>
    <x v="12"/>
    <s v="Lower middle income"/>
    <x v="0"/>
    <n v="12819904"/>
    <n v="19615293.377"/>
    <n v="32435197.377"/>
    <n v="62000"/>
    <n v="206.77264516129031"/>
    <n v="316.37569962903228"/>
    <n v="523.14834479032254"/>
    <n v="0.39524667758275073"/>
  </r>
  <r>
    <x v="13"/>
    <s v="Lower middle income"/>
    <x v="0"/>
    <n v="1800000"/>
    <n v="7900000"/>
    <n v="9700000"/>
    <n v="16000"/>
    <n v="112.5"/>
    <n v="493.75"/>
    <n v="606.25"/>
    <n v="0.18556701030927836"/>
  </r>
  <r>
    <x v="14"/>
    <s v="Middle income"/>
    <x v="0"/>
    <n v="220095576"/>
    <n v="86335716.825800002"/>
    <n v="306431292.8258"/>
    <n v="330000"/>
    <n v="666.95629090909085"/>
    <n v="261.62338432060608"/>
    <n v="928.57967522969693"/>
    <n v="0.71825424215117573"/>
  </r>
  <r>
    <x v="15"/>
    <s v="Middle income"/>
    <x v="0"/>
    <n v="653545481"/>
    <n v="3303384.5"/>
    <n v="656848865.5"/>
    <n v="650000"/>
    <n v="1005.4545861538462"/>
    <n v="5.0821300000000003"/>
    <n v="1010.5367161538461"/>
    <n v="0.99497086061420636"/>
  </r>
  <r>
    <x v="16"/>
    <s v="Middle income"/>
    <x v="0"/>
    <n v="5695293"/>
    <n v="5355739.1569999997"/>
    <n v="11051032.157"/>
    <n v="1400"/>
    <n v="4068.0664285714288"/>
    <n v="3825.5279692857139"/>
    <n v="7893.5943978571422"/>
    <n v="0.51536299226063331"/>
  </r>
  <r>
    <x v="17"/>
    <s v="Low income"/>
    <x v="0"/>
    <n v="15130314"/>
    <n v="46962435.530000001"/>
    <n v="62092749.530000001"/>
    <n v="120000"/>
    <n v="126.08595"/>
    <n v="391.35362941666665"/>
    <n v="517.43957941666667"/>
    <n v="0.24367279778277198"/>
  </r>
  <r>
    <x v="18"/>
    <s v="Low income"/>
    <x v="0"/>
    <n v="1900945"/>
    <n v="25133198.1994"/>
    <n v="27034143.1994"/>
    <n v="97000"/>
    <n v="19.597371134020619"/>
    <n v="259.10513607628866"/>
    <n v="278.70250721030931"/>
    <n v="7.0316450792573662E-2"/>
  </r>
  <r>
    <x v="19"/>
    <s v="Lower middle income"/>
    <x v="0"/>
    <n v="18978"/>
    <n v="1091792.6529999999"/>
    <n v="1110770.6529999999"/>
    <n v="2000"/>
    <n v="9.4890000000000008"/>
    <n v="545.89632649999999"/>
    <n v="555.38532650000002"/>
    <n v="1.7085435187492302E-2"/>
  </r>
  <r>
    <x v="20"/>
    <s v="Lower middle income"/>
    <x v="0"/>
    <n v="1703403"/>
    <n v="52031794.850000001"/>
    <n v="53735197.850000001"/>
    <n v="86000"/>
    <n v="19.807011627906977"/>
    <n v="605.02087034883721"/>
    <n v="624.82788197674415"/>
    <n v="3.1699948416585202E-2"/>
  </r>
  <r>
    <x v="21"/>
    <s v="Lower middle income"/>
    <x v="0"/>
    <n v="1923386"/>
    <n v="75047524.989999995"/>
    <n v="76970910.989999995"/>
    <n v="510000"/>
    <n v="3.7713450980392156"/>
    <n v="147.15200978431372"/>
    <n v="150.92335488235292"/>
    <n v="2.498847909244422E-2"/>
  </r>
  <r>
    <x v="22"/>
    <s v="Low income"/>
    <x v="0"/>
    <n v="2200000"/>
    <n v="9200000"/>
    <n v="11400000"/>
    <n v="130000"/>
    <n v="16.923076923076923"/>
    <n v="70.769230769230774"/>
    <n v="87.692307692307693"/>
    <n v="0.19298245614035087"/>
  </r>
  <r>
    <x v="23"/>
    <s v="Low income"/>
    <x v="0"/>
    <n v="2063160"/>
    <n v="10594107.02"/>
    <n v="12657267.02"/>
    <n v="100000"/>
    <n v="20.631599999999999"/>
    <n v="105.9410702"/>
    <n v="126.57267019999999"/>
    <n v="0.1630020127362376"/>
  </r>
  <r>
    <x v="24"/>
    <s v="High income"/>
    <x v="0"/>
    <n v="110436733"/>
    <n v="309231.59399999998"/>
    <n v="141307412.05399999"/>
    <n v="34000"/>
    <n v="3248.1392058823531"/>
    <n v="9.0950468823529409"/>
    <n v="4156.1003545294116"/>
    <n v="0.78153531647580599"/>
  </r>
  <r>
    <x v="25"/>
    <s v="Middle income"/>
    <x v="0"/>
    <n v="87782780"/>
    <n v="220540.8363"/>
    <n v="105630779.18629999"/>
    <n v="130000"/>
    <n v="675.25215384615387"/>
    <n v="1.6964679715384614"/>
    <n v="812.54445527923076"/>
    <n v="0.83103410460674865"/>
  </r>
  <r>
    <x v="26"/>
    <s v="Lower middle income"/>
    <x v="0"/>
    <n v="0"/>
    <n v="0"/>
    <n v="0"/>
    <n v="100"/>
    <s v=""/>
    <s v=""/>
    <s v=""/>
    <s v=""/>
  </r>
  <r>
    <x v="27"/>
    <s v="Lower middle income"/>
    <x v="0"/>
    <n v="4400000"/>
    <n v="7500000"/>
    <n v="11900000"/>
    <n v="81000"/>
    <n v="54.320987654320987"/>
    <n v="92.592592592592595"/>
    <n v="146.91358024691357"/>
    <n v="0.36974789915966388"/>
  </r>
  <r>
    <x v="28"/>
    <s v="Middle income"/>
    <x v="0"/>
    <n v="0"/>
    <n v="0"/>
    <n v="0"/>
    <n v="7700"/>
    <s v=""/>
    <s v=""/>
    <s v=""/>
    <s v=""/>
  </r>
  <r>
    <x v="29"/>
    <s v="Lower middle income"/>
    <x v="0"/>
    <n v="8529681"/>
    <n v="107625176.59999999"/>
    <n v="119936505.632"/>
    <n v="500000"/>
    <n v="17.059362"/>
    <n v="215.25035319999998"/>
    <n v="239.87301126399998"/>
    <n v="7.1118305098628917E-2"/>
  </r>
  <r>
    <x v="30"/>
    <s v="Middle income"/>
    <x v="0"/>
    <n v="56999895"/>
    <n v="11720931.109999999"/>
    <n v="68720826.109999999"/>
    <n v="15000"/>
    <n v="3799.9929999999999"/>
    <n v="781.39540733333331"/>
    <n v="4581.3884073333329"/>
    <n v="0.82944135317525802"/>
  </r>
  <r>
    <x v="31"/>
    <s v="Low income"/>
    <x v="0"/>
    <n v="162272"/>
    <n v="85047024"/>
    <n v="186945819"/>
    <n v="530000"/>
    <n v="0.30617358490566038"/>
    <n v="160.46608301886792"/>
    <n v="352.7279603773585"/>
    <n v="8.6801620313316555E-4"/>
  </r>
  <r>
    <x v="32"/>
    <s v="Lower middle income"/>
    <x v="0"/>
    <n v="0"/>
    <n v="2000000"/>
    <n v="2000000"/>
    <n v="11000"/>
    <n v="0"/>
    <n v="181.81818181818181"/>
    <n v="181.81818181818181"/>
    <n v="0"/>
  </r>
  <r>
    <x v="33"/>
    <s v="Middle income"/>
    <x v="0"/>
    <n v="0"/>
    <n v="0"/>
    <n v="0"/>
    <n v="81000"/>
    <s v=""/>
    <s v=""/>
    <s v=""/>
    <s v=""/>
  </r>
  <r>
    <x v="34"/>
    <s v="Middle income"/>
    <x v="0"/>
    <n v="0"/>
    <n v="0"/>
    <n v="0"/>
    <n v="32000"/>
    <s v=""/>
    <s v=""/>
    <s v=""/>
    <s v=""/>
  </r>
  <r>
    <x v="35"/>
    <s v="Lower middle income"/>
    <x v="0"/>
    <n v="0"/>
    <n v="0"/>
    <n v="0"/>
    <n v="26000"/>
    <s v=""/>
    <s v=""/>
    <s v=""/>
    <s v=""/>
  </r>
  <r>
    <x v="36"/>
    <s v="Middle income"/>
    <x v="0"/>
    <n v="918700"/>
    <n v="1943600"/>
    <n v="2862300"/>
    <n v="31000"/>
    <n v="29.635483870967743"/>
    <n v="62.696774193548386"/>
    <n v="92.332258064516125"/>
    <n v="0.32096565698913465"/>
  </r>
  <r>
    <x v="37"/>
    <s v="Low income"/>
    <x v="0"/>
    <n v="1200000"/>
    <n v="12400000"/>
    <n v="13600000"/>
    <n v="18000"/>
    <n v="66.666666666666671"/>
    <n v="688.88888888888891"/>
    <n v="755.55555555555554"/>
    <n v="8.8235294117647065E-2"/>
  </r>
  <r>
    <x v="38"/>
    <s v="Lower middle income"/>
    <x v="0"/>
    <n v="0"/>
    <n v="0"/>
    <n v="0"/>
    <n v="170000"/>
    <s v=""/>
    <s v=""/>
    <s v=""/>
    <s v=""/>
  </r>
  <r>
    <x v="39"/>
    <s v="Low income"/>
    <x v="0"/>
    <n v="0"/>
    <n v="0"/>
    <n v="0"/>
    <n v="670000"/>
    <s v=""/>
    <s v=""/>
    <s v=""/>
    <s v=""/>
  </r>
  <r>
    <x v="40"/>
    <s v="Middle income"/>
    <x v="0"/>
    <n v="274162"/>
    <n v="2058089.247"/>
    <n v="2332251.247"/>
    <n v="500"/>
    <n v="548.32399999999996"/>
    <n v="4116.1784939999998"/>
    <n v="4664.5024940000003"/>
    <n v="0.11755251513003048"/>
  </r>
  <r>
    <x v="41"/>
    <s v="Middle income"/>
    <x v="0"/>
    <n v="3857125"/>
    <n v="2543529.3280000002"/>
    <n v="6583069.5822000001"/>
    <n v="42000"/>
    <n v="91.836309523809518"/>
    <n v="60.560222095238103"/>
    <n v="156.73975195714286"/>
    <n v="0.58591587888259644"/>
  </r>
  <r>
    <x v="42"/>
    <s v="Low income"/>
    <x v="0"/>
    <n v="0"/>
    <n v="0"/>
    <n v="0"/>
    <n v="19000"/>
    <s v=""/>
    <s v=""/>
    <s v=""/>
    <s v=""/>
  </r>
  <r>
    <x v="43"/>
    <s v="Middle income"/>
    <x v="0"/>
    <n v="3372270"/>
    <n v="5715057.7050000001"/>
    <n v="10372885.445"/>
    <n v="2400"/>
    <n v="1405.1125"/>
    <n v="2381.2740437500001"/>
    <n v="4322.0356020833333"/>
    <n v="0.32510433262574218"/>
  </r>
  <r>
    <x v="44"/>
    <s v="Lower middle income"/>
    <x v="0"/>
    <n v="6051970"/>
    <n v="40544315"/>
    <n v="54228387"/>
    <n v="290000"/>
    <n v="20.868862068965516"/>
    <n v="139.80798275862068"/>
    <n v="186.99443793103447"/>
    <n v="0.11160151232231931"/>
  </r>
  <r>
    <x v="45"/>
    <s v="Middle income"/>
    <x v="0"/>
    <n v="26325377"/>
    <n v="14480296.73"/>
    <n v="45025408.166000001"/>
    <n v="34000"/>
    <n v="774.27579411764702"/>
    <n v="425.89108029411767"/>
    <n v="1324.276710764706"/>
    <n v="0.58467825328630907"/>
  </r>
  <r>
    <x v="46"/>
    <s v="Low income"/>
    <x v="0"/>
    <n v="398818"/>
    <n v="12722272.08"/>
    <n v="13508991.968"/>
    <n v="93000"/>
    <n v="4.2883655913978496"/>
    <n v="136.79862451612902"/>
    <n v="145.25797815053764"/>
    <n v="2.9522410032126536E-2"/>
  </r>
  <r>
    <x v="47"/>
    <s v="Low income"/>
    <x v="0"/>
    <n v="238000"/>
    <n v="5000000"/>
    <n v="5238000"/>
    <n v="34000"/>
    <n v="7"/>
    <n v="147.05882352941177"/>
    <n v="154.05882352941177"/>
    <n v="4.5437189767086675E-2"/>
  </r>
  <r>
    <x v="48"/>
    <s v="Middle income"/>
    <x v="0"/>
    <n v="0"/>
    <n v="0"/>
    <n v="0"/>
    <n v="6700"/>
    <s v=""/>
    <s v=""/>
    <s v=""/>
    <s v=""/>
  </r>
  <r>
    <x v="49"/>
    <s v="Low income"/>
    <x v="0"/>
    <n v="1608233"/>
    <n v="134110233.40000001"/>
    <n v="135718466.40000001"/>
    <n v="140000"/>
    <n v="11.487378571428572"/>
    <n v="957.93023857142862"/>
    <n v="969.41761714285724"/>
    <n v="1.1849772861860159E-2"/>
  </r>
  <r>
    <x v="50"/>
    <s v="Lower middle income"/>
    <x v="0"/>
    <n v="14785269"/>
    <n v="13385132.34"/>
    <n v="31974902.982999999"/>
    <n v="25000"/>
    <n v="591.41075999999998"/>
    <n v="535.40529360000005"/>
    <n v="1278.9961193199999"/>
    <n v="0.46240230995730747"/>
  </r>
  <r>
    <x v="51"/>
    <s v="Lower middle income"/>
    <x v="0"/>
    <n v="23093678"/>
    <n v="116907887"/>
    <n v="140001565"/>
    <n v="0"/>
    <s v=""/>
    <s v=""/>
    <s v=""/>
    <s v=""/>
  </r>
  <r>
    <x v="52"/>
    <s v="Upper Middle Income"/>
    <x v="0"/>
    <n v="21318844"/>
    <n v="38966576.009999998"/>
    <n v="60285420.009999998"/>
    <n v="0"/>
    <s v=""/>
    <s v=""/>
    <s v=""/>
    <s v=""/>
  </r>
  <r>
    <x v="53"/>
    <s v="Middle income"/>
    <x v="0"/>
    <n v="36200000"/>
    <n v="4600000"/>
    <n v="40800000"/>
    <n v="46000"/>
    <n v="786.95652173913038"/>
    <n v="100"/>
    <n v="886.95652173913038"/>
    <n v="0.88725490196078427"/>
  </r>
  <r>
    <x v="54"/>
    <s v="Middle income"/>
    <x v="0"/>
    <n v="3437894"/>
    <n v="11708616.439999999"/>
    <n v="15192487.45149"/>
    <n v="27000"/>
    <n v="127.3294074074074"/>
    <n v="433.65246074074071"/>
    <n v="562.6847204255555"/>
    <n v="0.2262890794530707"/>
  </r>
  <r>
    <x v="55"/>
    <s v="Middle income"/>
    <x v="0"/>
    <n v="16266673"/>
    <n v="6511405.5599999996"/>
    <n v="22778078.559999999"/>
    <n v="12000"/>
    <n v="1355.5560833333334"/>
    <n v="542.61712999999997"/>
    <n v="1898.1732133333333"/>
    <n v="0.71413718927835679"/>
  </r>
  <r>
    <x v="56"/>
    <s v="Lower middle income"/>
    <x v="0"/>
    <n v="107771988"/>
    <n v="563092175"/>
    <n v="670864163"/>
    <n v="1400000"/>
    <n v="76.979991428571424"/>
    <n v="402.20869642857144"/>
    <n v="479.18868785714284"/>
    <n v="0.16064651228060903"/>
  </r>
  <r>
    <x v="57"/>
    <s v="Lower middle income"/>
    <x v="0"/>
    <n v="1501495"/>
    <n v="10652301"/>
    <n v="12153796"/>
    <n v="3600"/>
    <n v="417.08194444444445"/>
    <n v="2958.9724999999999"/>
    <n v="3376.0544444444445"/>
    <n v="0.12354123765118322"/>
  </r>
  <r>
    <x v="58"/>
    <s v="Lower middle income"/>
    <x v="0"/>
    <n v="114730"/>
    <n v="5882668"/>
    <n v="5997398"/>
    <n v="8100"/>
    <n v="14.164197530864197"/>
    <n v="726.25530864197526"/>
    <n v="740.41950617283953"/>
    <n v="1.9129962693821553E-2"/>
  </r>
  <r>
    <x v="59"/>
    <s v="High income"/>
    <x v="0"/>
    <n v="6786301"/>
    <n v="341391.25270000001"/>
    <n v="7134019.1872699996"/>
    <n v="3900"/>
    <n v="1740.0771794871796"/>
    <n v="87.536218641025641"/>
    <n v="1829.2356890435897"/>
    <n v="0.95125914605185391"/>
  </r>
  <r>
    <x v="60"/>
    <s v="Middle income"/>
    <x v="0"/>
    <n v="3200000"/>
    <n v="1250000"/>
    <n v="4450000"/>
    <n v="1300"/>
    <n v="2461.5384615384614"/>
    <n v="961.53846153846155"/>
    <n v="3423.0769230769229"/>
    <n v="0.7191011235955056"/>
  </r>
  <r>
    <x v="61"/>
    <s v="Lower middle income"/>
    <x v="0"/>
    <n v="46292864"/>
    <n v="35021784.350000001"/>
    <n v="81741090.201399997"/>
    <n v="300000"/>
    <n v="154.30954666666668"/>
    <n v="116.73928116666667"/>
    <n v="272.47030067133335"/>
    <n v="0.56633528970484825"/>
  </r>
  <r>
    <x v="62"/>
    <s v="Low income"/>
    <x v="0"/>
    <n v="0"/>
    <n v="0"/>
    <n v="0"/>
    <n v="51000"/>
    <s v=""/>
    <s v=""/>
    <s v=""/>
    <s v=""/>
  </r>
  <r>
    <x v="63"/>
    <s v="High income"/>
    <x v="0"/>
    <n v="0"/>
    <n v="0"/>
    <n v="0"/>
    <n v="2000"/>
    <s v=""/>
    <s v=""/>
    <s v=""/>
    <s v=""/>
  </r>
  <r>
    <x v="64"/>
    <s v="Low income"/>
    <x v="0"/>
    <n v="0"/>
    <n v="0"/>
    <n v="0"/>
    <n v="8300"/>
    <s v=""/>
    <s v=""/>
    <s v=""/>
    <s v=""/>
  </r>
  <r>
    <x v="65"/>
    <s v="Low income"/>
    <x v="0"/>
    <n v="0"/>
    <n v="71804797"/>
    <n v="71804797"/>
    <n v="890000"/>
    <n v="0"/>
    <n v="80.679547191011238"/>
    <n v="80.679547191011238"/>
    <n v="0"/>
  </r>
  <r>
    <x v="66"/>
    <s v="Middle income"/>
    <x v="0"/>
    <n v="27253235"/>
    <n v="447058.84379999997"/>
    <n v="28179411.500100002"/>
    <n v="69000"/>
    <n v="394.97442028985506"/>
    <n v="6.4791136782608696"/>
    <n v="408.39726811739132"/>
    <n v="0.96713286577696223"/>
  </r>
  <r>
    <x v="67"/>
    <s v="Low income"/>
    <x v="0"/>
    <n v="5281569"/>
    <n v="22879947.59"/>
    <n v="28408825.418000001"/>
    <n v="110000"/>
    <n v="48.014263636363637"/>
    <n v="207.99952354545454"/>
    <n v="258.26204925454545"/>
    <n v="0.18591296620991471"/>
  </r>
  <r>
    <x v="68"/>
    <s v="Lower middle income"/>
    <x v="0"/>
    <n v="86917"/>
    <n v="0"/>
    <n v="86917"/>
    <n v="7300"/>
    <n v="11.906438356164383"/>
    <n v="0"/>
    <n v="11.906438356164383"/>
    <n v="1"/>
  </r>
  <r>
    <x v="69"/>
    <s v="High income"/>
    <x v="0"/>
    <n v="0"/>
    <n v="0"/>
    <n v="0"/>
    <n v="11000"/>
    <s v=""/>
    <s v=""/>
    <s v=""/>
    <s v=""/>
  </r>
  <r>
    <x v="70"/>
    <s v="Lower middle income"/>
    <x v="0"/>
    <n v="1157336"/>
    <n v="3506192.4479999999"/>
    <n v="4758316.4952600002"/>
    <n v="500"/>
    <n v="2314.672"/>
    <n v="7012.3848959999996"/>
    <n v="9516.63299052"/>
    <n v="0.24322383791680965"/>
  </r>
  <r>
    <x v="71"/>
    <s v="Middle income"/>
    <x v="0"/>
    <n v="0"/>
    <n v="830100"/>
    <n v="830100"/>
    <n v="200"/>
    <n v="0"/>
    <n v="4150.5"/>
    <n v="4150.5"/>
    <n v="0"/>
  </r>
  <r>
    <x v="72"/>
    <s v="Lower middle income"/>
    <x v="0"/>
    <n v="5823291"/>
    <n v="7629376"/>
    <n v="14648004"/>
    <n v="16000"/>
    <n v="363.95568750000001"/>
    <n v="476.83600000000001"/>
    <n v="915.50025000000005"/>
    <n v="0.3975484304892325"/>
  </r>
  <r>
    <x v="73"/>
    <s v="Low income"/>
    <x v="0"/>
    <n v="0"/>
    <n v="0"/>
    <n v="0"/>
    <n v="1500000"/>
    <s v=""/>
    <s v=""/>
    <s v=""/>
    <s v=""/>
  </r>
  <r>
    <x v="74"/>
    <s v="Lower middle income"/>
    <x v="0"/>
    <n v="0"/>
    <n v="0"/>
    <n v="0"/>
    <n v="230000"/>
    <s v=""/>
    <s v=""/>
    <s v=""/>
    <s v=""/>
  </r>
  <r>
    <x v="75"/>
    <s v="Middle income"/>
    <x v="0"/>
    <n v="120839011"/>
    <n v="121978961.2"/>
    <n v="373541930.09320003"/>
    <n v="180000"/>
    <n v="671.32783888888889"/>
    <n v="677.66089555555561"/>
    <n v="2075.2329449622225"/>
    <n v="0.32349517220155238"/>
  </r>
  <r>
    <x v="76"/>
    <s v="Lower middle income"/>
    <x v="0"/>
    <n v="265416"/>
    <n v="19713138.48"/>
    <n v="20454800.16"/>
    <n v="33000"/>
    <n v="8.0429090909090917"/>
    <n v="597.36783272727268"/>
    <n v="619.84242909090915"/>
    <n v="1.2975731756061312E-2"/>
  </r>
  <r>
    <x v="77"/>
    <s v="Lower middle income"/>
    <x v="0"/>
    <n v="6300000"/>
    <n v="8600000"/>
    <n v="14900000"/>
    <n v="7800"/>
    <n v="807.69230769230774"/>
    <n v="1102.5641025641025"/>
    <n v="1910.2564102564102"/>
    <n v="0.42281879194630878"/>
  </r>
  <r>
    <x v="78"/>
    <s v="Low income"/>
    <x v="0"/>
    <n v="92356"/>
    <n v="9988335.8690000009"/>
    <n v="10080691.869000001"/>
    <n v="38000"/>
    <n v="2.430421052631579"/>
    <n v="262.85094392105265"/>
    <n v="265.28136497368422"/>
    <n v="9.1616727502615031E-3"/>
  </r>
  <r>
    <x v="79"/>
    <s v="Lower middle income"/>
    <x v="0"/>
    <n v="97790519"/>
    <n v="317218608"/>
    <n v="415287430"/>
    <n v="1300000"/>
    <n v="75.22347615384615"/>
    <n v="244.01431384615384"/>
    <n v="319.4518692307692"/>
    <n v="0.23547671308038387"/>
  </r>
  <r>
    <x v="80"/>
    <s v="High income"/>
    <x v="0"/>
    <n v="621234"/>
    <n v="190537"/>
    <n v="811771"/>
    <n v="1800"/>
    <n v="345.13"/>
    <n v="105.85388888888889"/>
    <n v="450.98388888888888"/>
    <n v="0.76528232715876765"/>
  </r>
  <r>
    <x v="81"/>
    <s v="Lower middle income"/>
    <x v="0"/>
    <n v="5767308"/>
    <n v="8261902.1799999997"/>
    <n v="14064508.18"/>
    <n v="57000"/>
    <n v="101.18084210526315"/>
    <n v="144.94565228070175"/>
    <n v="246.74575754385964"/>
    <n v="0.41006112166803121"/>
  </r>
  <r>
    <x v="82"/>
    <s v="Lower middle income"/>
    <x v="0"/>
    <n v="9860880"/>
    <n v="40132667.049999997"/>
    <n v="50333020.230099998"/>
    <n v="31000"/>
    <n v="318.09290322580642"/>
    <n v="1294.6021629032257"/>
    <n v="1623.6458138741934"/>
    <n v="0.19591274187244234"/>
  </r>
  <r>
    <x v="83"/>
    <s v="Middle income"/>
    <x v="0"/>
    <n v="7721028"/>
    <n v="3696709"/>
    <n v="14042677"/>
    <n v="19000"/>
    <n v="406.36989473684213"/>
    <n v="194.56363157894737"/>
    <n v="739.08826315789474"/>
    <n v="0.54982593418619541"/>
  </r>
  <r>
    <x v="84"/>
    <s v="Middle income"/>
    <x v="0"/>
    <n v="24899402"/>
    <n v="29550796.809999999"/>
    <n v="62229415.310000002"/>
    <n v="56000"/>
    <n v="444.6321785714286"/>
    <n v="527.69280017857136"/>
    <n v="1111.2395591071429"/>
    <n v="0.40012270525059512"/>
  </r>
  <r>
    <x v="85"/>
    <s v="Lower middle income"/>
    <x v="0"/>
    <n v="1870624"/>
    <n v="8763309.2890000008"/>
    <n v="12030977.525"/>
    <n v="12000"/>
    <n v="155.88533333333334"/>
    <n v="730.27577408333343"/>
    <n v="1002.5814604166667"/>
    <n v="0.15548395765122999"/>
  </r>
  <r>
    <x v="86"/>
    <s v="Lower middle income"/>
    <x v="0"/>
    <n v="5544671"/>
    <n v="5933726.2439999999"/>
    <n v="11859795.5868"/>
    <n v="12000"/>
    <n v="462.05591666666669"/>
    <n v="494.47718700000001"/>
    <n v="988.31629889999999"/>
    <n v="0.46751826027855331"/>
  </r>
  <r>
    <x v="87"/>
    <s v="High income"/>
    <x v="0"/>
    <n v="80101093"/>
    <n v="4154847"/>
    <n v="84255940"/>
    <n v="14000"/>
    <n v="5721.5066428571427"/>
    <n v="296.77478571428571"/>
    <n v="6018.2814285714285"/>
    <n v="0.95068778533596565"/>
  </r>
  <r>
    <x v="88"/>
    <s v="Low income"/>
    <x v="0"/>
    <n v="16635507"/>
    <n v="156678132"/>
    <n v="173621081"/>
    <n v="210000"/>
    <n v="79.216700000000003"/>
    <n v="746.08634285714288"/>
    <n v="826.76705238095235"/>
    <n v="9.5815017993120324E-2"/>
  </r>
  <r>
    <x v="89"/>
    <s v="Lower middle income"/>
    <x v="0"/>
    <n v="0"/>
    <n v="0"/>
    <n v="0"/>
    <n v="44000"/>
    <s v=""/>
    <s v=""/>
    <s v=""/>
    <s v=""/>
  </r>
  <r>
    <x v="90"/>
    <s v="Middle income"/>
    <x v="0"/>
    <n v="0"/>
    <n v="0"/>
    <n v="0"/>
    <n v="1600"/>
    <s v=""/>
    <s v=""/>
    <s v=""/>
    <s v=""/>
  </r>
  <r>
    <x v="91"/>
    <s v="High income"/>
    <x v="0"/>
    <n v="1518746"/>
    <n v="229903.35709999999"/>
    <n v="1748649.3570999999"/>
    <n v="0"/>
    <s v=""/>
    <s v=""/>
    <s v=""/>
    <s v=""/>
  </r>
  <r>
    <x v="92"/>
    <s v="Low income"/>
    <x v="0"/>
    <n v="400400"/>
    <n v="13900000"/>
    <n v="14300400"/>
    <n v="61000"/>
    <n v="6.5639344262295083"/>
    <n v="227.86885245901638"/>
    <n v="234.43278688524589"/>
    <n v="2.7999216805124336E-2"/>
  </r>
  <r>
    <x v="93"/>
    <s v="High income"/>
    <x v="0"/>
    <n v="14361842"/>
    <n v="0"/>
    <n v="14361842"/>
    <n v="6000"/>
    <n v="2393.6403333333333"/>
    <n v="0"/>
    <n v="2393.6403333333333"/>
    <n v="1"/>
  </r>
  <r>
    <x v="94"/>
    <s v="Low income"/>
    <x v="0"/>
    <n v="0"/>
    <n v="6000000"/>
    <n v="6000000"/>
    <n v="16000"/>
    <n v="0"/>
    <n v="375"/>
    <n v="375"/>
    <n v="0"/>
  </r>
  <r>
    <x v="95"/>
    <s v="Middle income"/>
    <x v="0"/>
    <n v="1930462155"/>
    <n v="265130624.19999999"/>
    <n v="2329049277.4000001"/>
    <n v="5700000"/>
    <n v="338.67757105263161"/>
    <n v="46.514144596491228"/>
    <n v="408.60513638596495"/>
    <n v="0.82886273542268851"/>
  </r>
  <r>
    <x v="96"/>
    <s v="Lower middle income"/>
    <x v="0"/>
    <n v="2085088"/>
    <n v="2138113.2510000002"/>
    <n v="4504057.8013000004"/>
    <n v="4000"/>
    <n v="521.27200000000005"/>
    <n v="534.52831275000005"/>
    <n v="1126.0144503250001"/>
    <n v="0.46293544443372464"/>
  </r>
  <r>
    <x v="97"/>
    <s v="Low income"/>
    <x v="0"/>
    <n v="2073696"/>
    <n v="13284928"/>
    <n v="15358624"/>
    <n v="41000"/>
    <n v="50.577951219512194"/>
    <n v="324.02263414634149"/>
    <n v="374.60058536585365"/>
    <n v="0.13501834539344149"/>
  </r>
  <r>
    <x v="98"/>
    <s v="Middle income"/>
    <x v="0"/>
    <n v="2200000"/>
    <n v="1700000"/>
    <n v="3900000"/>
    <n v="4600"/>
    <n v="478.26086956521738"/>
    <n v="369.56521739130437"/>
    <n v="847.82608695652175"/>
    <n v="0.5641025641025641"/>
  </r>
  <r>
    <x v="99"/>
    <s v="Low income"/>
    <x v="0"/>
    <n v="1150678"/>
    <n v="6328161.7879999997"/>
    <n v="7501040.7195300004"/>
    <n v="4100"/>
    <n v="280.65317073170729"/>
    <n v="1543.4540946341463"/>
    <n v="1829.5221267146342"/>
    <n v="0.15340244681035395"/>
  </r>
  <r>
    <x v="100"/>
    <s v="Middle income"/>
    <x v="0"/>
    <n v="195119743"/>
    <n v="13986791.210000001"/>
    <n v="209106534.21000001"/>
    <n v="590000"/>
    <n v="330.71142881355934"/>
    <n v="23.706425779661018"/>
    <n v="354.41785459322034"/>
    <n v="0.93311164922300593"/>
  </r>
  <r>
    <x v="101"/>
    <s v="Middle income"/>
    <x v="0"/>
    <n v="2300000"/>
    <n v="2500000"/>
    <n v="4800000"/>
    <n v="0"/>
    <s v=""/>
    <s v=""/>
    <s v=""/>
    <s v=""/>
  </r>
  <r>
    <x v="102"/>
    <s v="Low income"/>
    <x v="0"/>
    <n v="3245307"/>
    <n v="11421700.76"/>
    <n v="15272333.491699999"/>
    <n v="110000"/>
    <n v="29.502790909090908"/>
    <n v="103.83364327272727"/>
    <n v="138.83939537909089"/>
    <n v="0.21249581812522073"/>
  </r>
  <r>
    <x v="103"/>
    <s v="High income"/>
    <x v="0"/>
    <n v="11400000"/>
    <n v="0"/>
    <n v="13778000"/>
    <n v="11000"/>
    <n v="1036.3636363636363"/>
    <s v=""/>
    <n v="1252.5454545454545"/>
    <n v="0.8274060095804906"/>
  </r>
  <r>
    <x v="104"/>
    <s v="Lower middle income"/>
    <x v="0"/>
    <n v="0"/>
    <n v="0"/>
    <n v="0"/>
    <n v="2600"/>
    <s v=""/>
    <s v=""/>
    <s v=""/>
    <s v=""/>
  </r>
  <r>
    <x v="105"/>
    <s v="Low income"/>
    <x v="0"/>
    <n v="38700000"/>
    <n v="0"/>
    <n v="296700000"/>
    <n v="1100000"/>
    <n v="35.18181818181818"/>
    <s v=""/>
    <n v="269.72727272727275"/>
    <n v="0.13043478260869565"/>
  </r>
  <r>
    <x v="106"/>
    <s v="Lower middle income"/>
    <x v="0"/>
    <n v="38052604"/>
    <n v="26558618.879999999"/>
    <n v="65397492.188100003"/>
    <n v="240000"/>
    <n v="158.55251666666666"/>
    <n v="110.660912"/>
    <n v="272.48955078375002"/>
    <n v="0.58186640996188244"/>
  </r>
  <r>
    <x v="107"/>
    <s v="Lower middle income"/>
    <x v="0"/>
    <n v="0"/>
    <n v="0"/>
    <n v="0"/>
    <n v="1300000"/>
    <s v=""/>
    <s v=""/>
    <s v=""/>
    <s v=""/>
  </r>
  <r>
    <x v="108"/>
    <s v="Lower middle income"/>
    <x v="0"/>
    <n v="8236478"/>
    <n v="7703423"/>
    <n v="15939901"/>
    <n v="18000"/>
    <n v="457.58211111111109"/>
    <n v="427.96794444444447"/>
    <n v="885.55005555555556"/>
    <n v="0.51672077511648284"/>
  </r>
  <r>
    <x v="109"/>
    <s v="Middle income"/>
    <x v="0"/>
    <n v="83078900"/>
    <n v="345384.35350000003"/>
    <n v="83424284.353499994"/>
    <n v="110000"/>
    <n v="755.26272727272726"/>
    <n v="3.1398577590909094"/>
    <n v="758.40258503181815"/>
    <n v="0.99585990630693966"/>
  </r>
  <r>
    <x v="110"/>
    <s v="Lower middle income"/>
    <x v="0"/>
    <n v="17176061"/>
    <n v="94161904.230000004"/>
    <n v="127374483.76000001"/>
    <n v="210000"/>
    <n v="81.79076666666667"/>
    <n v="448.39002014285717"/>
    <n v="606.54516076190475"/>
    <n v="0.13484695280385411"/>
  </r>
  <r>
    <x v="111"/>
    <s v="Low income"/>
    <x v="0"/>
    <n v="126000"/>
    <n v="4800000"/>
    <n v="4926000"/>
    <n v="5100"/>
    <n v="24.705882352941178"/>
    <n v="941.17647058823525"/>
    <n v="965.88235294117646"/>
    <n v="2.5578562728380026E-2"/>
  </r>
  <r>
    <x v="112"/>
    <s v="Lower middle income"/>
    <x v="0"/>
    <n v="0"/>
    <n v="0"/>
    <n v="0"/>
    <n v="900000"/>
    <s v=""/>
    <s v=""/>
    <s v=""/>
    <s v=""/>
  </r>
  <r>
    <x v="113"/>
    <s v="Lower middle income"/>
    <x v="0"/>
    <n v="8883551"/>
    <n v="61552176.659999996"/>
    <n v="90338609.659999996"/>
    <n v="1200000"/>
    <n v="7.4029591666666663"/>
    <n v="51.293480549999998"/>
    <n v="75.28217471666666"/>
    <n v="9.8336149221626187E-2"/>
  </r>
  <r>
    <x v="0"/>
    <s v="Low income"/>
    <x v="1"/>
    <n v="200000"/>
    <n v="4237825"/>
    <n v="4437825"/>
    <n v="4600"/>
    <n v="43.478260869565219"/>
    <n v="921.26630434782612"/>
    <n v="964.74456521739125"/>
    <n v="4.5067121844597303E-2"/>
  </r>
  <r>
    <x v="1"/>
    <s v="Middle income"/>
    <x v="1"/>
    <s v="."/>
    <n v="0"/>
    <s v="."/>
    <n v="1000"/>
    <s v=""/>
    <s v=""/>
    <s v=""/>
    <s v=""/>
  </r>
  <r>
    <x v="2"/>
    <s v="Lower middle income"/>
    <x v="1"/>
    <n v="5320965"/>
    <n v="438044.20629999973"/>
    <n v="5759009.2062999997"/>
    <n v="7900"/>
    <n v="673.53987341772154"/>
    <n v="55.448633708860726"/>
    <n v="728.98850712658225"/>
    <n v="0.92393757491812889"/>
  </r>
  <r>
    <x v="3"/>
    <s v="Lower middle income"/>
    <x v="1"/>
    <n v="15877187"/>
    <n v="18187724.060000002"/>
    <n v="34064911.060000002"/>
    <n v="220000"/>
    <n v="72.169031818181821"/>
    <n v="82.671473000000006"/>
    <n v="154.84050481818184"/>
    <n v="0.46608626019997007"/>
  </r>
  <r>
    <x v="4"/>
    <s v="Middle income"/>
    <x v="1"/>
    <s v="."/>
    <n v="0"/>
    <s v="."/>
    <n v="100000"/>
    <s v=""/>
    <s v=""/>
    <s v=""/>
    <s v=""/>
  </r>
  <r>
    <x v="5"/>
    <s v="Middle income"/>
    <x v="1"/>
    <n v="1961038"/>
    <n v="3091325.5814659996"/>
    <n v="5052363.5814659996"/>
    <n v="3300"/>
    <n v="594.25393939393939"/>
    <n v="936.76532771696952"/>
    <n v="1531.0192671109089"/>
    <n v="0.38814269170845839"/>
  </r>
  <r>
    <x v="6"/>
    <s v="Middle income"/>
    <x v="1"/>
    <n v="6857540"/>
    <n v="1378710.7000000002"/>
    <n v="8236250.7000000002"/>
    <n v="9500"/>
    <n v="721.84631578947369"/>
    <n v="145.12744210526319"/>
    <n v="866.97375789473688"/>
    <n v="0.8326045733406342"/>
  </r>
  <r>
    <x v="7"/>
    <s v="Upper Middle Income"/>
    <x v="1"/>
    <s v="."/>
    <n v="0"/>
    <s v="."/>
    <n v="0"/>
    <s v=""/>
    <s v=""/>
    <s v=""/>
    <s v=""/>
  </r>
  <r>
    <x v="8"/>
    <s v="Lower middle income"/>
    <x v="1"/>
    <n v="1202508"/>
    <n v="14000815.755720001"/>
    <n v="15203323.755720001"/>
    <n v="0"/>
    <s v=""/>
    <s v=""/>
    <s v=""/>
    <s v=""/>
  </r>
  <r>
    <x v="9"/>
    <s v="High income"/>
    <x v="1"/>
    <n v="7400000"/>
    <n v="0"/>
    <n v="7400000"/>
    <n v="3000"/>
    <n v="2466.6666666666665"/>
    <n v="0"/>
    <n v="2466.6666666666665"/>
    <n v="1"/>
  </r>
  <r>
    <x v="10"/>
    <s v="Middle income"/>
    <x v="1"/>
    <n v="13246041"/>
    <n v="6476941.0520000011"/>
    <n v="19722982.052000001"/>
    <n v="12000"/>
    <n v="1103.8367499999999"/>
    <n v="539.74508766666679"/>
    <n v="1643.5818376666668"/>
    <n v="0.67160437326751965"/>
  </r>
  <r>
    <x v="11"/>
    <s v="Upper Middle Income"/>
    <x v="1"/>
    <n v="1100000"/>
    <n v="1730500"/>
    <n v="2830500"/>
    <n v="0"/>
    <s v=""/>
    <s v=""/>
    <s v=""/>
    <s v=""/>
  </r>
  <r>
    <x v="12"/>
    <s v="Lower middle income"/>
    <x v="1"/>
    <n v="6937649"/>
    <n v="11259885.640000001"/>
    <n v="18197534.640000001"/>
    <n v="64000"/>
    <n v="108.40076562500001"/>
    <n v="175.93571312500001"/>
    <n v="284.33647875000003"/>
    <n v="0.38124114816906868"/>
  </r>
  <r>
    <x v="13"/>
    <s v="Lower middle income"/>
    <x v="1"/>
    <s v="."/>
    <n v="0"/>
    <s v="."/>
    <n v="16000"/>
    <s v=""/>
    <s v=""/>
    <s v=""/>
    <s v=""/>
  </r>
  <r>
    <x v="14"/>
    <s v="Middle income"/>
    <x v="1"/>
    <n v="262400227"/>
    <n v="100840489.40850002"/>
    <n v="363240716.40850002"/>
    <n v="340000"/>
    <n v="771.76537352941182"/>
    <n v="296.58967473088239"/>
    <n v="1068.3550482602941"/>
    <n v="0.72238660245594577"/>
  </r>
  <r>
    <x v="15"/>
    <s v="Middle income"/>
    <x v="1"/>
    <n v="725071213"/>
    <n v="9171380.7539999485"/>
    <n v="734242593.75399995"/>
    <n v="670000"/>
    <n v="1082.1958402985074"/>
    <n v="13.688627991044699"/>
    <n v="1095.8844682895522"/>
    <n v="0.98750905922372467"/>
  </r>
  <r>
    <x v="16"/>
    <s v="Middle income"/>
    <x v="1"/>
    <n v="4252150"/>
    <n v="5640456.1280000005"/>
    <n v="9892606.1280000005"/>
    <n v="1600"/>
    <n v="2657.59375"/>
    <n v="3525.2850800000001"/>
    <n v="6182.8788300000006"/>
    <n v="0.42983112285899344"/>
  </r>
  <r>
    <x v="17"/>
    <s v="Low income"/>
    <x v="1"/>
    <n v="11118728"/>
    <n v="47163995.806000002"/>
    <n v="58282723.806000002"/>
    <n v="110000"/>
    <n v="101.07934545454546"/>
    <n v="428.76359823636363"/>
    <n v="529.84294369090912"/>
    <n v="0.19077227819704895"/>
  </r>
  <r>
    <x v="18"/>
    <s v="Low income"/>
    <x v="1"/>
    <n v="1774303"/>
    <n v="40002138.888449997"/>
    <n v="41776441.888449997"/>
    <n v="95000"/>
    <n v="18.676873684210527"/>
    <n v="421.0751461942105"/>
    <n v="439.75201987842104"/>
    <n v="4.2471376684919272E-2"/>
  </r>
  <r>
    <x v="19"/>
    <s v="Lower middle income"/>
    <x v="1"/>
    <n v="499368"/>
    <n v="2050697.4279999998"/>
    <n v="2550065.4279999998"/>
    <n v="2100"/>
    <n v="237.79428571428571"/>
    <n v="976.52258476190468"/>
    <n v="1214.3168704761904"/>
    <n v="0.19582556373530038"/>
  </r>
  <r>
    <x v="20"/>
    <s v="Lower middle income"/>
    <x v="1"/>
    <n v="2436832"/>
    <n v="55622637.210000001"/>
    <n v="58059469.210000001"/>
    <n v="85000"/>
    <n v="28.668611764705883"/>
    <n v="654.38396717647061"/>
    <n v="683.05257894117653"/>
    <n v="4.1971310333307123E-2"/>
  </r>
  <r>
    <x v="21"/>
    <s v="Lower middle income"/>
    <x v="1"/>
    <n v="14395254"/>
    <n v="49790369.685000002"/>
    <n v="64185623.685000002"/>
    <n v="520000"/>
    <n v="27.68318076923077"/>
    <n v="95.750710932692314"/>
    <n v="123.43389170192309"/>
    <n v="0.22427536220021385"/>
  </r>
  <r>
    <x v="22"/>
    <s v="Low income"/>
    <x v="1"/>
    <n v="1900000"/>
    <n v="13000000"/>
    <n v="14900000"/>
    <n v="130000"/>
    <n v="14.615384615384615"/>
    <n v="100"/>
    <n v="114.61538461538461"/>
    <n v="0.12751677852348994"/>
  </r>
  <r>
    <x v="23"/>
    <s v="Low income"/>
    <x v="1"/>
    <n v="3862235"/>
    <n v="7929254.4330000002"/>
    <n v="11791489.433"/>
    <n v="100000"/>
    <n v="38.622349999999997"/>
    <n v="79.292544329999998"/>
    <n v="117.91489433"/>
    <n v="0.32754428708480526"/>
  </r>
  <r>
    <x v="24"/>
    <s v="High income"/>
    <x v="1"/>
    <n v="119224642"/>
    <n v="468526.85550000001"/>
    <n v="157229158.8055"/>
    <n v="37000"/>
    <n v="3222.2876216216218"/>
    <n v="12.662887986486487"/>
    <n v="4249.4367244729729"/>
    <n v="0.75828582246303688"/>
  </r>
  <r>
    <x v="25"/>
    <s v="Middle income"/>
    <x v="1"/>
    <n v="86962224"/>
    <n v="275590.78769999999"/>
    <n v="113064729.66769999"/>
    <n v="130000"/>
    <n v="668.94018461538462"/>
    <n v="2.1199291361538459"/>
    <n v="869.72868975153835"/>
    <n v="0.76913661984231607"/>
  </r>
  <r>
    <x v="26"/>
    <s v="Lower middle income"/>
    <x v="1"/>
    <n v="169643"/>
    <n v="0"/>
    <n v="169643"/>
    <n v="100"/>
    <n v="1696.43"/>
    <n v="0"/>
    <n v="1696.43"/>
    <n v="1"/>
  </r>
  <r>
    <x v="27"/>
    <s v="Lower middle income"/>
    <x v="1"/>
    <n v="8100000"/>
    <n v="8400000"/>
    <n v="16500000"/>
    <n v="83000"/>
    <n v="97.590361445783131"/>
    <n v="101.20481927710843"/>
    <n v="198.79518072289156"/>
    <n v="0.49090909090909091"/>
  </r>
  <r>
    <x v="28"/>
    <s v="Middle income"/>
    <x v="1"/>
    <n v="24765744"/>
    <n v="2178897"/>
    <n v="30556390"/>
    <n v="8300"/>
    <n v="2983.8245783132529"/>
    <n v="262.51771084337349"/>
    <n v="3681.4927710843372"/>
    <n v="0.81049312435140408"/>
  </r>
  <r>
    <x v="29"/>
    <s v="Lower middle income"/>
    <x v="1"/>
    <n v="4654699"/>
    <n v="106998408"/>
    <n v="114776945.68000001"/>
    <n v="500000"/>
    <n v="9.3093979999999998"/>
    <n v="213.996816"/>
    <n v="229.55389136000002"/>
    <n v="4.0554302716656845E-2"/>
  </r>
  <r>
    <x v="30"/>
    <s v="Middle income"/>
    <x v="1"/>
    <n v="58593535"/>
    <n v="8261406.9529999997"/>
    <n v="66854941.953000002"/>
    <n v="17000"/>
    <n v="3446.6785294117649"/>
    <n v="485.96511488235291"/>
    <n v="3932.6436442941176"/>
    <n v="0.87642787935097022"/>
  </r>
  <r>
    <x v="31"/>
    <s v="Low income"/>
    <x v="1"/>
    <n v="2759539"/>
    <n v="102437817"/>
    <n v="195554363"/>
    <n v="530000"/>
    <n v="5.2066773584905661"/>
    <n v="193.27889999999999"/>
    <n v="368.97049622641509"/>
    <n v="1.4111365032545963E-2"/>
  </r>
  <r>
    <x v="32"/>
    <s v="Lower middle income"/>
    <x v="1"/>
    <n v="627300"/>
    <n v="4400000"/>
    <n v="5027300"/>
    <n v="11000"/>
    <n v="57.027272727272724"/>
    <n v="400"/>
    <n v="457.0272727272727"/>
    <n v="0.12477870825293895"/>
  </r>
  <r>
    <x v="33"/>
    <s v="Middle income"/>
    <x v="1"/>
    <n v="0"/>
    <n v="0"/>
    <n v="0"/>
    <n v="80000"/>
    <s v=""/>
    <s v=""/>
    <s v=""/>
    <s v=""/>
  </r>
  <r>
    <x v="34"/>
    <s v="Middle income"/>
    <x v="1"/>
    <n v="24270868"/>
    <n v="2975539.57"/>
    <n v="28641874.300000001"/>
    <n v="34000"/>
    <n v="713.84905882352939"/>
    <n v="87.515869705882352"/>
    <n v="842.40806764705883"/>
    <n v="0.84739105219800503"/>
  </r>
  <r>
    <x v="35"/>
    <s v="Lower middle income"/>
    <x v="1"/>
    <n v="37297450"/>
    <n v="11455432"/>
    <n v="49857063"/>
    <n v="27000"/>
    <n v="1381.3870370370371"/>
    <n v="424.27525925925926"/>
    <n v="1846.5578888888888"/>
    <n v="0.748087587911065"/>
  </r>
  <r>
    <x v="36"/>
    <s v="Middle income"/>
    <x v="1"/>
    <s v="."/>
    <n v="0"/>
    <s v="."/>
    <n v="34000"/>
    <s v=""/>
    <s v=""/>
    <s v=""/>
    <s v=""/>
  </r>
  <r>
    <x v="37"/>
    <s v="Low income"/>
    <x v="1"/>
    <s v="."/>
    <n v="0"/>
    <s v="."/>
    <n v="17000"/>
    <s v=""/>
    <s v=""/>
    <s v=""/>
    <s v=""/>
  </r>
  <r>
    <x v="38"/>
    <s v="Lower middle income"/>
    <x v="1"/>
    <n v="0"/>
    <n v="0"/>
    <n v="0"/>
    <n v="180000"/>
    <s v=""/>
    <s v=""/>
    <s v=""/>
    <s v=""/>
  </r>
  <r>
    <x v="39"/>
    <s v="Low income"/>
    <x v="1"/>
    <n v="0"/>
    <n v="0"/>
    <n v="0"/>
    <n v="670000"/>
    <s v=""/>
    <s v=""/>
    <s v=""/>
    <s v=""/>
  </r>
  <r>
    <x v="40"/>
    <s v="Middle income"/>
    <x v="1"/>
    <n v="274162"/>
    <n v="2058089.247"/>
    <n v="2332251.247"/>
    <n v="500"/>
    <n v="548.32399999999996"/>
    <n v="4116.1784939999998"/>
    <n v="4664.5024940000003"/>
    <n v="0.11755251513003048"/>
  </r>
  <r>
    <x v="41"/>
    <s v="Middle income"/>
    <x v="1"/>
    <n v="5679337"/>
    <n v="2356057.6570000001"/>
    <n v="8035394.6569999997"/>
    <n v="44000"/>
    <n v="129.07584090909091"/>
    <n v="53.546764931818181"/>
    <n v="182.62260584090907"/>
    <n v="0.70679005107141446"/>
  </r>
  <r>
    <x v="42"/>
    <s v="Low income"/>
    <x v="1"/>
    <n v="0"/>
    <n v="0"/>
    <n v="0"/>
    <n v="20000"/>
    <s v=""/>
    <s v=""/>
    <s v=""/>
    <s v=""/>
  </r>
  <r>
    <x v="43"/>
    <s v="Middle income"/>
    <x v="1"/>
    <n v="4260499"/>
    <n v="6832963"/>
    <n v="15909290"/>
    <n v="2900"/>
    <n v="1469.1375862068965"/>
    <n v="2356.1941379310347"/>
    <n v="5485.9620689655176"/>
    <n v="0.26779944296697084"/>
  </r>
  <r>
    <x v="44"/>
    <s v="Lower middle income"/>
    <x v="1"/>
    <n v="8087144"/>
    <n v="48015481"/>
    <n v="62147564"/>
    <n v="290000"/>
    <n v="27.886703448275863"/>
    <n v="165.57062413793105"/>
    <n v="214.3019448275862"/>
    <n v="0.13012809319444926"/>
  </r>
  <r>
    <x v="45"/>
    <s v="Middle income"/>
    <x v="1"/>
    <n v="28765245"/>
    <n v="12885695.66"/>
    <n v="46082033.711999997"/>
    <n v="35000"/>
    <n v="821.86414285714284"/>
    <n v="368.16273314285712"/>
    <n v="1316.6295346285713"/>
    <n v="0.6242182187482187"/>
  </r>
  <r>
    <x v="46"/>
    <s v="Low income"/>
    <x v="1"/>
    <n v="317576"/>
    <n v="11106795.27"/>
    <n v="11942596.701099999"/>
    <n v="95000"/>
    <n v="3.3429052631578946"/>
    <n v="116.91363442105262"/>
    <n v="125.71154422210526"/>
    <n v="2.6591871763596349E-2"/>
  </r>
  <r>
    <x v="47"/>
    <s v="Low income"/>
    <x v="1"/>
    <n v="611800"/>
    <n v="4600000"/>
    <n v="5211800"/>
    <n v="35000"/>
    <n v="17.48"/>
    <n v="131.42857142857142"/>
    <n v="148.90857142857143"/>
    <n v="0.11738746690203"/>
  </r>
  <r>
    <x v="48"/>
    <s v="Middle income"/>
    <x v="1"/>
    <n v="0"/>
    <n v="0"/>
    <n v="0"/>
    <n v="7000"/>
    <s v=""/>
    <s v=""/>
    <s v=""/>
    <s v=""/>
  </r>
  <r>
    <x v="49"/>
    <s v="Low income"/>
    <x v="1"/>
    <n v="1608233"/>
    <n v="164523916.59999999"/>
    <n v="166132149.59999999"/>
    <n v="140000"/>
    <n v="11.487378571428572"/>
    <n v="1175.1708328571428"/>
    <n v="1186.6582114285713"/>
    <n v="9.6804441757491113E-3"/>
  </r>
  <r>
    <x v="50"/>
    <s v="Lower middle income"/>
    <x v="1"/>
    <n v="16025455"/>
    <n v="15716345.67"/>
    <n v="36184175.200999998"/>
    <n v="25000"/>
    <n v="641.01819999999998"/>
    <n v="628.65382680000005"/>
    <n v="1447.36700804"/>
    <n v="0.4428857341912581"/>
  </r>
  <r>
    <x v="51"/>
    <s v="Lower middle income"/>
    <x v="1"/>
    <n v="225715496"/>
    <n v="0"/>
    <n v="225715496"/>
    <n v="0"/>
    <s v=""/>
    <s v=""/>
    <s v=""/>
    <s v=""/>
  </r>
  <r>
    <x v="52"/>
    <s v="Upper Middle Income"/>
    <x v="1"/>
    <n v="27577082"/>
    <n v="41224115"/>
    <n v="68801197"/>
    <n v="0"/>
    <s v=""/>
    <s v=""/>
    <s v=""/>
    <s v=""/>
  </r>
  <r>
    <x v="53"/>
    <s v="Middle income"/>
    <x v="1"/>
    <s v="."/>
    <n v="0"/>
    <s v="."/>
    <n v="48000"/>
    <s v=""/>
    <s v=""/>
    <s v=""/>
    <s v=""/>
  </r>
  <r>
    <x v="54"/>
    <s v="Middle income"/>
    <x v="1"/>
    <n v="3848958"/>
    <n v="10771906.439999999"/>
    <n v="14666841.45149"/>
    <n v="28000"/>
    <n v="137.4627857142857"/>
    <n v="384.71094428571428"/>
    <n v="523.81576612464289"/>
    <n v="0.2624258271782835"/>
  </r>
  <r>
    <x v="55"/>
    <s v="Middle income"/>
    <x v="1"/>
    <s v="."/>
    <n v="0"/>
    <s v="."/>
    <n v="13000"/>
    <s v=""/>
    <s v=""/>
    <s v=""/>
    <s v=""/>
  </r>
  <r>
    <x v="56"/>
    <s v="Lower middle income"/>
    <x v="1"/>
    <n v="134682271"/>
    <n v="591376322.79999995"/>
    <n v="726058593.79999995"/>
    <n v="1400000"/>
    <n v="96.201622142857147"/>
    <n v="422.4116591428571"/>
    <n v="518.61328128571427"/>
    <n v="0.18549779886924603"/>
  </r>
  <r>
    <x v="57"/>
    <s v="Lower middle income"/>
    <x v="1"/>
    <n v="1407901"/>
    <n v="9827360"/>
    <n v="11235261"/>
    <n v="4100"/>
    <n v="343.39048780487803"/>
    <n v="2396.9170731707318"/>
    <n v="2740.3075609756097"/>
    <n v="0.12531092958143117"/>
  </r>
  <r>
    <x v="58"/>
    <s v="Lower middle income"/>
    <x v="1"/>
    <n v="827689"/>
    <n v="7752050.0700000003"/>
    <n v="8586397.0700000003"/>
    <n v="8800"/>
    <n v="94.055568181818188"/>
    <n v="880.91478068181823"/>
    <n v="975.72693977272729"/>
    <n v="9.6395379022461175E-2"/>
  </r>
  <r>
    <x v="59"/>
    <s v="High income"/>
    <x v="1"/>
    <n v="5996109"/>
    <n v="172558.44649999999"/>
    <n v="6176719.8595860004"/>
    <n v="4000"/>
    <n v="1499.0272500000001"/>
    <n v="43.139611625000001"/>
    <n v="1544.1799648965002"/>
    <n v="0.97075942187896047"/>
  </r>
  <r>
    <x v="60"/>
    <s v="Middle income"/>
    <x v="1"/>
    <n v="1570000"/>
    <n v="850000"/>
    <n v="2420000"/>
    <n v="1400"/>
    <n v="1121.4285714285713"/>
    <n v="607.14285714285711"/>
    <n v="1728.5714285714287"/>
    <n v="0.64876033057851235"/>
  </r>
  <r>
    <x v="61"/>
    <s v="Lower middle income"/>
    <x v="1"/>
    <n v="0"/>
    <n v="0"/>
    <s v="."/>
    <n v="310000"/>
    <s v=""/>
    <s v=""/>
    <s v=""/>
    <s v=""/>
  </r>
  <r>
    <x v="62"/>
    <s v="Low income"/>
    <x v="1"/>
    <n v="83100"/>
    <n v="28274594.890000001"/>
    <n v="28357694.890000001"/>
    <n v="51000"/>
    <n v="1.6294117647058823"/>
    <n v="554.40382137254903"/>
    <n v="556.03323313725491"/>
    <n v="2.9304215424542216E-3"/>
  </r>
  <r>
    <x v="63"/>
    <s v="High income"/>
    <x v="1"/>
    <s v="."/>
    <n v="0"/>
    <s v="."/>
    <n v="2100"/>
    <s v=""/>
    <s v=""/>
    <s v=""/>
    <s v=""/>
  </r>
  <r>
    <x v="64"/>
    <s v="Low income"/>
    <x v="1"/>
    <n v="4473518"/>
    <n v="4938014.7130000005"/>
    <n v="9431066.6829199996"/>
    <n v="9900"/>
    <n v="451.87050505050507"/>
    <n v="498.789364949495"/>
    <n v="952.63299827474748"/>
    <n v="0.47433849747894391"/>
  </r>
  <r>
    <x v="65"/>
    <s v="Low income"/>
    <x v="1"/>
    <n v="0"/>
    <n v="65560000"/>
    <n v="65560000"/>
    <n v="910000"/>
    <n v="0"/>
    <n v="72.043956043956044"/>
    <n v="72.043956043956044"/>
    <n v="0"/>
  </r>
  <r>
    <x v="66"/>
    <s v="Middle income"/>
    <x v="1"/>
    <n v="31383249"/>
    <n v="561880.00659999996"/>
    <n v="31945129.0066"/>
    <n v="71000"/>
    <n v="442.01759154929579"/>
    <n v="7.9138029098591547"/>
    <n v="449.93139445915494"/>
    <n v="0.98241108976320257"/>
  </r>
  <r>
    <x v="67"/>
    <s v="Low income"/>
    <x v="1"/>
    <n v="6502189"/>
    <n v="30015865.399999999"/>
    <n v="36703031.8046"/>
    <n v="120000"/>
    <n v="54.184908333333333"/>
    <n v="250.13221166666665"/>
    <n v="305.85859837166669"/>
    <n v="0.177156727395612"/>
  </r>
  <r>
    <x v="68"/>
    <s v="Lower middle income"/>
    <x v="1"/>
    <n v="698854"/>
    <n v="247500"/>
    <n v="946354"/>
    <n v="7200"/>
    <n v="97.06305555555555"/>
    <n v="34.375"/>
    <n v="131.43805555555556"/>
    <n v="0.73846995944435156"/>
  </r>
  <r>
    <x v="69"/>
    <s v="High income"/>
    <x v="1"/>
    <n v="4900000"/>
    <n v="2400000"/>
    <n v="7565500"/>
    <n v="11000"/>
    <n v="445.45454545454544"/>
    <n v="218.18181818181819"/>
    <n v="687.77272727272725"/>
    <n v="0.64767695459652364"/>
  </r>
  <r>
    <x v="70"/>
    <s v="Lower middle income"/>
    <x v="1"/>
    <n v="950996"/>
    <n v="2550191.111"/>
    <n v="3883709.3332000002"/>
    <n v="500"/>
    <n v="1901.992"/>
    <n v="5100.3822220000002"/>
    <n v="7767.4186664000008"/>
    <n v="0.24486796472392602"/>
  </r>
  <r>
    <x v="71"/>
    <s v="Middle income"/>
    <x v="1"/>
    <s v="."/>
    <n v="0"/>
    <s v="."/>
    <n v="200"/>
    <s v=""/>
    <s v=""/>
    <s v=""/>
    <s v=""/>
  </r>
  <r>
    <x v="72"/>
    <s v="Lower middle income"/>
    <x v="1"/>
    <n v="6357832"/>
    <n v="7099104"/>
    <n v="14832191"/>
    <n v="17000"/>
    <n v="373.99011764705881"/>
    <n v="417.59435294117645"/>
    <n v="872.48182352941171"/>
    <n v="0.42865089857594202"/>
  </r>
  <r>
    <x v="73"/>
    <s v="Low income"/>
    <x v="1"/>
    <n v="10136250"/>
    <n v="203113942.19999999"/>
    <n v="213485240.19999999"/>
    <n v="1600000"/>
    <n v="6.3351562499999998"/>
    <n v="126.946213875"/>
    <n v="133.428275125"/>
    <n v="4.7479863200397494E-2"/>
  </r>
  <r>
    <x v="74"/>
    <s v="Lower middle income"/>
    <x v="1"/>
    <n v="2600000"/>
    <n v="0"/>
    <n v="40500000"/>
    <n v="230000"/>
    <n v="11.304347826086957"/>
    <s v=""/>
    <n v="176.08695652173913"/>
    <n v="6.4197530864197536E-2"/>
  </r>
  <r>
    <x v="75"/>
    <s v="Middle income"/>
    <x v="1"/>
    <n v="168791097"/>
    <n v="110213091"/>
    <n v="522362401.5133"/>
    <n v="180000"/>
    <n v="937.72831666666661"/>
    <n v="612.29494999999997"/>
    <n v="2902.0133417405555"/>
    <n v="0.32313025690786124"/>
  </r>
  <r>
    <x v="76"/>
    <s v="Lower middle income"/>
    <x v="1"/>
    <n v="0"/>
    <n v="0"/>
    <s v="."/>
    <n v="32000"/>
    <s v=""/>
    <s v=""/>
    <s v=""/>
    <s v=""/>
  </r>
  <r>
    <x v="77"/>
    <s v="Lower middle income"/>
    <x v="1"/>
    <n v="9700000"/>
    <n v="14100000"/>
    <n v="23800000"/>
    <n v="8000"/>
    <n v="1212.5"/>
    <n v="1762.5"/>
    <n v="2975"/>
    <n v="0.40756302521008403"/>
  </r>
  <r>
    <x v="78"/>
    <s v="Low income"/>
    <x v="1"/>
    <n v="69420"/>
    <n v="14111144.6"/>
    <n v="14180564.6"/>
    <n v="37000"/>
    <n v="1.8762162162162161"/>
    <n v="381.38228648648646"/>
    <n v="383.25850270270269"/>
    <n v="4.8954327248718994E-3"/>
  </r>
  <r>
    <x v="79"/>
    <s v="Lower middle income"/>
    <x v="1"/>
    <n v="125139587"/>
    <n v="370927337"/>
    <n v="496917471"/>
    <n v="1400000"/>
    <n v="89.385419285714292"/>
    <n v="264.94809785714284"/>
    <n v="354.94105071428572"/>
    <n v="0.25183173122926888"/>
  </r>
  <r>
    <x v="80"/>
    <s v="High income"/>
    <x v="1"/>
    <s v="."/>
    <n v="0"/>
    <s v="."/>
    <n v="1800"/>
    <s v=""/>
    <s v=""/>
    <s v=""/>
    <s v=""/>
  </r>
  <r>
    <x v="81"/>
    <s v="Lower middle income"/>
    <x v="1"/>
    <n v="4768321"/>
    <n v="8163973.9639999997"/>
    <n v="12951614.964"/>
    <n v="68000"/>
    <n v="70.122367647058823"/>
    <n v="120.05844064705882"/>
    <n v="190.46492594117646"/>
    <n v="0.36816420293947216"/>
  </r>
  <r>
    <x v="82"/>
    <s v="Lower middle income"/>
    <x v="1"/>
    <n v="12077392"/>
    <n v="38821670.079999998"/>
    <n v="51209268.519400001"/>
    <n v="33000"/>
    <n v="365.98157575757574"/>
    <n v="1176.4142448484847"/>
    <n v="1551.7960157393939"/>
    <n v="0.23584386868218257"/>
  </r>
  <r>
    <x v="83"/>
    <s v="Middle income"/>
    <x v="1"/>
    <n v="2677348"/>
    <n v="6767336"/>
    <n v="12414684"/>
    <n v="20000"/>
    <n v="133.8674"/>
    <n v="338.36680000000001"/>
    <n v="620.73419999999999"/>
    <n v="0.21565977837212771"/>
  </r>
  <r>
    <x v="84"/>
    <s v="Middle income"/>
    <x v="1"/>
    <n v="15445506"/>
    <n v="12474168.439999999"/>
    <n v="36431352.439999998"/>
    <n v="57000"/>
    <n v="270.97378947368423"/>
    <n v="218.84506035087719"/>
    <n v="639.14653403508771"/>
    <n v="0.42396191646845166"/>
  </r>
  <r>
    <x v="85"/>
    <s v="Lower middle income"/>
    <x v="1"/>
    <n v="3372467"/>
    <n v="5002719.7290000003"/>
    <n v="12495864.971999999"/>
    <n v="17000"/>
    <n v="198.38041176470588"/>
    <n v="294.27763111764705"/>
    <n v="735.05088070588226"/>
    <n v="0.26988663910476196"/>
  </r>
  <r>
    <x v="86"/>
    <s v="Lower middle income"/>
    <x v="1"/>
    <n v="4617721"/>
    <n v="6103214.7039999999"/>
    <n v="10948535.551999999"/>
    <n v="13000"/>
    <n v="355.20930769230768"/>
    <n v="469.47805415384613"/>
    <n v="842.19504246153838"/>
    <n v="0.4217660871692076"/>
  </r>
  <r>
    <x v="87"/>
    <s v="High income"/>
    <x v="1"/>
    <n v="91512275"/>
    <n v="3995755"/>
    <n v="95508030"/>
    <n v="15000"/>
    <n v="6100.8183333333336"/>
    <n v="266.38366666666667"/>
    <n v="6367.2020000000002"/>
    <n v="0.95816315130780105"/>
  </r>
  <r>
    <x v="88"/>
    <s v="Low income"/>
    <x v="1"/>
    <n v="0"/>
    <n v="0"/>
    <n v="0"/>
    <n v="210000"/>
    <s v=""/>
    <s v=""/>
    <s v=""/>
    <s v=""/>
  </r>
  <r>
    <x v="89"/>
    <s v="Lower middle income"/>
    <x v="1"/>
    <s v="."/>
    <n v="0"/>
    <s v="."/>
    <n v="44000"/>
    <s v=""/>
    <s v=""/>
    <s v=""/>
    <s v=""/>
  </r>
  <r>
    <x v="90"/>
    <s v="Middle income"/>
    <x v="1"/>
    <s v="."/>
    <n v="0"/>
    <s v="."/>
    <n v="1800"/>
    <s v=""/>
    <s v=""/>
    <s v=""/>
    <s v=""/>
  </r>
  <r>
    <x v="91"/>
    <s v="High income"/>
    <x v="1"/>
    <n v="2297113"/>
    <n v="57495.090909999999"/>
    <n v="2354608.0909099998"/>
    <n v="0"/>
    <s v=""/>
    <s v=""/>
    <s v=""/>
    <s v=""/>
  </r>
  <r>
    <x v="92"/>
    <s v="Low income"/>
    <x v="1"/>
    <n v="0"/>
    <n v="0"/>
    <n v="0"/>
    <n v="63000"/>
    <s v=""/>
    <s v=""/>
    <s v=""/>
    <s v=""/>
  </r>
  <r>
    <x v="93"/>
    <s v="High income"/>
    <x v="1"/>
    <n v="16486429"/>
    <n v="0"/>
    <n v="16486429"/>
    <n v="6500"/>
    <n v="2536.3736923076922"/>
    <n v="0"/>
    <n v="2536.3736923076922"/>
    <n v="1"/>
  </r>
  <r>
    <x v="94"/>
    <s v="Low income"/>
    <x v="1"/>
    <n v="0"/>
    <n v="0"/>
    <n v="0"/>
    <n v="16000"/>
    <s v=""/>
    <s v=""/>
    <s v=""/>
    <s v=""/>
  </r>
  <r>
    <x v="95"/>
    <s v="Middle income"/>
    <x v="1"/>
    <n v="0"/>
    <n v="0"/>
    <n v="0"/>
    <n v="5900000"/>
    <s v=""/>
    <s v=""/>
    <s v=""/>
    <s v=""/>
  </r>
  <r>
    <x v="96"/>
    <s v="Lower middle income"/>
    <x v="1"/>
    <n v="2277906"/>
    <n v="2034477.2690000001"/>
    <n v="4727897.1553999996"/>
    <n v="4000"/>
    <n v="569.47649999999999"/>
    <n v="508.61931724999999"/>
    <n v="1181.97428885"/>
    <n v="0.48180108939093019"/>
  </r>
  <r>
    <x v="97"/>
    <s v="Low income"/>
    <x v="1"/>
    <s v="."/>
    <n v="0"/>
    <s v="."/>
    <n v="42000"/>
    <s v=""/>
    <s v=""/>
    <s v=""/>
    <s v=""/>
  </r>
  <r>
    <x v="98"/>
    <s v="Middle income"/>
    <x v="1"/>
    <n v="1900000"/>
    <n v="4100000"/>
    <n v="6000000"/>
    <n v="4800"/>
    <n v="395.83333333333331"/>
    <n v="854.16666666666663"/>
    <n v="1250"/>
    <n v="0.31666666666666665"/>
  </r>
  <r>
    <x v="99"/>
    <s v="Low income"/>
    <x v="1"/>
    <n v="1718968"/>
    <n v="13514153.550000001"/>
    <n v="15293808.277690001"/>
    <n v="5000"/>
    <n v="343.79360000000003"/>
    <n v="2702.8307100000002"/>
    <n v="3058.761655538"/>
    <n v="0.11239633509121219"/>
  </r>
  <r>
    <x v="100"/>
    <s v="Middle income"/>
    <x v="1"/>
    <n v="200251009"/>
    <n v="35926668.100000001"/>
    <n v="242670429.06600001"/>
    <n v="580000"/>
    <n v="345.26036034482757"/>
    <n v="61.942531206896554"/>
    <n v="418.39729149310347"/>
    <n v="0.82519740773828254"/>
  </r>
  <r>
    <x v="101"/>
    <s v="Middle income"/>
    <x v="1"/>
    <n v="2400000"/>
    <n v="2400000"/>
    <n v="4800000"/>
    <n v="0"/>
    <s v=""/>
    <s v=""/>
    <s v=""/>
    <s v=""/>
  </r>
  <r>
    <x v="102"/>
    <s v="Low income"/>
    <x v="1"/>
    <n v="8878290"/>
    <n v="13512726"/>
    <n v="24317567.241"/>
    <n v="110000"/>
    <n v="80.711727272727273"/>
    <n v="122.84296363636363"/>
    <n v="221.06879309999999"/>
    <n v="0.36509778762042411"/>
  </r>
  <r>
    <x v="103"/>
    <s v="High income"/>
    <x v="1"/>
    <n v="0"/>
    <n v="0"/>
    <n v="0"/>
    <n v="11000"/>
    <s v=""/>
    <s v=""/>
    <s v=""/>
    <s v=""/>
  </r>
  <r>
    <x v="104"/>
    <s v="Lower middle income"/>
    <x v="1"/>
    <n v="110000"/>
    <n v="2900000"/>
    <n v="3010000"/>
    <n v="3000"/>
    <n v="36.666666666666664"/>
    <n v="966.66666666666663"/>
    <n v="1003.3333333333334"/>
    <n v="3.6544850498338867E-2"/>
  </r>
  <r>
    <x v="105"/>
    <s v="Low income"/>
    <x v="1"/>
    <n v="0"/>
    <n v="0"/>
    <n v="0"/>
    <n v="1200000"/>
    <s v=""/>
    <s v=""/>
    <s v=""/>
    <s v=""/>
  </r>
  <r>
    <x v="106"/>
    <s v="Lower middle income"/>
    <x v="1"/>
    <n v="38054198"/>
    <n v="33877729.939999998"/>
    <n v="72838817.382100001"/>
    <n v="240000"/>
    <n v="158.55915833333333"/>
    <n v="141.15720808333333"/>
    <n v="303.49507242541665"/>
    <n v="0.52244392986742461"/>
  </r>
  <r>
    <x v="107"/>
    <s v="Lower middle income"/>
    <x v="1"/>
    <n v="51354930"/>
    <n v="0"/>
    <n v="525668655"/>
    <n v="1300000"/>
    <n v="39.503792307692308"/>
    <s v=""/>
    <n v="404.36050384615385"/>
    <n v="9.769448779478776E-2"/>
  </r>
  <r>
    <x v="108"/>
    <s v="Lower middle income"/>
    <x v="1"/>
    <n v="16985205"/>
    <n v="6678412.9000000004"/>
    <n v="23663617.899999999"/>
    <n v="21000"/>
    <n v="808.81928571428568"/>
    <n v="318.0196619047619"/>
    <n v="1126.8389476190475"/>
    <n v="0.71777718317535888"/>
  </r>
  <r>
    <x v="109"/>
    <s v="Middle income"/>
    <x v="1"/>
    <n v="109037329"/>
    <n v="626411.21539999999"/>
    <n v="109663740.2154"/>
    <n v="120000"/>
    <n v="908.64440833333333"/>
    <n v="5.220093461666667"/>
    <n v="913.86450179499991"/>
    <n v="0.99428789120114269"/>
  </r>
  <r>
    <x v="110"/>
    <s v="Lower middle income"/>
    <x v="1"/>
    <n v="21431087"/>
    <n v="102221779"/>
    <n v="139253245"/>
    <n v="220000"/>
    <n v="97.414031818181812"/>
    <n v="464.64445000000001"/>
    <n v="632.96929545454543"/>
    <n v="0.15390009044313474"/>
  </r>
  <r>
    <x v="111"/>
    <s v="Low income"/>
    <x v="1"/>
    <n v="442200"/>
    <n v="1800000"/>
    <n v="2242200"/>
    <n v="5700"/>
    <n v="77.578947368421055"/>
    <n v="315.78947368421052"/>
    <n v="393.36842105263156"/>
    <n v="0.19721701899919722"/>
  </r>
  <r>
    <x v="112"/>
    <s v="Lower middle income"/>
    <x v="1"/>
    <n v="0"/>
    <n v="0"/>
    <n v="0"/>
    <n v="930000"/>
    <s v=""/>
    <s v=""/>
    <s v=""/>
    <s v=""/>
  </r>
  <r>
    <x v="113"/>
    <s v="Lower middle income"/>
    <x v="1"/>
    <n v="20833554"/>
    <n v="164119186"/>
    <n v="268908534.60000002"/>
    <n v="1200000"/>
    <n v="17.361294999999998"/>
    <n v="136.76598833333333"/>
    <n v="224.09044550000002"/>
    <n v="7.7474499018745521E-2"/>
  </r>
  <r>
    <x v="0"/>
    <s v="Low income"/>
    <x v="2"/>
    <n v="0"/>
    <n v="8002073.5499999998"/>
    <n v="8002073.5499999998"/>
    <n v="5100"/>
    <n v="0"/>
    <n v="1569.0340294117648"/>
    <n v="1569.0340294117648"/>
    <n v="0"/>
  </r>
  <r>
    <x v="1"/>
    <s v="Middle income"/>
    <x v="2"/>
    <n v="0"/>
    <n v="0"/>
    <n v="0"/>
    <n v="1000"/>
    <s v=""/>
    <n v="0"/>
    <s v=""/>
    <s v=""/>
  </r>
  <r>
    <x v="2"/>
    <s v="Lower middle income"/>
    <x v="2"/>
    <n v="5508774"/>
    <n v="805358.33889999986"/>
    <n v="6314132.3388999999"/>
    <n v="8900"/>
    <n v="618.96337078651686"/>
    <n v="90.489700999999982"/>
    <n v="709.45307178651683"/>
    <n v="0.87245146353072744"/>
  </r>
  <r>
    <x v="3"/>
    <s v="Lower middle income"/>
    <x v="2"/>
    <n v="21462786"/>
    <n v="12014753.379999999"/>
    <n v="33477539.379999999"/>
    <n v="230000"/>
    <n v="93.316460869565219"/>
    <n v="52.238058173913039"/>
    <n v="145.55451904347825"/>
    <n v="0.6411100217485578"/>
  </r>
  <r>
    <x v="4"/>
    <s v="Middle income"/>
    <x v="2"/>
    <n v="0"/>
    <n v="0"/>
    <n v="0"/>
    <n v="100000"/>
    <s v=""/>
    <n v="0"/>
    <s v=""/>
    <s v=""/>
  </r>
  <r>
    <x v="5"/>
    <s v="Middle income"/>
    <x v="2"/>
    <n v="2079270"/>
    <n v="3507741.2084659999"/>
    <n v="5587011.2084659999"/>
    <n v="3300"/>
    <n v="630.08181818181822"/>
    <n v="1062.9518813533334"/>
    <n v="1693.0336995351515"/>
    <n v="0.37216141554348087"/>
  </r>
  <r>
    <x v="6"/>
    <s v="Middle income"/>
    <x v="2"/>
    <n v="8563409"/>
    <n v="5992295.3039999995"/>
    <n v="14555704.304"/>
    <n v="9500"/>
    <n v="901.41147368421048"/>
    <n v="630.76792673684201"/>
    <n v="1532.1794004210526"/>
    <n v="0.58831979690922409"/>
  </r>
  <r>
    <x v="7"/>
    <s v="Upper Middle Income"/>
    <x v="2"/>
    <n v="0"/>
    <n v="0"/>
    <n v="0"/>
    <n v="0"/>
    <s v=""/>
    <s v=""/>
    <s v=""/>
    <s v=""/>
  </r>
  <r>
    <x v="8"/>
    <s v="Lower middle income"/>
    <x v="2"/>
    <n v="746225"/>
    <n v="18058151.593199998"/>
    <n v="18804376.593199998"/>
    <n v="0"/>
    <s v=""/>
    <s v=""/>
    <s v=""/>
    <s v=""/>
  </r>
  <r>
    <x v="9"/>
    <s v="High income"/>
    <x v="2"/>
    <n v="0"/>
    <n v="0"/>
    <n v="0"/>
    <n v="3000"/>
    <s v=""/>
    <n v="0"/>
    <s v=""/>
    <s v=""/>
  </r>
  <r>
    <x v="10"/>
    <s v="Middle income"/>
    <x v="2"/>
    <n v="9668805"/>
    <n v="10195678.489999998"/>
    <n v="19864483.489999998"/>
    <n v="14000"/>
    <n v="690.62892857142856"/>
    <n v="728.26274928571422"/>
    <n v="1418.8916778571427"/>
    <n v="0.48673830381078792"/>
  </r>
  <r>
    <x v="11"/>
    <s v="Upper Middle Income"/>
    <x v="2"/>
    <n v="0"/>
    <n v="0"/>
    <n v="0"/>
    <n v="0"/>
    <s v=""/>
    <s v=""/>
    <s v=""/>
    <s v=""/>
  </r>
  <r>
    <x v="12"/>
    <s v="Lower middle income"/>
    <x v="2"/>
    <n v="7796210"/>
    <n v="19753859.625999998"/>
    <n v="27550069.625999998"/>
    <n v="66000"/>
    <n v="118.12439393939394"/>
    <n v="299.30090342424239"/>
    <n v="417.42529736363633"/>
    <n v="0.28298331386583625"/>
  </r>
  <r>
    <x v="13"/>
    <s v="Lower middle income"/>
    <x v="2"/>
    <n v="2300000"/>
    <n v="7000000"/>
    <n v="9300000"/>
    <n v="16000"/>
    <n v="143.75"/>
    <n v="437.5"/>
    <n v="581.25"/>
    <n v="0.24731182795698925"/>
  </r>
  <r>
    <x v="14"/>
    <s v="Middle income"/>
    <x v="2"/>
    <n v="299022611"/>
    <n v="91593407.761799991"/>
    <n v="390616018.76179999"/>
    <n v="340000"/>
    <n v="879.47826764705883"/>
    <n v="269.39237577"/>
    <n v="1148.8706434170588"/>
    <n v="0.76551548486890342"/>
  </r>
  <r>
    <x v="15"/>
    <s v="Middle income"/>
    <x v="2"/>
    <n v="802860939"/>
    <n v="9743606.057000041"/>
    <n v="812604545.05700004"/>
    <n v="690000"/>
    <n v="1163.5665782608696"/>
    <n v="14.121168198550784"/>
    <n v="1177.6877464594204"/>
    <n v="0.98800941230729078"/>
  </r>
  <r>
    <x v="16"/>
    <s v="Middle income"/>
    <x v="2"/>
    <n v="6961911"/>
    <n v="6754981.5250000004"/>
    <n v="13716892.525"/>
    <n v="1800"/>
    <n v="3867.7283333333335"/>
    <n v="3752.767513888889"/>
    <n v="7620.4958472222224"/>
    <n v="0.50754287002769971"/>
  </r>
  <r>
    <x v="17"/>
    <s v="Low income"/>
    <x v="2"/>
    <n v="7214347"/>
    <n v="40851828.899999999"/>
    <n v="48066175.899999999"/>
    <n v="110000"/>
    <n v="65.584972727272728"/>
    <n v="371.38026272727274"/>
    <n v="436.96523545454545"/>
    <n v="0.15009196935094643"/>
  </r>
  <r>
    <x v="18"/>
    <s v="Low income"/>
    <x v="2"/>
    <n v="2034615"/>
    <n v="23408823.07"/>
    <n v="25443438.07"/>
    <n v="94000"/>
    <n v="21.644840425531914"/>
    <n v="249.03003265957446"/>
    <n v="270.67487308510641"/>
    <n v="7.9966197744281486E-2"/>
  </r>
  <r>
    <x v="19"/>
    <s v="Lower middle income"/>
    <x v="2"/>
    <n v="522275"/>
    <n v="3079697.7230000002"/>
    <n v="3601972.7230000002"/>
    <n v="2100"/>
    <n v="248.70238095238096"/>
    <n v="1466.5227252380953"/>
    <n v="1715.2251061904763"/>
    <n v="0.14499693367056071"/>
  </r>
  <r>
    <x v="20"/>
    <s v="Lower middle income"/>
    <x v="2"/>
    <n v="5300117"/>
    <n v="47533897.909999996"/>
    <n v="52834014.909999996"/>
    <n v="83000"/>
    <n v="63.856831325301208"/>
    <n v="572.6975651807229"/>
    <n v="636.55439650602409"/>
    <n v="0.10031637779238384"/>
  </r>
  <r>
    <x v="21"/>
    <s v="Lower middle income"/>
    <x v="2"/>
    <n v="9170306"/>
    <n v="38800908.202"/>
    <n v="47971214.202"/>
    <n v="520000"/>
    <n v="17.635203846153846"/>
    <n v="74.617131157692313"/>
    <n v="92.252335003846156"/>
    <n v="0.19116268271603754"/>
  </r>
  <r>
    <x v="22"/>
    <s v="Low income"/>
    <x v="2"/>
    <n v="1900000"/>
    <n v="13900000"/>
    <n v="15800000"/>
    <n v="120000"/>
    <n v="15.833333333333334"/>
    <n v="115.83333333333333"/>
    <n v="131.66666666666666"/>
    <n v="0.12025316455696204"/>
  </r>
  <r>
    <x v="23"/>
    <s v="Low income"/>
    <x v="2"/>
    <n v="2610372"/>
    <n v="15391386.366"/>
    <n v="18001758.366"/>
    <n v="110000"/>
    <n v="23.730654545454545"/>
    <n v="139.92169423636363"/>
    <n v="163.65234878181818"/>
    <n v="0.14500650141656279"/>
  </r>
  <r>
    <x v="24"/>
    <s v="High income"/>
    <x v="2"/>
    <n v="123180023"/>
    <n v="438142.3872"/>
    <n v="165883779.12720001"/>
    <n v="40000"/>
    <n v="3079.500575"/>
    <n v="10.95355968"/>
    <n v="4147.0944781799999"/>
    <n v="0.74256822245136656"/>
  </r>
  <r>
    <x v="25"/>
    <s v="Middle income"/>
    <x v="2"/>
    <n v="62819944"/>
    <n v="0"/>
    <n v="96673834.900000006"/>
    <n v="140000"/>
    <n v="448.71388571428571"/>
    <n v="0"/>
    <n v="690.52739214285714"/>
    <n v="0.64981330330984932"/>
  </r>
  <r>
    <x v="26"/>
    <s v="Lower middle income"/>
    <x v="2"/>
    <n v="936323"/>
    <n v="0"/>
    <n v="936323"/>
    <n v="200"/>
    <n v="4681.6149999999998"/>
    <n v="0"/>
    <n v="4681.6149999999998"/>
    <n v="1"/>
  </r>
  <r>
    <x v="27"/>
    <s v="Lower middle income"/>
    <x v="2"/>
    <n v="0"/>
    <n v="0"/>
    <n v="0"/>
    <n v="85000"/>
    <s v=""/>
    <s v=""/>
    <s v=""/>
    <s v=""/>
  </r>
  <r>
    <x v="28"/>
    <s v="Middle income"/>
    <x v="2"/>
    <n v="0"/>
    <n v="0"/>
    <n v="0"/>
    <n v="8900"/>
    <s v=""/>
    <s v=""/>
    <s v=""/>
    <s v=""/>
  </r>
  <r>
    <x v="29"/>
    <s v="Lower middle income"/>
    <x v="2"/>
    <n v="11480025"/>
    <n v="85825380.469999999"/>
    <n v="97995386.861900002"/>
    <n v="490000"/>
    <n v="23.428622448979592"/>
    <n v="175.15383769387756"/>
    <n v="199.990585432449"/>
    <n v="0.1171486267631988"/>
  </r>
  <r>
    <x v="30"/>
    <s v="Middle income"/>
    <x v="2"/>
    <n v="61245963"/>
    <n v="9321422.7280000001"/>
    <n v="70567385.728"/>
    <n v="19000"/>
    <n v="3223.4717368421052"/>
    <n v="490.60119621052633"/>
    <n v="3714.0729330526315"/>
    <n v="0.86790749534169853"/>
  </r>
  <r>
    <x v="31"/>
    <s v="Low income"/>
    <x v="2"/>
    <n v="1765235"/>
    <n v="101268276"/>
    <n v="190800215"/>
    <n v="520000"/>
    <n v="3.3946826923076925"/>
    <n v="194.74668461538462"/>
    <n v="366.92349038461538"/>
    <n v="9.2517453400144233E-3"/>
  </r>
  <r>
    <x v="32"/>
    <s v="Lower middle income"/>
    <x v="2"/>
    <n v="867100"/>
    <n v="3000000"/>
    <n v="3867100"/>
    <n v="10000"/>
    <n v="86.71"/>
    <n v="300"/>
    <n v="386.71"/>
    <n v="0.22422487135062449"/>
  </r>
  <r>
    <x v="33"/>
    <s v="Middle income"/>
    <x v="2"/>
    <n v="0"/>
    <n v="0"/>
    <n v="0"/>
    <n v="78000"/>
    <s v=""/>
    <s v=""/>
    <s v=""/>
    <s v=""/>
  </r>
  <r>
    <x v="34"/>
    <s v="Middle income"/>
    <x v="2"/>
    <n v="0"/>
    <n v="0"/>
    <n v="0"/>
    <n v="35000"/>
    <s v=""/>
    <s v=""/>
    <s v=""/>
    <s v=""/>
  </r>
  <r>
    <x v="35"/>
    <s v="Lower middle income"/>
    <x v="2"/>
    <n v="0"/>
    <n v="0"/>
    <n v="0"/>
    <n v="27000"/>
    <s v=""/>
    <s v=""/>
    <s v=""/>
    <s v=""/>
  </r>
  <r>
    <x v="36"/>
    <s v="Middle income"/>
    <x v="2"/>
    <n v="0"/>
    <n v="0"/>
    <n v="0"/>
    <n v="37000"/>
    <s v=""/>
    <s v=""/>
    <s v=""/>
    <s v=""/>
  </r>
  <r>
    <x v="37"/>
    <s v="Low income"/>
    <x v="2"/>
    <n v="0"/>
    <n v="0"/>
    <n v="0"/>
    <n v="17000"/>
    <s v=""/>
    <s v=""/>
    <s v=""/>
    <s v=""/>
  </r>
  <r>
    <x v="38"/>
    <s v="Lower middle income"/>
    <x v="2"/>
    <n v="30900000"/>
    <n v="0"/>
    <n v="86800000"/>
    <n v="180000"/>
    <n v="171.66666666666666"/>
    <s v=""/>
    <n v="482.22222222222223"/>
    <n v="0.35599078341013823"/>
  </r>
  <r>
    <x v="39"/>
    <s v="Low income"/>
    <x v="2"/>
    <n v="54400000"/>
    <n v="348900000"/>
    <n v="403300000"/>
    <n v="670000"/>
    <n v="81.194029850746276"/>
    <n v="520.74626865671644"/>
    <n v="601.94029850746267"/>
    <n v="0.1348871807587404"/>
  </r>
  <r>
    <x v="40"/>
    <s v="Middle income"/>
    <x v="2"/>
    <n v="467602"/>
    <n v="1787609.95"/>
    <n v="2255211.9500000002"/>
    <n v="500"/>
    <n v="935.20399999999995"/>
    <n v="3575.2199000000001"/>
    <n v="4510.4239000000007"/>
    <n v="0.20734281760080239"/>
  </r>
  <r>
    <x v="41"/>
    <s v="Middle income"/>
    <x v="2"/>
    <n v="6423890"/>
    <n v="3510777.2560000001"/>
    <n v="9934667.2559999991"/>
    <n v="45000"/>
    <n v="142.75311111111111"/>
    <n v="78.017272355555562"/>
    <n v="220.77038346666666"/>
    <n v="0.64661350344877622"/>
  </r>
  <r>
    <x v="42"/>
    <s v="Low income"/>
    <x v="2"/>
    <n v="0"/>
    <n v="0"/>
    <n v="0"/>
    <n v="21000"/>
    <s v=""/>
    <s v=""/>
    <s v=""/>
    <s v=""/>
  </r>
  <r>
    <x v="43"/>
    <s v="Middle income"/>
    <x v="2"/>
    <n v="4478054"/>
    <n v="8521914"/>
    <n v="14255584"/>
    <n v="3400"/>
    <n v="1317.0747058823529"/>
    <n v="2506.4452941176469"/>
    <n v="4192.8188235294119"/>
    <n v="0.31412631008312247"/>
  </r>
  <r>
    <x v="44"/>
    <s v="Lower middle income"/>
    <x v="2"/>
    <n v="14854634"/>
    <n v="60807945"/>
    <n v="81677333"/>
    <n v="300000"/>
    <n v="49.515446666666669"/>
    <n v="202.69315"/>
    <n v="272.25777666666664"/>
    <n v="0.18186972388043085"/>
  </r>
  <r>
    <x v="45"/>
    <s v="Middle income"/>
    <x v="2"/>
    <n v="26885645"/>
    <n v="14967042.029999999"/>
    <n v="46930846.413000003"/>
    <n v="36000"/>
    <n v="746.82347222222222"/>
    <n v="415.75116750000001"/>
    <n v="1303.6346225833333"/>
    <n v="0.57287790557624774"/>
  </r>
  <r>
    <x v="46"/>
    <s v="Low income"/>
    <x v="2"/>
    <n v="638185"/>
    <n v="14139106.41"/>
    <n v="15044153.486300001"/>
    <n v="97000"/>
    <n v="6.579226804123711"/>
    <n v="145.76398360824743"/>
    <n v="155.09436583814434"/>
    <n v="4.2420798257686271E-2"/>
  </r>
  <r>
    <x v="47"/>
    <s v="Low income"/>
    <x v="2"/>
    <n v="0"/>
    <n v="0"/>
    <n v="0"/>
    <n v="36000"/>
    <s v=""/>
    <s v=""/>
    <s v=""/>
    <s v=""/>
  </r>
  <r>
    <x v="48"/>
    <s v="Middle income"/>
    <x v="2"/>
    <n v="2400000"/>
    <n v="0"/>
    <n v="21600000"/>
    <n v="7300"/>
    <n v="328.76712328767121"/>
    <s v=""/>
    <n v="2958.9041095890411"/>
    <n v="0.1111111111111111"/>
  </r>
  <r>
    <x v="49"/>
    <s v="Low income"/>
    <x v="2"/>
    <n v="1608233"/>
    <n v="207401048"/>
    <n v="209009281"/>
    <n v="140000"/>
    <n v="11.487378571428572"/>
    <n v="1481.4360571428572"/>
    <n v="1492.9234357142857"/>
    <n v="7.6945530471443516E-3"/>
  </r>
  <r>
    <x v="50"/>
    <s v="Lower middle income"/>
    <x v="2"/>
    <n v="15999798"/>
    <n v="15691182.85"/>
    <n v="36126243.037"/>
    <n v="24000"/>
    <n v="666.65824999999995"/>
    <n v="653.79928541666663"/>
    <n v="1505.2601265416668"/>
    <n v="0.44288574329783548"/>
  </r>
  <r>
    <x v="51"/>
    <s v="Lower middle income"/>
    <x v="2"/>
    <n v="275000076"/>
    <n v="0"/>
    <n v="275000076"/>
    <n v="0"/>
    <s v=""/>
    <s v=""/>
    <s v=""/>
    <s v=""/>
  </r>
  <r>
    <x v="52"/>
    <s v="Upper Middle Income"/>
    <x v="2"/>
    <n v="29727973"/>
    <n v="42815648"/>
    <n v="72543621"/>
    <n v="0"/>
    <s v=""/>
    <s v=""/>
    <s v=""/>
    <s v=""/>
  </r>
  <r>
    <x v="53"/>
    <s v="Middle income"/>
    <x v="2"/>
    <n v="0"/>
    <n v="0"/>
    <n v="0"/>
    <n v="50000"/>
    <s v=""/>
    <s v=""/>
    <s v=""/>
    <s v=""/>
  </r>
  <r>
    <x v="54"/>
    <s v="Middle income"/>
    <x v="2"/>
    <n v="3498285"/>
    <n v="8405744"/>
    <n v="18364388"/>
    <n v="28000"/>
    <n v="124.93875"/>
    <n v="300.20514285714285"/>
    <n v="655.87099999999998"/>
    <n v="0.19049287131158416"/>
  </r>
  <r>
    <x v="55"/>
    <s v="Middle income"/>
    <x v="2"/>
    <n v="30346857"/>
    <n v="6540160.8779999996"/>
    <n v="36887017.877999999"/>
    <n v="14000"/>
    <n v="2167.6326428571429"/>
    <n v="467.15434842857138"/>
    <n v="2634.7869912857141"/>
    <n v="0.8226974894085799"/>
  </r>
  <r>
    <x v="56"/>
    <s v="Lower middle income"/>
    <x v="2"/>
    <n v="133150448"/>
    <n v="601390268"/>
    <n v="837615747.79999995"/>
    <n v="1400000"/>
    <n v="95.107462857142863"/>
    <n v="429.56447714285713"/>
    <n v="598.29696271428566"/>
    <n v="0.15896363977124359"/>
  </r>
  <r>
    <x v="57"/>
    <s v="Lower middle income"/>
    <x v="2"/>
    <n v="1441565"/>
    <n v="4279280"/>
    <n v="5720845"/>
    <n v="4800"/>
    <n v="300.32604166666664"/>
    <n v="891.51666666666665"/>
    <n v="1191.8427083333333"/>
    <n v="0.25198462814496808"/>
  </r>
  <r>
    <x v="58"/>
    <s v="Lower middle income"/>
    <x v="2"/>
    <n v="827689"/>
    <n v="10916445.6"/>
    <n v="11749215.6"/>
    <n v="9400"/>
    <n v="88.052021276595738"/>
    <n v="1161.3240000000001"/>
    <n v="1249.9165531914894"/>
    <n v="7.0446319837726007E-2"/>
  </r>
  <r>
    <x v="59"/>
    <s v="High income"/>
    <x v="2"/>
    <n v="267460"/>
    <n v="0"/>
    <n v="267460"/>
    <n v="4200"/>
    <n v="63.680952380952384"/>
    <n v="0"/>
    <n v="63.680952380952384"/>
    <n v="1"/>
  </r>
  <r>
    <x v="60"/>
    <s v="Middle income"/>
    <x v="2"/>
    <n v="1570000"/>
    <n v="850000"/>
    <n v="2420000"/>
    <n v="1500"/>
    <n v="1046.6666666666667"/>
    <n v="566.66666666666663"/>
    <n v="1613.3333333333333"/>
    <n v="0.64876033057851246"/>
  </r>
  <r>
    <x v="61"/>
    <s v="Lower middle income"/>
    <x v="2"/>
    <n v="0"/>
    <n v="0"/>
    <n v="0"/>
    <n v="310000"/>
    <s v=""/>
    <s v=""/>
    <s v=""/>
    <s v=""/>
  </r>
  <r>
    <x v="62"/>
    <s v="Low income"/>
    <x v="2"/>
    <n v="190000"/>
    <n v="30933572.25"/>
    <n v="31123572.25"/>
    <n v="500000"/>
    <n v="0.38"/>
    <n v="61.867144500000002"/>
    <n v="62.247144499999997"/>
    <n v="6.1046977022375703E-3"/>
  </r>
  <r>
    <x v="63"/>
    <s v="High income"/>
    <x v="2"/>
    <n v="3600000"/>
    <n v="68400"/>
    <n v="3668400"/>
    <n v="2200"/>
    <n v="1636.3636363636363"/>
    <n v="31.09090909090909"/>
    <n v="1667.4545454545455"/>
    <n v="0.98135426889106958"/>
  </r>
  <r>
    <x v="64"/>
    <s v="Low income"/>
    <x v="2"/>
    <n v="6005101"/>
    <n v="7849886.6960000005"/>
    <n v="13881177.84341"/>
    <n v="12000"/>
    <n v="500.42508333333336"/>
    <n v="654.15722466666671"/>
    <n v="1156.7648202841667"/>
    <n v="0.43260745361395131"/>
  </r>
  <r>
    <x v="65"/>
    <s v="Low income"/>
    <x v="2"/>
    <n v="2666009"/>
    <n v="148891014"/>
    <n v="151972234"/>
    <n v="920000"/>
    <n v="2.8978358695652173"/>
    <n v="161.83805869565217"/>
    <n v="165.18721086956521"/>
    <n v="1.754273744505197E-2"/>
  </r>
  <r>
    <x v="66"/>
    <s v="Middle income"/>
    <x v="2"/>
    <n v="36168067"/>
    <n v="2396940.9500000002"/>
    <n v="39193880.450000003"/>
    <n v="73000"/>
    <n v="495.45297260273975"/>
    <n v="32.834807534246579"/>
    <n v="536.90247191780827"/>
    <n v="0.92279882942797509"/>
  </r>
  <r>
    <x v="67"/>
    <s v="Low income"/>
    <x v="2"/>
    <n v="5988081"/>
    <n v="17896310.460000001"/>
    <n v="24333789.602000002"/>
    <n v="120000"/>
    <n v="49.900675"/>
    <n v="149.1359205"/>
    <n v="202.78158001666668"/>
    <n v="0.24608090634217689"/>
  </r>
  <r>
    <x v="68"/>
    <s v="Lower middle income"/>
    <x v="2"/>
    <n v="3720945"/>
    <n v="361557"/>
    <n v="4082502"/>
    <n v="7100"/>
    <n v="524.07676056338028"/>
    <n v="50.923521126760562"/>
    <n v="575.00028169014081"/>
    <n v="0.91143739794861101"/>
  </r>
  <r>
    <x v="69"/>
    <s v="High income"/>
    <x v="2"/>
    <n v="0"/>
    <n v="0"/>
    <n v="0"/>
    <n v="11000"/>
    <s v=""/>
    <s v=""/>
    <s v=""/>
    <s v=""/>
  </r>
  <r>
    <x v="70"/>
    <s v="Lower middle income"/>
    <x v="2"/>
    <n v="1169128"/>
    <n v="2562337.7779999999"/>
    <n v="3949790.9632000001"/>
    <n v="500"/>
    <n v="2338.2559999999999"/>
    <n v="5124.6755560000001"/>
    <n v="7899.5819264000002"/>
    <n v="0.2959974365460617"/>
  </r>
  <r>
    <x v="71"/>
    <s v="Middle income"/>
    <x v="2"/>
    <n v="0"/>
    <n v="0"/>
    <n v="0"/>
    <n v="200"/>
    <s v=""/>
    <s v=""/>
    <s v=""/>
    <s v=""/>
  </r>
  <r>
    <x v="72"/>
    <s v="Lower middle income"/>
    <x v="2"/>
    <n v="6728697"/>
    <n v="6389275"/>
    <n v="14632692"/>
    <n v="17000"/>
    <n v="395.80570588235292"/>
    <n v="375.83970588235292"/>
    <n v="860.7465882352941"/>
    <n v="0.45983999389859365"/>
  </r>
  <r>
    <x v="73"/>
    <s v="Low income"/>
    <x v="2"/>
    <n v="13393157"/>
    <n v="246656413"/>
    <n v="260279345"/>
    <n v="1700000"/>
    <n v="7.8783276470588239"/>
    <n v="145.09200764705884"/>
    <n v="153.10549705882352"/>
    <n v="5.145685686276797E-2"/>
  </r>
  <r>
    <x v="74"/>
    <s v="Lower middle income"/>
    <x v="2"/>
    <n v="0"/>
    <n v="0"/>
    <n v="0"/>
    <n v="240000"/>
    <s v=""/>
    <s v=""/>
    <s v=""/>
    <s v=""/>
  </r>
  <r>
    <x v="75"/>
    <s v="Middle income"/>
    <x v="2"/>
    <n v="0"/>
    <n v="0"/>
    <n v="0"/>
    <n v="0"/>
    <s v=""/>
    <s v=""/>
    <s v=""/>
    <s v=""/>
  </r>
  <r>
    <x v="76"/>
    <s v="Lower middle income"/>
    <x v="2"/>
    <n v="0"/>
    <n v="0"/>
    <n v="0"/>
    <n v="0"/>
    <s v=""/>
    <s v=""/>
    <s v=""/>
    <s v=""/>
  </r>
  <r>
    <x v="77"/>
    <s v="Lower middle income"/>
    <x v="2"/>
    <n v="0"/>
    <n v="0"/>
    <n v="0"/>
    <n v="0"/>
    <s v=""/>
    <s v=""/>
    <s v=""/>
    <s v=""/>
  </r>
  <r>
    <x v="78"/>
    <s v="Low income"/>
    <x v="2"/>
    <n v="424986"/>
    <n v="13635812.43"/>
    <n v="14617433.41"/>
    <n v="36000"/>
    <n v="11.805166666666667"/>
    <n v="378.77256749999998"/>
    <n v="406.03981694444445"/>
    <n v="2.907391387254488E-2"/>
  </r>
  <r>
    <x v="79"/>
    <s v="Lower middle income"/>
    <x v="2"/>
    <n v="88875936"/>
    <n v="409348953"/>
    <n v="499432729"/>
    <n v="1400000"/>
    <n v="63.482811428571431"/>
    <n v="292.3921092857143"/>
    <n v="356.73766357142858"/>
    <n v="0.17795376802388135"/>
  </r>
  <r>
    <x v="80"/>
    <s v="High income"/>
    <x v="2"/>
    <n v="4528882"/>
    <n v="175040.269"/>
    <n v="4703922.2690000003"/>
    <n v="1900"/>
    <n v="2383.6221052631581"/>
    <n v="92.126457368421057"/>
    <n v="2475.7485626315793"/>
    <n v="0.96278844356048177"/>
  </r>
  <r>
    <x v="81"/>
    <s v="Lower middle income"/>
    <x v="2"/>
    <n v="3027839"/>
    <n v="2181907.9"/>
    <n v="5209746.9000000004"/>
    <n v="80000"/>
    <n v="37.847987500000002"/>
    <n v="27.273848749999999"/>
    <n v="65.121836250000001"/>
    <n v="0.58118735096324936"/>
  </r>
  <r>
    <x v="82"/>
    <s v="Lower middle income"/>
    <x v="2"/>
    <n v="11835240"/>
    <n v="34509486.57"/>
    <n v="47372864"/>
    <n v="35000"/>
    <n v="338.14971428571431"/>
    <n v="985.98533057142856"/>
    <n v="1353.5103999999999"/>
    <n v="0.24983163356980068"/>
  </r>
  <r>
    <x v="83"/>
    <s v="Middle income"/>
    <x v="2"/>
    <n v="2507935"/>
    <n v="5094780"/>
    <n v="9208240"/>
    <n v="20000"/>
    <n v="125.39675"/>
    <n v="254.739"/>
    <n v="460.41199999999998"/>
    <n v="0.27235769267525606"/>
  </r>
  <r>
    <x v="84"/>
    <s v="Middle income"/>
    <x v="2"/>
    <n v="0"/>
    <n v="0"/>
    <n v="0"/>
    <n v="0"/>
    <s v=""/>
    <s v=""/>
    <s v=""/>
    <s v=""/>
  </r>
  <r>
    <x v="85"/>
    <s v="Lower middle income"/>
    <x v="2"/>
    <n v="4181055"/>
    <n v="3872142.361"/>
    <n v="12645620.200999999"/>
    <n v="21000"/>
    <n v="199.09785714285715"/>
    <n v="184.38773147619048"/>
    <n v="602.17239052380944"/>
    <n v="0.33063265648839968"/>
  </r>
  <r>
    <x v="86"/>
    <s v="Lower middle income"/>
    <x v="2"/>
    <n v="5124220"/>
    <n v="8516841.4820000008"/>
    <n v="14352889.931700001"/>
    <n v="13000"/>
    <n v="394.17076923076922"/>
    <n v="655.14165246153857"/>
    <n v="1104.0684562846154"/>
    <n v="0.35701660253678763"/>
  </r>
  <r>
    <x v="87"/>
    <s v="High income"/>
    <x v="2"/>
    <n v="102458472"/>
    <n v="5677124"/>
    <n v="108228460"/>
    <n v="15000"/>
    <n v="6830.5648000000001"/>
    <n v="378.47493333333335"/>
    <n v="7215.2306666666664"/>
    <n v="0.94668696200611191"/>
  </r>
  <r>
    <x v="88"/>
    <s v="Low income"/>
    <x v="2"/>
    <n v="17748631"/>
    <n v="216864731"/>
    <n v="234613362"/>
    <n v="220000"/>
    <n v="80.675595454545459"/>
    <n v="985.74877727272724"/>
    <n v="1066.4243727272728"/>
    <n v="7.5650554805143613E-2"/>
  </r>
  <r>
    <x v="89"/>
    <s v="Lower middle income"/>
    <x v="2"/>
    <n v="4083786"/>
    <n v="16180199.59"/>
    <n v="21357516.116"/>
    <n v="44000"/>
    <n v="92.813318181818175"/>
    <n v="367.73180886363639"/>
    <n v="485.39809354545457"/>
    <n v="0.19121071841030371"/>
  </r>
  <r>
    <x v="90"/>
    <s v="Middle income"/>
    <x v="2"/>
    <n v="0"/>
    <n v="0"/>
    <n v="0"/>
    <n v="0"/>
    <s v=""/>
    <s v=""/>
    <s v=""/>
    <s v=""/>
  </r>
  <r>
    <x v="91"/>
    <s v="High income"/>
    <x v="2"/>
    <n v="2104150"/>
    <n v="66214.615380000003"/>
    <n v="2172223.6922840001"/>
    <n v="0"/>
    <s v=""/>
    <s v=""/>
    <s v=""/>
    <s v=""/>
  </r>
  <r>
    <x v="92"/>
    <s v="Low income"/>
    <x v="2"/>
    <n v="168600"/>
    <n v="20700000"/>
    <n v="20868600"/>
    <n v="65000"/>
    <n v="2.5938461538461537"/>
    <n v="318.46153846153845"/>
    <n v="321.05538461538464"/>
    <n v="8.0791236594692489E-3"/>
  </r>
  <r>
    <x v="93"/>
    <s v="High income"/>
    <x v="2"/>
    <n v="23091270"/>
    <n v="0"/>
    <n v="23091270"/>
    <n v="6900"/>
    <n v="3346.5608695652172"/>
    <n v="0"/>
    <n v="3346.5608695652172"/>
    <n v="1"/>
  </r>
  <r>
    <x v="94"/>
    <s v="Low income"/>
    <x v="2"/>
    <n v="0"/>
    <n v="0"/>
    <n v="0"/>
    <n v="0"/>
    <s v=""/>
    <s v=""/>
    <s v=""/>
    <s v=""/>
  </r>
  <r>
    <x v="95"/>
    <s v="Middle income"/>
    <x v="2"/>
    <n v="0"/>
    <n v="0"/>
    <n v="0"/>
    <n v="0"/>
    <s v=""/>
    <s v=""/>
    <s v=""/>
    <s v=""/>
  </r>
  <r>
    <x v="96"/>
    <s v="Lower middle income"/>
    <x v="2"/>
    <n v="0"/>
    <n v="0"/>
    <n v="0"/>
    <n v="0"/>
    <s v=""/>
    <s v=""/>
    <s v=""/>
    <s v=""/>
  </r>
  <r>
    <x v="97"/>
    <s v="Low income"/>
    <x v="2"/>
    <n v="6558053"/>
    <n v="14477993"/>
    <n v="23349252.050000001"/>
    <n v="43000"/>
    <n v="152.51286046511629"/>
    <n v="336.69751162790698"/>
    <n v="543.00586162790694"/>
    <n v="0.28086779764750541"/>
  </r>
  <r>
    <x v="98"/>
    <s v="Middle income"/>
    <x v="2"/>
    <n v="2200000"/>
    <n v="2300000"/>
    <n v="4500000"/>
    <n v="4900"/>
    <n v="448.9795918367347"/>
    <n v="469.38775510204084"/>
    <n v="918.36734693877554"/>
    <n v="0.48888888888888887"/>
  </r>
  <r>
    <x v="99"/>
    <s v="Low income"/>
    <x v="2"/>
    <n v="2269834"/>
    <n v="13032202.390000001"/>
    <n v="15370003.12913"/>
    <n v="5900"/>
    <n v="384.71762711864409"/>
    <n v="2208.8478627118643"/>
    <n v="2605.0852761237288"/>
    <n v="0.14767947546465343"/>
  </r>
  <r>
    <x v="100"/>
    <s v="Middle income"/>
    <x v="2"/>
    <n v="269161586"/>
    <n v="46643420.640000001"/>
    <n v="325388454.30000001"/>
    <n v="570000"/>
    <n v="472.2133087719298"/>
    <n v="81.830562526315788"/>
    <n v="570.85693736842109"/>
    <n v="0.8272007886052396"/>
  </r>
  <r>
    <x v="101"/>
    <s v="Middle income"/>
    <x v="2"/>
    <n v="0"/>
    <n v="0"/>
    <n v="0"/>
    <n v="0"/>
    <s v=""/>
    <s v=""/>
    <s v=""/>
    <s v=""/>
  </r>
  <r>
    <x v="102"/>
    <s v="Low income"/>
    <x v="2"/>
    <n v="4225730"/>
    <n v="16113033.49"/>
    <n v="21971071.636999998"/>
    <n v="110000"/>
    <n v="38.415727272727274"/>
    <n v="146.48212263636364"/>
    <n v="199.73701488181817"/>
    <n v="0.19233153802492425"/>
  </r>
  <r>
    <x v="103"/>
    <s v="High income"/>
    <x v="2"/>
    <n v="0"/>
    <n v="0"/>
    <n v="0"/>
    <n v="11000"/>
    <s v=""/>
    <s v=""/>
    <s v=""/>
    <s v=""/>
  </r>
  <r>
    <x v="104"/>
    <s v="Lower middle income"/>
    <x v="2"/>
    <n v="117400"/>
    <n v="2600000"/>
    <n v="2717400"/>
    <n v="3400"/>
    <n v="34.529411764705884"/>
    <n v="764.70588235294122"/>
    <n v="799.23529411764707"/>
    <n v="4.3203061750202401E-2"/>
  </r>
  <r>
    <x v="105"/>
    <s v="Low income"/>
    <x v="2"/>
    <n v="0"/>
    <n v="0"/>
    <n v="0"/>
    <n v="1200000"/>
    <s v=""/>
    <s v=""/>
    <s v=""/>
    <s v=""/>
  </r>
  <r>
    <x v="106"/>
    <s v="Lower middle income"/>
    <x v="2"/>
    <n v="60423675"/>
    <n v="36438189.5"/>
    <n v="107004261.22"/>
    <n v="240000"/>
    <n v="251.76531249999999"/>
    <n v="151.82578958333335"/>
    <n v="445.85108841666664"/>
    <n v="0.56468475471055635"/>
  </r>
  <r>
    <x v="107"/>
    <s v="Lower middle income"/>
    <x v="2"/>
    <n v="0"/>
    <n v="0"/>
    <n v="0"/>
    <n v="0"/>
    <s v=""/>
    <s v=""/>
    <s v=""/>
    <s v=""/>
  </r>
  <r>
    <x v="108"/>
    <s v="Lower middle income"/>
    <x v="2"/>
    <n v="12636531"/>
    <n v="6513177"/>
    <n v="19149708"/>
    <n v="24000"/>
    <n v="526.52212499999996"/>
    <n v="271.38237500000002"/>
    <n v="797.90449999999998"/>
    <n v="0.65988113239115709"/>
  </r>
  <r>
    <x v="109"/>
    <s v="Middle income"/>
    <x v="2"/>
    <n v="80352294"/>
    <n v="133327.4209"/>
    <n v="80485621.420900002"/>
    <n v="120000"/>
    <n v="669.60244999999998"/>
    <n v="1.1110618408333333"/>
    <n v="670.71351184083335"/>
    <n v="0.99834346286272968"/>
  </r>
  <r>
    <x v="110"/>
    <s v="Lower middle income"/>
    <x v="2"/>
    <n v="26088343"/>
    <n v="73756583"/>
    <n v="99844926"/>
    <n v="220000"/>
    <n v="118.58337727272728"/>
    <n v="335.25719545454547"/>
    <n v="453.84057272727273"/>
    <n v="0.26128862071568865"/>
  </r>
  <r>
    <x v="111"/>
    <s v="Low income"/>
    <x v="2"/>
    <n v="467400"/>
    <n v="1100000"/>
    <n v="1567400"/>
    <n v="6400"/>
    <n v="73.03125"/>
    <n v="171.875"/>
    <n v="244.90625"/>
    <n v="0.2982008421589894"/>
  </r>
  <r>
    <x v="112"/>
    <s v="Lower middle income"/>
    <x v="2"/>
    <n v="0"/>
    <n v="0"/>
    <n v="0"/>
    <n v="970000"/>
    <s v=""/>
    <s v=""/>
    <s v=""/>
    <s v=""/>
  </r>
  <r>
    <x v="113"/>
    <s v="Lower middle income"/>
    <x v="2"/>
    <n v="28642838"/>
    <n v="171866911"/>
    <n v="257657385"/>
    <n v="1200000"/>
    <n v="23.869031666666668"/>
    <n v="143.22242583333335"/>
    <n v="214.71448749999999"/>
    <n v="0.11116637700875526"/>
  </r>
  <r>
    <x v="0"/>
    <s v="Low income"/>
    <x v="3"/>
    <n v="24250"/>
    <n v="9028297"/>
    <n v="9052547"/>
    <n v="5600"/>
    <n v="4.3303571428571432"/>
    <n v="1612.1958928571428"/>
    <n v="1616.5262499999999"/>
    <n v="2.6788040978964265E-3"/>
  </r>
  <r>
    <x v="1"/>
    <s v="Middle income"/>
    <x v="3"/>
    <n v="0"/>
    <n v="0"/>
    <n v="0"/>
    <n v="1000"/>
    <s v=""/>
    <n v="0"/>
    <s v=""/>
    <s v=""/>
  </r>
  <r>
    <x v="2"/>
    <s v="Lower middle income"/>
    <x v="3"/>
    <n v="5973758"/>
    <n v="799949.29009999987"/>
    <n v="6773707.2900999999"/>
    <n v="10000"/>
    <n v="597.37580000000003"/>
    <n v="79.994929009999993"/>
    <n v="677.37072900999999"/>
    <n v="0.88190377058820468"/>
  </r>
  <r>
    <x v="3"/>
    <s v="Lower middle income"/>
    <x v="3"/>
    <n v="0"/>
    <n v="0"/>
    <n v="0"/>
    <n v="250000"/>
    <s v=""/>
    <n v="0"/>
    <s v=""/>
    <s v=""/>
  </r>
  <r>
    <x v="4"/>
    <s v="Middle income"/>
    <x v="3"/>
    <n v="0"/>
    <n v="0"/>
    <n v="0"/>
    <n v="110000"/>
    <s v=""/>
    <n v="0"/>
    <s v=""/>
    <s v=""/>
  </r>
  <r>
    <x v="5"/>
    <s v="Middle income"/>
    <x v="3"/>
    <n v="1090732"/>
    <n v="4248183.1536290003"/>
    <n v="5338915.1536290003"/>
    <n v="3300"/>
    <n v="330.52484848484846"/>
    <n v="1287.3282283724243"/>
    <n v="1617.8530768572728"/>
    <n v="0.20429843303626971"/>
  </r>
  <r>
    <x v="6"/>
    <s v="Middle income"/>
    <x v="3"/>
    <n v="0"/>
    <n v="0"/>
    <n v="0"/>
    <n v="9500"/>
    <s v=""/>
    <n v="0"/>
    <s v=""/>
    <s v=""/>
  </r>
  <r>
    <x v="7"/>
    <s v="Upper Middle Income"/>
    <x v="3"/>
    <n v="0"/>
    <n v="0"/>
    <n v="0"/>
    <s v=""/>
    <s v=""/>
    <s v=""/>
    <s v=""/>
    <s v=""/>
  </r>
  <r>
    <x v="8"/>
    <s v="Lower middle income"/>
    <x v="3"/>
    <n v="984252"/>
    <n v="11499100"/>
    <n v="12483352"/>
    <s v=""/>
    <s v=""/>
    <s v=""/>
    <s v=""/>
    <s v=""/>
  </r>
  <r>
    <x v="9"/>
    <s v="High income"/>
    <x v="3"/>
    <n v="6200000"/>
    <n v="3800000"/>
    <n v="10000000"/>
    <n v="2900"/>
    <n v="2137.9310344827586"/>
    <n v="1310.344827586207"/>
    <n v="3448.2758620689656"/>
    <n v="0.62"/>
  </r>
  <r>
    <x v="10"/>
    <s v="Middle income"/>
    <x v="3"/>
    <n v="12471166"/>
    <n v="7314820.5460000001"/>
    <n v="19785986.546"/>
    <n v="16000"/>
    <n v="779.44787499999995"/>
    <n v="457.176284125"/>
    <n v="1236.624159125"/>
    <n v="0.63030296573820377"/>
  </r>
  <r>
    <x v="11"/>
    <s v="Upper Middle Income"/>
    <x v="3"/>
    <n v="832300"/>
    <n v="2018100"/>
    <n v="2850400"/>
    <s v=""/>
    <s v=""/>
    <s v=""/>
    <s v=""/>
    <s v=""/>
  </r>
  <r>
    <x v="12"/>
    <s v="Lower middle income"/>
    <x v="3"/>
    <n v="11709193"/>
    <n v="19101814.309999999"/>
    <n v="30811007.309999999"/>
    <n v="68000"/>
    <n v="172.19401470588235"/>
    <n v="280.90903397058821"/>
    <n v="453.10304867647056"/>
    <n v="0.38003278770440174"/>
  </r>
  <r>
    <x v="13"/>
    <s v="Lower middle income"/>
    <x v="3"/>
    <n v="4800000"/>
    <n v="6900000"/>
    <n v="11700000"/>
    <n v="16000"/>
    <n v="300"/>
    <n v="431.25"/>
    <n v="731.25"/>
    <n v="0.41025641025641024"/>
  </r>
  <r>
    <x v="14"/>
    <s v="Middle income"/>
    <x v="3"/>
    <n v="0"/>
    <n v="0"/>
    <n v="0"/>
    <n v="350000"/>
    <s v=""/>
    <n v="0"/>
    <s v=""/>
    <s v=""/>
  </r>
  <r>
    <x v="15"/>
    <s v="Middle income"/>
    <x v="3"/>
    <n v="685482920"/>
    <n v="9258556.7999999523"/>
    <n v="694741476.79999995"/>
    <n v="720000"/>
    <n v="952.05961111111117"/>
    <n v="12.8591066666666"/>
    <n v="964.91871777777772"/>
    <n v="0.9866733783584577"/>
  </r>
  <r>
    <x v="16"/>
    <s v="Middle income"/>
    <x v="3"/>
    <n v="6759210"/>
    <n v="4078811.3369999994"/>
    <n v="10838021.336999999"/>
    <n v="2000"/>
    <n v="3379.605"/>
    <n v="2039.4056684999996"/>
    <n v="5419.0106685000001"/>
    <n v="0.62365719625635763"/>
  </r>
  <r>
    <x v="17"/>
    <s v="Low income"/>
    <x v="3"/>
    <n v="28122266"/>
    <n v="28358464.493000001"/>
    <n v="56480730.493000001"/>
    <n v="110000"/>
    <n v="255.65696363636363"/>
    <n v="257.80422266363638"/>
    <n v="513.46118630000001"/>
    <n v="0.49790903471911296"/>
  </r>
  <r>
    <x v="18"/>
    <s v="Low income"/>
    <x v="3"/>
    <n v="2132874"/>
    <n v="36614688"/>
    <n v="38747562"/>
    <n v="92000"/>
    <n v="23.183413043478261"/>
    <n v="397.98573913043481"/>
    <n v="421.16915217391306"/>
    <n v="5.5045372919204569E-2"/>
  </r>
  <r>
    <x v="19"/>
    <s v="Lower middle income"/>
    <x v="3"/>
    <n v="17194"/>
    <n v="16833.801243330003"/>
    <n v="34027.801243330003"/>
    <n v="2200"/>
    <n v="7.8154545454545454"/>
    <n v="7.6517278378772744"/>
    <n v="15.467182383331819"/>
    <n v="0.50529271277468457"/>
  </r>
  <r>
    <x v="20"/>
    <s v="Lower middle income"/>
    <x v="3"/>
    <n v="5212931"/>
    <n v="45670786.619999997"/>
    <n v="50883717.619999997"/>
    <n v="82000"/>
    <n v="63.572329268292684"/>
    <n v="556.96081243902438"/>
    <n v="620.53314170731699"/>
    <n v="0.10244791937040076"/>
  </r>
  <r>
    <x v="21"/>
    <s v="Lower middle income"/>
    <x v="3"/>
    <n v="15726635"/>
    <n v="35114239.391999997"/>
    <n v="50840874.391999997"/>
    <n v="530000"/>
    <n v="29.672896226415094"/>
    <n v="66.253281871698107"/>
    <n v="95.926178098113198"/>
    <n v="0.30933053744792882"/>
  </r>
  <r>
    <x v="22"/>
    <s v="Low income"/>
    <x v="3"/>
    <n v="0"/>
    <n v="0"/>
    <n v="0"/>
    <n v="120000"/>
    <s v=""/>
    <n v="0"/>
    <s v=""/>
    <s v=""/>
  </r>
  <r>
    <x v="23"/>
    <s v="Low income"/>
    <x v="3"/>
    <n v="6343779"/>
    <n v="10005364.888"/>
    <n v="16349143.888"/>
    <n v="110000"/>
    <n v="57.670718181818181"/>
    <n v="90.957862618181821"/>
    <n v="148.62858080000001"/>
    <n v="0.38801903288992567"/>
  </r>
  <r>
    <x v="24"/>
    <s v="High income"/>
    <x v="3"/>
    <n v="136781489"/>
    <n v="227585.45970000001"/>
    <n v="212550138.9797"/>
    <n v="43000"/>
    <n v="3180.9648604651161"/>
    <n v="5.2926851093023259"/>
    <n v="4943.0264878999997"/>
    <n v="0.64352575658895983"/>
  </r>
  <r>
    <x v="25"/>
    <s v="Middle income"/>
    <x v="3"/>
    <n v="99335154"/>
    <n v="176131.20189999999"/>
    <n v="134944827.13190001"/>
    <n v="140000"/>
    <n v="709.53681428571429"/>
    <n v="1.2580800135714285"/>
    <n v="963.89162237071434"/>
    <n v="0.73611679759244264"/>
  </r>
  <r>
    <x v="26"/>
    <s v="Lower middle income"/>
    <x v="3"/>
    <n v="174303"/>
    <n v="1353301.541"/>
    <n v="1532305.5619870001"/>
    <n v="200"/>
    <n v="871.51499999999999"/>
    <n v="6766.507705"/>
    <n v="7661.5278099349998"/>
    <n v="0.1137521159774259"/>
  </r>
  <r>
    <x v="27"/>
    <s v="Lower middle income"/>
    <x v="3"/>
    <n v="0"/>
    <n v="0"/>
    <n v="0"/>
    <n v="87000"/>
    <s v=""/>
    <s v=""/>
    <s v=""/>
    <s v=""/>
  </r>
  <r>
    <x v="28"/>
    <s v="Middle income"/>
    <x v="3"/>
    <n v="18402940"/>
    <n v="1701913"/>
    <n v="22246679"/>
    <n v="9500"/>
    <n v="1937.1515789473685"/>
    <n v="179.14873684210525"/>
    <n v="2341.7556842105264"/>
    <n v="0.8272218968053614"/>
  </r>
  <r>
    <x v="29"/>
    <s v="Lower middle income"/>
    <x v="3"/>
    <n v="13804950"/>
    <n v="109586095.59999999"/>
    <n v="124202802.57610001"/>
    <n v="480000"/>
    <n v="28.760312500000001"/>
    <n v="228.30436583333332"/>
    <n v="258.75583870020836"/>
    <n v="0.11114845811584326"/>
  </r>
  <r>
    <x v="30"/>
    <s v="Middle income"/>
    <x v="3"/>
    <n v="62992629"/>
    <n v="9053818.7860000003"/>
    <n v="72046447.785999998"/>
    <n v="21000"/>
    <n v="2999.6489999999999"/>
    <n v="431.13422790476193"/>
    <n v="3430.783227904762"/>
    <n v="0.87433358528802674"/>
  </r>
  <r>
    <x v="31"/>
    <s v="Low income"/>
    <x v="3"/>
    <n v="2710269"/>
    <n v="139843066"/>
    <n v="229278486"/>
    <n v="520000"/>
    <n v="5.2120557692307692"/>
    <n v="268.92897307692306"/>
    <n v="440.92016538461536"/>
    <n v="1.1820860505856621E-2"/>
  </r>
  <r>
    <x v="32"/>
    <s v="Lower middle income"/>
    <x v="3"/>
    <n v="274400"/>
    <n v="2600000"/>
    <n v="28744000"/>
    <n v="9400"/>
    <n v="29.191489361702128"/>
    <n v="276.59574468085106"/>
    <n v="3057.872340425532"/>
    <n v="9.5463401057612023E-3"/>
  </r>
  <r>
    <x v="33"/>
    <s v="Middle income"/>
    <x v="3"/>
    <n v="9262504"/>
    <n v="20711558.199999999"/>
    <n v="40729788.159999996"/>
    <n v="77000"/>
    <n v="120.29225974025974"/>
    <n v="268.98127532467532"/>
    <n v="528.95828779220778"/>
    <n v="0.22741350786343004"/>
  </r>
  <r>
    <x v="34"/>
    <s v="Middle income"/>
    <x v="3"/>
    <n v="0"/>
    <n v="0"/>
    <n v="0"/>
    <n v="36000"/>
    <s v=""/>
    <s v=""/>
    <s v=""/>
    <s v=""/>
  </r>
  <r>
    <x v="35"/>
    <s v="Lower middle income"/>
    <x v="3"/>
    <n v="41243741"/>
    <n v="13976689"/>
    <n v="59224233"/>
    <n v="28000"/>
    <n v="1472.9907499999999"/>
    <n v="499.16746428571429"/>
    <n v="2115.1511785714288"/>
    <n v="0.69639974906893254"/>
  </r>
  <r>
    <x v="36"/>
    <s v="Middle income"/>
    <x v="3"/>
    <n v="1700000"/>
    <n v="0"/>
    <n v="2378000"/>
    <n v="41000"/>
    <n v="41.463414634146339"/>
    <s v=""/>
    <n v="58"/>
    <n v="0.71488645920941962"/>
  </r>
  <r>
    <x v="37"/>
    <s v="Low income"/>
    <x v="3"/>
    <n v="0"/>
    <n v="0"/>
    <n v="0"/>
    <n v="16000"/>
    <s v=""/>
    <s v=""/>
    <s v=""/>
    <s v=""/>
  </r>
  <r>
    <x v="38"/>
    <s v="Lower middle income"/>
    <x v="3"/>
    <n v="0"/>
    <n v="0"/>
    <n v="0"/>
    <n v="190000"/>
    <s v=""/>
    <s v=""/>
    <s v=""/>
    <s v=""/>
  </r>
  <r>
    <x v="39"/>
    <s v="Low income"/>
    <x v="3"/>
    <n v="0"/>
    <n v="0"/>
    <n v="0"/>
    <n v="670000"/>
    <s v=""/>
    <s v=""/>
    <s v=""/>
    <s v=""/>
  </r>
  <r>
    <x v="40"/>
    <s v="Middle income"/>
    <x v="3"/>
    <n v="0"/>
    <n v="335117.6249"/>
    <n v="335117.6249"/>
    <n v="1000"/>
    <n v="0"/>
    <n v="335.11762490000001"/>
    <n v="335.11762490000001"/>
    <n v="0"/>
  </r>
  <r>
    <x v="41"/>
    <s v="Middle income"/>
    <x v="3"/>
    <n v="12280214"/>
    <n v="2009291.8689999999"/>
    <n v="15229284.894400001"/>
    <n v="46000"/>
    <n v="266.96117391304347"/>
    <n v="43.680258021739128"/>
    <n v="331.07141074782612"/>
    <n v="0.80635526127136725"/>
  </r>
  <r>
    <x v="42"/>
    <s v="Low income"/>
    <x v="3"/>
    <n v="0"/>
    <n v="0"/>
    <n v="0"/>
    <n v="22000"/>
    <s v=""/>
    <s v=""/>
    <s v=""/>
    <s v=""/>
  </r>
  <r>
    <x v="43"/>
    <s v="Middle income"/>
    <x v="3"/>
    <n v="4716172"/>
    <n v="11064342"/>
    <n v="16557873"/>
    <n v="4000"/>
    <n v="1179.0429999999999"/>
    <n v="2766.0855000000001"/>
    <n v="4139.4682499999999"/>
    <n v="0.28482957925815711"/>
  </r>
  <r>
    <x v="44"/>
    <s v="Lower middle income"/>
    <x v="3"/>
    <n v="4524557"/>
    <n v="87433712"/>
    <n v="145105927"/>
    <n v="310000"/>
    <n v="14.595345161290323"/>
    <n v="282.04423225806454"/>
    <n v="468.08363548387098"/>
    <n v="3.1181062645359758E-2"/>
  </r>
  <r>
    <x v="45"/>
    <s v="Middle income"/>
    <x v="3"/>
    <n v="27225416"/>
    <n v="20625979"/>
    <n v="53225006"/>
    <n v="36000"/>
    <n v="756.26155555555556"/>
    <n v="572.94386111111112"/>
    <n v="1478.4723888888889"/>
    <n v="0.51151550833080228"/>
  </r>
  <r>
    <x v="46"/>
    <s v="Low income"/>
    <x v="3"/>
    <n v="2302175"/>
    <n v="9486460.9820000008"/>
    <n v="12076993.017200001"/>
    <n v="99000"/>
    <n v="23.25429292929293"/>
    <n v="95.822838202020208"/>
    <n v="121.98982845656566"/>
    <n v="0.19062485146105926"/>
  </r>
  <r>
    <x v="47"/>
    <s v="Low income"/>
    <x v="3"/>
    <n v="0"/>
    <n v="0"/>
    <n v="0"/>
    <n v="37000"/>
    <s v=""/>
    <s v=""/>
    <s v=""/>
    <s v=""/>
  </r>
  <r>
    <x v="48"/>
    <s v="Middle income"/>
    <x v="3"/>
    <n v="3300000"/>
    <n v="0"/>
    <n v="21800000"/>
    <n v="7500"/>
    <n v="440"/>
    <s v=""/>
    <n v="2906.6666666666665"/>
    <n v="0.15137614678899083"/>
  </r>
  <r>
    <x v="49"/>
    <s v="Low income"/>
    <x v="3"/>
    <n v="884655"/>
    <n v="114921741"/>
    <n v="115806396"/>
    <n v="150000"/>
    <n v="5.8977000000000004"/>
    <n v="766.14494000000002"/>
    <n v="772.04264000000001"/>
    <n v="7.6390858411654571E-3"/>
  </r>
  <r>
    <x v="50"/>
    <s v="Lower middle income"/>
    <x v="3"/>
    <n v="16466390"/>
    <n v="17981686.66"/>
    <n v="38299978.068000004"/>
    <n v="24000"/>
    <n v="686.09958333333338"/>
    <n v="749.23694416666672"/>
    <n v="1595.8324195000002"/>
    <n v="0.42993209998096121"/>
  </r>
  <r>
    <x v="51"/>
    <s v="Lower middle income"/>
    <x v="3"/>
    <n v="205808366"/>
    <n v="0"/>
    <n v="205808366"/>
    <s v=""/>
    <s v=""/>
    <s v=""/>
    <s v=""/>
    <s v=""/>
  </r>
  <r>
    <x v="52"/>
    <s v="Upper Middle Income"/>
    <x v="3"/>
    <n v="36851913"/>
    <n v="50150781"/>
    <n v="87002694"/>
    <s v=""/>
    <s v=""/>
    <s v=""/>
    <s v=""/>
    <s v=""/>
  </r>
  <r>
    <x v="53"/>
    <s v="Middle income"/>
    <x v="3"/>
    <n v="69400000"/>
    <n v="3000000"/>
    <n v="74500000"/>
    <n v="51000"/>
    <n v="1360.7843137254902"/>
    <n v="58.823529411764703"/>
    <n v="1460.7843137254902"/>
    <n v="0.93154362416107384"/>
  </r>
  <r>
    <x v="54"/>
    <s v="Middle income"/>
    <x v="3"/>
    <n v="3115403"/>
    <n v="7064914"/>
    <n v="17136135"/>
    <n v="29000"/>
    <n v="107.42768965517241"/>
    <n v="243.61772413793102"/>
    <n v="590.90120689655168"/>
    <n v="0.18180313121949612"/>
  </r>
  <r>
    <x v="55"/>
    <s v="Middle income"/>
    <x v="3"/>
    <n v="30352251"/>
    <n v="7457644.3959999997"/>
    <n v="37809895.395999998"/>
    <n v="16000"/>
    <n v="1897.0156875"/>
    <n v="466.10277474999998"/>
    <n v="2363.11846225"/>
    <n v="0.80275945442607699"/>
  </r>
  <r>
    <x v="56"/>
    <s v="Lower middle income"/>
    <x v="3"/>
    <n v="140901567"/>
    <n v="501380744.80000001"/>
    <n v="740551431.10000002"/>
    <n v="1400000"/>
    <n v="100.64397642857143"/>
    <n v="358.12910342857145"/>
    <n v="528.96530792857141"/>
    <n v="0.19026574128782345"/>
  </r>
  <r>
    <x v="57"/>
    <s v="Lower middle income"/>
    <x v="3"/>
    <n v="3886526"/>
    <n v="9512763"/>
    <n v="13399289"/>
    <n v="5400"/>
    <n v="719.72703703703701"/>
    <n v="1761.6227777777779"/>
    <n v="2481.3498148148146"/>
    <n v="0.29005464394416747"/>
  </r>
  <r>
    <x v="58"/>
    <s v="Lower middle income"/>
    <x v="3"/>
    <n v="0"/>
    <n v="0"/>
    <n v="0"/>
    <n v="10000"/>
    <s v=""/>
    <s v=""/>
    <s v=""/>
    <s v=""/>
  </r>
  <r>
    <x v="59"/>
    <s v="High income"/>
    <x v="3"/>
    <n v="619656"/>
    <n v="0"/>
    <n v="619656"/>
    <n v="4300"/>
    <n v="144.10604651162791"/>
    <n v="0"/>
    <n v="144.10604651162791"/>
    <n v="1"/>
  </r>
  <r>
    <x v="60"/>
    <s v="Middle income"/>
    <x v="3"/>
    <n v="0"/>
    <n v="0"/>
    <n v="0"/>
    <n v="1700"/>
    <s v=""/>
    <s v=""/>
    <s v=""/>
    <s v=""/>
  </r>
  <r>
    <x v="61"/>
    <s v="Lower middle income"/>
    <x v="3"/>
    <n v="0"/>
    <n v="0"/>
    <n v="0"/>
    <n v="320000"/>
    <s v=""/>
    <s v=""/>
    <s v=""/>
    <s v=""/>
  </r>
  <r>
    <x v="62"/>
    <s v="Low income"/>
    <x v="3"/>
    <n v="0"/>
    <n v="0"/>
    <n v="0"/>
    <n v="50000"/>
    <s v=""/>
    <s v=""/>
    <s v=""/>
    <s v=""/>
  </r>
  <r>
    <x v="63"/>
    <s v="High income"/>
    <x v="3"/>
    <n v="2500000"/>
    <n v="0"/>
    <n v="2500000"/>
    <n v="2300"/>
    <n v="1086.9565217391305"/>
    <n v="0"/>
    <n v="1086.9565217391305"/>
    <n v="1"/>
  </r>
  <r>
    <x v="64"/>
    <s v="Low income"/>
    <x v="3"/>
    <n v="4250295"/>
    <n v="5565184.5329999998"/>
    <n v="9820637.2620010003"/>
    <n v="14000"/>
    <n v="303.59249999999997"/>
    <n v="397.51318092857144"/>
    <n v="701.47409014292862"/>
    <n v="0.43279217902138278"/>
  </r>
  <r>
    <x v="65"/>
    <s v="Low income"/>
    <x v="3"/>
    <n v="11827301"/>
    <n v="133575811"/>
    <n v="145522435"/>
    <n v="940000"/>
    <n v="12.58223510638298"/>
    <n v="142.10192659574469"/>
    <n v="154.8111010638298"/>
    <n v="8.1274760142654293E-2"/>
  </r>
  <r>
    <x v="66"/>
    <s v="Middle income"/>
    <x v="3"/>
    <n v="54088511"/>
    <n v="1665338.416"/>
    <n v="56645650.416000001"/>
    <n v="74000"/>
    <n v="730.92582432432437"/>
    <n v="22.504573189189188"/>
    <n v="765.48176237837845"/>
    <n v="0.95485726799461879"/>
  </r>
  <r>
    <x v="67"/>
    <s v="Low income"/>
    <x v="3"/>
    <n v="6136480"/>
    <n v="15450592.449999999"/>
    <n v="21794990.039999999"/>
    <n v="120000"/>
    <n v="51.137333333333331"/>
    <n v="128.75493708333332"/>
    <n v="181.62491699999998"/>
    <n v="0.281554613640007"/>
  </r>
  <r>
    <x v="68"/>
    <s v="Lower middle income"/>
    <x v="3"/>
    <n v="616666"/>
    <n v="3317575"/>
    <n v="3934241"/>
    <n v="6900"/>
    <n v="89.371884057971016"/>
    <n v="480.80797101449275"/>
    <n v="570.17985507246374"/>
    <n v="0.15674332101160046"/>
  </r>
  <r>
    <x v="69"/>
    <s v="High income"/>
    <x v="3"/>
    <n v="0"/>
    <n v="0"/>
    <n v="0"/>
    <n v="11000"/>
    <s v=""/>
    <s v=""/>
    <s v=""/>
    <s v=""/>
  </r>
  <r>
    <x v="70"/>
    <s v="Lower middle income"/>
    <x v="3"/>
    <n v="0"/>
    <n v="0"/>
    <n v="0"/>
    <n v="500"/>
    <s v=""/>
    <s v=""/>
    <s v=""/>
    <s v=""/>
  </r>
  <r>
    <x v="71"/>
    <s v="Middle income"/>
    <x v="3"/>
    <n v="0"/>
    <n v="0"/>
    <n v="0"/>
    <n v="200"/>
    <s v=""/>
    <s v=""/>
    <s v=""/>
    <s v=""/>
  </r>
  <r>
    <x v="72"/>
    <s v="Lower middle income"/>
    <x v="3"/>
    <n v="8021984"/>
    <n v="10290706"/>
    <n v="21453834"/>
    <n v="18000"/>
    <n v="445.66577777777781"/>
    <n v="571.70588888888892"/>
    <n v="1191.8796666666667"/>
    <n v="0.37391843341381314"/>
  </r>
  <r>
    <x v="73"/>
    <s v="Low income"/>
    <x v="3"/>
    <n v="8635144"/>
    <n v="246658914.80000001"/>
    <n v="257440190.229"/>
    <n v="1700000"/>
    <n v="5.0794964705882357"/>
    <n v="145.09347929411766"/>
    <n v="151.43540601705882"/>
    <n v="3.354233071502475E-2"/>
  </r>
  <r>
    <x v="74"/>
    <s v="Lower middle income"/>
    <x v="3"/>
    <n v="0"/>
    <n v="0"/>
    <n v="0"/>
    <n v="240000"/>
    <s v=""/>
    <s v=""/>
    <s v=""/>
    <s v=""/>
  </r>
  <r>
    <x v="75"/>
    <s v="Middle income"/>
    <x v="3"/>
    <n v="111050386"/>
    <n v="87408615"/>
    <n v="485582541.42009997"/>
    <n v="190000"/>
    <n v="584.47571578947372"/>
    <n v="460.04534210526316"/>
    <n v="2555.6975864215788"/>
    <n v="0.22869517852769169"/>
  </r>
  <r>
    <x v="76"/>
    <s v="Lower middle income"/>
    <x v="3"/>
    <n v="0"/>
    <n v="0"/>
    <n v="0"/>
    <n v="30000"/>
    <s v=""/>
    <s v=""/>
    <s v=""/>
    <s v=""/>
  </r>
  <r>
    <x v="77"/>
    <s v="Lower middle income"/>
    <x v="3"/>
    <n v="0"/>
    <n v="0"/>
    <n v="0"/>
    <n v="8400"/>
    <s v=""/>
    <s v=""/>
    <s v=""/>
    <s v=""/>
  </r>
  <r>
    <x v="78"/>
    <s v="Low income"/>
    <x v="3"/>
    <n v="4786972"/>
    <n v="10760853.779999999"/>
    <n v="16094799.874700001"/>
    <n v="36000"/>
    <n v="132.97144444444444"/>
    <n v="298.91260499999999"/>
    <n v="447.07777429722222"/>
    <n v="0.297423517985136"/>
  </r>
  <r>
    <x v="79"/>
    <s v="Lower middle income"/>
    <x v="3"/>
    <n v="122964880"/>
    <n v="442069265"/>
    <n v="574310062"/>
    <n v="1400000"/>
    <n v="87.832057142857138"/>
    <n v="315.7637607142857"/>
    <n v="410.22147285714289"/>
    <n v="0.2141088727782032"/>
  </r>
  <r>
    <x v="80"/>
    <s v="High income"/>
    <x v="3"/>
    <n v="5318814"/>
    <n v="103261"/>
    <n v="5422075"/>
    <n v="1900"/>
    <n v="2799.3757894736841"/>
    <n v="54.347894736842107"/>
    <n v="2853.7236842105262"/>
    <n v="0.98095544602389306"/>
  </r>
  <r>
    <x v="81"/>
    <s v="Lower middle income"/>
    <x v="3"/>
    <n v="3457681"/>
    <n v="6992470.3600000003"/>
    <n v="10450151.359999999"/>
    <n v="92000"/>
    <n v="37.583489130434785"/>
    <n v="76.005112608695654"/>
    <n v="113.58860173913043"/>
    <n v="0.33087377214792807"/>
  </r>
  <r>
    <x v="82"/>
    <s v="Lower middle income"/>
    <x v="3"/>
    <n v="6385677"/>
    <n v="29533509.129999999"/>
    <n v="36659267.380000003"/>
    <n v="36000"/>
    <n v="177.37991666666667"/>
    <n v="820.37525361111113"/>
    <n v="1018.3129827777778"/>
    <n v="0.17418997858871013"/>
  </r>
  <r>
    <x v="83"/>
    <s v="Middle income"/>
    <x v="3"/>
    <n v="9521067"/>
    <n v="2515629.6349999998"/>
    <n v="13657172.375"/>
    <n v="20000"/>
    <n v="476.05335000000002"/>
    <n v="125.78148174999998"/>
    <n v="682.85861875000001"/>
    <n v="0.6971477505423227"/>
  </r>
  <r>
    <x v="84"/>
    <s v="Middle income"/>
    <x v="3"/>
    <n v="0"/>
    <n v="0"/>
    <n v="0"/>
    <n v="61000"/>
    <s v=""/>
    <s v=""/>
    <s v=""/>
    <s v=""/>
  </r>
  <r>
    <x v="85"/>
    <s v="Lower middle income"/>
    <x v="3"/>
    <n v="4654505"/>
    <n v="4964855.0939999996"/>
    <n v="9642394.6225000005"/>
    <n v="27000"/>
    <n v="172.38907407407407"/>
    <n v="183.88352199999997"/>
    <n v="357.12572675925929"/>
    <n v="0.48271256075114027"/>
  </r>
  <r>
    <x v="86"/>
    <s v="Lower middle income"/>
    <x v="3"/>
    <n v="2381695"/>
    <n v="6709992.2390000001"/>
    <n v="9582311.6508000009"/>
    <n v="14000"/>
    <n v="170.12107142857144"/>
    <n v="479.28515992857143"/>
    <n v="684.45083220000004"/>
    <n v="0.24855119378226015"/>
  </r>
  <r>
    <x v="87"/>
    <s v="High income"/>
    <x v="3"/>
    <n v="34383944"/>
    <n v="199176.8266"/>
    <n v="34583120.8266"/>
    <n v="16000"/>
    <n v="2148.9965000000002"/>
    <n v="12.4485516625"/>
    <n v="2161.4450516625002"/>
    <n v="0.9942406346842243"/>
  </r>
  <r>
    <x v="88"/>
    <s v="Low income"/>
    <x v="3"/>
    <n v="19946470"/>
    <n v="223721213.09999999"/>
    <n v="243667683.09999999"/>
    <n v="220000"/>
    <n v="90.665772727272724"/>
    <n v="1016.9146049999999"/>
    <n v="1107.5803777272727"/>
    <n v="8.1859316534043908E-2"/>
  </r>
  <r>
    <x v="89"/>
    <s v="Lower middle income"/>
    <x v="3"/>
    <n v="4453112"/>
    <n v="18452967.280000001"/>
    <n v="25134303.651999999"/>
    <n v="44000"/>
    <n v="101.20709090909091"/>
    <n v="419.38562000000002"/>
    <n v="571.23417390909083"/>
    <n v="0.17717268246839435"/>
  </r>
  <r>
    <x v="90"/>
    <s v="Middle income"/>
    <x v="3"/>
    <n v="9100000"/>
    <n v="4300000"/>
    <n v="13400000"/>
    <n v="2100"/>
    <n v="4333.333333333333"/>
    <n v="2047.6190476190477"/>
    <n v="6380.9523809523807"/>
    <n v="0.67910447761194026"/>
  </r>
  <r>
    <x v="91"/>
    <s v="High income"/>
    <x v="3"/>
    <n v="4278262"/>
    <n v="408109.8333"/>
    <n v="4686371.8333000001"/>
    <s v=""/>
    <s v=""/>
    <s v=""/>
    <s v=""/>
    <s v=""/>
  </r>
  <r>
    <x v="92"/>
    <s v="Low income"/>
    <x v="3"/>
    <n v="0"/>
    <n v="0"/>
    <n v="0"/>
    <n v="67000"/>
    <s v=""/>
    <s v=""/>
    <s v=""/>
    <s v=""/>
  </r>
  <r>
    <x v="93"/>
    <s v="High income"/>
    <x v="3"/>
    <n v="23746298"/>
    <n v="0"/>
    <n v="23746298"/>
    <n v="7200"/>
    <n v="3298.0969444444445"/>
    <n v="0"/>
    <n v="3298.0969444444445"/>
    <n v="1"/>
  </r>
  <r>
    <x v="94"/>
    <s v="Low income"/>
    <x v="3"/>
    <n v="0"/>
    <n v="0"/>
    <n v="0"/>
    <n v="14000"/>
    <s v=""/>
    <s v=""/>
    <s v=""/>
    <s v=""/>
  </r>
  <r>
    <x v="95"/>
    <s v="Middle income"/>
    <x v="3"/>
    <n v="0"/>
    <n v="0"/>
    <n v="0"/>
    <n v="6400000"/>
    <s v=""/>
    <s v=""/>
    <s v=""/>
    <s v=""/>
  </r>
  <r>
    <x v="96"/>
    <s v="Lower middle income"/>
    <x v="3"/>
    <n v="0"/>
    <n v="0"/>
    <n v="0"/>
    <n v="3900"/>
    <s v=""/>
    <s v=""/>
    <s v=""/>
    <s v=""/>
  </r>
  <r>
    <x v="97"/>
    <s v="Low income"/>
    <x v="3"/>
    <n v="4698522"/>
    <n v="12345112"/>
    <n v="18458156"/>
    <n v="43000"/>
    <n v="109.26795348837209"/>
    <n v="287.09562790697674"/>
    <n v="429.25944186046513"/>
    <n v="0.254549912786521"/>
  </r>
  <r>
    <x v="98"/>
    <s v="Middle income"/>
    <x v="3"/>
    <n v="0"/>
    <n v="0"/>
    <n v="0"/>
    <n v="5100"/>
    <s v=""/>
    <s v=""/>
    <s v=""/>
    <s v=""/>
  </r>
  <r>
    <x v="99"/>
    <s v="Low income"/>
    <x v="3"/>
    <n v="2569872"/>
    <n v="9803764.4210000001"/>
    <n v="12715923.9999"/>
    <n v="6900"/>
    <n v="372.44521739130437"/>
    <n v="1420.8354233333334"/>
    <n v="1842.8875362173912"/>
    <n v="0.20209872283132629"/>
  </r>
  <r>
    <x v="100"/>
    <s v="Middle income"/>
    <x v="3"/>
    <n v="253666819"/>
    <n v="28969017.309999999"/>
    <n v="282888793.48610002"/>
    <n v="560000"/>
    <n v="452.97646250000003"/>
    <n v="51.730388053571424"/>
    <n v="505.15855979660716"/>
    <n v="0.89670154789098833"/>
  </r>
  <r>
    <x v="101"/>
    <s v="Middle income"/>
    <x v="3"/>
    <n v="0"/>
    <n v="0"/>
    <n v="0"/>
    <s v=""/>
    <s v=""/>
    <s v=""/>
    <s v=""/>
    <s v=""/>
  </r>
  <r>
    <x v="102"/>
    <s v="Low income"/>
    <x v="3"/>
    <n v="6300102"/>
    <n v="12328341"/>
    <n v="20455089.93"/>
    <n v="110000"/>
    <n v="57.273654545454548"/>
    <n v="112.07582727272727"/>
    <n v="185.95536300000001"/>
    <n v="0.30799678816176196"/>
  </r>
  <r>
    <x v="103"/>
    <s v="High income"/>
    <x v="3"/>
    <n v="0"/>
    <n v="0"/>
    <n v="0"/>
    <n v="11000"/>
    <s v=""/>
    <s v=""/>
    <s v=""/>
    <s v=""/>
  </r>
  <r>
    <x v="104"/>
    <s v="Lower middle income"/>
    <x v="3"/>
    <n v="0"/>
    <n v="0"/>
    <n v="0"/>
    <n v="3800"/>
    <s v=""/>
    <s v=""/>
    <s v=""/>
    <s v=""/>
  </r>
  <r>
    <x v="105"/>
    <s v="Low income"/>
    <x v="3"/>
    <n v="0"/>
    <n v="0"/>
    <n v="0"/>
    <n v="1200000"/>
    <s v=""/>
    <s v=""/>
    <s v=""/>
    <s v=""/>
  </r>
  <r>
    <x v="106"/>
    <s v="Lower middle income"/>
    <x v="3"/>
    <n v="71777759"/>
    <n v="41506391.710000001"/>
    <n v="124325857.09999999"/>
    <n v="240000"/>
    <n v="299.07399583333336"/>
    <n v="172.94329879166668"/>
    <n v="518.02440458333331"/>
    <n v="0.57733572624612139"/>
  </r>
  <r>
    <x v="107"/>
    <s v="Lower middle income"/>
    <x v="3"/>
    <n v="0"/>
    <n v="0"/>
    <n v="0"/>
    <n v="1400000"/>
    <s v=""/>
    <s v=""/>
    <s v=""/>
    <s v=""/>
  </r>
  <r>
    <x v="108"/>
    <s v="Lower middle income"/>
    <x v="3"/>
    <n v="13334449"/>
    <n v="10771819"/>
    <n v="24106268"/>
    <n v="27000"/>
    <n v="493.86848148148147"/>
    <n v="398.95625925925924"/>
    <n v="892.82474074074071"/>
    <n v="0.55315277337827651"/>
  </r>
  <r>
    <x v="109"/>
    <s v="Middle income"/>
    <x v="3"/>
    <n v="65915889"/>
    <n v="702562.89119999995"/>
    <n v="66618451.891199999"/>
    <n v="130000"/>
    <n v="507.0453"/>
    <n v="5.4043299323076921"/>
    <n v="512.44962993230763"/>
    <n v="0.98945392948567157"/>
  </r>
  <r>
    <x v="110"/>
    <s v="Lower middle income"/>
    <x v="3"/>
    <n v="30327094"/>
    <n v="65119393"/>
    <n v="95446487"/>
    <n v="220000"/>
    <n v="137.85042727272727"/>
    <n v="295.99724090909092"/>
    <n v="433.84766818181816"/>
    <n v="0.3177392374849794"/>
  </r>
  <r>
    <x v="111"/>
    <s v="Low income"/>
    <x v="3"/>
    <n v="0"/>
    <n v="0"/>
    <n v="0"/>
    <n v="7000"/>
    <s v=""/>
    <s v=""/>
    <s v=""/>
    <s v=""/>
  </r>
  <r>
    <x v="112"/>
    <s v="Lower middle income"/>
    <x v="3"/>
    <n v="15800000"/>
    <n v="263300000"/>
    <n v="282200000"/>
    <n v="1000000"/>
    <n v="15.8"/>
    <n v="263.3"/>
    <n v="282.2"/>
    <n v="5.5988660524450749E-2"/>
  </r>
  <r>
    <x v="113"/>
    <s v="Lower middle income"/>
    <x v="3"/>
    <n v="34570495"/>
    <n v="220722218"/>
    <n v="308835446"/>
    <n v="1300000"/>
    <n v="26.592688461538462"/>
    <n v="169.78632153846155"/>
    <n v="237.56572769230769"/>
    <n v="0.11193823587205726"/>
  </r>
  <r>
    <x v="0"/>
    <s v="Low income"/>
    <x v="4"/>
    <n v="245000"/>
    <n v="5067479"/>
    <n v="5312479"/>
    <n v="6300"/>
    <n v="38.888888888888886"/>
    <n v="804.36174603174607"/>
    <n v="843.25063492063487"/>
    <n v="4.6117829359890172E-2"/>
  </r>
  <r>
    <x v="1"/>
    <s v="Middle income"/>
    <x v="4"/>
    <n v="0"/>
    <n v="0"/>
    <n v="0"/>
    <n v="1000"/>
    <s v=""/>
    <n v="0"/>
    <s v=""/>
    <s v=""/>
  </r>
  <r>
    <x v="2"/>
    <s v="Lower middle income"/>
    <x v="4"/>
    <n v="12022798"/>
    <n v="433410.61309999973"/>
    <n v="12456208.6131"/>
    <n v="12000"/>
    <n v="1001.8998333333333"/>
    <n v="36.117551091666641"/>
    <n v="1038.017384425"/>
    <n v="0.9652052541377486"/>
  </r>
  <r>
    <x v="3"/>
    <s v="Lower middle income"/>
    <x v="4"/>
    <n v="0"/>
    <n v="0"/>
    <n v="0"/>
    <n v="260000"/>
    <s v=""/>
    <n v="0"/>
    <s v=""/>
    <s v=""/>
  </r>
  <r>
    <x v="4"/>
    <s v="Middle income"/>
    <x v="4"/>
    <n v="0"/>
    <n v="0"/>
    <n v="0"/>
    <n v="110000"/>
    <s v=""/>
    <n v="0"/>
    <s v=""/>
    <s v=""/>
  </r>
  <r>
    <x v="5"/>
    <s v="Middle income"/>
    <x v="4"/>
    <n v="1072918"/>
    <n v="3933209.4050040003"/>
    <n v="5006127.4050040003"/>
    <n v="3300"/>
    <n v="325.12666666666667"/>
    <n v="1191.8816378800002"/>
    <n v="1517.0083045466667"/>
    <n v="0.21432095374311447"/>
  </r>
  <r>
    <x v="6"/>
    <s v="Middle income"/>
    <x v="4"/>
    <n v="13390123"/>
    <n v="5221577.868999999"/>
    <n v="18611700.868999999"/>
    <n v="9500"/>
    <n v="1409.4866315789475"/>
    <n v="549.63977568421046"/>
    <n v="1959.1264072631577"/>
    <n v="0.71944649735386856"/>
  </r>
  <r>
    <x v="7"/>
    <s v="Upper Middle Income"/>
    <x v="4"/>
    <n v="0"/>
    <n v="0"/>
    <n v="0"/>
    <s v=""/>
    <s v=""/>
    <s v=""/>
    <s v=""/>
    <s v=""/>
  </r>
  <r>
    <x v="8"/>
    <s v="Lower middle income"/>
    <x v="4"/>
    <n v="3470437"/>
    <n v="17673104.870000001"/>
    <n v="21143541.870000001"/>
    <s v=""/>
    <s v=""/>
    <s v=""/>
    <s v=""/>
    <s v=""/>
  </r>
  <r>
    <x v="9"/>
    <s v="High income"/>
    <x v="4"/>
    <n v="5500000"/>
    <n v="10500000"/>
    <n v="16000000"/>
    <n v="2900"/>
    <n v="1896.5517241379309"/>
    <n v="3620.6896551724139"/>
    <n v="5517.2413793103451"/>
    <n v="0.34374999999999994"/>
  </r>
  <r>
    <x v="10"/>
    <s v="Middle income"/>
    <x v="4"/>
    <n v="11712470"/>
    <n v="6869816.118999999"/>
    <n v="18582286.118999999"/>
    <n v="18000"/>
    <n v="650.69277777777779"/>
    <n v="381.65645105555552"/>
    <n v="1032.3492288333332"/>
    <n v="0.6303029629935708"/>
  </r>
  <r>
    <x v="11"/>
    <s v="Upper Middle Income"/>
    <x v="4"/>
    <n v="0"/>
    <n v="0"/>
    <n v="0"/>
    <s v=""/>
    <s v=""/>
    <s v=""/>
    <s v=""/>
    <s v=""/>
  </r>
  <r>
    <x v="12"/>
    <s v="Lower middle income"/>
    <x v="4"/>
    <n v="3211305"/>
    <n v="19046335.539999999"/>
    <n v="22257640.539999999"/>
    <n v="70000"/>
    <n v="45.875785714285712"/>
    <n v="272.09050771428571"/>
    <n v="317.96629342857142"/>
    <n v="0.14427876999041517"/>
  </r>
  <r>
    <x v="13"/>
    <s v="Lower middle income"/>
    <x v="4"/>
    <n v="0"/>
    <n v="0"/>
    <n v="0"/>
    <n v="16000"/>
    <s v=""/>
    <n v="0"/>
    <s v=""/>
    <s v=""/>
  </r>
  <r>
    <x v="14"/>
    <s v="Middle income"/>
    <x v="4"/>
    <n v="0"/>
    <n v="0"/>
    <n v="0"/>
    <n v="360000"/>
    <s v=""/>
    <n v="0"/>
    <s v=""/>
    <s v=""/>
  </r>
  <r>
    <x v="15"/>
    <s v="Middle income"/>
    <x v="4"/>
    <n v="0"/>
    <n v="0"/>
    <n v="0"/>
    <n v="750000"/>
    <s v=""/>
    <n v="0"/>
    <s v=""/>
    <s v=""/>
  </r>
  <r>
    <x v="16"/>
    <s v="Middle income"/>
    <x v="4"/>
    <n v="8731855"/>
    <n v="3227606.5549999997"/>
    <n v="11959461.555"/>
    <n v="2100"/>
    <n v="4158.0261904761901"/>
    <n v="1536.9555023809523"/>
    <n v="5694.9816928571427"/>
    <n v="0.73012108110748464"/>
  </r>
  <r>
    <x v="17"/>
    <s v="Low income"/>
    <x v="4"/>
    <n v="7780061"/>
    <n v="50621016.946999997"/>
    <n v="58401077.946999997"/>
    <n v="110000"/>
    <n v="70.727827272727268"/>
    <n v="460.19106315454542"/>
    <n v="530.91889042727269"/>
    <n v="0.13321776366971413"/>
  </r>
  <r>
    <x v="18"/>
    <s v="Low income"/>
    <x v="4"/>
    <n v="1841735"/>
    <n v="39619171"/>
    <n v="41460906"/>
    <n v="91000"/>
    <n v="20.238846153846154"/>
    <n v="435.37550549450549"/>
    <n v="455.61435164835166"/>
    <n v="4.4421002281040359E-2"/>
  </r>
  <r>
    <x v="19"/>
    <s v="Lower middle income"/>
    <x v="4"/>
    <n v="1814407"/>
    <n v="3101879.0449999999"/>
    <n v="4916286.0449999999"/>
    <n v="2200"/>
    <n v="824.73045454545456"/>
    <n v="1409.9450204545453"/>
    <n v="2234.675475"/>
    <n v="0.36906050286583764"/>
  </r>
  <r>
    <x v="20"/>
    <s v="Lower middle income"/>
    <x v="4"/>
    <n v="0"/>
    <n v="0"/>
    <n v="0"/>
    <n v="81000"/>
    <s v=""/>
    <n v="0"/>
    <s v=""/>
    <s v=""/>
  </r>
  <r>
    <x v="21"/>
    <s v="Lower middle income"/>
    <x v="4"/>
    <n v="14805716"/>
    <n v="57743586.969999999"/>
    <n v="72549302.969999999"/>
    <n v="530000"/>
    <n v="27.935313207547171"/>
    <n v="108.95016409433963"/>
    <n v="136.88547730188679"/>
    <n v="0.20407799101973922"/>
  </r>
  <r>
    <x v="22"/>
    <s v="Low income"/>
    <x v="4"/>
    <n v="0"/>
    <n v="0"/>
    <n v="0"/>
    <n v="110000"/>
    <s v=""/>
    <n v="0"/>
    <s v=""/>
    <s v=""/>
  </r>
  <r>
    <x v="23"/>
    <s v="Low income"/>
    <x v="4"/>
    <n v="4622591"/>
    <n v="13010062.699999999"/>
    <n v="17632653.699999999"/>
    <n v="110000"/>
    <n v="42.023554545454544"/>
    <n v="118.27329727272726"/>
    <n v="160.29685181818181"/>
    <n v="0.26216082267866464"/>
  </r>
  <r>
    <x v="24"/>
    <s v="High income"/>
    <x v="4"/>
    <n v="0"/>
    <n v="0"/>
    <n v="0"/>
    <n v="47000"/>
    <s v=""/>
    <s v=""/>
    <s v=""/>
    <s v=""/>
  </r>
  <r>
    <x v="25"/>
    <s v="Middle income"/>
    <x v="4"/>
    <n v="84674170"/>
    <n v="306019.7254"/>
    <n v="119528046.6654"/>
    <n v="150000"/>
    <n v="564.49446666666665"/>
    <n v="2.0401315026666667"/>
    <n v="796.85364443599997"/>
    <n v="0.70840419769455487"/>
  </r>
  <r>
    <x v="26"/>
    <s v="Lower middle income"/>
    <x v="4"/>
    <n v="230686"/>
    <n v="462274.98859999998"/>
    <n v="696389.56002900004"/>
    <n v="200"/>
    <n v="1153.43"/>
    <n v="2311.3749429999998"/>
    <n v="3481.9478001450002"/>
    <n v="0.33125999187924854"/>
  </r>
  <r>
    <x v="27"/>
    <s v="Lower middle income"/>
    <x v="4"/>
    <n v="0"/>
    <n v="0"/>
    <n v="0"/>
    <n v="89000"/>
    <s v=""/>
    <s v=""/>
    <s v=""/>
    <s v=""/>
  </r>
  <r>
    <x v="28"/>
    <s v="Middle income"/>
    <x v="4"/>
    <n v="0"/>
    <n v="0"/>
    <n v="0"/>
    <n v="10000"/>
    <s v=""/>
    <s v=""/>
    <s v=""/>
    <s v=""/>
  </r>
  <r>
    <x v="29"/>
    <s v="Lower middle income"/>
    <x v="4"/>
    <n v="8334163"/>
    <n v="54548459.82"/>
    <n v="63012679.566399999"/>
    <n v="470000"/>
    <n v="17.732261702127659"/>
    <n v="116.06055280851064"/>
    <n v="134.06953099234042"/>
    <n v="0.13226168220981341"/>
  </r>
  <r>
    <x v="30"/>
    <s v="Middle income"/>
    <x v="4"/>
    <n v="63807290"/>
    <n v="5927082.3969999999"/>
    <n v="69734372.397"/>
    <n v="23000"/>
    <n v="2774.23"/>
    <n v="257.69923465217391"/>
    <n v="3031.9292346521738"/>
    <n v="0.91500486498599387"/>
  </r>
  <r>
    <x v="31"/>
    <s v="Low income"/>
    <x v="4"/>
    <n v="18701115"/>
    <n v="103913389"/>
    <n v="222443091"/>
    <n v="520000"/>
    <n v="35.963682692307692"/>
    <n v="199.83344038461539"/>
    <n v="427.77517499999999"/>
    <n v="8.4071458079136296E-2"/>
  </r>
  <r>
    <x v="32"/>
    <s v="Lower middle income"/>
    <x v="4"/>
    <n v="0"/>
    <n v="0"/>
    <n v="0"/>
    <n v="9000"/>
    <s v=""/>
    <s v=""/>
    <s v=""/>
    <s v=""/>
  </r>
  <r>
    <x v="33"/>
    <s v="Middle income"/>
    <x v="4"/>
    <n v="3972430"/>
    <n v="13081145.08"/>
    <n v="17053575.079999998"/>
    <n v="75000"/>
    <n v="52.965733333333333"/>
    <n v="174.41526773333334"/>
    <n v="227.38100106666664"/>
    <n v="0.23293825378930461"/>
  </r>
  <r>
    <x v="34"/>
    <s v="Middle income"/>
    <x v="4"/>
    <n v="0"/>
    <n v="0"/>
    <n v="0"/>
    <n v="38000"/>
    <s v=""/>
    <s v=""/>
    <s v=""/>
    <s v=""/>
  </r>
  <r>
    <x v="35"/>
    <s v="Lower middle income"/>
    <x v="4"/>
    <n v="46595135"/>
    <n v="13764792"/>
    <n v="62305782"/>
    <n v="28000"/>
    <n v="1664.1119642857143"/>
    <n v="491.5997142857143"/>
    <n v="2225.2064999999998"/>
    <n v="0.74784608272792408"/>
  </r>
  <r>
    <x v="36"/>
    <s v="Middle income"/>
    <x v="4"/>
    <n v="7800000"/>
    <n v="0"/>
    <n v="8672000"/>
    <n v="44000"/>
    <n v="177.27272727272728"/>
    <s v=""/>
    <n v="197.09090909090909"/>
    <n v="0.89944649446494462"/>
  </r>
  <r>
    <x v="37"/>
    <s v="Low income"/>
    <x v="4"/>
    <n v="0"/>
    <n v="0"/>
    <n v="0"/>
    <n v="16000"/>
    <s v=""/>
    <s v=""/>
    <s v=""/>
    <s v=""/>
  </r>
  <r>
    <x v="38"/>
    <s v="Lower middle income"/>
    <x v="4"/>
    <n v="33200000"/>
    <n v="63800000"/>
    <n v="97000000"/>
    <n v="190000"/>
    <n v="174.73684210526315"/>
    <n v="335.78947368421052"/>
    <n v="510.5263157894737"/>
    <n v="0.34226804123711335"/>
  </r>
  <r>
    <x v="39"/>
    <s v="Low income"/>
    <x v="4"/>
    <n v="0"/>
    <n v="0"/>
    <n v="0"/>
    <n v="670000"/>
    <s v=""/>
    <s v=""/>
    <s v=""/>
    <s v=""/>
  </r>
  <r>
    <x v="40"/>
    <s v="Middle income"/>
    <x v="4"/>
    <n v="191953"/>
    <n v="0"/>
    <n v="191953"/>
    <n v="1000"/>
    <n v="191.953"/>
    <n v="0"/>
    <n v="191.953"/>
    <n v="1"/>
  </r>
  <r>
    <x v="41"/>
    <s v="Middle income"/>
    <x v="4"/>
    <n v="10121784"/>
    <n v="750860.54009999998"/>
    <n v="11176198.454500001"/>
    <n v="48000"/>
    <n v="210.87049999999999"/>
    <n v="15.642927918749999"/>
    <n v="232.83746780208335"/>
    <n v="0.90565535689146159"/>
  </r>
  <r>
    <x v="42"/>
    <s v="Low income"/>
    <x v="4"/>
    <n v="0"/>
    <n v="0"/>
    <n v="0"/>
    <n v="23000"/>
    <s v=""/>
    <s v=""/>
    <s v=""/>
    <s v=""/>
  </r>
  <r>
    <x v="43"/>
    <s v="Middle income"/>
    <x v="4"/>
    <n v="5361536"/>
    <n v="9137970"/>
    <n v="16103397"/>
    <n v="4700"/>
    <n v="1140.7523404255319"/>
    <n v="1944.2489361702128"/>
    <n v="3426.2546808510638"/>
    <n v="0.33294440918273333"/>
  </r>
  <r>
    <x v="44"/>
    <s v="Lower middle income"/>
    <x v="4"/>
    <n v="6830808"/>
    <n v="40457844"/>
    <n v="106502691"/>
    <n v="310000"/>
    <n v="22.034864516129034"/>
    <n v="130.50917419354838"/>
    <n v="343.5570677419355"/>
    <n v="6.4137421654444388E-2"/>
  </r>
  <r>
    <x v="45"/>
    <s v="Middle income"/>
    <x v="4"/>
    <n v="32797020"/>
    <n v="19767052"/>
    <n v="57371338"/>
    <n v="37000"/>
    <n v="886.40594594594597"/>
    <n v="534.24464864864865"/>
    <n v="1550.5767027027027"/>
    <n v="0.5716621076538253"/>
  </r>
  <r>
    <x v="46"/>
    <s v="Low income"/>
    <x v="4"/>
    <n v="2579555"/>
    <n v="11834280.380000001"/>
    <n v="14413835.380000001"/>
    <n v="100000"/>
    <n v="25.795549999999999"/>
    <n v="118.34280380000001"/>
    <n v="144.1383538"/>
    <n v="0.1789638171932556"/>
  </r>
  <r>
    <x v="47"/>
    <s v="Low income"/>
    <x v="4"/>
    <n v="0"/>
    <n v="0"/>
    <n v="0"/>
    <n v="38000"/>
    <s v=""/>
    <s v=""/>
    <s v=""/>
    <s v=""/>
  </r>
  <r>
    <x v="48"/>
    <s v="Middle income"/>
    <x v="4"/>
    <n v="0"/>
    <n v="0"/>
    <n v="0"/>
    <n v="7700"/>
    <s v=""/>
    <s v=""/>
    <s v=""/>
    <s v=""/>
  </r>
  <r>
    <x v="49"/>
    <s v="Low income"/>
    <x v="4"/>
    <n v="352174"/>
    <n v="127522213"/>
    <n v="127874387"/>
    <n v="150000"/>
    <n v="2.3478266666666667"/>
    <n v="850.1480866666667"/>
    <n v="852.49591333333331"/>
    <n v="2.7540620781235886E-3"/>
  </r>
  <r>
    <x v="50"/>
    <s v="Lower middle income"/>
    <x v="4"/>
    <n v="15784431"/>
    <n v="17236971.829999998"/>
    <n v="36713777.038999997"/>
    <n v="24000"/>
    <n v="657.68462499999998"/>
    <n v="718.20715958333324"/>
    <n v="1529.7407099583331"/>
    <n v="0.42993209288253426"/>
  </r>
  <r>
    <x v="51"/>
    <s v="Lower middle income"/>
    <x v="4"/>
    <n v="144554317"/>
    <n v="0"/>
    <n v="144554317"/>
    <s v=""/>
    <s v=""/>
    <s v=""/>
    <s v=""/>
    <s v=""/>
  </r>
  <r>
    <x v="52"/>
    <s v="Upper Middle Income"/>
    <x v="4"/>
    <n v="0"/>
    <n v="0"/>
    <n v="0"/>
    <s v=""/>
    <s v=""/>
    <s v=""/>
    <s v=""/>
    <s v=""/>
  </r>
  <r>
    <x v="53"/>
    <s v="Middle income"/>
    <x v="4"/>
    <n v="0"/>
    <n v="0"/>
    <n v="0"/>
    <n v="52000"/>
    <s v=""/>
    <s v=""/>
    <s v=""/>
    <s v=""/>
  </r>
  <r>
    <x v="54"/>
    <s v="Middle income"/>
    <x v="4"/>
    <n v="4191600"/>
    <n v="6823567.2609999999"/>
    <n v="12591006.461999999"/>
    <n v="30000"/>
    <n v="139.72"/>
    <n v="227.45224203333333"/>
    <n v="419.70021539999999"/>
    <n v="0.33290428470911859"/>
  </r>
  <r>
    <x v="55"/>
    <s v="Middle income"/>
    <x v="4"/>
    <n v="30876471"/>
    <n v="6926143.7910000002"/>
    <n v="37802614.791000001"/>
    <n v="18000"/>
    <n v="1715.3595"/>
    <n v="384.78576616666669"/>
    <n v="2100.1452661666667"/>
    <n v="0.8167813568110911"/>
  </r>
  <r>
    <x v="56"/>
    <s v="Lower middle income"/>
    <x v="4"/>
    <n v="189582565"/>
    <n v="541883888"/>
    <n v="800451316.08000004"/>
    <n v="1400000"/>
    <n v="135.41611785714286"/>
    <n v="387.05991999999998"/>
    <n v="571.75094005714288"/>
    <n v="0.23684459153422446"/>
  </r>
  <r>
    <x v="57"/>
    <s v="Lower middle income"/>
    <x v="4"/>
    <n v="4192877"/>
    <n v="13417113"/>
    <n v="17609990"/>
    <n v="6100"/>
    <n v="687.35688524590159"/>
    <n v="2199.5267213114753"/>
    <n v="2886.8836065573769"/>
    <n v="0.23809650090658768"/>
  </r>
  <r>
    <x v="58"/>
    <s v="Lower middle income"/>
    <x v="4"/>
    <n v="0"/>
    <n v="0"/>
    <n v="0"/>
    <n v="11000"/>
    <s v=""/>
    <s v=""/>
    <s v=""/>
    <s v=""/>
  </r>
  <r>
    <x v="59"/>
    <s v="High income"/>
    <x v="4"/>
    <n v="9452207"/>
    <n v="0"/>
    <n v="9452207"/>
    <n v="4400"/>
    <n v="2148.2288636363637"/>
    <n v="0"/>
    <n v="2148.2288636363637"/>
    <n v="1"/>
  </r>
  <r>
    <x v="60"/>
    <s v="Middle income"/>
    <x v="4"/>
    <n v="3154875"/>
    <n v="2036622"/>
    <n v="5191497"/>
    <n v="1900"/>
    <n v="1660.4605263157894"/>
    <n v="1071.9063157894736"/>
    <n v="2732.366842105263"/>
    <n v="0.60770043785058525"/>
  </r>
  <r>
    <x v="61"/>
    <s v="Lower middle income"/>
    <x v="4"/>
    <n v="0"/>
    <n v="63493171"/>
    <n v="63493171"/>
    <n v="330000"/>
    <n v="0"/>
    <n v="192.40354848484847"/>
    <n v="192.40354848484847"/>
    <n v="0"/>
  </r>
  <r>
    <x v="62"/>
    <s v="Low income"/>
    <x v="4"/>
    <n v="0"/>
    <n v="0"/>
    <n v="0"/>
    <n v="50000"/>
    <s v=""/>
    <s v=""/>
    <s v=""/>
    <s v=""/>
  </r>
  <r>
    <x v="63"/>
    <s v="High income"/>
    <x v="4"/>
    <n v="0"/>
    <n v="0"/>
    <n v="0"/>
    <n v="2500"/>
    <s v=""/>
    <s v=""/>
    <s v=""/>
    <s v=""/>
  </r>
  <r>
    <x v="64"/>
    <s v="Low income"/>
    <x v="4"/>
    <n v="4051157"/>
    <n v="2664058"/>
    <n v="6786275.7432399997"/>
    <n v="17000"/>
    <n v="238.30335294117648"/>
    <n v="156.70929411764706"/>
    <n v="399.19269077882353"/>
    <n v="0.59696321712766709"/>
  </r>
  <r>
    <x v="65"/>
    <s v="Low income"/>
    <x v="4"/>
    <n v="0"/>
    <n v="0"/>
    <n v="0"/>
    <n v="960000"/>
    <s v=""/>
    <s v=""/>
    <s v=""/>
    <s v=""/>
  </r>
  <r>
    <x v="66"/>
    <s v="Middle income"/>
    <x v="4"/>
    <n v="55220508"/>
    <n v="2105998.031"/>
    <n v="58084996.540399998"/>
    <n v="75000"/>
    <n v="736.27344000000005"/>
    <n v="28.079973746666667"/>
    <n v="774.46662053866669"/>
    <n v="0.95068453626561455"/>
  </r>
  <r>
    <x v="67"/>
    <s v="Low income"/>
    <x v="4"/>
    <n v="0"/>
    <n v="0"/>
    <n v="0"/>
    <n v="130000"/>
    <s v=""/>
    <s v=""/>
    <s v=""/>
    <s v=""/>
  </r>
  <r>
    <x v="68"/>
    <s v="Lower middle income"/>
    <x v="4"/>
    <n v="0"/>
    <n v="2731148"/>
    <n v="2731148"/>
    <n v="6800"/>
    <n v="0"/>
    <n v="401.63941176470587"/>
    <n v="401.63941176470587"/>
    <n v="0"/>
  </r>
  <r>
    <x v="69"/>
    <s v="High income"/>
    <x v="4"/>
    <n v="0"/>
    <n v="0"/>
    <n v="0"/>
    <n v="11000"/>
    <s v=""/>
    <s v=""/>
    <s v=""/>
    <s v=""/>
  </r>
  <r>
    <x v="70"/>
    <s v="Lower middle income"/>
    <x v="4"/>
    <n v="1329438"/>
    <n v="2165745"/>
    <n v="3552745"/>
    <n v="500"/>
    <n v="2658.8760000000002"/>
    <n v="4331.49"/>
    <n v="7105.49"/>
    <n v="0.37420023108891859"/>
  </r>
  <r>
    <x v="71"/>
    <s v="Middle income"/>
    <x v="4"/>
    <n v="0"/>
    <n v="0"/>
    <n v="0"/>
    <n v="200"/>
    <s v=""/>
    <s v=""/>
    <s v=""/>
    <s v=""/>
  </r>
  <r>
    <x v="72"/>
    <s v="Lower middle income"/>
    <x v="4"/>
    <n v="9943419"/>
    <n v="10355925"/>
    <n v="22730808"/>
    <n v="18000"/>
    <n v="552.41216666666662"/>
    <n v="575.32916666666665"/>
    <n v="1262.8226666666667"/>
    <n v="0.43744239096120113"/>
  </r>
  <r>
    <x v="73"/>
    <s v="Low income"/>
    <x v="4"/>
    <n v="16870748"/>
    <n v="332640878"/>
    <n v="353766025.42900002"/>
    <n v="1800000"/>
    <n v="9.3726377777777774"/>
    <n v="184.80048777777779"/>
    <n v="196.53668079388891"/>
    <n v="4.7689000037641878E-2"/>
  </r>
  <r>
    <x v="74"/>
    <s v="Lower middle income"/>
    <x v="4"/>
    <n v="0"/>
    <n v="0"/>
    <n v="0"/>
    <n v="240000"/>
    <s v=""/>
    <s v=""/>
    <s v=""/>
    <s v=""/>
  </r>
  <r>
    <x v="75"/>
    <s v="Middle income"/>
    <x v="4"/>
    <n v="136620606"/>
    <n v="74283368"/>
    <n v="419608699"/>
    <n v="190000"/>
    <n v="719.05582105263159"/>
    <n v="390.9650947368421"/>
    <n v="2208.4668368421053"/>
    <n v="0.32559049973365783"/>
  </r>
  <r>
    <x v="76"/>
    <s v="Lower middle income"/>
    <x v="4"/>
    <n v="2080859"/>
    <n v="12973263.91"/>
    <n v="16357124.91"/>
    <n v="30000"/>
    <n v="69.36196666666666"/>
    <n v="432.44213033333335"/>
    <n v="545.23749699999996"/>
    <n v="0.12721422691636095"/>
  </r>
  <r>
    <x v="77"/>
    <s v="Lower middle income"/>
    <x v="4"/>
    <n v="0"/>
    <n v="0"/>
    <n v="0"/>
    <n v="8600"/>
    <s v=""/>
    <s v=""/>
    <s v=""/>
    <s v=""/>
  </r>
  <r>
    <x v="78"/>
    <s v="Low income"/>
    <x v="4"/>
    <n v="3935866"/>
    <n v="9563538.3430000003"/>
    <n v="13575588.907"/>
    <n v="36000"/>
    <n v="109.32961111111111"/>
    <n v="265.65384286111112"/>
    <n v="377.09969186111113"/>
    <n v="0.28992230296326543"/>
  </r>
  <r>
    <x v="79"/>
    <s v="Lower middle income"/>
    <x v="4"/>
    <n v="0"/>
    <n v="0"/>
    <n v="0"/>
    <n v="1500000"/>
    <s v=""/>
    <s v=""/>
    <s v=""/>
    <s v=""/>
  </r>
  <r>
    <x v="80"/>
    <s v="High income"/>
    <x v="4"/>
    <n v="3833134"/>
    <n v="57000"/>
    <n v="3890134"/>
    <n v="2000"/>
    <n v="1916.567"/>
    <n v="28.5"/>
    <n v="1945.067"/>
    <n v="0.98534754843920547"/>
  </r>
  <r>
    <x v="81"/>
    <s v="Lower middle income"/>
    <x v="4"/>
    <n v="3631968"/>
    <n v="6361662.0199999996"/>
    <n v="9993630.0199999996"/>
    <n v="100000"/>
    <n v="36.319679999999998"/>
    <n v="63.616620199999993"/>
    <n v="99.936300199999991"/>
    <n v="0.36342830310221952"/>
  </r>
  <r>
    <x v="82"/>
    <s v="Lower middle income"/>
    <x v="4"/>
    <n v="0"/>
    <n v="0"/>
    <n v="0"/>
    <n v="38000"/>
    <s v=""/>
    <s v=""/>
    <s v=""/>
    <s v=""/>
  </r>
  <r>
    <x v="83"/>
    <s v="Middle income"/>
    <x v="4"/>
    <n v="10841743"/>
    <n v="2966599.375"/>
    <n v="14941352.605"/>
    <n v="20000"/>
    <n v="542.08714999999995"/>
    <n v="148.32996875000001"/>
    <n v="747.06763024999998"/>
    <n v="0.72561991451643404"/>
  </r>
  <r>
    <x v="84"/>
    <s v="Middle income"/>
    <x v="4"/>
    <n v="70356265"/>
    <n v="4505006.6670000004"/>
    <n v="74861271.666999996"/>
    <n v="64000"/>
    <n v="1099.316640625"/>
    <n v="70.390729171875009"/>
    <n v="1169.7073697968749"/>
    <n v="0.93982193239998257"/>
  </r>
  <r>
    <x v="85"/>
    <s v="Lower middle income"/>
    <x v="4"/>
    <n v="4522803"/>
    <n v="5778804.6770000001"/>
    <n v="10319421.63998"/>
    <n v="33000"/>
    <n v="137.05463636363638"/>
    <n v="175.11529324242426"/>
    <n v="312.7097466660606"/>
    <n v="0.43828066705575236"/>
  </r>
  <r>
    <x v="86"/>
    <s v="Lower middle income"/>
    <x v="4"/>
    <n v="2335773"/>
    <n v="5495237.3300000001"/>
    <n v="7866204.29"/>
    <n v="14000"/>
    <n v="166.84092857142858"/>
    <n v="392.51695214285712"/>
    <n v="561.87173500000006"/>
    <n v="0.29693774962968827"/>
  </r>
  <r>
    <x v="87"/>
    <s v="High income"/>
    <x v="4"/>
    <n v="0"/>
    <n v="0"/>
    <n v="0"/>
    <n v="16000"/>
    <s v=""/>
    <s v=""/>
    <s v=""/>
    <s v=""/>
  </r>
  <r>
    <x v="88"/>
    <s v="Low income"/>
    <x v="4"/>
    <n v="17253924"/>
    <n v="179244177"/>
    <n v="196498101"/>
    <n v="220000"/>
    <n v="78.426927272727269"/>
    <n v="814.74625909090912"/>
    <n v="893.17318636363632"/>
    <n v="8.7807077585955906E-2"/>
  </r>
  <r>
    <x v="89"/>
    <s v="Lower middle income"/>
    <x v="4"/>
    <n v="4819017"/>
    <n v="15710871.189999999"/>
    <n v="22380529.552000001"/>
    <n v="43000"/>
    <n v="112.07016279069768"/>
    <n v="365.36909744186045"/>
    <n v="520.47743144186052"/>
    <n v="0.21532184878839725"/>
  </r>
  <r>
    <x v="90"/>
    <s v="Middle income"/>
    <x v="4"/>
    <n v="11500000"/>
    <n v="4900000"/>
    <n v="16400000"/>
    <n v="2200"/>
    <n v="5227.272727272727"/>
    <n v="2227.2727272727275"/>
    <n v="7454.545454545455"/>
    <n v="0.70121951219512191"/>
  </r>
  <r>
    <x v="91"/>
    <s v="High income"/>
    <x v="4"/>
    <n v="2847408"/>
    <n v="53378.48"/>
    <n v="2900786.48"/>
    <s v=""/>
    <s v=""/>
    <s v=""/>
    <s v=""/>
    <s v=""/>
  </r>
  <r>
    <x v="92"/>
    <s v="Low income"/>
    <x v="4"/>
    <n v="0"/>
    <n v="0"/>
    <n v="0"/>
    <n v="69000"/>
    <s v=""/>
    <s v=""/>
    <s v=""/>
    <s v=""/>
  </r>
  <r>
    <x v="93"/>
    <s v="High income"/>
    <x v="4"/>
    <n v="23739323"/>
    <n v="0"/>
    <n v="23739323"/>
    <n v="7400"/>
    <n v="3208.0166216216217"/>
    <n v="0"/>
    <n v="3208.0166216216217"/>
    <n v="1"/>
  </r>
  <r>
    <x v="94"/>
    <s v="Low income"/>
    <x v="4"/>
    <n v="0"/>
    <n v="0"/>
    <n v="0"/>
    <n v="14000"/>
    <s v=""/>
    <s v=""/>
    <s v=""/>
    <s v=""/>
  </r>
  <r>
    <x v="95"/>
    <s v="Middle income"/>
    <x v="4"/>
    <n v="0"/>
    <n v="0"/>
    <n v="0"/>
    <n v="6600000"/>
    <s v=""/>
    <s v=""/>
    <s v=""/>
    <s v=""/>
  </r>
  <r>
    <x v="96"/>
    <s v="Lower middle income"/>
    <x v="4"/>
    <n v="671143"/>
    <n v="555795"/>
    <n v="1226938"/>
    <n v="3900"/>
    <n v="172.08794871794871"/>
    <n v="142.51153846153846"/>
    <n v="314.5994871794872"/>
    <n v="0.54700645020367766"/>
  </r>
  <r>
    <x v="97"/>
    <s v="Low income"/>
    <x v="4"/>
    <n v="3717832"/>
    <n v="9052243"/>
    <n v="13840875"/>
    <n v="43000"/>
    <n v="86.461209302325585"/>
    <n v="210.51727906976745"/>
    <n v="321.88081395348837"/>
    <n v="0.268612497403524"/>
  </r>
  <r>
    <x v="98"/>
    <s v="Middle income"/>
    <x v="4"/>
    <n v="0"/>
    <n v="0"/>
    <n v="0"/>
    <n v="5200"/>
    <s v=""/>
    <s v=""/>
    <s v=""/>
    <s v=""/>
  </r>
  <r>
    <x v="99"/>
    <s v="Low income"/>
    <x v="4"/>
    <n v="3363876"/>
    <n v="10364317.189999999"/>
    <n v="14077892.561100001"/>
    <n v="7800"/>
    <n v="431.26615384615383"/>
    <n v="1328.758614102564"/>
    <n v="1804.8580206538463"/>
    <n v="0.23894741243409215"/>
  </r>
  <r>
    <x v="100"/>
    <s v="Middle income"/>
    <x v="4"/>
    <n v="256685666"/>
    <n v="30516720.670000002"/>
    <n v="287278782.40976"/>
    <n v="540000"/>
    <n v="475.3438259259259"/>
    <n v="56.512445685185192"/>
    <n v="531.99774520325923"/>
    <n v="0.89350721917874354"/>
  </r>
  <r>
    <x v="101"/>
    <s v="Middle income"/>
    <x v="4"/>
    <n v="0"/>
    <n v="0"/>
    <n v="0"/>
    <s v=""/>
    <s v=""/>
    <s v=""/>
    <s v=""/>
    <s v=""/>
  </r>
  <r>
    <x v="102"/>
    <s v="Low income"/>
    <x v="4"/>
    <n v="3757204"/>
    <n v="15845876.050000001"/>
    <n v="26857752.384"/>
    <n v="110000"/>
    <n v="34.156399999999998"/>
    <n v="144.05341863636363"/>
    <n v="244.16138530909092"/>
    <n v="0.13989271873093459"/>
  </r>
  <r>
    <x v="103"/>
    <s v="High income"/>
    <x v="4"/>
    <n v="0"/>
    <n v="0"/>
    <n v="0"/>
    <n v="11000"/>
    <s v=""/>
    <s v=""/>
    <s v=""/>
    <s v=""/>
  </r>
  <r>
    <x v="104"/>
    <s v="Lower middle income"/>
    <x v="4"/>
    <n v="0"/>
    <n v="0"/>
    <n v="0"/>
    <n v="4200"/>
    <s v=""/>
    <s v=""/>
    <s v=""/>
    <s v=""/>
  </r>
  <r>
    <x v="105"/>
    <s v="Low income"/>
    <x v="4"/>
    <n v="0"/>
    <n v="0"/>
    <n v="0"/>
    <n v="1300000"/>
    <s v=""/>
    <s v=""/>
    <s v=""/>
    <s v=""/>
  </r>
  <r>
    <x v="106"/>
    <s v="Lower middle income"/>
    <x v="4"/>
    <n v="0"/>
    <n v="0"/>
    <n v="0"/>
    <n v="240000"/>
    <s v=""/>
    <s v=""/>
    <s v=""/>
    <s v=""/>
  </r>
  <r>
    <x v="107"/>
    <s v="Lower middle income"/>
    <x v="4"/>
    <n v="0"/>
    <n v="0"/>
    <n v="0"/>
    <n v="1400000"/>
    <s v=""/>
    <s v=""/>
    <s v=""/>
    <s v=""/>
  </r>
  <r>
    <x v="108"/>
    <s v="Lower middle income"/>
    <x v="4"/>
    <n v="11919410"/>
    <n v="9396130.5099999998"/>
    <n v="21315540.510000002"/>
    <n v="30000"/>
    <n v="397.31366666666668"/>
    <n v="313.20435033333331"/>
    <n v="710.5180170000001"/>
    <n v="0.5591887287309516"/>
  </r>
  <r>
    <x v="109"/>
    <s v="Middle income"/>
    <x v="4"/>
    <n v="71785912"/>
    <n v="817795.79110000003"/>
    <n v="72603707.791099995"/>
    <n v="130000"/>
    <n v="552.19932307692306"/>
    <n v="6.2907368546153846"/>
    <n v="558.49005993153844"/>
    <n v="0.98873617042461504"/>
  </r>
  <r>
    <x v="110"/>
    <s v="Lower middle income"/>
    <x v="4"/>
    <n v="0"/>
    <n v="0"/>
    <n v="0"/>
    <n v="230000"/>
    <s v=""/>
    <s v=""/>
    <s v=""/>
    <s v=""/>
  </r>
  <r>
    <x v="111"/>
    <s v="Low income"/>
    <x v="4"/>
    <n v="0"/>
    <n v="0"/>
    <n v="0"/>
    <n v="7700"/>
    <s v=""/>
    <s v=""/>
    <s v=""/>
    <s v=""/>
  </r>
  <r>
    <x v="112"/>
    <s v="Lower middle income"/>
    <x v="4"/>
    <n v="0"/>
    <n v="0"/>
    <n v="0"/>
    <n v="1000000"/>
    <s v=""/>
    <s v=""/>
    <s v=""/>
    <s v=""/>
  </r>
  <r>
    <x v="113"/>
    <s v="Lower middle income"/>
    <x v="4"/>
    <n v="34347820"/>
    <n v="219131824"/>
    <n v="253479644"/>
    <n v="1300000"/>
    <n v="26.421399999999998"/>
    <n v="168.56294153846153"/>
    <n v="194.98434153846154"/>
    <n v="0.13550524001840558"/>
  </r>
  <r>
    <x v="0"/>
    <s v="Low income"/>
    <x v="5"/>
    <n v="104000"/>
    <n v="4077138"/>
    <n v="4181138"/>
    <n v="6900"/>
    <n v="15.072463768115941"/>
    <n v="590.88956521739135"/>
    <n v="605.96202898550723"/>
    <n v="2.4873610964287713E-2"/>
  </r>
  <r>
    <x v="1"/>
    <s v="Middle income"/>
    <x v="5"/>
    <n v="0"/>
    <n v="0"/>
    <n v="0"/>
    <n v="1100"/>
    <s v=""/>
    <n v="0"/>
    <s v=""/>
    <s v=""/>
  </r>
  <r>
    <x v="2"/>
    <s v="Lower middle income"/>
    <x v="5"/>
    <n v="16879342"/>
    <n v="389311.40799999982"/>
    <n v="17268653.408"/>
    <n v="13000"/>
    <n v="1298.4109230769232"/>
    <n v="29.947031384615372"/>
    <n v="1328.3579544615384"/>
    <n v="0.97745560126769104"/>
  </r>
  <r>
    <x v="3"/>
    <s v="Lower middle income"/>
    <x v="5"/>
    <n v="0"/>
    <n v="0"/>
    <n v="0"/>
    <n v="280000"/>
    <s v=""/>
    <n v="0"/>
    <s v=""/>
    <s v=""/>
  </r>
  <r>
    <x v="4"/>
    <s v="Middle income"/>
    <x v="5"/>
    <n v="0"/>
    <n v="0"/>
    <n v="0"/>
    <n v="120000"/>
    <s v=""/>
    <n v="0"/>
    <s v=""/>
    <s v=""/>
  </r>
  <r>
    <x v="5"/>
    <s v="Middle income"/>
    <x v="5"/>
    <n v="1823256"/>
    <n v="4993487.3826630004"/>
    <n v="6816743.3826630004"/>
    <n v="3300"/>
    <n v="552.50181818181818"/>
    <n v="1513.1779947463638"/>
    <n v="2065.6798129281819"/>
    <n v="0.26746730772308086"/>
  </r>
  <r>
    <x v="6"/>
    <s v="Middle income"/>
    <x v="5"/>
    <n v="14215892"/>
    <n v="6411468.0799999982"/>
    <n v="20627360.079999998"/>
    <n v="9500"/>
    <n v="1496.4096842105264"/>
    <n v="674.89137684210505"/>
    <n v="2171.3010610526312"/>
    <n v="0.68917650852391588"/>
  </r>
  <r>
    <x v="7"/>
    <s v="Upper Middle Income"/>
    <x v="5"/>
    <n v="0"/>
    <n v="0"/>
    <n v="0"/>
    <s v=""/>
    <s v=""/>
    <s v=""/>
    <s v=""/>
    <s v=""/>
  </r>
  <r>
    <x v="8"/>
    <s v="Lower middle income"/>
    <x v="5"/>
    <n v="2871845"/>
    <n v="16533876.91"/>
    <n v="19405721.91"/>
    <s v=""/>
    <s v=""/>
    <s v=""/>
    <s v=""/>
    <s v=""/>
  </r>
  <r>
    <x v="9"/>
    <s v="High income"/>
    <x v="5"/>
    <n v="0"/>
    <n v="0"/>
    <n v="0"/>
    <n v="2900"/>
    <s v=""/>
    <n v="0"/>
    <s v=""/>
    <s v=""/>
  </r>
  <r>
    <x v="10"/>
    <s v="Middle income"/>
    <x v="5"/>
    <n v="15975774"/>
    <n v="6470148.881000001"/>
    <n v="22445922.881000001"/>
    <n v="20000"/>
    <n v="798.78869999999995"/>
    <n v="323.50744405000006"/>
    <n v="1122.2961440500001"/>
    <n v="0.71174502758018265"/>
  </r>
  <r>
    <x v="11"/>
    <s v="Upper Middle Income"/>
    <x v="5"/>
    <n v="0"/>
    <n v="0"/>
    <n v="0"/>
    <s v=""/>
    <s v=""/>
    <s v=""/>
    <s v=""/>
    <s v=""/>
  </r>
  <r>
    <x v="12"/>
    <s v="Lower middle income"/>
    <x v="5"/>
    <n v="3936233"/>
    <n v="16426230.719999999"/>
    <n v="20362463.719999999"/>
    <n v="71000"/>
    <n v="55.439901408450702"/>
    <n v="231.35536225352112"/>
    <n v="286.79526366197183"/>
    <n v="0.19330828794228047"/>
  </r>
  <r>
    <x v="13"/>
    <s v="Lower middle income"/>
    <x v="5"/>
    <n v="0"/>
    <n v="0"/>
    <n v="0"/>
    <n v="17000"/>
    <s v=""/>
    <n v="0"/>
    <s v=""/>
    <s v=""/>
  </r>
  <r>
    <x v="14"/>
    <s v="Middle income"/>
    <x v="5"/>
    <n v="88763366"/>
    <n v="48865834.680000007"/>
    <n v="137629200.68000001"/>
    <n v="360000"/>
    <n v="246.56490555555555"/>
    <n v="135.73842966666669"/>
    <n v="382.30333522222224"/>
    <n v="0.64494573507247654"/>
  </r>
  <r>
    <x v="15"/>
    <s v="Middle income"/>
    <x v="5"/>
    <n v="804365939"/>
    <n v="0"/>
    <n v="804365939"/>
    <n v="770000"/>
    <n v="1044.6310896103896"/>
    <n v="0"/>
    <n v="1044.6310896103896"/>
    <n v="1"/>
  </r>
  <r>
    <x v="16"/>
    <s v="Middle income"/>
    <x v="5"/>
    <n v="9919896"/>
    <n v="4876264.6030000001"/>
    <n v="14796160.603"/>
    <n v="2300"/>
    <n v="4312.9982608695655"/>
    <n v="2120.1150447826089"/>
    <n v="6433.1133056521739"/>
    <n v="0.67043716719245994"/>
  </r>
  <r>
    <x v="17"/>
    <s v="Low income"/>
    <x v="5"/>
    <n v="0"/>
    <n v="0"/>
    <n v="0"/>
    <n v="110000"/>
    <s v=""/>
    <n v="0"/>
    <s v=""/>
    <s v=""/>
  </r>
  <r>
    <x v="18"/>
    <s v="Low income"/>
    <x v="5"/>
    <n v="289800"/>
    <n v="18124729.07"/>
    <n v="18414529.07"/>
    <n v="90000"/>
    <n v="3.22"/>
    <n v="201.38587855555556"/>
    <n v="204.60587855555556"/>
    <n v="1.5737573244385988E-2"/>
  </r>
  <r>
    <x v="19"/>
    <s v="Lower middle income"/>
    <x v="5"/>
    <n v="2343480"/>
    <n v="1468173.1099999999"/>
    <n v="3811653.11"/>
    <n v="2300"/>
    <n v="1018.9043478260869"/>
    <n v="638.33613478260861"/>
    <n v="1657.2404826086956"/>
    <n v="0.61481985174668741"/>
  </r>
  <r>
    <x v="20"/>
    <s v="Lower middle income"/>
    <x v="5"/>
    <n v="0"/>
    <n v="0"/>
    <n v="0"/>
    <n v="79000"/>
    <s v=""/>
    <s v=""/>
    <s v=""/>
    <s v=""/>
  </r>
  <r>
    <x v="21"/>
    <s v="Lower middle income"/>
    <x v="5"/>
    <n v="0"/>
    <n v="0"/>
    <n v="0"/>
    <n v="520000"/>
    <s v=""/>
    <s v=""/>
    <s v=""/>
    <s v=""/>
  </r>
  <r>
    <x v="22"/>
    <s v="Low income"/>
    <x v="5"/>
    <n v="0"/>
    <n v="0"/>
    <n v="0"/>
    <n v="110000"/>
    <s v=""/>
    <s v=""/>
    <s v=""/>
    <s v=""/>
  </r>
  <r>
    <x v="23"/>
    <s v="Low income"/>
    <x v="5"/>
    <n v="0"/>
    <n v="0"/>
    <n v="0"/>
    <n v="110000"/>
    <s v=""/>
    <s v=""/>
    <s v=""/>
    <s v=""/>
  </r>
  <r>
    <x v="24"/>
    <s v="High income"/>
    <x v="5"/>
    <n v="0"/>
    <n v="0"/>
    <n v="0"/>
    <n v="51000"/>
    <s v=""/>
    <s v=""/>
    <s v=""/>
    <s v=""/>
  </r>
  <r>
    <x v="25"/>
    <s v="Middle income"/>
    <x v="5"/>
    <n v="0"/>
    <n v="0"/>
    <n v="0"/>
    <n v="160000"/>
    <s v=""/>
    <s v=""/>
    <s v=""/>
    <s v=""/>
  </r>
  <r>
    <x v="26"/>
    <s v="Lower middle income"/>
    <x v="5"/>
    <n v="271568"/>
    <n v="780581"/>
    <n v="1052149"/>
    <n v="200"/>
    <n v="1357.84"/>
    <n v="3902.9050000000002"/>
    <n v="5260.7449999999999"/>
    <n v="0.25810792958031609"/>
  </r>
  <r>
    <x v="27"/>
    <s v="Lower middle income"/>
    <x v="5"/>
    <n v="0"/>
    <n v="0"/>
    <n v="0"/>
    <n v="91000"/>
    <s v=""/>
    <s v=""/>
    <s v=""/>
    <s v=""/>
  </r>
  <r>
    <x v="28"/>
    <s v="Middle income"/>
    <x v="5"/>
    <n v="12236072"/>
    <n v="875101.90960000001"/>
    <n v="19139767.162599999"/>
    <n v="11000"/>
    <n v="1112.3701818181819"/>
    <n v="79.554719054545458"/>
    <n v="1739.9788329636363"/>
    <n v="0.63930098501458565"/>
  </r>
  <r>
    <x v="29"/>
    <s v="Lower middle income"/>
    <x v="5"/>
    <n v="0"/>
    <n v="0"/>
    <n v="0"/>
    <n v="460000"/>
    <s v=""/>
    <s v=""/>
    <s v=""/>
    <s v=""/>
  </r>
  <r>
    <x v="30"/>
    <s v="Middle income"/>
    <x v="5"/>
    <n v="0"/>
    <n v="0"/>
    <n v="0"/>
    <n v="25000"/>
    <s v=""/>
    <s v=""/>
    <s v=""/>
    <s v=""/>
  </r>
  <r>
    <x v="31"/>
    <s v="Low income"/>
    <x v="5"/>
    <n v="30383681"/>
    <n v="94899519"/>
    <n v="222422695"/>
    <n v="510000"/>
    <n v="59.575845098039217"/>
    <n v="186.07748823529411"/>
    <n v="436.12293137254903"/>
    <n v="0.13660333087862278"/>
  </r>
  <r>
    <x v="32"/>
    <s v="Lower middle income"/>
    <x v="5"/>
    <n v="0"/>
    <n v="0"/>
    <n v="0"/>
    <n v="8500"/>
    <s v=""/>
    <s v=""/>
    <s v=""/>
    <s v=""/>
  </r>
  <r>
    <x v="33"/>
    <s v="Middle income"/>
    <x v="5"/>
    <n v="5671243"/>
    <n v="11354911.43"/>
    <n v="17026154.43"/>
    <n v="74000"/>
    <n v="76.638418918918916"/>
    <n v="153.44474905405406"/>
    <n v="230.08316797297297"/>
    <n v="0.33309007170798932"/>
  </r>
  <r>
    <x v="34"/>
    <s v="Middle income"/>
    <x v="5"/>
    <n v="6645825"/>
    <n v="6584696.2199999997"/>
    <n v="13230521.220000001"/>
    <n v="39000"/>
    <n v="170.40576923076924"/>
    <n v="168.83836461538462"/>
    <n v="339.24413384615389"/>
    <n v="0.50231014254780804"/>
  </r>
  <r>
    <x v="35"/>
    <s v="Lower middle income"/>
    <x v="5"/>
    <n v="45120439"/>
    <n v="14771149"/>
    <n v="68138036"/>
    <n v="28000"/>
    <n v="1611.44425"/>
    <n v="527.54103571428573"/>
    <n v="2433.5012857142856"/>
    <n v="0.66219165753471387"/>
  </r>
  <r>
    <x v="36"/>
    <s v="Middle income"/>
    <x v="5"/>
    <n v="0"/>
    <n v="0"/>
    <n v="0"/>
    <n v="47000"/>
    <s v=""/>
    <s v=""/>
    <s v=""/>
    <s v=""/>
  </r>
  <r>
    <x v="37"/>
    <s v="Low income"/>
    <x v="5"/>
    <n v="0"/>
    <n v="0"/>
    <n v="0"/>
    <n v="16000"/>
    <s v=""/>
    <s v=""/>
    <s v=""/>
    <s v=""/>
  </r>
  <r>
    <x v="38"/>
    <s v="Lower middle income"/>
    <x v="5"/>
    <n v="0"/>
    <n v="0"/>
    <n v="0"/>
    <n v="200000"/>
    <s v=""/>
    <s v=""/>
    <s v=""/>
    <s v=""/>
  </r>
  <r>
    <x v="39"/>
    <s v="Low income"/>
    <x v="5"/>
    <n v="0"/>
    <n v="0"/>
    <n v="0"/>
    <n v="670000"/>
    <s v=""/>
    <s v=""/>
    <s v=""/>
    <s v=""/>
  </r>
  <r>
    <x v="40"/>
    <s v="Middle income"/>
    <x v="5"/>
    <n v="150833"/>
    <n v="62553.666669999999"/>
    <n v="213386.66667000001"/>
    <n v="1000"/>
    <n v="150.833"/>
    <n v="62.553666669999998"/>
    <n v="213.38666667000001"/>
    <n v="0.70685297424539406"/>
  </r>
  <r>
    <x v="41"/>
    <s v="Middle income"/>
    <x v="5"/>
    <n v="4808085"/>
    <n v="454441.18150000001"/>
    <n v="6452777.3095000004"/>
    <n v="49000"/>
    <n v="98.124183673469389"/>
    <n v="9.2743098265306116"/>
    <n v="131.68933284693878"/>
    <n v="0.74511869376328421"/>
  </r>
  <r>
    <x v="42"/>
    <s v="Low income"/>
    <x v="5"/>
    <n v="0"/>
    <n v="0"/>
    <n v="0"/>
    <n v="24000"/>
    <s v=""/>
    <s v=""/>
    <s v=""/>
    <s v=""/>
  </r>
  <r>
    <x v="43"/>
    <s v="Middle income"/>
    <x v="5"/>
    <n v="8166782"/>
    <n v="7021657"/>
    <n v="16962519"/>
    <n v="5300"/>
    <n v="1540.9022641509434"/>
    <n v="1324.8409433962265"/>
    <n v="3200.4752830188681"/>
    <n v="0.48146044817989592"/>
  </r>
  <r>
    <x v="44"/>
    <s v="Lower middle income"/>
    <x v="5"/>
    <n v="2817175"/>
    <n v="106329503.59999999"/>
    <n v="151619631.25"/>
    <n v="320000"/>
    <n v="8.8036718749999991"/>
    <n v="332.27969874999997"/>
    <n v="473.81134765625001"/>
    <n v="1.8580542484995653E-2"/>
  </r>
  <r>
    <x v="45"/>
    <s v="Middle income"/>
    <x v="5"/>
    <n v="34354767"/>
    <n v="16602619"/>
    <n v="55519729"/>
    <n v="37000"/>
    <n v="928.50721621621619"/>
    <n v="448.71943243243243"/>
    <n v="1500.5332162162163"/>
    <n v="0.61878484673439238"/>
  </r>
  <r>
    <x v="46"/>
    <s v="Low income"/>
    <x v="5"/>
    <n v="3339108"/>
    <n v="10753092"/>
    <n v="15762745.267000001"/>
    <n v="100000"/>
    <n v="33.391080000000002"/>
    <n v="107.53091999999999"/>
    <n v="157.62745267"/>
    <n v="0.21183543497277532"/>
  </r>
  <r>
    <x v="47"/>
    <s v="Low income"/>
    <x v="5"/>
    <n v="0"/>
    <n v="0"/>
    <n v="0"/>
    <n v="38000"/>
    <s v=""/>
    <s v=""/>
    <s v=""/>
    <s v=""/>
  </r>
  <r>
    <x v="48"/>
    <s v="Middle income"/>
    <x v="5"/>
    <n v="0"/>
    <n v="0"/>
    <n v="0"/>
    <n v="7900"/>
    <s v=""/>
    <s v=""/>
    <s v=""/>
    <s v=""/>
  </r>
  <r>
    <x v="49"/>
    <s v="Low income"/>
    <x v="5"/>
    <n v="2662292"/>
    <n v="135059967"/>
    <n v="137722259"/>
    <n v="150000"/>
    <n v="17.748613333333335"/>
    <n v="900.39977999999996"/>
    <n v="918.14839333333339"/>
    <n v="1.9330876645001882E-2"/>
  </r>
  <r>
    <x v="50"/>
    <s v="Lower middle income"/>
    <x v="5"/>
    <n v="0"/>
    <n v="0"/>
    <n v="0"/>
    <n v="24000"/>
    <s v=""/>
    <s v=""/>
    <s v=""/>
    <s v=""/>
  </r>
  <r>
    <x v="51"/>
    <s v="Lower middle income"/>
    <x v="5"/>
    <n v="164330065"/>
    <n v="0"/>
    <n v="164330065"/>
    <s v=""/>
    <s v=""/>
    <s v=""/>
    <s v=""/>
    <s v=""/>
  </r>
  <r>
    <x v="52"/>
    <s v="Upper Middle Income"/>
    <x v="5"/>
    <n v="0"/>
    <n v="0"/>
    <n v="0"/>
    <s v=""/>
    <s v=""/>
    <s v=""/>
    <s v=""/>
    <s v=""/>
  </r>
  <r>
    <x v="53"/>
    <s v="Middle income"/>
    <x v="5"/>
    <n v="0"/>
    <n v="0"/>
    <n v="0"/>
    <n v="54000"/>
    <s v=""/>
    <s v=""/>
    <s v=""/>
    <s v=""/>
  </r>
  <r>
    <x v="54"/>
    <s v="Middle income"/>
    <x v="5"/>
    <n v="4324205"/>
    <n v="9455441.1520000007"/>
    <n v="15477905.998"/>
    <n v="30000"/>
    <n v="144.14016666666666"/>
    <n v="315.18137173333338"/>
    <n v="515.93019993333337"/>
    <n v="0.27937920029742769"/>
  </r>
  <r>
    <x v="55"/>
    <s v="Middle income"/>
    <x v="5"/>
    <n v="40667500"/>
    <n v="2373666.6669999999"/>
    <n v="43041166.667000003"/>
    <n v="20000"/>
    <n v="2033.375"/>
    <n v="118.68333335"/>
    <n v="2152.0583333500003"/>
    <n v="0.94485124705460377"/>
  </r>
  <r>
    <x v="56"/>
    <s v="Lower middle income"/>
    <x v="5"/>
    <n v="234216720"/>
    <n v="600299740.39999998"/>
    <n v="1070667886.7"/>
    <n v="1500000"/>
    <n v="156.14447999999999"/>
    <n v="400.19982693333333"/>
    <n v="713.77859113333341"/>
    <n v="0.21875758384974073"/>
  </r>
  <r>
    <x v="57"/>
    <s v="Lower middle income"/>
    <x v="5"/>
    <n v="6940808"/>
    <n v="9037888.3200000003"/>
    <n v="15978696.32"/>
    <n v="6700"/>
    <n v="1035.9414925373135"/>
    <n v="1348.9385552238807"/>
    <n v="2384.880047761194"/>
    <n v="0.43437886677353166"/>
  </r>
  <r>
    <x v="58"/>
    <s v="Lower middle income"/>
    <x v="5"/>
    <n v="0"/>
    <n v="0"/>
    <n v="0"/>
    <n v="11000"/>
    <s v=""/>
    <s v=""/>
    <s v=""/>
    <s v=""/>
  </r>
  <r>
    <x v="59"/>
    <s v="High income"/>
    <x v="5"/>
    <n v="8686036"/>
    <n v="77372.259999999995"/>
    <n v="8763408.2599999998"/>
    <n v="4500"/>
    <n v="1930.2302222222222"/>
    <n v="17.193835555555555"/>
    <n v="1947.4240577777778"/>
    <n v="0.99117098533989789"/>
  </r>
  <r>
    <x v="60"/>
    <s v="Middle income"/>
    <x v="5"/>
    <n v="0"/>
    <n v="0"/>
    <n v="0"/>
    <n v="2000"/>
    <s v=""/>
    <s v=""/>
    <s v=""/>
    <s v=""/>
  </r>
  <r>
    <x v="61"/>
    <s v="Lower middle income"/>
    <x v="5"/>
    <n v="48634655"/>
    <n v="66011714"/>
    <n v="114646369"/>
    <n v="330000"/>
    <n v="147.37774242424243"/>
    <n v="200.03549696969696"/>
    <n v="347.41323939393942"/>
    <n v="0.42421452527641756"/>
  </r>
  <r>
    <x v="62"/>
    <s v="Low income"/>
    <x v="5"/>
    <n v="42253"/>
    <n v="11457225.99"/>
    <n v="11522040.99"/>
    <n v="49000"/>
    <n v="0.86230612244897964"/>
    <n v="233.82093857142857"/>
    <n v="235.14369367346939"/>
    <n v="3.6671454334064129E-3"/>
  </r>
  <r>
    <x v="63"/>
    <s v="High income"/>
    <x v="5"/>
    <n v="0"/>
    <n v="0"/>
    <n v="0"/>
    <n v="2600"/>
    <s v=""/>
    <s v=""/>
    <s v=""/>
    <s v=""/>
  </r>
  <r>
    <x v="64"/>
    <s v="Low income"/>
    <x v="5"/>
    <n v="3037786"/>
    <n v="2670886"/>
    <n v="5737418"/>
    <n v="20000"/>
    <n v="151.88929999999999"/>
    <n v="133.54429999999999"/>
    <n v="286.87090000000001"/>
    <n v="0.52946917934164806"/>
  </r>
  <r>
    <x v="65"/>
    <s v="Low income"/>
    <x v="5"/>
    <n v="0"/>
    <n v="0"/>
    <n v="0"/>
    <n v="980000"/>
    <s v=""/>
    <s v=""/>
    <s v=""/>
    <s v=""/>
  </r>
  <r>
    <x v="66"/>
    <s v="Middle income"/>
    <x v="5"/>
    <n v="49775178"/>
    <n v="2538988.6490000002"/>
    <n v="53802555.684"/>
    <n v="76000"/>
    <n v="654.93655263157893"/>
    <n v="33.407745381578948"/>
    <n v="707.92836426315785"/>
    <n v="0.92514523459342524"/>
  </r>
  <r>
    <x v="67"/>
    <s v="Low income"/>
    <x v="5"/>
    <n v="0"/>
    <n v="0"/>
    <n v="0"/>
    <n v="130000"/>
    <s v=""/>
    <s v=""/>
    <s v=""/>
    <s v=""/>
  </r>
  <r>
    <x v="68"/>
    <s v="Lower middle income"/>
    <x v="5"/>
    <n v="0"/>
    <n v="0"/>
    <n v="0"/>
    <n v="6600"/>
    <s v=""/>
    <s v=""/>
    <s v=""/>
    <s v=""/>
  </r>
  <r>
    <x v="69"/>
    <s v="High income"/>
    <x v="5"/>
    <n v="0"/>
    <n v="0"/>
    <n v="0"/>
    <n v="11000"/>
    <s v=""/>
    <s v=""/>
    <s v=""/>
    <s v=""/>
  </r>
  <r>
    <x v="70"/>
    <s v="Lower middle income"/>
    <x v="5"/>
    <n v="1619212"/>
    <n v="1166608"/>
    <n v="2858199"/>
    <n v="1000"/>
    <n v="1619.212"/>
    <n v="1166.6079999999999"/>
    <n v="2858.1990000000001"/>
    <n v="0.56651478780868647"/>
  </r>
  <r>
    <x v="71"/>
    <s v="Middle income"/>
    <x v="5"/>
    <n v="0"/>
    <n v="0"/>
    <n v="0"/>
    <n v="500"/>
    <s v=""/>
    <s v=""/>
    <s v=""/>
    <s v=""/>
  </r>
  <r>
    <x v="72"/>
    <s v="Lower middle income"/>
    <x v="5"/>
    <n v="0"/>
    <n v="0"/>
    <n v="0"/>
    <n v="19000"/>
    <s v=""/>
    <s v=""/>
    <s v=""/>
    <s v=""/>
  </r>
  <r>
    <x v="73"/>
    <s v="Low income"/>
    <x v="5"/>
    <n v="12217622"/>
    <n v="339379363.60000002"/>
    <n v="353836435.60000002"/>
    <n v="1900000"/>
    <n v="6.4303273684210529"/>
    <n v="178.62071768421055"/>
    <n v="186.22970294736842"/>
    <n v="3.4529010499675064E-2"/>
  </r>
  <r>
    <x v="74"/>
    <s v="Lower middle income"/>
    <x v="5"/>
    <n v="0"/>
    <n v="0"/>
    <n v="0"/>
    <n v="240000"/>
    <s v=""/>
    <s v=""/>
    <s v=""/>
    <s v=""/>
  </r>
  <r>
    <x v="75"/>
    <s v="Middle income"/>
    <x v="5"/>
    <n v="111050386"/>
    <n v="87408615"/>
    <n v="414406653"/>
    <n v="200000"/>
    <n v="555.25193000000002"/>
    <n v="437.04307499999999"/>
    <n v="2072.033265"/>
    <n v="0.26797442848968933"/>
  </r>
  <r>
    <x v="76"/>
    <s v="Lower middle income"/>
    <x v="5"/>
    <n v="1983775"/>
    <n v="15415082"/>
    <n v="18815087"/>
    <n v="29000"/>
    <n v="68.406034482758628"/>
    <n v="531.55455172413792"/>
    <n v="648.79610344827586"/>
    <n v="0.1054353349522115"/>
  </r>
  <r>
    <x v="77"/>
    <s v="Lower middle income"/>
    <x v="5"/>
    <n v="0"/>
    <n v="0"/>
    <n v="0"/>
    <n v="8800"/>
    <s v=""/>
    <s v=""/>
    <s v=""/>
    <s v=""/>
  </r>
  <r>
    <x v="78"/>
    <s v="Low income"/>
    <x v="5"/>
    <n v="4322818"/>
    <n v="6570916.6749999998"/>
    <n v="10899296.803981001"/>
    <n v="35000"/>
    <n v="123.50908571428572"/>
    <n v="187.74047642857141"/>
    <n v="311.40848011374288"/>
    <n v="0.39661439428102169"/>
  </r>
  <r>
    <x v="79"/>
    <s v="Lower middle income"/>
    <x v="5"/>
    <n v="0"/>
    <n v="0"/>
    <n v="0"/>
    <n v="1500000"/>
    <s v=""/>
    <s v=""/>
    <s v=""/>
    <s v=""/>
  </r>
  <r>
    <x v="80"/>
    <s v="High income"/>
    <x v="5"/>
    <n v="4313471"/>
    <n v="11390"/>
    <n v="4324861"/>
    <n v="2100"/>
    <n v="2054.0338095238094"/>
    <n v="5.4238095238095241"/>
    <n v="2059.4576190476191"/>
    <n v="0.99736638934754196"/>
  </r>
  <r>
    <x v="81"/>
    <s v="Lower middle income"/>
    <x v="5"/>
    <n v="0"/>
    <n v="0"/>
    <n v="0"/>
    <n v="120000"/>
    <s v=""/>
    <s v=""/>
    <s v=""/>
    <s v=""/>
  </r>
  <r>
    <x v="82"/>
    <s v="Lower middle income"/>
    <x v="5"/>
    <n v="0"/>
    <n v="0"/>
    <n v="0"/>
    <n v="40000"/>
    <s v=""/>
    <s v=""/>
    <s v=""/>
    <s v=""/>
  </r>
  <r>
    <x v="83"/>
    <s v="Middle income"/>
    <x v="5"/>
    <n v="0"/>
    <n v="0"/>
    <n v="0"/>
    <n v="21000"/>
    <s v=""/>
    <s v=""/>
    <s v=""/>
    <s v=""/>
  </r>
  <r>
    <x v="84"/>
    <s v="Middle income"/>
    <x v="5"/>
    <n v="78148248"/>
    <n v="0"/>
    <n v="78148248"/>
    <n v="67000"/>
    <n v="1166.3917611940299"/>
    <n v="0"/>
    <n v="1166.3917611940299"/>
    <n v="1"/>
  </r>
  <r>
    <x v="85"/>
    <s v="Lower middle income"/>
    <x v="5"/>
    <n v="0"/>
    <n v="0"/>
    <n v="0"/>
    <n v="41000"/>
    <s v=""/>
    <s v=""/>
    <s v=""/>
    <s v=""/>
  </r>
  <r>
    <x v="86"/>
    <s v="Lower middle income"/>
    <x v="5"/>
    <n v="2332485"/>
    <n v="6817017.0899999999"/>
    <n v="9166145.8200000003"/>
    <n v="14000"/>
    <n v="166.60607142857143"/>
    <n v="486.92979214285714"/>
    <n v="654.72470142857139"/>
    <n v="0.25446736783421586"/>
  </r>
  <r>
    <x v="87"/>
    <s v="High income"/>
    <x v="5"/>
    <n v="98535201"/>
    <n v="0"/>
    <n v="98535201"/>
    <n v="17000"/>
    <n v="5796.1882941176473"/>
    <n v="0"/>
    <n v="5796.1882941176473"/>
    <n v="1"/>
  </r>
  <r>
    <x v="88"/>
    <s v="Low income"/>
    <x v="5"/>
    <n v="19877495"/>
    <n v="197712460"/>
    <n v="217589955"/>
    <n v="220000"/>
    <n v="90.352249999999998"/>
    <n v="898.69299999999998"/>
    <n v="989.04525000000001"/>
    <n v="9.1352999268739216E-2"/>
  </r>
  <r>
    <x v="89"/>
    <s v="Lower middle income"/>
    <x v="5"/>
    <n v="2033864"/>
    <n v="13480877.67"/>
    <n v="17191879.879999999"/>
    <n v="43000"/>
    <n v="47.299162790697672"/>
    <n v="313.50878302325583"/>
    <n v="399.81115999999997"/>
    <n v="0.11830375818098143"/>
  </r>
  <r>
    <x v="90"/>
    <s v="Middle income"/>
    <x v="5"/>
    <n v="0"/>
    <n v="0"/>
    <n v="0"/>
    <n v="2400"/>
    <s v=""/>
    <s v=""/>
    <s v=""/>
    <s v=""/>
  </r>
  <r>
    <x v="91"/>
    <s v="High income"/>
    <x v="5"/>
    <n v="3497367"/>
    <n v="36177.416969999998"/>
    <n v="3560042.9409599998"/>
    <s v=""/>
    <s v=""/>
    <s v=""/>
    <s v=""/>
    <s v=""/>
  </r>
  <r>
    <x v="92"/>
    <s v="Low income"/>
    <x v="5"/>
    <n v="0"/>
    <n v="0"/>
    <n v="0"/>
    <n v="70000"/>
    <s v=""/>
    <s v=""/>
    <s v=""/>
    <s v=""/>
  </r>
  <r>
    <x v="93"/>
    <s v="High income"/>
    <x v="5"/>
    <n v="23202747"/>
    <n v="0"/>
    <n v="23202747"/>
    <n v="7600"/>
    <n v="3052.9930263157894"/>
    <n v="0"/>
    <n v="3052.9930263157894"/>
    <n v="1"/>
  </r>
  <r>
    <x v="94"/>
    <s v="Low income"/>
    <x v="5"/>
    <n v="0"/>
    <n v="0"/>
    <n v="0"/>
    <n v="13000"/>
    <s v=""/>
    <s v=""/>
    <s v=""/>
    <s v=""/>
  </r>
  <r>
    <x v="95"/>
    <s v="Middle income"/>
    <x v="5"/>
    <n v="1344843914"/>
    <n v="500935500.80000001"/>
    <n v="1845779414.8"/>
    <n v="6800000"/>
    <n v="197.77116382352941"/>
    <n v="73.666985411764713"/>
    <n v="271.43814923529413"/>
    <n v="0.72860489352988089"/>
  </r>
  <r>
    <x v="96"/>
    <s v="Lower middle income"/>
    <x v="5"/>
    <n v="0"/>
    <n v="0"/>
    <n v="0"/>
    <n v="3800"/>
    <s v=""/>
    <s v=""/>
    <s v=""/>
    <s v=""/>
  </r>
  <r>
    <x v="97"/>
    <s v="Low income"/>
    <x v="5"/>
    <n v="0"/>
    <n v="0"/>
    <n v="0"/>
    <n v="44000"/>
    <s v=""/>
    <s v=""/>
    <s v=""/>
    <s v=""/>
  </r>
  <r>
    <x v="98"/>
    <s v="Middle income"/>
    <x v="5"/>
    <n v="0"/>
    <n v="0"/>
    <n v="0"/>
    <n v="5300"/>
    <s v=""/>
    <s v=""/>
    <s v=""/>
    <s v=""/>
  </r>
  <r>
    <x v="99"/>
    <s v="Low income"/>
    <x v="5"/>
    <n v="0"/>
    <n v="0"/>
    <n v="0"/>
    <n v="8800"/>
    <s v=""/>
    <s v=""/>
    <s v=""/>
    <s v=""/>
  </r>
  <r>
    <x v="100"/>
    <s v="Middle income"/>
    <x v="5"/>
    <n v="0"/>
    <n v="0"/>
    <n v="0"/>
    <n v="530000"/>
    <s v=""/>
    <s v=""/>
    <s v=""/>
    <s v=""/>
  </r>
  <r>
    <x v="101"/>
    <s v="Middle income"/>
    <x v="5"/>
    <n v="0"/>
    <n v="0"/>
    <n v="0"/>
    <s v=""/>
    <s v=""/>
    <s v=""/>
    <s v=""/>
    <s v=""/>
  </r>
  <r>
    <x v="102"/>
    <s v="Low income"/>
    <x v="5"/>
    <n v="2197218"/>
    <n v="15356577.67"/>
    <n v="25321421.379000001"/>
    <n v="120000"/>
    <n v="18.31015"/>
    <n v="127.97148058333333"/>
    <n v="211.011844825"/>
    <n v="8.6773090938024308E-2"/>
  </r>
  <r>
    <x v="103"/>
    <s v="High income"/>
    <x v="5"/>
    <n v="0"/>
    <n v="0"/>
    <n v="0"/>
    <n v="11000"/>
    <s v=""/>
    <s v=""/>
    <s v=""/>
    <s v=""/>
  </r>
  <r>
    <x v="104"/>
    <s v="Lower middle income"/>
    <x v="5"/>
    <n v="0"/>
    <n v="0"/>
    <n v="0"/>
    <n v="4700"/>
    <s v=""/>
    <s v=""/>
    <s v=""/>
    <s v=""/>
  </r>
  <r>
    <x v="105"/>
    <s v="Low income"/>
    <x v="5"/>
    <n v="0"/>
    <n v="0"/>
    <n v="0"/>
    <n v="1300000"/>
    <s v=""/>
    <s v=""/>
    <s v=""/>
    <s v=""/>
  </r>
  <r>
    <x v="106"/>
    <s v="Lower middle income"/>
    <x v="5"/>
    <n v="0"/>
    <n v="0"/>
    <n v="0"/>
    <n v="240000"/>
    <s v=""/>
    <s v=""/>
    <s v=""/>
    <s v=""/>
  </r>
  <r>
    <x v="107"/>
    <s v="Lower middle income"/>
    <x v="5"/>
    <n v="0"/>
    <n v="0"/>
    <n v="0"/>
    <n v="1500000"/>
    <s v=""/>
    <s v=""/>
    <s v=""/>
    <s v=""/>
  </r>
  <r>
    <x v="108"/>
    <s v="Lower middle income"/>
    <x v="5"/>
    <n v="11631595"/>
    <n v="7481521.176"/>
    <n v="19113116.175999999"/>
    <n v="33000"/>
    <n v="352.47257575757578"/>
    <n v="226.71276290909091"/>
    <n v="579.18533866666667"/>
    <n v="0.60856612249370345"/>
  </r>
  <r>
    <x v="109"/>
    <s v="Middle income"/>
    <x v="5"/>
    <n v="0"/>
    <n v="0"/>
    <n v="0"/>
    <n v="130000"/>
    <s v=""/>
    <s v=""/>
    <s v=""/>
    <s v=""/>
  </r>
  <r>
    <x v="110"/>
    <s v="Lower middle income"/>
    <x v="5"/>
    <n v="0"/>
    <n v="0"/>
    <n v="0"/>
    <n v="230000"/>
    <s v=""/>
    <s v=""/>
    <s v=""/>
    <s v=""/>
  </r>
  <r>
    <x v="111"/>
    <s v="Low income"/>
    <x v="5"/>
    <n v="0"/>
    <n v="0"/>
    <n v="0"/>
    <n v="8300"/>
    <s v=""/>
    <s v=""/>
    <s v=""/>
    <s v=""/>
  </r>
  <r>
    <x v="112"/>
    <s v="Lower middle income"/>
    <x v="5"/>
    <n v="0"/>
    <n v="0"/>
    <n v="0"/>
    <n v="1100000"/>
    <s v=""/>
    <s v=""/>
    <s v=""/>
    <s v=""/>
  </r>
  <r>
    <x v="113"/>
    <s v="Lower middle income"/>
    <x v="5"/>
    <n v="0"/>
    <n v="0"/>
    <n v="0"/>
    <n v="1300000"/>
    <s v=""/>
    <s v=""/>
    <s v=""/>
    <s v=""/>
  </r>
  <r>
    <x v="0"/>
    <s v="Low income"/>
    <x v="6"/>
    <n v="470000"/>
    <n v="3352240"/>
    <n v="3822240"/>
    <n v="7600"/>
    <n v="61.842105263157897"/>
    <n v="441.08421052631581"/>
    <n v="502.92631578947368"/>
    <n v="0.12296454435095651"/>
  </r>
  <r>
    <x v="1"/>
    <s v="Middle income"/>
    <x v="6"/>
    <n v="0"/>
    <n v="0"/>
    <n v="0"/>
    <n v="1200"/>
    <s v=""/>
    <s v=""/>
    <s v=""/>
    <s v=""/>
  </r>
  <r>
    <x v="2"/>
    <s v="Lower middle income"/>
    <x v="6"/>
    <n v="0"/>
    <n v="0"/>
    <n v="0"/>
    <n v="15000"/>
    <s v=""/>
    <s v=""/>
    <s v=""/>
    <s v=""/>
  </r>
  <r>
    <x v="3"/>
    <s v="Lower middle income"/>
    <x v="6"/>
    <n v="0"/>
    <n v="0"/>
    <n v="0"/>
    <n v="290000"/>
    <s v=""/>
    <s v=""/>
    <s v=""/>
    <s v=""/>
  </r>
  <r>
    <x v="4"/>
    <s v="Middle income"/>
    <x v="6"/>
    <n v="0"/>
    <n v="0"/>
    <n v="0"/>
    <n v="120000"/>
    <s v=""/>
    <s v=""/>
    <s v=""/>
    <s v=""/>
  </r>
  <r>
    <x v="5"/>
    <s v="Middle income"/>
    <x v="6"/>
    <n v="0"/>
    <n v="0"/>
    <n v="0"/>
    <n v="3400"/>
    <s v=""/>
    <s v=""/>
    <s v=""/>
    <s v=""/>
  </r>
  <r>
    <x v="6"/>
    <s v="Middle income"/>
    <x v="6"/>
    <n v="0"/>
    <n v="0"/>
    <n v="0"/>
    <n v="9500"/>
    <s v=""/>
    <s v=""/>
    <s v=""/>
    <s v=""/>
  </r>
  <r>
    <x v="7"/>
    <s v="Upper Middle Income"/>
    <x v="6"/>
    <n v="0"/>
    <n v="0"/>
    <n v="0"/>
    <s v=""/>
    <s v=""/>
    <s v=""/>
    <s v=""/>
    <s v=""/>
  </r>
  <r>
    <x v="8"/>
    <s v="Lower middle income"/>
    <x v="6"/>
    <n v="2623453"/>
    <n v="10135868.98"/>
    <n v="12759321.98"/>
    <s v=""/>
    <s v=""/>
    <s v=""/>
    <s v=""/>
    <s v=""/>
  </r>
  <r>
    <x v="9"/>
    <s v="High income"/>
    <x v="6"/>
    <n v="0"/>
    <n v="0"/>
    <n v="0"/>
    <n v="2800"/>
    <s v=""/>
    <s v=""/>
    <s v=""/>
    <s v=""/>
  </r>
  <r>
    <x v="10"/>
    <s v="Middle income"/>
    <x v="6"/>
    <n v="0"/>
    <n v="0"/>
    <n v="0"/>
    <n v="22000"/>
    <s v=""/>
    <s v=""/>
    <s v=""/>
    <s v=""/>
  </r>
  <r>
    <x v="11"/>
    <s v="Upper Middle Income"/>
    <x v="6"/>
    <n v="0"/>
    <n v="0"/>
    <n v="0"/>
    <s v=""/>
    <s v=""/>
    <s v=""/>
    <s v=""/>
    <s v=""/>
  </r>
  <r>
    <x v="12"/>
    <s v="Lower middle income"/>
    <x v="6"/>
    <n v="4432696"/>
    <n v="14154508.805190001"/>
    <n v="18587204.805190001"/>
    <n v="72000"/>
    <n v="61.565222222222225"/>
    <n v="196.59040007208336"/>
    <n v="258.15562229430554"/>
    <n v="0.23848104362428307"/>
  </r>
  <r>
    <x v="13"/>
    <s v="Lower middle income"/>
    <x v="6"/>
    <n v="0"/>
    <n v="0"/>
    <n v="0"/>
    <n v="17000"/>
    <s v=""/>
    <s v=""/>
    <s v=""/>
    <s v=""/>
  </r>
  <r>
    <x v="14"/>
    <s v="Middle income"/>
    <x v="6"/>
    <n v="52900000"/>
    <n v="106700000"/>
    <n v="159600000"/>
    <n v="370000"/>
    <n v="142.97297297297297"/>
    <n v="288.37837837837839"/>
    <n v="431.35135135135135"/>
    <n v="0.331453634085213"/>
  </r>
  <r>
    <x v="15"/>
    <s v="Middle income"/>
    <x v="6"/>
    <n v="0"/>
    <n v="0"/>
    <n v="0"/>
    <n v="800000"/>
    <s v=""/>
    <s v=""/>
    <s v=""/>
    <s v=""/>
  </r>
  <r>
    <x v="16"/>
    <s v="Middle income"/>
    <x v="6"/>
    <n v="9865382"/>
    <n v="3060149.9550000001"/>
    <n v="12925531.955"/>
    <n v="2500"/>
    <n v="3946.1527999999998"/>
    <n v="1224.059982"/>
    <n v="5170.2127819999996"/>
    <n v="0.76324765853708343"/>
  </r>
  <r>
    <x v="17"/>
    <s v="Low income"/>
    <x v="6"/>
    <n v="0"/>
    <n v="0"/>
    <n v="0"/>
    <n v="110000"/>
    <s v=""/>
    <s v=""/>
    <s v=""/>
    <s v=""/>
  </r>
  <r>
    <x v="18"/>
    <s v="Low income"/>
    <x v="6"/>
    <n v="0"/>
    <n v="0"/>
    <n v="0"/>
    <n v="89000"/>
    <s v=""/>
    <s v=""/>
    <s v=""/>
    <s v=""/>
  </r>
  <r>
    <x v="19"/>
    <s v="Lower middle income"/>
    <x v="6"/>
    <n v="0"/>
    <n v="0"/>
    <n v="0"/>
    <n v="2300"/>
    <s v=""/>
    <s v=""/>
    <s v=""/>
    <s v=""/>
  </r>
  <r>
    <x v="20"/>
    <s v="Lower middle income"/>
    <x v="6"/>
    <n v="8157098"/>
    <n v="35165437"/>
    <n v="43322535"/>
    <n v="78000"/>
    <n v="104.57817948717948"/>
    <n v="450.83893589743587"/>
    <n v="555.41711538461539"/>
    <n v="0.18828764290916955"/>
  </r>
  <r>
    <x v="21"/>
    <s v="Lower middle income"/>
    <x v="6"/>
    <n v="0"/>
    <n v="0"/>
    <n v="0"/>
    <n v="520000"/>
    <s v=""/>
    <s v=""/>
    <s v=""/>
    <s v=""/>
  </r>
  <r>
    <x v="22"/>
    <s v="Low income"/>
    <x v="6"/>
    <n v="0"/>
    <n v="0"/>
    <n v="0"/>
    <n v="110000"/>
    <s v=""/>
    <s v=""/>
    <s v=""/>
    <s v=""/>
  </r>
  <r>
    <x v="23"/>
    <s v="Low income"/>
    <x v="6"/>
    <n v="0"/>
    <n v="0"/>
    <n v="0"/>
    <n v="110000"/>
    <s v=""/>
    <s v=""/>
    <s v=""/>
    <s v=""/>
  </r>
  <r>
    <x v="24"/>
    <s v="High income"/>
    <x v="6"/>
    <n v="124509458"/>
    <n v="55427.360000000001"/>
    <n v="172772050.00999999"/>
    <n v="55000"/>
    <n v="2263.8083272727272"/>
    <n v="1.0077701818181819"/>
    <n v="3141.3100001818179"/>
    <n v="0.72065740953350632"/>
  </r>
  <r>
    <x v="25"/>
    <s v="Middle income"/>
    <x v="6"/>
    <n v="0"/>
    <n v="0"/>
    <n v="0"/>
    <n v="160000"/>
    <s v=""/>
    <s v=""/>
    <s v=""/>
    <s v=""/>
  </r>
  <r>
    <x v="26"/>
    <s v="Lower middle income"/>
    <x v="6"/>
    <n v="0"/>
    <n v="0"/>
    <n v="0"/>
    <n v="200"/>
    <s v=""/>
    <s v=""/>
    <s v=""/>
    <s v=""/>
  </r>
  <r>
    <x v="27"/>
    <s v="Lower middle income"/>
    <x v="6"/>
    <n v="0"/>
    <n v="0"/>
    <n v="0"/>
    <n v="93000"/>
    <s v=""/>
    <s v=""/>
    <s v=""/>
    <s v=""/>
  </r>
  <r>
    <x v="28"/>
    <s v="Middle income"/>
    <x v="6"/>
    <n v="0"/>
    <n v="0"/>
    <n v="0"/>
    <n v="11000"/>
    <s v=""/>
    <s v=""/>
    <s v=""/>
    <s v=""/>
  </r>
  <r>
    <x v="29"/>
    <s v="Lower middle income"/>
    <x v="6"/>
    <n v="0"/>
    <n v="0"/>
    <n v="0"/>
    <n v="460000"/>
    <s v=""/>
    <s v=""/>
    <s v=""/>
    <s v=""/>
  </r>
  <r>
    <x v="30"/>
    <s v="Middle income"/>
    <x v="6"/>
    <n v="0"/>
    <n v="0"/>
    <n v="0"/>
    <n v="27000"/>
    <s v=""/>
    <s v=""/>
    <s v=""/>
    <s v=""/>
  </r>
  <r>
    <x v="31"/>
    <s v="Low income"/>
    <x v="6"/>
    <n v="23387661"/>
    <n v="59085129"/>
    <n v="82833995.599999994"/>
    <n v="510000"/>
    <n v="45.858158823529415"/>
    <n v="115.85319411764706"/>
    <n v="162.41959921568628"/>
    <n v="0.28234375066171502"/>
  </r>
  <r>
    <x v="32"/>
    <s v="Lower middle income"/>
    <x v="6"/>
    <n v="0"/>
    <n v="0"/>
    <n v="0"/>
    <n v="8100"/>
    <s v=""/>
    <s v=""/>
    <s v=""/>
    <s v=""/>
  </r>
  <r>
    <x v="33"/>
    <s v="Middle income"/>
    <x v="6"/>
    <n v="10422341"/>
    <n v="8695132.1290000007"/>
    <n v="19117473.129000001"/>
    <n v="73000"/>
    <n v="142.77179452054796"/>
    <n v="119.11139902739727"/>
    <n v="261.88319354794521"/>
    <n v="0.54517356607081968"/>
  </r>
  <r>
    <x v="34"/>
    <s v="Middle income"/>
    <x v="6"/>
    <n v="0"/>
    <n v="0"/>
    <n v="0"/>
    <n v="40000"/>
    <s v=""/>
    <s v=""/>
    <s v=""/>
    <s v=""/>
  </r>
  <r>
    <x v="35"/>
    <s v="Lower middle income"/>
    <x v="6"/>
    <n v="54199144"/>
    <n v="12335447"/>
    <n v="69971303"/>
    <n v="28000"/>
    <n v="1935.6837142857144"/>
    <n v="440.55167857142857"/>
    <n v="2498.9751071428573"/>
    <n v="0.77459103484181224"/>
  </r>
  <r>
    <x v="36"/>
    <s v="Middle income"/>
    <x v="6"/>
    <n v="0"/>
    <n v="0"/>
    <n v="0"/>
    <n v="51000"/>
    <s v=""/>
    <s v=""/>
    <s v=""/>
    <s v=""/>
  </r>
  <r>
    <x v="37"/>
    <s v="Low income"/>
    <x v="6"/>
    <n v="0"/>
    <n v="0"/>
    <n v="0"/>
    <n v="15000"/>
    <s v=""/>
    <s v=""/>
    <s v=""/>
    <s v=""/>
  </r>
  <r>
    <x v="38"/>
    <s v="Lower middle income"/>
    <x v="6"/>
    <n v="0"/>
    <n v="0"/>
    <n v="0"/>
    <n v="200000"/>
    <s v=""/>
    <s v=""/>
    <s v=""/>
    <s v=""/>
  </r>
  <r>
    <x v="39"/>
    <s v="Low income"/>
    <x v="6"/>
    <n v="0"/>
    <n v="0"/>
    <n v="0"/>
    <n v="670000"/>
    <s v=""/>
    <s v=""/>
    <s v=""/>
    <s v=""/>
  </r>
  <r>
    <x v="40"/>
    <s v="Middle income"/>
    <x v="6"/>
    <n v="0"/>
    <n v="0"/>
    <n v="0"/>
    <n v="1000"/>
    <s v=""/>
    <s v=""/>
    <s v=""/>
    <s v=""/>
  </r>
  <r>
    <x v="41"/>
    <s v="Middle income"/>
    <x v="6"/>
    <n v="0"/>
    <n v="0"/>
    <n v="0"/>
    <n v="50000"/>
    <s v=""/>
    <s v=""/>
    <s v=""/>
    <s v=""/>
  </r>
  <r>
    <x v="42"/>
    <s v="Low income"/>
    <x v="6"/>
    <n v="8800000"/>
    <n v="0"/>
    <n v="16000000"/>
    <n v="25000"/>
    <n v="352"/>
    <s v=""/>
    <n v="640"/>
    <n v="0.55000000000000004"/>
  </r>
  <r>
    <x v="43"/>
    <s v="Middle income"/>
    <x v="6"/>
    <n v="8753885"/>
    <n v="5079545.8099999996"/>
    <n v="15953309.810000001"/>
    <n v="6000"/>
    <n v="1458.9808333333333"/>
    <n v="846.59096833333331"/>
    <n v="2658.8849683333333"/>
    <n v="0.54871904979321651"/>
  </r>
  <r>
    <x v="44"/>
    <s v="Lower middle income"/>
    <x v="6"/>
    <n v="4679195"/>
    <n v="45154574.829999998"/>
    <n v="92306722.480000004"/>
    <n v="330000"/>
    <n v="14.179378787878788"/>
    <n v="136.83204493939394"/>
    <n v="279.71734084848487"/>
    <n v="5.0691811758497178E-2"/>
  </r>
  <r>
    <x v="45"/>
    <s v="Middle income"/>
    <x v="6"/>
    <n v="0"/>
    <n v="0"/>
    <n v="0"/>
    <n v="37000"/>
    <s v=""/>
    <s v=""/>
    <s v=""/>
    <s v=""/>
  </r>
  <r>
    <x v="46"/>
    <s v="Low income"/>
    <x v="6"/>
    <n v="0"/>
    <n v="0"/>
    <n v="0"/>
    <n v="100000"/>
    <s v=""/>
    <s v=""/>
    <s v=""/>
    <s v=""/>
  </r>
  <r>
    <x v="47"/>
    <s v="Low income"/>
    <x v="6"/>
    <n v="0"/>
    <n v="0"/>
    <n v="0"/>
    <n v="39000"/>
    <s v=""/>
    <s v=""/>
    <s v=""/>
    <s v=""/>
  </r>
  <r>
    <x v="48"/>
    <s v="Middle income"/>
    <x v="6"/>
    <n v="0"/>
    <n v="0"/>
    <n v="0"/>
    <n v="8100"/>
    <s v=""/>
    <s v=""/>
    <s v=""/>
    <s v=""/>
  </r>
  <r>
    <x v="49"/>
    <s v="Low income"/>
    <x v="6"/>
    <n v="2664832"/>
    <n v="125140938"/>
    <n v="127805770"/>
    <n v="150000"/>
    <n v="17.765546666666665"/>
    <n v="834.27292"/>
    <n v="852.03846666666664"/>
    <n v="2.0850639216054172E-2"/>
  </r>
  <r>
    <x v="50"/>
    <s v="Lower middle income"/>
    <x v="6"/>
    <n v="0"/>
    <n v="0"/>
    <n v="0"/>
    <n v="24000"/>
    <s v=""/>
    <s v=""/>
    <s v=""/>
    <s v=""/>
  </r>
  <r>
    <x v="51"/>
    <s v="Lower middle income"/>
    <x v="6"/>
    <n v="0"/>
    <n v="0"/>
    <n v="0"/>
    <s v=""/>
    <s v=""/>
    <s v=""/>
    <s v=""/>
    <s v=""/>
  </r>
  <r>
    <x v="52"/>
    <s v="Upper Middle Income"/>
    <x v="6"/>
    <n v="55350175"/>
    <n v="59234913"/>
    <n v="114585088"/>
    <s v=""/>
    <s v=""/>
    <s v=""/>
    <s v=""/>
    <s v=""/>
  </r>
  <r>
    <x v="53"/>
    <s v="Middle income"/>
    <x v="6"/>
    <n v="0"/>
    <n v="0"/>
    <n v="0"/>
    <n v="55000"/>
    <s v=""/>
    <s v=""/>
    <s v=""/>
    <s v=""/>
  </r>
  <r>
    <x v="54"/>
    <s v="Middle income"/>
    <x v="6"/>
    <n v="8456178"/>
    <n v="6948925"/>
    <n v="16847596"/>
    <n v="31000"/>
    <n v="272.77993548387099"/>
    <n v="224.15887096774193"/>
    <n v="543.47083870967742"/>
    <n v="0.50192193592486434"/>
  </r>
  <r>
    <x v="55"/>
    <s v="Middle income"/>
    <x v="6"/>
    <n v="32728769"/>
    <n v="1266991.3859999999"/>
    <n v="33995760.386"/>
    <n v="23000"/>
    <n v="1422.989956521739"/>
    <n v="55.086582"/>
    <n v="1478.0765385217392"/>
    <n v="0.96273090021772922"/>
  </r>
  <r>
    <x v="56"/>
    <s v="Lower middle income"/>
    <x v="6"/>
    <n v="0"/>
    <n v="0"/>
    <n v="0"/>
    <n v="1500000"/>
    <s v=""/>
    <s v=""/>
    <s v=""/>
    <s v=""/>
  </r>
  <r>
    <x v="57"/>
    <s v="Lower middle income"/>
    <x v="6"/>
    <n v="0"/>
    <n v="0"/>
    <n v="0"/>
    <n v="7500"/>
    <s v=""/>
    <s v=""/>
    <s v=""/>
    <s v=""/>
  </r>
  <r>
    <x v="58"/>
    <s v="Lower middle income"/>
    <x v="6"/>
    <n v="0"/>
    <n v="0"/>
    <n v="0"/>
    <n v="12000"/>
    <s v=""/>
    <s v=""/>
    <s v=""/>
    <s v=""/>
  </r>
  <r>
    <x v="59"/>
    <s v="High income"/>
    <x v="6"/>
    <n v="0"/>
    <n v="0"/>
    <n v="0"/>
    <n v="4700"/>
    <s v=""/>
    <s v=""/>
    <s v=""/>
    <s v=""/>
  </r>
  <r>
    <x v="60"/>
    <s v="Middle income"/>
    <x v="6"/>
    <n v="0"/>
    <n v="0"/>
    <n v="0"/>
    <n v="2200"/>
    <s v=""/>
    <s v=""/>
    <s v=""/>
    <s v=""/>
  </r>
  <r>
    <x v="61"/>
    <s v="Lower middle income"/>
    <x v="6"/>
    <n v="29662753"/>
    <n v="69640231.769999996"/>
    <n v="99302984.769999996"/>
    <n v="330000"/>
    <n v="89.887130303030304"/>
    <n v="211.03100536363635"/>
    <n v="300.91813566666667"/>
    <n v="0.29870958127495567"/>
  </r>
  <r>
    <x v="62"/>
    <s v="Low income"/>
    <x v="6"/>
    <n v="0"/>
    <n v="10272345.050000001"/>
    <n v="10280475.050000001"/>
    <n v="49000"/>
    <n v="0"/>
    <n v="209.6396948979592"/>
    <n v="209.80561326530614"/>
    <n v="0"/>
  </r>
  <r>
    <x v="63"/>
    <s v="High income"/>
    <x v="6"/>
    <n v="0"/>
    <n v="0"/>
    <n v="0"/>
    <n v="2700"/>
    <s v=""/>
    <s v=""/>
    <s v=""/>
    <s v=""/>
  </r>
  <r>
    <x v="64"/>
    <s v="Low income"/>
    <x v="6"/>
    <n v="2005899"/>
    <n v="3727929"/>
    <n v="5737504"/>
    <n v="23000"/>
    <n v="87.212999999999994"/>
    <n v="162.08386956521738"/>
    <n v="249.45669565217392"/>
    <n v="0.34961178240572899"/>
  </r>
  <r>
    <x v="65"/>
    <s v="Low income"/>
    <x v="6"/>
    <n v="20833777"/>
    <n v="204617297"/>
    <n v="227510308"/>
    <n v="1000000"/>
    <n v="20.833777000000001"/>
    <n v="204.61729700000001"/>
    <n v="227.51030800000001"/>
    <n v="9.1572892600540981E-2"/>
  </r>
  <r>
    <x v="66"/>
    <s v="Middle income"/>
    <x v="6"/>
    <n v="0"/>
    <n v="0"/>
    <n v="0"/>
    <n v="78000"/>
    <s v=""/>
    <s v=""/>
    <s v=""/>
    <s v=""/>
  </r>
  <r>
    <x v="67"/>
    <s v="Low income"/>
    <x v="6"/>
    <n v="0"/>
    <n v="0"/>
    <n v="0"/>
    <n v="130000"/>
    <s v=""/>
    <s v=""/>
    <s v=""/>
    <s v=""/>
  </r>
  <r>
    <x v="68"/>
    <s v="Lower middle income"/>
    <x v="6"/>
    <n v="0"/>
    <n v="0"/>
    <n v="0"/>
    <n v="6300"/>
    <s v=""/>
    <s v=""/>
    <s v=""/>
    <s v=""/>
  </r>
  <r>
    <x v="69"/>
    <s v="High income"/>
    <x v="6"/>
    <n v="0"/>
    <n v="0"/>
    <n v="0"/>
    <n v="11000"/>
    <s v=""/>
    <s v=""/>
    <s v=""/>
    <s v=""/>
  </r>
  <r>
    <x v="70"/>
    <s v="Lower middle income"/>
    <x v="6"/>
    <n v="0"/>
    <n v="0"/>
    <n v="0"/>
    <n v="1000"/>
    <s v=""/>
    <s v=""/>
    <s v=""/>
    <s v=""/>
  </r>
  <r>
    <x v="71"/>
    <s v="Middle income"/>
    <x v="6"/>
    <n v="0"/>
    <n v="0"/>
    <n v="0"/>
    <n v="500"/>
    <s v=""/>
    <s v=""/>
    <s v=""/>
    <s v=""/>
  </r>
  <r>
    <x v="72"/>
    <s v="Lower middle income"/>
    <x v="6"/>
    <n v="10409820"/>
    <n v="10841675"/>
    <n v="22099998"/>
    <n v="19000"/>
    <n v="547.88526315789477"/>
    <n v="570.61447368421057"/>
    <n v="1163.1577894736843"/>
    <n v="0.47103262181290695"/>
  </r>
  <r>
    <x v="73"/>
    <s v="Low income"/>
    <x v="6"/>
    <n v="12672580"/>
    <n v="330933461"/>
    <n v="343606041"/>
    <n v="2000000"/>
    <n v="6.33629"/>
    <n v="165.46673050000001"/>
    <n v="171.8030205"/>
    <n v="3.6881132715591576E-2"/>
  </r>
  <r>
    <x v="74"/>
    <s v="Lower middle income"/>
    <x v="6"/>
    <n v="0"/>
    <n v="0"/>
    <n v="0"/>
    <n v="240000"/>
    <s v=""/>
    <s v=""/>
    <s v=""/>
    <s v=""/>
  </r>
  <r>
    <x v="75"/>
    <s v="Middle income"/>
    <x v="6"/>
    <n v="0"/>
    <n v="0"/>
    <n v="0"/>
    <n v="200000"/>
    <s v=""/>
    <s v=""/>
    <s v=""/>
    <s v=""/>
  </r>
  <r>
    <x v="76"/>
    <s v="Lower middle income"/>
    <x v="6"/>
    <n v="0"/>
    <n v="0"/>
    <n v="0"/>
    <n v="29000"/>
    <s v=""/>
    <s v=""/>
    <s v=""/>
    <s v=""/>
  </r>
  <r>
    <x v="77"/>
    <s v="Lower middle income"/>
    <x v="6"/>
    <n v="0"/>
    <n v="0"/>
    <n v="0"/>
    <n v="8900"/>
    <s v=""/>
    <s v=""/>
    <s v=""/>
    <s v=""/>
  </r>
  <r>
    <x v="78"/>
    <s v="Low income"/>
    <x v="6"/>
    <n v="8031919"/>
    <n v="6356658.7230000002"/>
    <n v="14391198.400994999"/>
    <n v="35000"/>
    <n v="229.48339999999999"/>
    <n v="181.61882065714286"/>
    <n v="411.17709717128571"/>
    <n v="0.55811328398090021"/>
  </r>
  <r>
    <x v="79"/>
    <s v="Lower middle income"/>
    <x v="6"/>
    <n v="73299197"/>
    <n v="427677071"/>
    <n v="501736462"/>
    <n v="1600000"/>
    <n v="45.811998125000002"/>
    <n v="267.29816937499999"/>
    <n v="313.58528875000002"/>
    <n v="0.1460910309524206"/>
  </r>
  <r>
    <x v="80"/>
    <s v="High income"/>
    <x v="6"/>
    <n v="0"/>
    <n v="0"/>
    <n v="0"/>
    <n v="2100"/>
    <s v=""/>
    <s v=""/>
    <s v=""/>
    <s v=""/>
  </r>
  <r>
    <x v="81"/>
    <s v="Lower middle income"/>
    <x v="6"/>
    <n v="0"/>
    <n v="0"/>
    <n v="0"/>
    <n v="130000"/>
    <s v=""/>
    <s v=""/>
    <s v=""/>
    <s v=""/>
  </r>
  <r>
    <x v="82"/>
    <s v="Lower middle income"/>
    <x v="6"/>
    <n v="0"/>
    <n v="0"/>
    <n v="0"/>
    <n v="42000"/>
    <s v=""/>
    <s v=""/>
    <s v=""/>
    <s v=""/>
  </r>
  <r>
    <x v="83"/>
    <s v="Middle income"/>
    <x v="6"/>
    <n v="0"/>
    <n v="0"/>
    <n v="0"/>
    <n v="21000"/>
    <s v=""/>
    <s v=""/>
    <s v=""/>
    <s v=""/>
  </r>
  <r>
    <x v="84"/>
    <s v="Middle income"/>
    <x v="6"/>
    <n v="0"/>
    <n v="0"/>
    <n v="0"/>
    <n v="71000"/>
    <s v=""/>
    <s v=""/>
    <s v=""/>
    <s v=""/>
  </r>
  <r>
    <x v="85"/>
    <s v="Lower middle income"/>
    <x v="6"/>
    <n v="0"/>
    <n v="0"/>
    <n v="0"/>
    <n v="50000"/>
    <s v=""/>
    <s v=""/>
    <s v=""/>
    <s v=""/>
  </r>
  <r>
    <x v="86"/>
    <s v="Lower middle income"/>
    <x v="6"/>
    <n v="2387532"/>
    <n v="5032019.87"/>
    <n v="7440285.1299999999"/>
    <n v="14000"/>
    <n v="170.53800000000001"/>
    <n v="359.42999071428574"/>
    <n v="531.44893785714282"/>
    <n v="0.32089254084809521"/>
  </r>
  <r>
    <x v="87"/>
    <s v="High income"/>
    <x v="6"/>
    <n v="0"/>
    <n v="0"/>
    <n v="0"/>
    <n v="17000"/>
    <s v=""/>
    <s v=""/>
    <s v=""/>
    <s v=""/>
  </r>
  <r>
    <x v="88"/>
    <s v="Low income"/>
    <x v="6"/>
    <n v="0"/>
    <n v="0"/>
    <n v="0"/>
    <n v="220000"/>
    <s v=""/>
    <s v=""/>
    <s v=""/>
    <s v=""/>
  </r>
  <r>
    <x v="89"/>
    <s v="Lower middle income"/>
    <x v="6"/>
    <n v="1920965"/>
    <n v="9441653.2709999997"/>
    <n v="12756882.123"/>
    <n v="42000"/>
    <n v="45.737261904761908"/>
    <n v="224.80126835714285"/>
    <n v="303.73528864285714"/>
    <n v="0.15058264092106013"/>
  </r>
  <r>
    <x v="90"/>
    <s v="Middle income"/>
    <x v="6"/>
    <n v="0"/>
    <n v="0"/>
    <n v="0"/>
    <n v="2500"/>
    <s v=""/>
    <s v=""/>
    <s v=""/>
    <s v=""/>
  </r>
  <r>
    <x v="91"/>
    <s v="High income"/>
    <x v="6"/>
    <n v="0"/>
    <n v="0"/>
    <n v="0"/>
    <s v=""/>
    <s v=""/>
    <s v=""/>
    <s v=""/>
    <s v=""/>
  </r>
  <r>
    <x v="92"/>
    <s v="Low income"/>
    <x v="6"/>
    <n v="0"/>
    <n v="0"/>
    <n v="0"/>
    <n v="72000"/>
    <s v=""/>
    <s v=""/>
    <s v=""/>
    <s v=""/>
  </r>
  <r>
    <x v="93"/>
    <s v="High income"/>
    <x v="6"/>
    <n v="0"/>
    <n v="0"/>
    <n v="0"/>
    <n v="7700"/>
    <s v=""/>
    <s v=""/>
    <s v=""/>
    <s v=""/>
  </r>
  <r>
    <x v="94"/>
    <s v="Low income"/>
    <x v="6"/>
    <n v="0"/>
    <n v="0"/>
    <n v="0"/>
    <n v="12000"/>
    <s v=""/>
    <s v=""/>
    <s v=""/>
    <s v=""/>
  </r>
  <r>
    <x v="95"/>
    <s v="Middle income"/>
    <x v="6"/>
    <n v="0"/>
    <n v="0"/>
    <n v="0"/>
    <n v="7000000"/>
    <s v=""/>
    <s v=""/>
    <s v=""/>
    <s v=""/>
  </r>
  <r>
    <x v="96"/>
    <s v="Lower middle income"/>
    <x v="6"/>
    <n v="0"/>
    <n v="0"/>
    <n v="0"/>
    <n v="3800"/>
    <s v=""/>
    <s v=""/>
    <s v=""/>
    <s v=""/>
  </r>
  <r>
    <x v="97"/>
    <s v="Low income"/>
    <x v="6"/>
    <n v="0"/>
    <n v="0"/>
    <n v="0"/>
    <n v="44000"/>
    <s v=""/>
    <s v=""/>
    <s v=""/>
    <s v=""/>
  </r>
  <r>
    <x v="98"/>
    <s v="Middle income"/>
    <x v="6"/>
    <n v="0"/>
    <n v="0"/>
    <n v="0"/>
    <n v="5400"/>
    <s v=""/>
    <s v=""/>
    <s v=""/>
    <s v=""/>
  </r>
  <r>
    <x v="99"/>
    <s v="Low income"/>
    <x v="6"/>
    <n v="0"/>
    <n v="0"/>
    <n v="0"/>
    <n v="9700"/>
    <s v=""/>
    <s v=""/>
    <s v=""/>
    <s v=""/>
  </r>
  <r>
    <x v="100"/>
    <s v="Middle income"/>
    <x v="6"/>
    <n v="0"/>
    <n v="0"/>
    <n v="0"/>
    <n v="520000"/>
    <s v=""/>
    <s v=""/>
    <s v=""/>
    <s v=""/>
  </r>
  <r>
    <x v="101"/>
    <s v="Middle income"/>
    <x v="6"/>
    <n v="0"/>
    <n v="0"/>
    <n v="0"/>
    <s v=""/>
    <s v=""/>
    <s v=""/>
    <s v=""/>
    <s v=""/>
  </r>
  <r>
    <x v="102"/>
    <s v="Low income"/>
    <x v="6"/>
    <n v="1395383"/>
    <n v="14905686.640000001"/>
    <n v="18162646.467999998"/>
    <n v="120000"/>
    <n v="11.628191666666666"/>
    <n v="124.21405533333333"/>
    <n v="151.35538723333332"/>
    <n v="7.6827074868107276E-2"/>
  </r>
  <r>
    <x v="103"/>
    <s v="High income"/>
    <x v="6"/>
    <n v="0"/>
    <n v="0"/>
    <n v="0"/>
    <n v="11000"/>
    <s v=""/>
    <s v=""/>
    <s v=""/>
    <s v=""/>
  </r>
  <r>
    <x v="104"/>
    <s v="Lower middle income"/>
    <x v="6"/>
    <n v="0"/>
    <n v="0"/>
    <n v="0"/>
    <n v="5000"/>
    <s v=""/>
    <s v=""/>
    <s v=""/>
    <s v=""/>
  </r>
  <r>
    <x v="105"/>
    <s v="Low income"/>
    <x v="6"/>
    <n v="0"/>
    <n v="0"/>
    <n v="0"/>
    <n v="1300000"/>
    <s v=""/>
    <s v=""/>
    <s v=""/>
    <s v=""/>
  </r>
  <r>
    <x v="106"/>
    <s v="Lower middle income"/>
    <x v="6"/>
    <n v="29401491"/>
    <n v="65889574.950000003"/>
    <n v="97737794.310000002"/>
    <n v="240000"/>
    <n v="122.5062125"/>
    <n v="274.53989562499999"/>
    <n v="407.240809625"/>
    <n v="0.30082007894249974"/>
  </r>
  <r>
    <x v="107"/>
    <s v="Lower middle income"/>
    <x v="6"/>
    <n v="0"/>
    <n v="0"/>
    <n v="0"/>
    <n v="1500000"/>
    <s v=""/>
    <s v=""/>
    <s v=""/>
    <s v=""/>
  </r>
  <r>
    <x v="108"/>
    <s v="Lower middle income"/>
    <x v="6"/>
    <n v="0"/>
    <n v="0"/>
    <n v="0"/>
    <n v="36000"/>
    <s v=""/>
    <s v=""/>
    <s v=""/>
    <s v=""/>
  </r>
  <r>
    <x v="109"/>
    <s v="Middle income"/>
    <x v="6"/>
    <n v="0"/>
    <n v="0"/>
    <n v="0"/>
    <n v="130000"/>
    <s v=""/>
    <s v=""/>
    <s v=""/>
    <s v=""/>
  </r>
  <r>
    <x v="110"/>
    <s v="Lower middle income"/>
    <x v="6"/>
    <n v="0"/>
    <n v="0"/>
    <n v="0"/>
    <n v="230000"/>
    <s v=""/>
    <s v=""/>
    <s v=""/>
    <s v=""/>
  </r>
  <r>
    <x v="111"/>
    <s v="Low income"/>
    <x v="6"/>
    <n v="0"/>
    <n v="0"/>
    <n v="0"/>
    <n v="8900"/>
    <s v=""/>
    <s v=""/>
    <s v=""/>
    <s v=""/>
  </r>
  <r>
    <x v="112"/>
    <s v="Lower middle income"/>
    <x v="6"/>
    <n v="0"/>
    <n v="0"/>
    <n v="0"/>
    <n v="1100000"/>
    <s v=""/>
    <s v=""/>
    <s v=""/>
    <s v=""/>
  </r>
  <r>
    <x v="113"/>
    <s v="Lower middle income"/>
    <x v="6"/>
    <n v="0"/>
    <n v="0"/>
    <n v="0"/>
    <n v="1300000"/>
    <s v=""/>
    <s v=""/>
    <s v=""/>
    <s v=""/>
  </r>
  <r>
    <x v="0"/>
    <s v="Low income"/>
    <x v="7"/>
    <n v="205664"/>
    <n v="0"/>
    <n v="205664"/>
    <n v="8400"/>
    <n v="24.483809523809523"/>
    <n v="0"/>
    <n v="24.483809523809523"/>
    <n v="1"/>
  </r>
  <r>
    <x v="1"/>
    <s v="Middle income"/>
    <x v="7"/>
    <n v="0"/>
    <n v="0"/>
    <n v="0"/>
    <n v="1300"/>
    <s v=""/>
    <s v=""/>
    <s v=""/>
    <s v=""/>
  </r>
  <r>
    <x v="2"/>
    <s v="Lower middle income"/>
    <x v="7"/>
    <n v="0"/>
    <n v="0"/>
    <n v="0"/>
    <n v="16000"/>
    <s v=""/>
    <s v=""/>
    <s v=""/>
    <s v=""/>
  </r>
  <r>
    <x v="3"/>
    <s v="Lower middle income"/>
    <x v="7"/>
    <n v="2932213"/>
    <n v="16835247.530000001"/>
    <n v="19767460.530000001"/>
    <n v="300000"/>
    <n v="9.7740433333333332"/>
    <n v="56.117491766666667"/>
    <n v="65.891535099999999"/>
    <n v="0.14833534107984886"/>
  </r>
  <r>
    <x v="4"/>
    <s v="Middle income"/>
    <x v="7"/>
    <n v="0"/>
    <n v="0"/>
    <n v="0"/>
    <n v="120000"/>
    <s v=""/>
    <s v=""/>
    <s v=""/>
    <s v=""/>
  </r>
  <r>
    <x v="5"/>
    <s v="Middle income"/>
    <x v="7"/>
    <n v="1945687"/>
    <n v="2277109.41"/>
    <n v="4222796.41"/>
    <n v="3400"/>
    <n v="572.26088235294117"/>
    <n v="669.73806176470589"/>
    <n v="1241.9989441176472"/>
    <n v="0.46075794594132463"/>
  </r>
  <r>
    <x v="6"/>
    <s v="Middle income"/>
    <x v="7"/>
    <n v="0"/>
    <n v="0"/>
    <n v="0"/>
    <n v="9600"/>
    <s v=""/>
    <s v=""/>
    <s v=""/>
    <s v=""/>
  </r>
  <r>
    <x v="7"/>
    <s v="Upper Middle Income"/>
    <x v="7"/>
    <n v="0"/>
    <n v="0"/>
    <n v="0"/>
    <s v=""/>
    <s v=""/>
    <s v=""/>
    <s v=""/>
    <s v=""/>
  </r>
  <r>
    <x v="8"/>
    <s v="Lower middle income"/>
    <x v="7"/>
    <n v="2310475"/>
    <n v="6826987"/>
    <n v="9137462"/>
    <s v=""/>
    <s v=""/>
    <s v=""/>
    <s v=""/>
    <s v=""/>
  </r>
  <r>
    <x v="9"/>
    <s v="High income"/>
    <x v="7"/>
    <n v="0"/>
    <n v="0"/>
    <n v="0"/>
    <n v="2800"/>
    <s v=""/>
    <s v=""/>
    <s v=""/>
    <s v=""/>
  </r>
  <r>
    <x v="10"/>
    <s v="Middle income"/>
    <x v="7"/>
    <n v="12869113"/>
    <n v="4769901.43"/>
    <n v="17639014.43"/>
    <n v="23000"/>
    <n v="559.52665217391302"/>
    <n v="207.38701869565216"/>
    <n v="766.91367086956518"/>
    <n v="0.72958231601151879"/>
  </r>
  <r>
    <x v="11"/>
    <s v="Upper Middle Income"/>
    <x v="7"/>
    <n v="0"/>
    <n v="0"/>
    <n v="0"/>
    <s v=""/>
    <s v=""/>
    <s v=""/>
    <s v=""/>
    <s v=""/>
  </r>
  <r>
    <x v="12"/>
    <s v="Lower middle income"/>
    <x v="7"/>
    <n v="3028372"/>
    <n v="13765199.890000001"/>
    <n v="16793571.890000001"/>
    <n v="73000"/>
    <n v="41.484547945205478"/>
    <n v="188.56438205479452"/>
    <n v="230.04893000000001"/>
    <n v="0.18032923667676035"/>
  </r>
  <r>
    <x v="13"/>
    <s v="Lower middle income"/>
    <x v="7"/>
    <n v="0"/>
    <n v="0"/>
    <n v="0"/>
    <n v="18000"/>
    <s v=""/>
    <s v=""/>
    <s v=""/>
    <s v=""/>
  </r>
  <r>
    <x v="14"/>
    <s v="Middle income"/>
    <x v="7"/>
    <n v="98266465"/>
    <n v="59476730.879999995"/>
    <n v="157743195.88"/>
    <n v="370000"/>
    <n v="265.58504054054055"/>
    <n v="160.7479212972973"/>
    <n v="426.33296183783784"/>
    <n v="0.62295216254369701"/>
  </r>
  <r>
    <x v="15"/>
    <s v="Middle income"/>
    <x v="7"/>
    <n v="0"/>
    <n v="0"/>
    <n v="0"/>
    <n v="830000"/>
    <s v=""/>
    <s v=""/>
    <s v=""/>
    <s v=""/>
  </r>
  <r>
    <x v="16"/>
    <s v="Middle income"/>
    <x v="7"/>
    <n v="0"/>
    <n v="0"/>
    <n v="0"/>
    <n v="2700"/>
    <s v=""/>
    <s v=""/>
    <s v=""/>
    <s v=""/>
  </r>
  <r>
    <x v="17"/>
    <s v="Low income"/>
    <x v="7"/>
    <n v="0"/>
    <n v="0"/>
    <n v="0"/>
    <n v="110000"/>
    <s v=""/>
    <s v=""/>
    <s v=""/>
    <s v=""/>
  </r>
  <r>
    <x v="18"/>
    <s v="Low income"/>
    <x v="7"/>
    <n v="0"/>
    <n v="0"/>
    <n v="0"/>
    <n v="88000"/>
    <s v=""/>
    <s v=""/>
    <s v=""/>
    <s v=""/>
  </r>
  <r>
    <x v="19"/>
    <s v="Lower middle income"/>
    <x v="7"/>
    <n v="0"/>
    <n v="0"/>
    <n v="0"/>
    <n v="2400"/>
    <s v=""/>
    <s v=""/>
    <s v=""/>
    <s v=""/>
  </r>
  <r>
    <x v="20"/>
    <s v="Lower middle income"/>
    <x v="7"/>
    <n v="0"/>
    <n v="0"/>
    <n v="0"/>
    <n v="76000"/>
    <s v=""/>
    <s v=""/>
    <s v=""/>
    <s v=""/>
  </r>
  <r>
    <x v="21"/>
    <s v="Lower middle income"/>
    <x v="7"/>
    <n v="0"/>
    <n v="0"/>
    <n v="0"/>
    <n v="510000"/>
    <s v=""/>
    <s v=""/>
    <s v=""/>
    <s v=""/>
  </r>
  <r>
    <x v="22"/>
    <s v="Low income"/>
    <x v="7"/>
    <n v="0"/>
    <n v="0"/>
    <n v="0"/>
    <n v="110000"/>
    <s v=""/>
    <s v=""/>
    <s v=""/>
    <s v=""/>
  </r>
  <r>
    <x v="23"/>
    <s v="Low income"/>
    <x v="7"/>
    <n v="0"/>
    <n v="0"/>
    <n v="0"/>
    <n v="120000"/>
    <s v=""/>
    <s v=""/>
    <s v=""/>
    <s v=""/>
  </r>
  <r>
    <x v="24"/>
    <s v="High income"/>
    <x v="7"/>
    <n v="118838480"/>
    <n v="65978074.108599991"/>
    <n v="184816554.10859999"/>
    <n v="60000"/>
    <n v="1980.6413333333333"/>
    <n v="1099.6345684766666"/>
    <n v="3080.2759018100001"/>
    <n v="0.64300776828773332"/>
  </r>
  <r>
    <x v="25"/>
    <s v="Middle income"/>
    <x v="7"/>
    <n v="0"/>
    <n v="0"/>
    <n v="0"/>
    <n v="170000"/>
    <s v=""/>
    <s v=""/>
    <s v=""/>
    <s v=""/>
  </r>
  <r>
    <x v="26"/>
    <s v="Lower middle income"/>
    <x v="7"/>
    <n v="39512"/>
    <n v="796613"/>
    <n v="836125"/>
    <n v="200"/>
    <n v="197.56"/>
    <n v="3983.0650000000001"/>
    <n v="4180.625"/>
    <n v="4.72560920914935E-2"/>
  </r>
  <r>
    <x v="27"/>
    <s v="Lower middle income"/>
    <x v="7"/>
    <n v="0"/>
    <n v="0"/>
    <n v="0"/>
    <n v="95000"/>
    <s v=""/>
    <s v=""/>
    <s v=""/>
    <s v=""/>
  </r>
  <r>
    <x v="28"/>
    <s v="Middle income"/>
    <x v="7"/>
    <n v="0"/>
    <n v="0"/>
    <n v="0"/>
    <n v="12000"/>
    <s v=""/>
    <s v=""/>
    <s v=""/>
    <s v=""/>
  </r>
  <r>
    <x v="29"/>
    <s v="Lower middle income"/>
    <x v="7"/>
    <n v="0"/>
    <n v="0"/>
    <n v="0"/>
    <n v="450000"/>
    <s v=""/>
    <s v=""/>
    <s v=""/>
    <s v=""/>
  </r>
  <r>
    <x v="30"/>
    <s v="Middle income"/>
    <x v="7"/>
    <n v="0"/>
    <n v="0"/>
    <n v="0"/>
    <n v="28000"/>
    <s v=""/>
    <s v=""/>
    <s v=""/>
    <s v=""/>
  </r>
  <r>
    <x v="31"/>
    <s v="Low income"/>
    <x v="7"/>
    <n v="12470267"/>
    <n v="136180595.80000001"/>
    <n v="149439207.09999999"/>
    <n v="510000"/>
    <n v="24.451503921568627"/>
    <n v="267.02077607843137"/>
    <n v="293.01805313725487"/>
    <n v="8.3447090238208316E-2"/>
  </r>
  <r>
    <x v="32"/>
    <s v="Lower middle income"/>
    <x v="7"/>
    <n v="0"/>
    <n v="0"/>
    <n v="0"/>
    <n v="7700"/>
    <s v=""/>
    <s v=""/>
    <s v=""/>
    <s v=""/>
  </r>
  <r>
    <x v="33"/>
    <s v="Middle income"/>
    <x v="7"/>
    <n v="12235681"/>
    <n v="14552900"/>
    <n v="26788581"/>
    <n v="73000"/>
    <n v="167.61206849315067"/>
    <n v="199.35479452054796"/>
    <n v="366.96686301369863"/>
    <n v="0.45674987413480389"/>
  </r>
  <r>
    <x v="34"/>
    <s v="Middle income"/>
    <x v="7"/>
    <n v="0"/>
    <n v="0"/>
    <n v="0"/>
    <n v="42000"/>
    <s v=""/>
    <s v=""/>
    <s v=""/>
    <s v=""/>
  </r>
  <r>
    <x v="35"/>
    <s v="Lower middle income"/>
    <x v="7"/>
    <n v="0"/>
    <n v="0"/>
    <n v="0"/>
    <n v="28000"/>
    <s v=""/>
    <s v=""/>
    <s v=""/>
    <s v=""/>
  </r>
  <r>
    <x v="36"/>
    <s v="Middle income"/>
    <x v="7"/>
    <n v="0"/>
    <n v="0"/>
    <n v="0"/>
    <n v="55000"/>
    <s v=""/>
    <s v=""/>
    <s v=""/>
    <s v=""/>
  </r>
  <r>
    <x v="37"/>
    <s v="Low income"/>
    <x v="7"/>
    <n v="0"/>
    <n v="0"/>
    <n v="0"/>
    <n v="15000"/>
    <s v=""/>
    <s v=""/>
    <s v=""/>
    <s v=""/>
  </r>
  <r>
    <x v="38"/>
    <s v="Lower middle income"/>
    <x v="7"/>
    <n v="0"/>
    <n v="0"/>
    <n v="0"/>
    <n v="200000"/>
    <s v=""/>
    <s v=""/>
    <s v=""/>
    <s v=""/>
  </r>
  <r>
    <x v="39"/>
    <s v="Low income"/>
    <x v="7"/>
    <n v="54400000"/>
    <n v="297200000"/>
    <n v="351600000"/>
    <n v="670000"/>
    <n v="81.194029850746276"/>
    <n v="443.58208955223881"/>
    <n v="524.77611940298505"/>
    <n v="0.15472127417519912"/>
  </r>
  <r>
    <x v="40"/>
    <s v="Middle income"/>
    <x v="7"/>
    <n v="509384"/>
    <n v="158885"/>
    <n v="668269"/>
    <n v="1000"/>
    <n v="509.38400000000001"/>
    <n v="158.88499999999999"/>
    <n v="668.26900000000001"/>
    <n v="0.76224394667416862"/>
  </r>
  <r>
    <x v="41"/>
    <s v="Middle income"/>
    <x v="7"/>
    <n v="0"/>
    <n v="0"/>
    <n v="0"/>
    <n v="50000"/>
    <s v=""/>
    <s v=""/>
    <s v=""/>
    <s v=""/>
  </r>
  <r>
    <x v="42"/>
    <s v="Low income"/>
    <x v="7"/>
    <n v="0"/>
    <n v="0"/>
    <n v="0"/>
    <n v="25000"/>
    <s v=""/>
    <s v=""/>
    <s v=""/>
    <s v=""/>
  </r>
  <r>
    <x v="43"/>
    <s v="Middle income"/>
    <x v="7"/>
    <n v="0"/>
    <n v="0"/>
    <n v="0"/>
    <n v="6800"/>
    <s v=""/>
    <s v=""/>
    <s v=""/>
    <s v=""/>
  </r>
  <r>
    <x v="44"/>
    <s v="Lower middle income"/>
    <x v="7"/>
    <n v="6606220"/>
    <n v="42651032"/>
    <n v="68079469"/>
    <n v="330000"/>
    <n v="20.018848484848483"/>
    <n v="129.2455515151515"/>
    <n v="206.3014212121212"/>
    <n v="9.7036890813587282E-2"/>
  </r>
  <r>
    <x v="45"/>
    <s v="Middle income"/>
    <x v="7"/>
    <n v="10028125"/>
    <n v="11539045.310000001"/>
    <n v="21587237.27"/>
    <n v="37000"/>
    <n v="271.03040540540542"/>
    <n v="311.86608945945949"/>
    <n v="583.43884513513513"/>
    <n v="0.46453952743347043"/>
  </r>
  <r>
    <x v="46"/>
    <s v="Low income"/>
    <x v="7"/>
    <n v="2271695"/>
    <n v="17808743"/>
    <n v="20925838"/>
    <n v="110000"/>
    <n v="20.651772727272729"/>
    <n v="161.89766363636363"/>
    <n v="190.23489090909092"/>
    <n v="0.10855933224753055"/>
  </r>
  <r>
    <x v="47"/>
    <s v="Low income"/>
    <x v="7"/>
    <n v="0"/>
    <n v="0"/>
    <n v="0"/>
    <n v="39000"/>
    <s v=""/>
    <s v=""/>
    <s v=""/>
    <s v=""/>
  </r>
  <r>
    <x v="48"/>
    <s v="Middle income"/>
    <x v="7"/>
    <n v="0"/>
    <n v="0"/>
    <n v="0"/>
    <n v="8300"/>
    <s v=""/>
    <s v=""/>
    <s v=""/>
    <s v=""/>
  </r>
  <r>
    <x v="49"/>
    <s v="Low income"/>
    <x v="7"/>
    <n v="3968260"/>
    <n v="107595576"/>
    <n v="111563836"/>
    <n v="150000"/>
    <n v="26.455066666666667"/>
    <n v="717.30384000000004"/>
    <n v="743.75890666666669"/>
    <n v="3.5569411578856069E-2"/>
  </r>
  <r>
    <x v="50"/>
    <s v="Lower middle income"/>
    <x v="7"/>
    <n v="0"/>
    <n v="0"/>
    <n v="0"/>
    <n v="24000"/>
    <s v=""/>
    <s v=""/>
    <s v=""/>
    <s v=""/>
  </r>
  <r>
    <x v="51"/>
    <s v="Lower middle income"/>
    <x v="7"/>
    <n v="0"/>
    <n v="0"/>
    <n v="0"/>
    <s v=""/>
    <s v=""/>
    <s v=""/>
    <s v=""/>
    <s v=""/>
  </r>
  <r>
    <x v="52"/>
    <s v="Upper Middle Income"/>
    <x v="7"/>
    <n v="103052033"/>
    <n v="70425033"/>
    <n v="173477066"/>
    <s v=""/>
    <s v=""/>
    <s v=""/>
    <s v=""/>
    <s v=""/>
  </r>
  <r>
    <x v="53"/>
    <s v="Middle income"/>
    <x v="7"/>
    <n v="0"/>
    <n v="0"/>
    <n v="0"/>
    <n v="56000"/>
    <s v=""/>
    <s v=""/>
    <s v=""/>
    <s v=""/>
  </r>
  <r>
    <x v="54"/>
    <s v="Middle income"/>
    <x v="7"/>
    <n v="2750285"/>
    <n v="15280668.73"/>
    <n v="19487738.73"/>
    <n v="31000"/>
    <n v="88.718870967741935"/>
    <n v="492.92479774193549"/>
    <n v="628.63673322580644"/>
    <n v="0.14112899593456321"/>
  </r>
  <r>
    <x v="55"/>
    <s v="Middle income"/>
    <x v="7"/>
    <n v="27221762"/>
    <n v="4535076.2740000002"/>
    <n v="31756838.274"/>
    <n v="25000"/>
    <n v="1088.87048"/>
    <n v="181.40305096"/>
    <n v="1270.27353096"/>
    <n v="0.85719370943445072"/>
  </r>
  <r>
    <x v="56"/>
    <s v="Lower middle income"/>
    <x v="7"/>
    <n v="260401897"/>
    <n v="603481079"/>
    <n v="948002181.07000005"/>
    <n v="1500000"/>
    <n v="173.60126466666668"/>
    <n v="402.32071933333333"/>
    <n v="632.00145404666671"/>
    <n v="0.27468491338921514"/>
  </r>
  <r>
    <x v="57"/>
    <s v="Lower middle income"/>
    <x v="7"/>
    <n v="1812881"/>
    <n v="20207605.66"/>
    <n v="22020486.66"/>
    <n v="8200"/>
    <n v="221.08304878048781"/>
    <n v="2464.3421536585365"/>
    <n v="2685.4252024390244"/>
    <n v="8.2327017926133339E-2"/>
  </r>
  <r>
    <x v="58"/>
    <s v="Lower middle income"/>
    <x v="7"/>
    <n v="2099088"/>
    <n v="6173696.1869999999"/>
    <n v="8272784.1869999999"/>
    <n v="12000"/>
    <n v="174.92400000000001"/>
    <n v="514.47468225"/>
    <n v="689.39868224999998"/>
    <n v="0.25373416646097746"/>
  </r>
  <r>
    <x v="59"/>
    <s v="High income"/>
    <x v="7"/>
    <n v="10323518"/>
    <n v="12778.899079999999"/>
    <n v="10336296.899080001"/>
    <n v="4800"/>
    <n v="2150.7329166666668"/>
    <n v="2.6622706416666664"/>
    <n v="2153.3951873083333"/>
    <n v="0.99876368691759065"/>
  </r>
  <r>
    <x v="60"/>
    <s v="Middle income"/>
    <x v="7"/>
    <n v="0"/>
    <n v="0"/>
    <n v="0"/>
    <n v="2400"/>
    <s v=""/>
    <s v=""/>
    <s v=""/>
    <s v=""/>
  </r>
  <r>
    <x v="61"/>
    <s v="Lower middle income"/>
    <x v="7"/>
    <n v="22470651"/>
    <n v="78789952"/>
    <n v="101260603"/>
    <n v="340000"/>
    <n v="66.090149999999994"/>
    <n v="231.73515294117647"/>
    <n v="297.82530294117646"/>
    <n v="0.22190911701365237"/>
  </r>
  <r>
    <x v="62"/>
    <s v="Low income"/>
    <x v="7"/>
    <n v="0"/>
    <n v="0"/>
    <n v="0"/>
    <n v="48000"/>
    <s v=""/>
    <s v=""/>
    <s v=""/>
    <s v=""/>
  </r>
  <r>
    <x v="63"/>
    <s v="High income"/>
    <x v="7"/>
    <n v="0"/>
    <n v="0"/>
    <n v="0"/>
    <n v="2900"/>
    <s v=""/>
    <s v=""/>
    <s v=""/>
    <s v=""/>
  </r>
  <r>
    <x v="64"/>
    <s v="Low income"/>
    <x v="7"/>
    <n v="365827"/>
    <n v="3289329"/>
    <n v="3660789"/>
    <n v="27000"/>
    <n v="13.549148148148149"/>
    <n v="121.827"/>
    <n v="135.58477777777779"/>
    <n v="9.9931189697084422E-2"/>
  </r>
  <r>
    <x v="65"/>
    <s v="Low income"/>
    <x v="7"/>
    <n v="20833777"/>
    <n v="204900939.40000001"/>
    <n v="227793950.01899999"/>
    <n v="1000000"/>
    <n v="20.833777000000001"/>
    <n v="204.9009394"/>
    <n v="227.79395001899999"/>
    <n v="9.1458868851706926E-2"/>
  </r>
  <r>
    <x v="66"/>
    <s v="Middle income"/>
    <x v="7"/>
    <n v="0"/>
    <n v="0"/>
    <n v="0"/>
    <n v="79000"/>
    <s v=""/>
    <s v=""/>
    <s v=""/>
    <s v=""/>
  </r>
  <r>
    <x v="67"/>
    <s v="Low income"/>
    <x v="7"/>
    <n v="6094200"/>
    <n v="27130761"/>
    <n v="33224961"/>
    <n v="140000"/>
    <n v="43.53"/>
    <n v="193.79114999999999"/>
    <n v="237.32114999999999"/>
    <n v="0.18342233720003465"/>
  </r>
  <r>
    <x v="68"/>
    <s v="Lower middle income"/>
    <x v="7"/>
    <n v="0"/>
    <n v="0"/>
    <n v="0"/>
    <n v="6200"/>
    <s v=""/>
    <s v=""/>
    <s v=""/>
    <s v=""/>
  </r>
  <r>
    <x v="69"/>
    <s v="High income"/>
    <x v="7"/>
    <n v="0"/>
    <n v="0"/>
    <n v="0"/>
    <n v="11000"/>
    <s v=""/>
    <s v=""/>
    <s v=""/>
    <s v=""/>
  </r>
  <r>
    <x v="70"/>
    <s v="Lower middle income"/>
    <x v="7"/>
    <n v="3032500"/>
    <n v="2223300"/>
    <n v="5255800"/>
    <n v="1000"/>
    <n v="3032.5"/>
    <n v="2223.3000000000002"/>
    <n v="5255.8"/>
    <n v="0.57698162030518663"/>
  </r>
  <r>
    <x v="71"/>
    <s v="Middle income"/>
    <x v="7"/>
    <n v="0"/>
    <n v="0"/>
    <n v="0"/>
    <n v="500"/>
    <s v=""/>
    <s v=""/>
    <s v=""/>
    <s v=""/>
  </r>
  <r>
    <x v="72"/>
    <s v="Lower middle income"/>
    <x v="7"/>
    <n v="10293925"/>
    <n v="10914030"/>
    <n v="22051575"/>
    <n v="20000"/>
    <n v="514.69624999999996"/>
    <n v="545.70150000000001"/>
    <n v="1102.5787499999999"/>
    <n v="0.46681132753556154"/>
  </r>
  <r>
    <x v="73"/>
    <s v="Low income"/>
    <x v="7"/>
    <n v="8501812"/>
    <n v="321019666"/>
    <n v="329521478"/>
    <n v="2000000"/>
    <n v="4.2509059999999996"/>
    <n v="160.50983299999999"/>
    <n v="164.760739"/>
    <n v="2.5800479081366585E-2"/>
  </r>
  <r>
    <x v="74"/>
    <s v="Lower middle income"/>
    <x v="7"/>
    <n v="11100000"/>
    <n v="0"/>
    <n v="86300000"/>
    <n v="240000"/>
    <n v="46.25"/>
    <s v=""/>
    <n v="359.58333333333331"/>
    <n v="0.12862108922363849"/>
  </r>
  <r>
    <x v="75"/>
    <s v="Middle income"/>
    <x v="7"/>
    <n v="96140893"/>
    <n v="63147551.960000001"/>
    <n v="363714229.14999998"/>
    <n v="200000"/>
    <n v="480.70446500000003"/>
    <n v="315.73775979999999"/>
    <n v="1818.5711457499999"/>
    <n v="0.26433085454116334"/>
  </r>
  <r>
    <x v="76"/>
    <s v="Lower middle income"/>
    <x v="7"/>
    <n v="1220560"/>
    <n v="16257127"/>
    <n v="18893917"/>
    <n v="29000"/>
    <n v="42.088275862068969"/>
    <n v="560.59058620689655"/>
    <n v="651.51437931034479"/>
    <n v="6.4600686030323942E-2"/>
  </r>
  <r>
    <x v="77"/>
    <s v="Lower middle income"/>
    <x v="7"/>
    <n v="0"/>
    <n v="0"/>
    <n v="0"/>
    <n v="9100"/>
    <s v=""/>
    <s v=""/>
    <s v=""/>
    <s v=""/>
  </r>
  <r>
    <x v="78"/>
    <s v="Low income"/>
    <x v="7"/>
    <n v="7570715"/>
    <n v="11185589.439999999"/>
    <n v="18756304.440000001"/>
    <n v="34000"/>
    <n v="222.66808823529411"/>
    <n v="328.98792470588234"/>
    <n v="551.65601294117653"/>
    <n v="0.40363574947389791"/>
  </r>
  <r>
    <x v="79"/>
    <s v="Lower middle income"/>
    <x v="7"/>
    <n v="79543467"/>
    <n v="471936347"/>
    <n v="553039154"/>
    <n v="1600000"/>
    <n v="49.714666874999999"/>
    <n v="294.96021687500001"/>
    <n v="345.64947124999998"/>
    <n v="0.14382972059876975"/>
  </r>
  <r>
    <x v="80"/>
    <s v="High income"/>
    <x v="7"/>
    <n v="0"/>
    <n v="0"/>
    <n v="0"/>
    <n v="2200"/>
    <s v=""/>
    <s v=""/>
    <s v=""/>
    <s v=""/>
  </r>
  <r>
    <x v="81"/>
    <s v="Lower middle income"/>
    <x v="7"/>
    <n v="0"/>
    <n v="0"/>
    <n v="0"/>
    <n v="140000"/>
    <s v=""/>
    <s v=""/>
    <s v=""/>
    <s v=""/>
  </r>
  <r>
    <x v="82"/>
    <s v="Lower middle income"/>
    <x v="7"/>
    <n v="0"/>
    <n v="0"/>
    <n v="0"/>
    <n v="44000"/>
    <s v=""/>
    <s v=""/>
    <s v=""/>
    <s v=""/>
  </r>
  <r>
    <x v="83"/>
    <s v="Middle income"/>
    <x v="7"/>
    <n v="0"/>
    <n v="0"/>
    <n v="0"/>
    <n v="21000"/>
    <s v=""/>
    <s v=""/>
    <s v=""/>
    <s v=""/>
  </r>
  <r>
    <x v="84"/>
    <s v="Middle income"/>
    <x v="7"/>
    <n v="0"/>
    <n v="0"/>
    <n v="0"/>
    <n v="75000"/>
    <s v=""/>
    <s v=""/>
    <s v=""/>
    <s v=""/>
  </r>
  <r>
    <x v="85"/>
    <s v="Lower middle income"/>
    <x v="7"/>
    <n v="0"/>
    <n v="0"/>
    <n v="0"/>
    <n v="60000"/>
    <s v=""/>
    <s v=""/>
    <s v=""/>
    <s v=""/>
  </r>
  <r>
    <x v="86"/>
    <s v="Lower middle income"/>
    <x v="7"/>
    <n v="2861324"/>
    <n v="4647674.55"/>
    <n v="7527689.21"/>
    <n v="14000"/>
    <n v="204.38028571428572"/>
    <n v="331.97675357142856"/>
    <n v="537.69208642857143"/>
    <n v="0.38010655330973742"/>
  </r>
  <r>
    <x v="87"/>
    <s v="High income"/>
    <x v="7"/>
    <n v="0"/>
    <n v="0"/>
    <n v="0"/>
    <n v="18000"/>
    <s v=""/>
    <s v=""/>
    <s v=""/>
    <s v=""/>
  </r>
  <r>
    <x v="88"/>
    <s v="Low income"/>
    <x v="7"/>
    <n v="0"/>
    <n v="0"/>
    <n v="0"/>
    <n v="230000"/>
    <s v=""/>
    <s v=""/>
    <s v=""/>
    <s v=""/>
  </r>
  <r>
    <x v="89"/>
    <s v="Lower middle income"/>
    <x v="7"/>
    <n v="0"/>
    <n v="0"/>
    <n v="0"/>
    <n v="42000"/>
    <s v=""/>
    <s v=""/>
    <s v=""/>
    <s v=""/>
  </r>
  <r>
    <x v="90"/>
    <s v="Middle income"/>
    <x v="7"/>
    <n v="0"/>
    <n v="0"/>
    <n v="0"/>
    <n v="2700"/>
    <s v=""/>
    <s v=""/>
    <s v=""/>
    <s v=""/>
  </r>
  <r>
    <x v="91"/>
    <s v="High income"/>
    <x v="7"/>
    <n v="9935259"/>
    <n v="128419.0083"/>
    <n v="10127833.455329999"/>
    <s v=""/>
    <s v=""/>
    <s v=""/>
    <s v=""/>
    <s v=""/>
  </r>
  <r>
    <x v="92"/>
    <s v="Low income"/>
    <x v="7"/>
    <n v="0"/>
    <n v="0"/>
    <n v="0"/>
    <n v="73000"/>
    <s v=""/>
    <s v=""/>
    <s v=""/>
    <s v=""/>
  </r>
  <r>
    <x v="93"/>
    <s v="High income"/>
    <x v="7"/>
    <n v="26962709"/>
    <n v="0"/>
    <n v="26962709"/>
    <n v="7800"/>
    <n v="3456.7575641025642"/>
    <n v="0"/>
    <n v="3456.7575641025642"/>
    <n v="1"/>
  </r>
  <r>
    <x v="94"/>
    <s v="Low income"/>
    <x v="7"/>
    <n v="0"/>
    <n v="0"/>
    <n v="0"/>
    <n v="12000"/>
    <s v=""/>
    <s v=""/>
    <s v=""/>
    <s v=""/>
  </r>
  <r>
    <x v="95"/>
    <s v="Middle income"/>
    <x v="7"/>
    <n v="0"/>
    <n v="0"/>
    <n v="0"/>
    <n v="7200000"/>
    <s v=""/>
    <s v=""/>
    <s v=""/>
    <s v=""/>
  </r>
  <r>
    <x v="96"/>
    <s v="Lower middle income"/>
    <x v="7"/>
    <n v="0"/>
    <n v="0"/>
    <n v="0"/>
    <n v="3800"/>
    <s v=""/>
    <s v=""/>
    <s v=""/>
    <s v=""/>
  </r>
  <r>
    <x v="97"/>
    <s v="Low income"/>
    <x v="7"/>
    <n v="0"/>
    <n v="0"/>
    <n v="0"/>
    <n v="44000"/>
    <s v=""/>
    <s v=""/>
    <s v=""/>
    <s v=""/>
  </r>
  <r>
    <x v="98"/>
    <s v="Middle income"/>
    <x v="7"/>
    <n v="0"/>
    <n v="0"/>
    <n v="0"/>
    <n v="5500"/>
    <s v=""/>
    <s v=""/>
    <s v=""/>
    <s v=""/>
  </r>
  <r>
    <x v="99"/>
    <s v="Low income"/>
    <x v="7"/>
    <n v="0"/>
    <n v="0"/>
    <n v="0"/>
    <n v="11000"/>
    <s v=""/>
    <s v=""/>
    <s v=""/>
    <s v=""/>
  </r>
  <r>
    <x v="100"/>
    <s v="Middle income"/>
    <x v="7"/>
    <n v="0"/>
    <n v="0"/>
    <n v="0"/>
    <n v="510000"/>
    <s v=""/>
    <s v=""/>
    <s v=""/>
    <s v=""/>
  </r>
  <r>
    <x v="101"/>
    <s v="Middle income"/>
    <x v="7"/>
    <n v="0"/>
    <n v="0"/>
    <n v="0"/>
    <s v=""/>
    <s v=""/>
    <s v=""/>
    <s v=""/>
    <s v=""/>
  </r>
  <r>
    <x v="102"/>
    <s v="Low income"/>
    <x v="7"/>
    <n v="2014854"/>
    <n v="19639544.050000001"/>
    <n v="24594122.859000001"/>
    <n v="120000"/>
    <n v="16.79045"/>
    <n v="163.66286708333334"/>
    <n v="204.95102382500002"/>
    <n v="8.1924206508657088E-2"/>
  </r>
  <r>
    <x v="103"/>
    <s v="High income"/>
    <x v="7"/>
    <n v="0"/>
    <n v="0"/>
    <n v="0"/>
    <n v="11000"/>
    <s v=""/>
    <s v=""/>
    <s v=""/>
    <s v=""/>
  </r>
  <r>
    <x v="104"/>
    <s v="Lower middle income"/>
    <x v="7"/>
    <n v="0"/>
    <n v="0"/>
    <n v="0"/>
    <n v="5400"/>
    <s v=""/>
    <s v=""/>
    <s v=""/>
    <s v=""/>
  </r>
  <r>
    <x v="105"/>
    <s v="Low income"/>
    <x v="7"/>
    <n v="0"/>
    <n v="0"/>
    <n v="0"/>
    <n v="1400000"/>
    <s v=""/>
    <s v=""/>
    <s v=""/>
    <s v=""/>
  </r>
  <r>
    <x v="106"/>
    <s v="Lower middle income"/>
    <x v="7"/>
    <n v="24018249"/>
    <n v="78478611.920000002"/>
    <n v="104175191.14"/>
    <n v="240000"/>
    <n v="100.0760375"/>
    <n v="326.99421633333333"/>
    <n v="434.06329641666667"/>
    <n v="0.23055632283623184"/>
  </r>
  <r>
    <x v="107"/>
    <s v="Lower middle income"/>
    <x v="7"/>
    <n v="8198159.7303999998"/>
    <n v="0"/>
    <n v="63412271.649599992"/>
    <n v="1600000"/>
    <n v="5.1238498315000003"/>
    <s v=""/>
    <n v="39.632669780999997"/>
    <n v="0.12928348909657322"/>
  </r>
  <r>
    <x v="108"/>
    <s v="Lower middle income"/>
    <x v="7"/>
    <n v="0"/>
    <n v="0"/>
    <n v="0"/>
    <n v="40000"/>
    <s v=""/>
    <s v=""/>
    <s v=""/>
    <s v=""/>
  </r>
  <r>
    <x v="109"/>
    <s v="Middle income"/>
    <x v="7"/>
    <n v="8632384"/>
    <n v="370000"/>
    <n v="9002384"/>
    <n v="130000"/>
    <n v="66.402953846153849"/>
    <n v="2.8461538461538463"/>
    <n v="69.249107692307689"/>
    <n v="0.95889977588158881"/>
  </r>
  <r>
    <x v="110"/>
    <s v="Lower middle income"/>
    <x v="7"/>
    <n v="0"/>
    <n v="0"/>
    <n v="0"/>
    <n v="230000"/>
    <s v=""/>
    <s v=""/>
    <s v=""/>
    <s v=""/>
  </r>
  <r>
    <x v="111"/>
    <s v="Low income"/>
    <x v="7"/>
    <n v="0"/>
    <n v="0"/>
    <n v="0"/>
    <n v="9500"/>
    <s v=""/>
    <s v=""/>
    <s v=""/>
    <s v=""/>
  </r>
  <r>
    <x v="112"/>
    <s v="Lower middle income"/>
    <x v="7"/>
    <n v="48219409.794000007"/>
    <n v="0"/>
    <n v="349416013"/>
    <n v="1200000"/>
    <n v="40.182841495000005"/>
    <s v=""/>
    <n v="291.18001083333331"/>
    <n v="0.13800000000000004"/>
  </r>
  <r>
    <x v="113"/>
    <s v="Lower middle income"/>
    <x v="7"/>
    <n v="47579673"/>
    <n v="283828088"/>
    <n v="409487010"/>
    <n v="1300000"/>
    <n v="36.599748461538461"/>
    <n v="218.32929846153846"/>
    <n v="314.9900076923077"/>
    <n v="0.11619336349643911"/>
  </r>
  <r>
    <x v="0"/>
    <s v="Low income"/>
    <x v="8"/>
    <n v="43145"/>
    <n v="0"/>
    <n v="43145"/>
    <n v="9200"/>
    <n v="4.6896739130434781"/>
    <n v="0"/>
    <n v="4.6896739130434781"/>
    <n v="1"/>
  </r>
  <r>
    <x v="1"/>
    <s v="Middle income"/>
    <x v="8"/>
    <n v="0"/>
    <n v="0"/>
    <n v="0"/>
    <n v="1300"/>
    <s v=""/>
    <s v=""/>
    <s v=""/>
    <s v=""/>
  </r>
  <r>
    <x v="2"/>
    <s v="Lower middle income"/>
    <x v="8"/>
    <n v="25360944"/>
    <n v="573112.3786999993"/>
    <n v="25934056.378699999"/>
    <n v="18000"/>
    <n v="1408.9413333333334"/>
    <n v="31.839576594444406"/>
    <n v="1440.7809099277777"/>
    <n v="0.97790116708581298"/>
  </r>
  <r>
    <x v="3"/>
    <s v="Lower middle income"/>
    <x v="8"/>
    <n v="3292607"/>
    <n v="16827756.91"/>
    <n v="20120363.91"/>
    <n v="320000"/>
    <n v="10.289396875"/>
    <n v="52.586740343750002"/>
    <n v="62.876137218750003"/>
    <n v="0.16364549939196402"/>
  </r>
  <r>
    <x v="4"/>
    <s v="Middle income"/>
    <x v="8"/>
    <n v="0"/>
    <n v="0"/>
    <n v="0"/>
    <n v="130000"/>
    <s v=""/>
    <s v=""/>
    <s v=""/>
    <s v=""/>
  </r>
  <r>
    <x v="5"/>
    <s v="Middle income"/>
    <x v="8"/>
    <n v="2180390"/>
    <n v="3432706.5999999996"/>
    <n v="5613096.5999999996"/>
    <n v="3500"/>
    <n v="622.96857142857141"/>
    <n v="980.77331428571415"/>
    <n v="1603.7418857142857"/>
    <n v="0.38844690469071919"/>
  </r>
  <r>
    <x v="6"/>
    <s v="Middle income"/>
    <x v="8"/>
    <n v="0"/>
    <n v="0"/>
    <n v="0"/>
    <n v="9600"/>
    <s v=""/>
    <s v=""/>
    <s v=""/>
    <s v=""/>
  </r>
  <r>
    <x v="7"/>
    <s v="Upper Middle Income"/>
    <x v="8"/>
    <n v="0"/>
    <n v="0"/>
    <n v="0"/>
    <s v=""/>
    <s v=""/>
    <s v=""/>
    <s v=""/>
    <s v=""/>
  </r>
  <r>
    <x v="8"/>
    <s v="Lower middle income"/>
    <x v="8"/>
    <n v="311024"/>
    <n v="6792723"/>
    <n v="7103747"/>
    <s v=""/>
    <s v=""/>
    <s v=""/>
    <s v=""/>
    <s v=""/>
  </r>
  <r>
    <x v="9"/>
    <s v="High income"/>
    <x v="8"/>
    <n v="0"/>
    <n v="0"/>
    <n v="0"/>
    <n v="2800"/>
    <s v=""/>
    <s v=""/>
    <s v=""/>
    <s v=""/>
  </r>
  <r>
    <x v="10"/>
    <s v="Middle income"/>
    <x v="8"/>
    <n v="16302125"/>
    <n v="4698121.8409999982"/>
    <n v="21000246.840999998"/>
    <n v="25000"/>
    <n v="652.08500000000004"/>
    <n v="187.92487363999993"/>
    <n v="840.00987363999991"/>
    <n v="0.77628254198290747"/>
  </r>
  <r>
    <x v="11"/>
    <s v="Upper Middle Income"/>
    <x v="8"/>
    <n v="0"/>
    <n v="0"/>
    <n v="0"/>
    <s v=""/>
    <s v=""/>
    <s v=""/>
    <s v=""/>
    <s v=""/>
  </r>
  <r>
    <x v="12"/>
    <s v="Lower middle income"/>
    <x v="8"/>
    <n v="6423375"/>
    <n v="16382622.288469002"/>
    <n v="22805997.288469002"/>
    <n v="74000"/>
    <n v="86.80236486486487"/>
    <n v="221.38678768201353"/>
    <n v="308.1891525468784"/>
    <n v="0.28165288799923427"/>
  </r>
  <r>
    <x v="13"/>
    <s v="Lower middle income"/>
    <x v="8"/>
    <n v="0"/>
    <n v="0"/>
    <n v="0"/>
    <n v="18000"/>
    <s v=""/>
    <s v=""/>
    <s v=""/>
    <s v=""/>
  </r>
  <r>
    <x v="14"/>
    <s v="Middle income"/>
    <x v="8"/>
    <n v="100590814"/>
    <n v="58400959.620000005"/>
    <n v="158991773.62"/>
    <n v="380000"/>
    <n v="264.71266842105263"/>
    <n v="153.68673584210526"/>
    <n v="418.39940426315792"/>
    <n v="0.63267936264688862"/>
  </r>
  <r>
    <x v="15"/>
    <s v="Middle income"/>
    <x v="8"/>
    <n v="771909014"/>
    <n v="0"/>
    <n v="771909014"/>
    <n v="860000"/>
    <n v="897.56862093023256"/>
    <n v="0"/>
    <n v="897.56862093023256"/>
    <n v="1"/>
  </r>
  <r>
    <x v="16"/>
    <s v="Middle income"/>
    <x v="8"/>
    <n v="0"/>
    <n v="0"/>
    <n v="0"/>
    <n v="2900"/>
    <s v=""/>
    <s v=""/>
    <s v=""/>
    <s v=""/>
  </r>
  <r>
    <x v="17"/>
    <s v="Low income"/>
    <x v="8"/>
    <n v="18027894"/>
    <n v="21027425.805"/>
    <n v="39055319.805"/>
    <n v="100000"/>
    <n v="180.27894000000001"/>
    <n v="210.27425804999999"/>
    <n v="390.55319804999999"/>
    <n v="0.46159893428121429"/>
  </r>
  <r>
    <x v="18"/>
    <s v="Low income"/>
    <x v="8"/>
    <n v="0"/>
    <n v="0"/>
    <n v="0"/>
    <n v="87000"/>
    <s v=""/>
    <s v=""/>
    <s v=""/>
    <s v=""/>
  </r>
  <r>
    <x v="19"/>
    <s v="Lower middle income"/>
    <x v="8"/>
    <n v="0"/>
    <n v="0"/>
    <n v="0"/>
    <n v="2400"/>
    <s v=""/>
    <s v=""/>
    <s v=""/>
    <s v=""/>
  </r>
  <r>
    <x v="20"/>
    <s v="Lower middle income"/>
    <x v="8"/>
    <n v="8300000"/>
    <n v="26100000"/>
    <n v="34400000"/>
    <n v="75000"/>
    <n v="110.66666666666667"/>
    <n v="348"/>
    <n v="458.66666666666669"/>
    <n v="0.24127906976744187"/>
  </r>
  <r>
    <x v="21"/>
    <s v="Lower middle income"/>
    <x v="8"/>
    <n v="0"/>
    <n v="0"/>
    <n v="0"/>
    <n v="510000"/>
    <s v=""/>
    <s v=""/>
    <s v=""/>
    <s v=""/>
  </r>
  <r>
    <x v="22"/>
    <s v="Low income"/>
    <x v="8"/>
    <n v="0"/>
    <n v="0"/>
    <n v="0"/>
    <n v="110000"/>
    <s v=""/>
    <s v=""/>
    <s v=""/>
    <s v=""/>
  </r>
  <r>
    <x v="23"/>
    <s v="Low income"/>
    <x v="8"/>
    <n v="0"/>
    <n v="0"/>
    <n v="0"/>
    <n v="120000"/>
    <s v=""/>
    <s v=""/>
    <s v=""/>
    <s v=""/>
  </r>
  <r>
    <x v="24"/>
    <s v="High income"/>
    <x v="8"/>
    <n v="176222581"/>
    <n v="168488.98740000001"/>
    <n v="282358585.18739998"/>
    <n v="65000"/>
    <n v="2711.1166307692306"/>
    <n v="2.5921382676923077"/>
    <n v="4343.9782336523076"/>
    <n v="0.6241091655953791"/>
  </r>
  <r>
    <x v="25"/>
    <s v="Middle income"/>
    <x v="8"/>
    <n v="0"/>
    <n v="0"/>
    <n v="0"/>
    <n v="180000"/>
    <s v=""/>
    <s v=""/>
    <s v=""/>
    <s v=""/>
  </r>
  <r>
    <x v="26"/>
    <s v="Lower middle income"/>
    <x v="8"/>
    <n v="148975"/>
    <n v="2130277.0120000001"/>
    <n v="2325188.18946"/>
    <n v="200"/>
    <n v="744.875"/>
    <n v="10651.385060000001"/>
    <n v="11625.9409473"/>
    <n v="6.4070082875570533E-2"/>
  </r>
  <r>
    <x v="27"/>
    <s v="Lower middle income"/>
    <x v="8"/>
    <n v="0"/>
    <n v="0"/>
    <n v="0"/>
    <n v="98000"/>
    <s v=""/>
    <s v=""/>
    <s v=""/>
    <s v=""/>
  </r>
  <r>
    <x v="28"/>
    <s v="Middle income"/>
    <x v="8"/>
    <n v="0"/>
    <n v="0"/>
    <n v="0"/>
    <n v="13000"/>
    <s v=""/>
    <s v=""/>
    <s v=""/>
    <s v=""/>
  </r>
  <r>
    <x v="29"/>
    <s v="Lower middle income"/>
    <x v="8"/>
    <n v="0"/>
    <n v="0"/>
    <n v="0"/>
    <n v="440000"/>
    <s v=""/>
    <s v=""/>
    <s v=""/>
    <s v=""/>
  </r>
  <r>
    <x v="30"/>
    <s v="Middle income"/>
    <x v="8"/>
    <n v="0"/>
    <n v="0"/>
    <n v="0"/>
    <n v="30000"/>
    <s v=""/>
    <s v=""/>
    <s v=""/>
    <s v=""/>
  </r>
  <r>
    <x v="31"/>
    <s v="Low income"/>
    <x v="8"/>
    <n v="18662067"/>
    <n v="155309285"/>
    <n v="174572248.59999999"/>
    <n v="510000"/>
    <n v="36.59228823529412"/>
    <n v="304.52800980392158"/>
    <n v="342.29852666666665"/>
    <n v="0.10690168196641996"/>
  </r>
  <r>
    <x v="32"/>
    <s v="Lower middle income"/>
    <x v="8"/>
    <n v="0"/>
    <n v="0"/>
    <n v="0"/>
    <n v="7400"/>
    <s v=""/>
    <s v=""/>
    <s v=""/>
    <s v=""/>
  </r>
  <r>
    <x v="33"/>
    <s v="Middle income"/>
    <x v="8"/>
    <n v="14743318"/>
    <n v="6230084.2309999997"/>
    <n v="20973402.230999999"/>
    <n v="72000"/>
    <n v="204.76830555555554"/>
    <n v="86.528947652777774"/>
    <n v="291.2972532083333"/>
    <n v="0.70295309447736876"/>
  </r>
  <r>
    <x v="34"/>
    <s v="Middle income"/>
    <x v="8"/>
    <n v="24904746"/>
    <n v="0"/>
    <n v="24904746"/>
    <n v="44000"/>
    <n v="566.0169545454545"/>
    <n v="0"/>
    <n v="566.0169545454545"/>
    <n v="1"/>
  </r>
  <r>
    <x v="35"/>
    <s v="Lower middle income"/>
    <x v="8"/>
    <n v="48152828"/>
    <n v="8592844"/>
    <n v="60112211"/>
    <n v="28000"/>
    <n v="1719.7438571428572"/>
    <n v="306.88728571428572"/>
    <n v="2146.8646785714286"/>
    <n v="0.80104902479797324"/>
  </r>
  <r>
    <x v="36"/>
    <s v="Middle income"/>
    <x v="8"/>
    <n v="0"/>
    <n v="0"/>
    <n v="0"/>
    <n v="58000"/>
    <s v=""/>
    <s v=""/>
    <s v=""/>
    <s v=""/>
  </r>
  <r>
    <x v="37"/>
    <s v="Low income"/>
    <x v="8"/>
    <n v="0"/>
    <n v="0"/>
    <n v="0"/>
    <n v="15000"/>
    <s v=""/>
    <s v=""/>
    <s v=""/>
    <s v=""/>
  </r>
  <r>
    <x v="38"/>
    <s v="Lower middle income"/>
    <x v="8"/>
    <n v="0"/>
    <n v="0"/>
    <n v="0"/>
    <n v="200000"/>
    <s v=""/>
    <s v=""/>
    <s v=""/>
    <s v=""/>
  </r>
  <r>
    <x v="39"/>
    <s v="Low income"/>
    <x v="8"/>
    <n v="0"/>
    <n v="0"/>
    <n v="0"/>
    <n v="670000"/>
    <s v=""/>
    <s v=""/>
    <s v=""/>
    <s v=""/>
  </r>
  <r>
    <x v="40"/>
    <s v="Middle income"/>
    <x v="8"/>
    <n v="0"/>
    <n v="0"/>
    <n v="0"/>
    <n v="1000"/>
    <s v=""/>
    <s v=""/>
    <s v=""/>
    <s v=""/>
  </r>
  <r>
    <x v="41"/>
    <s v="Middle income"/>
    <x v="8"/>
    <n v="0"/>
    <n v="0"/>
    <n v="0"/>
    <n v="51000"/>
    <s v=""/>
    <s v=""/>
    <s v=""/>
    <s v=""/>
  </r>
  <r>
    <x v="42"/>
    <s v="Low income"/>
    <x v="8"/>
    <n v="0"/>
    <n v="0"/>
    <n v="0"/>
    <n v="26000"/>
    <s v=""/>
    <s v=""/>
    <s v=""/>
    <s v=""/>
  </r>
  <r>
    <x v="43"/>
    <s v="Middle income"/>
    <x v="8"/>
    <n v="13444827"/>
    <n v="6108376.3899999997"/>
    <n v="19929495.739999998"/>
    <n v="7500"/>
    <n v="1792.6436000000001"/>
    <n v="814.45018533333325"/>
    <n v="2657.2660986666665"/>
    <n v="0.67461952752849741"/>
  </r>
  <r>
    <x v="44"/>
    <s v="Lower middle income"/>
    <x v="8"/>
    <n v="0"/>
    <n v="0"/>
    <n v="0"/>
    <n v="330000"/>
    <s v=""/>
    <s v=""/>
    <s v=""/>
    <s v=""/>
  </r>
  <r>
    <x v="45"/>
    <s v="Middle income"/>
    <x v="8"/>
    <n v="12072635"/>
    <n v="11726591.76"/>
    <n v="23819204.350000001"/>
    <n v="37000"/>
    <n v="326.28743243243241"/>
    <n v="316.93491243243244"/>
    <n v="643.76227972972981"/>
    <n v="0.50684459575577712"/>
  </r>
  <r>
    <x v="46"/>
    <s v="Low income"/>
    <x v="8"/>
    <n v="689891"/>
    <n v="8160028"/>
    <n v="8873515"/>
    <n v="110000"/>
    <n v="6.2717363636363634"/>
    <n v="74.182072727272725"/>
    <n v="80.668318181818179"/>
    <n v="7.7747206152240692E-2"/>
  </r>
  <r>
    <x v="47"/>
    <s v="Low income"/>
    <x v="8"/>
    <n v="0"/>
    <n v="0"/>
    <n v="0"/>
    <n v="40000"/>
    <s v=""/>
    <s v=""/>
    <s v=""/>
    <s v=""/>
  </r>
  <r>
    <x v="48"/>
    <s v="Middle income"/>
    <x v="8"/>
    <n v="0"/>
    <n v="0"/>
    <n v="0"/>
    <n v="8400"/>
    <s v=""/>
    <s v=""/>
    <s v=""/>
    <s v=""/>
  </r>
  <r>
    <x v="49"/>
    <s v="Low income"/>
    <x v="8"/>
    <n v="0"/>
    <n v="0"/>
    <n v="0"/>
    <n v="150000"/>
    <s v=""/>
    <s v=""/>
    <s v=""/>
    <s v=""/>
  </r>
  <r>
    <x v="50"/>
    <s v="Lower middle income"/>
    <x v="8"/>
    <n v="0"/>
    <n v="0"/>
    <n v="0"/>
    <n v="24000"/>
    <s v=""/>
    <s v=""/>
    <s v=""/>
    <s v=""/>
  </r>
  <r>
    <x v="51"/>
    <s v="Lower middle income"/>
    <x v="8"/>
    <n v="370506154"/>
    <n v="0"/>
    <n v="370506154"/>
    <s v=""/>
    <s v=""/>
    <s v=""/>
    <s v=""/>
    <s v=""/>
  </r>
  <r>
    <x v="52"/>
    <s v="Upper Middle Income"/>
    <x v="8"/>
    <n v="75153476"/>
    <n v="66974138.799999997"/>
    <n v="151974617.88"/>
    <s v=""/>
    <s v=""/>
    <s v=""/>
    <s v=""/>
    <s v=""/>
  </r>
  <r>
    <x v="53"/>
    <s v="Middle income"/>
    <x v="8"/>
    <n v="0"/>
    <n v="0"/>
    <n v="0"/>
    <n v="57000"/>
    <s v=""/>
    <s v=""/>
    <s v=""/>
    <s v=""/>
  </r>
  <r>
    <x v="54"/>
    <s v="Middle income"/>
    <x v="8"/>
    <n v="0"/>
    <n v="0"/>
    <n v="0"/>
    <n v="32000"/>
    <s v=""/>
    <s v=""/>
    <s v=""/>
    <s v=""/>
  </r>
  <r>
    <x v="55"/>
    <s v="Middle income"/>
    <x v="8"/>
    <n v="30975563"/>
    <n v="3841354.7689999999"/>
    <n v="34816917.769000001"/>
    <n v="28000"/>
    <n v="1106.2701071428571"/>
    <n v="137.19124174999999"/>
    <n v="1243.4613488928571"/>
    <n v="0.88966987846292833"/>
  </r>
  <r>
    <x v="56"/>
    <s v="Lower middle income"/>
    <x v="8"/>
    <n v="342351186"/>
    <n v="741111231.29999995"/>
    <n v="1174884585.21"/>
    <n v="1500000"/>
    <n v="228.23412400000001"/>
    <n v="494.07415419999995"/>
    <n v="783.25639014000001"/>
    <n v="0.29139133350601226"/>
  </r>
  <r>
    <x v="57"/>
    <s v="Lower middle income"/>
    <x v="8"/>
    <n v="2238849"/>
    <n v="15068853"/>
    <n v="17307702"/>
    <n v="8900"/>
    <n v="251.55606741573033"/>
    <n v="1693.1295505617977"/>
    <n v="1944.6856179775282"/>
    <n v="0.12935564756083737"/>
  </r>
  <r>
    <x v="58"/>
    <s v="Lower middle income"/>
    <x v="8"/>
    <n v="569221"/>
    <n v="4064270"/>
    <n v="4633491"/>
    <n v="12000"/>
    <n v="47.435083333333331"/>
    <n v="338.68916666666667"/>
    <n v="386.12425000000002"/>
    <n v="0.12284927282690307"/>
  </r>
  <r>
    <x v="59"/>
    <s v="High income"/>
    <x v="8"/>
    <n v="0"/>
    <n v="0"/>
    <n v="0"/>
    <n v="5100"/>
    <s v=""/>
    <s v=""/>
    <s v=""/>
    <s v=""/>
  </r>
  <r>
    <x v="60"/>
    <s v="Middle income"/>
    <x v="8"/>
    <n v="0"/>
    <n v="779241"/>
    <n v="779241"/>
    <n v="2500"/>
    <n v="0"/>
    <n v="311.69639999999998"/>
    <n v="311.69639999999998"/>
    <n v="0"/>
  </r>
  <r>
    <x v="61"/>
    <s v="Lower middle income"/>
    <x v="8"/>
    <n v="20847761"/>
    <n v="89451649"/>
    <n v="110299410"/>
    <n v="340000"/>
    <n v="61.316944117647061"/>
    <n v="263.09308529411766"/>
    <n v="324.4100294117647"/>
    <n v="0.18901063024725157"/>
  </r>
  <r>
    <x v="62"/>
    <s v="Low income"/>
    <x v="8"/>
    <n v="0"/>
    <n v="0"/>
    <n v="0"/>
    <n v="47000"/>
    <s v=""/>
    <s v=""/>
    <s v=""/>
    <s v=""/>
  </r>
  <r>
    <x v="63"/>
    <s v="High income"/>
    <x v="8"/>
    <n v="0"/>
    <n v="0"/>
    <n v="0"/>
    <n v="3100"/>
    <s v=""/>
    <s v=""/>
    <s v=""/>
    <s v=""/>
  </r>
  <r>
    <x v="64"/>
    <s v="Low income"/>
    <x v="8"/>
    <n v="289872"/>
    <n v="4949826"/>
    <n v="5242599"/>
    <n v="30000"/>
    <n v="9.6623999999999999"/>
    <n v="164.99420000000001"/>
    <n v="174.7533"/>
    <n v="5.5291659728314145E-2"/>
  </r>
  <r>
    <x v="65"/>
    <s v="Low income"/>
    <x v="8"/>
    <n v="5594173"/>
    <n v="212847375"/>
    <n v="218441548"/>
    <n v="1000000"/>
    <n v="5.5941729999999996"/>
    <n v="212.847375"/>
    <n v="218.44154800000001"/>
    <n v="2.5609473340666856E-2"/>
  </r>
  <r>
    <x v="66"/>
    <s v="Middle income"/>
    <x v="8"/>
    <n v="35065813"/>
    <n v="1147985.0919999999"/>
    <n v="36935752.604800001"/>
    <n v="82000"/>
    <n v="427.63186585365855"/>
    <n v="13.99981819512195"/>
    <n v="450.43600737560979"/>
    <n v="0.94937318254192027"/>
  </r>
  <r>
    <x v="67"/>
    <s v="Low income"/>
    <x v="8"/>
    <n v="0"/>
    <n v="0"/>
    <n v="0"/>
    <n v="140000"/>
    <s v=""/>
    <s v=""/>
    <s v=""/>
    <s v=""/>
  </r>
  <r>
    <x v="68"/>
    <s v="Lower middle income"/>
    <x v="8"/>
    <n v="0"/>
    <n v="0"/>
    <n v="0"/>
    <n v="6000"/>
    <s v=""/>
    <s v=""/>
    <s v=""/>
    <s v=""/>
  </r>
  <r>
    <x v="69"/>
    <s v="High income"/>
    <x v="8"/>
    <n v="0"/>
    <n v="0"/>
    <n v="0"/>
    <n v="11000"/>
    <s v=""/>
    <s v=""/>
    <s v=""/>
    <s v=""/>
  </r>
  <r>
    <x v="70"/>
    <s v="Lower middle income"/>
    <x v="8"/>
    <n v="0"/>
    <n v="0"/>
    <n v="0"/>
    <n v="1000"/>
    <s v=""/>
    <s v=""/>
    <s v=""/>
    <s v=""/>
  </r>
  <r>
    <x v="71"/>
    <s v="Middle income"/>
    <x v="8"/>
    <n v="0"/>
    <n v="0"/>
    <n v="0"/>
    <n v="500"/>
    <s v=""/>
    <s v=""/>
    <s v=""/>
    <s v=""/>
  </r>
  <r>
    <x v="72"/>
    <s v="Lower middle income"/>
    <x v="8"/>
    <n v="18244377"/>
    <n v="19324674.120000001"/>
    <n v="39062783.097999997"/>
    <n v="21000"/>
    <n v="868.77985714285717"/>
    <n v="920.22257714285718"/>
    <n v="1860.1325284761904"/>
    <n v="0.46705266632510134"/>
  </r>
  <r>
    <x v="73"/>
    <s v="Low income"/>
    <x v="8"/>
    <n v="0"/>
    <n v="0"/>
    <n v="0"/>
    <n v="2100000"/>
    <s v=""/>
    <s v=""/>
    <s v=""/>
    <s v=""/>
  </r>
  <r>
    <x v="74"/>
    <s v="Lower middle income"/>
    <x v="8"/>
    <n v="20200000"/>
    <n v="0"/>
    <n v="106500000"/>
    <n v="240000"/>
    <n v="84.166666666666671"/>
    <s v=""/>
    <n v="443.75"/>
    <n v="0.18967136150234742"/>
  </r>
  <r>
    <x v="75"/>
    <s v="Middle income"/>
    <x v="8"/>
    <n v="124497810"/>
    <n v="83410010"/>
    <n v="445482145.14999998"/>
    <n v="200000"/>
    <n v="622.48905000000002"/>
    <n v="417.05005"/>
    <n v="2227.41072575"/>
    <n v="0.27946756420076019"/>
  </r>
  <r>
    <x v="76"/>
    <s v="Lower middle income"/>
    <x v="8"/>
    <n v="1779040"/>
    <n v="16807400"/>
    <n v="20002670"/>
    <n v="29000"/>
    <n v="61.346206896551728"/>
    <n v="579.56551724137933"/>
    <n v="689.74724137931037"/>
    <n v="8.894012649311317E-2"/>
  </r>
  <r>
    <x v="77"/>
    <s v="Lower middle income"/>
    <x v="8"/>
    <n v="0"/>
    <n v="0"/>
    <n v="0"/>
    <n v="9300"/>
    <s v=""/>
    <s v=""/>
    <s v=""/>
    <s v=""/>
  </r>
  <r>
    <x v="78"/>
    <s v="Low income"/>
    <x v="8"/>
    <n v="245636"/>
    <n v="31970950.390000001"/>
    <n v="32216586.390000001"/>
    <n v="34000"/>
    <n v="7.2245882352941173"/>
    <n v="940.32207029411768"/>
    <n v="947.54665852941173"/>
    <n v="7.6245197745793821E-3"/>
  </r>
  <r>
    <x v="79"/>
    <s v="Lower middle income"/>
    <x v="8"/>
    <n v="66045257"/>
    <n v="491314744"/>
    <n v="560296399"/>
    <n v="1700000"/>
    <n v="38.85015117647059"/>
    <n v="289.00867294117648"/>
    <n v="329.5861170588235"/>
    <n v="0.11787556928417812"/>
  </r>
  <r>
    <x v="80"/>
    <s v="High income"/>
    <x v="8"/>
    <n v="0"/>
    <n v="0"/>
    <n v="0"/>
    <n v="2300"/>
    <s v=""/>
    <s v=""/>
    <s v=""/>
    <s v=""/>
  </r>
  <r>
    <x v="81"/>
    <s v="Lower middle income"/>
    <x v="8"/>
    <n v="0"/>
    <n v="0"/>
    <n v="0"/>
    <n v="150000"/>
    <s v=""/>
    <s v=""/>
    <s v=""/>
    <s v=""/>
  </r>
  <r>
    <x v="82"/>
    <s v="Lower middle income"/>
    <x v="8"/>
    <n v="0"/>
    <n v="0"/>
    <n v="0"/>
    <n v="47000"/>
    <s v=""/>
    <s v=""/>
    <s v=""/>
    <s v=""/>
  </r>
  <r>
    <x v="83"/>
    <s v="Middle income"/>
    <x v="8"/>
    <n v="0"/>
    <n v="0"/>
    <n v="0"/>
    <n v="21000"/>
    <s v=""/>
    <s v=""/>
    <s v=""/>
    <s v=""/>
  </r>
  <r>
    <x v="84"/>
    <s v="Middle income"/>
    <x v="8"/>
    <n v="0"/>
    <n v="0"/>
    <n v="0"/>
    <n v="80000"/>
    <s v=""/>
    <s v=""/>
    <s v=""/>
    <s v=""/>
  </r>
  <r>
    <x v="85"/>
    <s v="Lower middle income"/>
    <x v="8"/>
    <n v="0"/>
    <n v="0"/>
    <n v="0"/>
    <n v="71000"/>
    <s v=""/>
    <s v=""/>
    <s v=""/>
    <s v=""/>
  </r>
  <r>
    <x v="86"/>
    <s v="Lower middle income"/>
    <x v="8"/>
    <n v="3296185"/>
    <n v="5183495.6399999997"/>
    <n v="8479680.6400000006"/>
    <n v="14000"/>
    <n v="235.44178571428571"/>
    <n v="370.24968857142852"/>
    <n v="605.69147428571432"/>
    <n v="0.38871570050072074"/>
  </r>
  <r>
    <x v="87"/>
    <s v="High income"/>
    <x v="8"/>
    <n v="0"/>
    <n v="0"/>
    <n v="0"/>
    <n v="18000"/>
    <s v=""/>
    <s v=""/>
    <s v=""/>
    <s v=""/>
  </r>
  <r>
    <x v="88"/>
    <s v="Low income"/>
    <x v="8"/>
    <n v="0"/>
    <n v="0"/>
    <n v="0"/>
    <n v="230000"/>
    <s v=""/>
    <s v=""/>
    <s v=""/>
    <s v=""/>
  </r>
  <r>
    <x v="89"/>
    <s v="Lower middle income"/>
    <x v="8"/>
    <n v="0"/>
    <n v="0"/>
    <n v="0"/>
    <n v="42000"/>
    <s v=""/>
    <s v=""/>
    <s v=""/>
    <s v=""/>
  </r>
  <r>
    <x v="90"/>
    <s v="Middle income"/>
    <x v="8"/>
    <n v="0"/>
    <n v="0"/>
    <n v="0"/>
    <n v="2900"/>
    <s v=""/>
    <s v=""/>
    <s v=""/>
    <s v=""/>
  </r>
  <r>
    <x v="91"/>
    <s v="High income"/>
    <x v="8"/>
    <n v="0"/>
    <n v="0"/>
    <n v="0"/>
    <s v=""/>
    <s v=""/>
    <s v=""/>
    <s v=""/>
    <s v=""/>
  </r>
  <r>
    <x v="92"/>
    <s v="Low income"/>
    <x v="8"/>
    <n v="0"/>
    <n v="0"/>
    <n v="0"/>
    <n v="75000"/>
    <s v=""/>
    <s v=""/>
    <s v=""/>
    <s v=""/>
  </r>
  <r>
    <x v="93"/>
    <s v="High income"/>
    <x v="8"/>
    <n v="52093243"/>
    <n v="0"/>
    <n v="52093243"/>
    <n v="7900"/>
    <n v="6594.0813924050635"/>
    <n v="0"/>
    <n v="6594.0813924050635"/>
    <n v="1"/>
  </r>
  <r>
    <x v="94"/>
    <s v="Low income"/>
    <x v="8"/>
    <n v="0"/>
    <n v="0"/>
    <n v="0"/>
    <n v="11000"/>
    <s v=""/>
    <s v=""/>
    <s v=""/>
    <s v=""/>
  </r>
  <r>
    <x v="95"/>
    <s v="Middle income"/>
    <x v="8"/>
    <n v="1889371800"/>
    <n v="542663250"/>
    <n v="2432035050"/>
    <n v="7300000"/>
    <n v="258.81805479452055"/>
    <n v="74.337431506849313"/>
    <n v="333.15548630136988"/>
    <n v="0.77686865573750674"/>
  </r>
  <r>
    <x v="96"/>
    <s v="Lower middle income"/>
    <x v="8"/>
    <n v="0"/>
    <n v="0"/>
    <n v="0"/>
    <n v="3700"/>
    <s v=""/>
    <s v=""/>
    <s v=""/>
    <s v=""/>
  </r>
  <r>
    <x v="97"/>
    <s v="Low income"/>
    <x v="8"/>
    <n v="0"/>
    <n v="0"/>
    <n v="0"/>
    <n v="45000"/>
    <s v=""/>
    <s v=""/>
    <s v=""/>
    <s v=""/>
  </r>
  <r>
    <x v="98"/>
    <s v="Middle income"/>
    <x v="8"/>
    <n v="0"/>
    <n v="0"/>
    <n v="0"/>
    <n v="5600"/>
    <s v=""/>
    <s v=""/>
    <s v=""/>
    <s v=""/>
  </r>
  <r>
    <x v="99"/>
    <s v="Low income"/>
    <x v="8"/>
    <n v="944288"/>
    <n v="10812136.52"/>
    <n v="11756424.52"/>
    <n v="12000"/>
    <n v="78.690666666666672"/>
    <n v="901.01137666666659"/>
    <n v="979.70204333333334"/>
    <n v="8.0321019234511279E-2"/>
  </r>
  <r>
    <x v="100"/>
    <s v="Middle income"/>
    <x v="8"/>
    <n v="0"/>
    <n v="0"/>
    <n v="0"/>
    <n v="490000"/>
    <s v=""/>
    <s v=""/>
    <s v=""/>
    <s v=""/>
  </r>
  <r>
    <x v="101"/>
    <s v="Middle income"/>
    <x v="8"/>
    <n v="0"/>
    <n v="0"/>
    <n v="0"/>
    <s v=""/>
    <s v=""/>
    <s v=""/>
    <s v=""/>
    <s v=""/>
  </r>
  <r>
    <x v="102"/>
    <s v="Low income"/>
    <x v="8"/>
    <n v="4799019"/>
    <n v="31378020.890000001"/>
    <n v="38872398.909999996"/>
    <n v="120000"/>
    <n v="39.991824999999999"/>
    <n v="261.48350741666667"/>
    <n v="323.93665758333333"/>
    <n v="0.1234556943889934"/>
  </r>
  <r>
    <x v="103"/>
    <s v="High income"/>
    <x v="8"/>
    <n v="0"/>
    <n v="0"/>
    <n v="0"/>
    <n v="11000"/>
    <s v=""/>
    <s v=""/>
    <s v=""/>
    <s v=""/>
  </r>
  <r>
    <x v="104"/>
    <s v="Lower middle income"/>
    <x v="8"/>
    <n v="0"/>
    <n v="0"/>
    <n v="0"/>
    <n v="5800"/>
    <s v=""/>
    <s v=""/>
    <s v=""/>
    <s v=""/>
  </r>
  <r>
    <x v="105"/>
    <s v="Low income"/>
    <x v="8"/>
    <n v="40900000"/>
    <n v="0"/>
    <n v="688900000"/>
    <n v="1400000"/>
    <n v="29.214285714285715"/>
    <s v=""/>
    <n v="492.07142857142856"/>
    <n v="5.9370010161126439E-2"/>
  </r>
  <r>
    <x v="106"/>
    <s v="Lower middle income"/>
    <x v="8"/>
    <n v="46225262"/>
    <n v="61585610.479999997"/>
    <n v="107815069.02"/>
    <n v="240000"/>
    <n v="192.60525833333332"/>
    <n v="256.6067103333333"/>
    <n v="449.22945425"/>
    <n v="0.4287458369240118"/>
  </r>
  <r>
    <x v="107"/>
    <s v="Lower middle income"/>
    <x v="8"/>
    <n v="0"/>
    <n v="0"/>
    <n v="0"/>
    <n v="1600000"/>
    <s v=""/>
    <s v=""/>
    <s v=""/>
    <s v=""/>
  </r>
  <r>
    <x v="108"/>
    <s v="Lower middle income"/>
    <x v="8"/>
    <n v="0"/>
    <n v="0"/>
    <n v="0"/>
    <n v="43000"/>
    <s v=""/>
    <s v=""/>
    <s v=""/>
    <s v=""/>
  </r>
  <r>
    <x v="109"/>
    <s v="Middle income"/>
    <x v="8"/>
    <n v="329374"/>
    <n v="39956.803460000003"/>
    <n v="369330.80346000002"/>
    <n v="120000"/>
    <n v="2.7447833333333334"/>
    <n v="0.33297336216666668"/>
    <n v="3.0777566955000002"/>
    <n v="0.89181296797972742"/>
  </r>
  <r>
    <x v="110"/>
    <s v="Lower middle income"/>
    <x v="8"/>
    <n v="0"/>
    <n v="0"/>
    <n v="0"/>
    <n v="230000"/>
    <s v=""/>
    <s v=""/>
    <s v=""/>
    <s v=""/>
  </r>
  <r>
    <x v="111"/>
    <s v="Low income"/>
    <x v="8"/>
    <n v="0"/>
    <n v="0"/>
    <n v="0"/>
    <n v="10000"/>
    <s v=""/>
    <s v=""/>
    <s v=""/>
    <s v=""/>
  </r>
  <r>
    <x v="112"/>
    <s v="Lower middle income"/>
    <x v="8"/>
    <n v="66039676.719999999"/>
    <n v="410738076.26999998"/>
    <n v="476777752.99000001"/>
    <n v="1200000"/>
    <n v="55.033063933333331"/>
    <n v="342.28173022499999"/>
    <n v="397.31479415833331"/>
    <n v="0.13851249624347536"/>
  </r>
  <r>
    <x v="113"/>
    <s v="Lower middle income"/>
    <x v="8"/>
    <n v="49632062"/>
    <n v="290176344"/>
    <n v="417971603"/>
    <n v="1300000"/>
    <n v="38.17850923076923"/>
    <n v="223.21257230769231"/>
    <n v="321.5166176923077"/>
    <n v="0.11874505742439158"/>
  </r>
  <r>
    <x v="0"/>
    <s v="Low income"/>
    <x v="9"/>
    <n v="140861"/>
    <n v="9937031.9379999992"/>
    <n v="10077892.937999999"/>
    <n v="10000"/>
    <n v="14.0861"/>
    <n v="993.70319379999989"/>
    <n v="1007.7892937999999"/>
    <n v="1.3977227270282401E-2"/>
  </r>
  <r>
    <x v="1"/>
    <s v="Middle income"/>
    <x v="9"/>
    <n v="4100000"/>
    <n v="1447000"/>
    <n v="5547000"/>
    <n v="1400"/>
    <n v="2928.5714285714284"/>
    <n v="1033.5714285714287"/>
    <n v="3962.1428571428573"/>
    <n v="0.73913827294032808"/>
  </r>
  <r>
    <x v="2"/>
    <s v="Lower middle income"/>
    <x v="9"/>
    <n v="0"/>
    <n v="0"/>
    <n v="0"/>
    <n v="20000"/>
    <s v=""/>
    <s v=""/>
    <s v=""/>
    <s v=""/>
  </r>
  <r>
    <x v="3"/>
    <s v="Lower middle income"/>
    <x v="9"/>
    <n v="0"/>
    <n v="0"/>
    <n v="0"/>
    <n v="330000"/>
    <s v=""/>
    <s v=""/>
    <s v=""/>
    <s v=""/>
  </r>
  <r>
    <x v="4"/>
    <s v="Middle income"/>
    <x v="9"/>
    <n v="0"/>
    <n v="0"/>
    <n v="0"/>
    <n v="130000"/>
    <s v=""/>
    <s v=""/>
    <s v=""/>
    <s v=""/>
  </r>
  <r>
    <x v="5"/>
    <s v="Middle income"/>
    <x v="9"/>
    <n v="0"/>
    <n v="0"/>
    <n v="0"/>
    <n v="3500"/>
    <s v=""/>
    <s v=""/>
    <s v=""/>
    <s v=""/>
  </r>
  <r>
    <x v="6"/>
    <s v="Middle income"/>
    <x v="9"/>
    <n v="0"/>
    <n v="0"/>
    <n v="0"/>
    <n v="9700"/>
    <s v=""/>
    <s v=""/>
    <s v=""/>
    <s v=""/>
  </r>
  <r>
    <x v="7"/>
    <s v="Upper Middle Income"/>
    <x v="9"/>
    <n v="0"/>
    <n v="0"/>
    <n v="0"/>
    <s v=""/>
    <s v=""/>
    <s v=""/>
    <s v=""/>
    <s v=""/>
  </r>
  <r>
    <x v="8"/>
    <s v="Lower middle income"/>
    <x v="9"/>
    <n v="6142305"/>
    <n v="8929261"/>
    <n v="15071566"/>
    <s v=""/>
    <s v=""/>
    <s v=""/>
    <s v=""/>
    <s v=""/>
  </r>
  <r>
    <x v="9"/>
    <s v="High income"/>
    <x v="9"/>
    <n v="0"/>
    <n v="0"/>
    <n v="0"/>
    <n v="2700"/>
    <s v=""/>
    <s v=""/>
    <s v=""/>
    <s v=""/>
  </r>
  <r>
    <x v="10"/>
    <s v="Middle income"/>
    <x v="9"/>
    <n v="0"/>
    <n v="0"/>
    <n v="0"/>
    <n v="26000"/>
    <s v=""/>
    <s v=""/>
    <s v=""/>
    <s v=""/>
  </r>
  <r>
    <x v="11"/>
    <s v="Upper Middle Income"/>
    <x v="9"/>
    <n v="0"/>
    <n v="0"/>
    <n v="0"/>
    <s v=""/>
    <s v=""/>
    <s v=""/>
    <s v=""/>
    <s v=""/>
  </r>
  <r>
    <x v="12"/>
    <s v="Lower middle income"/>
    <x v="9"/>
    <n v="1822497"/>
    <n v="11407364.390000001"/>
    <n v="13229861.390000001"/>
    <n v="74000"/>
    <n v="24.628337837837837"/>
    <n v="154.15357283783786"/>
    <n v="178.78191067567568"/>
    <n v="0.13775631854900333"/>
  </r>
  <r>
    <x v="13"/>
    <s v="Lower middle income"/>
    <x v="9"/>
    <n v="0"/>
    <n v="0"/>
    <n v="0"/>
    <n v="19000"/>
    <s v=""/>
    <s v=""/>
    <s v=""/>
    <s v=""/>
  </r>
  <r>
    <x v="14"/>
    <s v="Middle income"/>
    <x v="9"/>
    <n v="0"/>
    <n v="0"/>
    <n v="0"/>
    <n v="380000"/>
    <s v=""/>
    <s v=""/>
    <s v=""/>
    <s v=""/>
  </r>
  <r>
    <x v="15"/>
    <s v="Middle income"/>
    <x v="9"/>
    <n v="699139356"/>
    <n v="0"/>
    <n v="699139356"/>
    <n v="890000"/>
    <n v="785.5498382022472"/>
    <n v="0"/>
    <n v="785.5498382022472"/>
    <n v="1"/>
  </r>
  <r>
    <x v="16"/>
    <s v="Middle income"/>
    <x v="9"/>
    <n v="0"/>
    <n v="0"/>
    <n v="0"/>
    <n v="3100"/>
    <s v=""/>
    <s v=""/>
    <s v=""/>
    <s v=""/>
  </r>
  <r>
    <x v="17"/>
    <s v="Low income"/>
    <x v="9"/>
    <n v="0"/>
    <n v="0"/>
    <n v="0"/>
    <n v="100000"/>
    <s v=""/>
    <s v=""/>
    <s v=""/>
    <s v=""/>
  </r>
  <r>
    <x v="18"/>
    <s v="Low income"/>
    <x v="9"/>
    <n v="0"/>
    <n v="0"/>
    <n v="0"/>
    <n v="86000"/>
    <s v=""/>
    <s v=""/>
    <s v=""/>
    <s v=""/>
  </r>
  <r>
    <x v="19"/>
    <s v="Lower middle income"/>
    <x v="9"/>
    <n v="0"/>
    <n v="0"/>
    <n v="0"/>
    <n v="2400"/>
    <s v=""/>
    <s v=""/>
    <s v=""/>
    <s v=""/>
  </r>
  <r>
    <x v="20"/>
    <s v="Lower middle income"/>
    <x v="9"/>
    <n v="0"/>
    <n v="0"/>
    <n v="0"/>
    <n v="74000"/>
    <s v=""/>
    <s v=""/>
    <s v=""/>
    <s v=""/>
  </r>
  <r>
    <x v="21"/>
    <s v="Lower middle income"/>
    <x v="9"/>
    <n v="0"/>
    <n v="0"/>
    <n v="0"/>
    <n v="510000"/>
    <s v=""/>
    <s v=""/>
    <s v=""/>
    <s v=""/>
  </r>
  <r>
    <x v="22"/>
    <s v="Low income"/>
    <x v="9"/>
    <n v="0"/>
    <n v="0"/>
    <n v="0"/>
    <n v="100000"/>
    <s v=""/>
    <s v=""/>
    <s v=""/>
    <s v=""/>
  </r>
  <r>
    <x v="23"/>
    <s v="Low income"/>
    <x v="9"/>
    <n v="0"/>
    <n v="0"/>
    <n v="0"/>
    <n v="120000"/>
    <s v=""/>
    <s v=""/>
    <s v=""/>
    <s v=""/>
  </r>
  <r>
    <x v="24"/>
    <s v="High income"/>
    <x v="9"/>
    <n v="207644768"/>
    <n v="0"/>
    <n v="316014348.30000001"/>
    <n v="70000"/>
    <n v="2966.3538285714285"/>
    <n v="0"/>
    <n v="4514.4906900000005"/>
    <n v="0.6570738610984771"/>
  </r>
  <r>
    <x v="25"/>
    <s v="Middle income"/>
    <x v="9"/>
    <n v="0"/>
    <n v="0"/>
    <n v="0"/>
    <n v="190000"/>
    <s v=""/>
    <s v=""/>
    <s v=""/>
    <s v=""/>
  </r>
  <r>
    <x v="26"/>
    <s v="Lower middle income"/>
    <x v="9"/>
    <n v="160037"/>
    <n v="1083039.3770000001"/>
    <n v="1243076.3770000001"/>
    <n v="200"/>
    <n v="800.18499999999995"/>
    <n v="5415.1968850000003"/>
    <n v="6215.3818850000007"/>
    <n v="0.12874269269457767"/>
  </r>
  <r>
    <x v="27"/>
    <s v="Lower middle income"/>
    <x v="9"/>
    <n v="0"/>
    <n v="0"/>
    <n v="0"/>
    <n v="100000"/>
    <s v=""/>
    <s v=""/>
    <s v=""/>
    <s v=""/>
  </r>
  <r>
    <x v="28"/>
    <s v="Middle income"/>
    <x v="9"/>
    <n v="50004550"/>
    <n v="2118176.56"/>
    <n v="54011158.689999998"/>
    <n v="14000"/>
    <n v="3571.7535714285714"/>
    <n v="151.29832571428571"/>
    <n v="3857.9399064285712"/>
    <n v="0.92581887174470467"/>
  </r>
  <r>
    <x v="29"/>
    <s v="Lower middle income"/>
    <x v="9"/>
    <n v="0"/>
    <n v="0"/>
    <n v="0"/>
    <n v="430000"/>
    <s v=""/>
    <s v=""/>
    <s v=""/>
    <s v=""/>
  </r>
  <r>
    <x v="30"/>
    <s v="Middle income"/>
    <x v="9"/>
    <n v="0"/>
    <n v="0"/>
    <n v="0"/>
    <n v="31000"/>
    <s v=""/>
    <s v=""/>
    <s v=""/>
    <s v=""/>
  </r>
  <r>
    <x v="31"/>
    <s v="Low income"/>
    <x v="9"/>
    <n v="0"/>
    <n v="0"/>
    <n v="0"/>
    <n v="520000"/>
    <s v=""/>
    <s v=""/>
    <s v=""/>
    <s v=""/>
  </r>
  <r>
    <x v="32"/>
    <s v="Lower middle income"/>
    <x v="9"/>
    <n v="0"/>
    <n v="0"/>
    <n v="0"/>
    <n v="7100"/>
    <s v=""/>
    <s v=""/>
    <s v=""/>
    <s v=""/>
  </r>
  <r>
    <x v="33"/>
    <s v="Middle income"/>
    <x v="9"/>
    <n v="37153479"/>
    <n v="28797827.120000001"/>
    <n v="89156187.780000001"/>
    <n v="72000"/>
    <n v="516.02054166666665"/>
    <n v="399.96982111111112"/>
    <n v="1238.2803858333334"/>
    <n v="0.41672350428081523"/>
  </r>
  <r>
    <x v="34"/>
    <s v="Middle income"/>
    <x v="9"/>
    <n v="14807266"/>
    <n v="501000"/>
    <n v="15614260"/>
    <n v="46000"/>
    <n v="321.89708695652172"/>
    <n v="10.891304347826088"/>
    <n v="339.44043478260869"/>
    <n v="0.94831685907625463"/>
  </r>
  <r>
    <x v="35"/>
    <s v="Lower middle income"/>
    <x v="9"/>
    <n v="36850429"/>
    <n v="9243717"/>
    <n v="49288264"/>
    <n v="27000"/>
    <n v="1364.8307037037036"/>
    <n v="342.35988888888886"/>
    <n v="1825.4912592592593"/>
    <n v="0.74765118528013075"/>
  </r>
  <r>
    <x v="36"/>
    <s v="Middle income"/>
    <x v="9"/>
    <n v="0"/>
    <n v="0"/>
    <n v="0"/>
    <n v="61000"/>
    <s v=""/>
    <s v=""/>
    <s v=""/>
    <s v=""/>
  </r>
  <r>
    <x v="37"/>
    <s v="Low income"/>
    <x v="9"/>
    <n v="0"/>
    <n v="4600000"/>
    <n v="4600000"/>
    <n v="14000"/>
    <n v="0"/>
    <n v="328.57142857142856"/>
    <n v="328.57142857142856"/>
    <n v="0"/>
  </r>
  <r>
    <x v="38"/>
    <s v="Lower middle income"/>
    <x v="9"/>
    <n v="0"/>
    <n v="0"/>
    <n v="0"/>
    <n v="200000"/>
    <s v=""/>
    <s v=""/>
    <s v=""/>
    <s v=""/>
  </r>
  <r>
    <x v="39"/>
    <s v="Low income"/>
    <x v="9"/>
    <n v="10600000"/>
    <n v="242000000"/>
    <n v="252600000"/>
    <n v="670000"/>
    <n v="15.82089552238806"/>
    <n v="361.19402985074629"/>
    <n v="377.0149253731343"/>
    <n v="4.1963578780680924E-2"/>
  </r>
  <r>
    <x v="40"/>
    <s v="Middle income"/>
    <x v="9"/>
    <n v="0"/>
    <n v="0"/>
    <n v="0"/>
    <n v="1000"/>
    <s v=""/>
    <s v=""/>
    <s v=""/>
    <s v=""/>
  </r>
  <r>
    <x v="41"/>
    <s v="Middle income"/>
    <x v="9"/>
    <n v="5551216"/>
    <n v="274406.42"/>
    <n v="5825622.4199999999"/>
    <n v="51000"/>
    <n v="108.84737254901961"/>
    <n v="5.3805180392156862"/>
    <n v="114.2278905882353"/>
    <n v="0.95289663486292331"/>
  </r>
  <r>
    <x v="42"/>
    <s v="Low income"/>
    <x v="9"/>
    <n v="0"/>
    <n v="0"/>
    <n v="0"/>
    <n v="27000"/>
    <s v=""/>
    <s v=""/>
    <s v=""/>
    <s v=""/>
  </r>
  <r>
    <x v="43"/>
    <s v="Middle income"/>
    <x v="9"/>
    <n v="0"/>
    <n v="0"/>
    <n v="0"/>
    <n v="8300"/>
    <s v=""/>
    <s v=""/>
    <s v=""/>
    <s v=""/>
  </r>
  <r>
    <x v="44"/>
    <s v="Lower middle income"/>
    <x v="9"/>
    <n v="0"/>
    <n v="0"/>
    <n v="0"/>
    <n v="340000"/>
    <s v=""/>
    <s v=""/>
    <s v=""/>
    <s v=""/>
  </r>
  <r>
    <x v="45"/>
    <s v="Middle income"/>
    <x v="9"/>
    <n v="11328677"/>
    <n v="11135365.140000001"/>
    <n v="22482606.84"/>
    <n v="36000"/>
    <n v="314.68547222222224"/>
    <n v="309.31569833333333"/>
    <n v="624.51685666666663"/>
    <n v="0.50388627442635125"/>
  </r>
  <r>
    <x v="46"/>
    <s v="Low income"/>
    <x v="9"/>
    <n v="8791210"/>
    <n v="5348629.4000000004"/>
    <n v="14156319.4"/>
    <n v="110000"/>
    <n v="79.920090909090902"/>
    <n v="48.623903636363643"/>
    <n v="128.69381272727273"/>
    <n v="0.62100958247664284"/>
  </r>
  <r>
    <x v="47"/>
    <s v="Low income"/>
    <x v="9"/>
    <n v="0"/>
    <n v="0"/>
    <n v="0"/>
    <n v="40000"/>
    <s v=""/>
    <s v=""/>
    <s v=""/>
    <s v=""/>
  </r>
  <r>
    <x v="48"/>
    <s v="Middle income"/>
    <x v="9"/>
    <n v="0"/>
    <n v="0"/>
    <n v="0"/>
    <n v="8600"/>
    <s v=""/>
    <s v=""/>
    <s v=""/>
    <s v=""/>
  </r>
  <r>
    <x v="49"/>
    <s v="Low income"/>
    <x v="9"/>
    <n v="0"/>
    <n v="0"/>
    <n v="0"/>
    <n v="150000"/>
    <s v=""/>
    <s v=""/>
    <s v=""/>
    <s v=""/>
  </r>
  <r>
    <x v="50"/>
    <s v="Lower middle income"/>
    <x v="9"/>
    <n v="0"/>
    <n v="0"/>
    <n v="0"/>
    <n v="24000"/>
    <s v=""/>
    <s v=""/>
    <s v=""/>
    <s v=""/>
  </r>
  <r>
    <x v="51"/>
    <s v="Lower middle income"/>
    <x v="9"/>
    <n v="275000000"/>
    <n v="0"/>
    <n v="275000000"/>
    <s v=""/>
    <s v=""/>
    <s v=""/>
    <s v=""/>
    <s v=""/>
  </r>
  <r>
    <x v="52"/>
    <s v="Upper Middle Income"/>
    <x v="9"/>
    <n v="74322845"/>
    <n v="34284251.759999998"/>
    <n v="119102112.14"/>
    <s v=""/>
    <s v=""/>
    <s v=""/>
    <s v=""/>
    <s v=""/>
  </r>
  <r>
    <x v="53"/>
    <s v="Middle income"/>
    <x v="9"/>
    <n v="0"/>
    <n v="0"/>
    <n v="0"/>
    <n v="58000"/>
    <s v=""/>
    <s v=""/>
    <s v=""/>
    <s v=""/>
  </r>
  <r>
    <x v="54"/>
    <s v="Middle income"/>
    <x v="9"/>
    <n v="0"/>
    <n v="0"/>
    <n v="0"/>
    <n v="32000"/>
    <s v=""/>
    <s v=""/>
    <s v=""/>
    <s v=""/>
  </r>
  <r>
    <x v="55"/>
    <s v="Middle income"/>
    <x v="9"/>
    <n v="31104180"/>
    <n v="2489858.142"/>
    <n v="33594038.141999997"/>
    <n v="30000"/>
    <n v="1036.806"/>
    <n v="82.995271399999993"/>
    <n v="1119.8012713999999"/>
    <n v="0.92588392822930321"/>
  </r>
  <r>
    <x v="56"/>
    <s v="Lower middle income"/>
    <x v="9"/>
    <n v="0"/>
    <n v="0"/>
    <n v="0"/>
    <n v="1500000"/>
    <s v=""/>
    <s v=""/>
    <s v=""/>
    <s v=""/>
  </r>
  <r>
    <x v="57"/>
    <s v="Lower middle income"/>
    <x v="9"/>
    <n v="2456267"/>
    <n v="7505259"/>
    <n v="9961526"/>
    <n v="9500"/>
    <n v="258.5544210526316"/>
    <n v="790.02726315789471"/>
    <n v="1048.5816842105264"/>
    <n v="0.24657537409429037"/>
  </r>
  <r>
    <x v="58"/>
    <s v="Lower middle income"/>
    <x v="9"/>
    <n v="0"/>
    <n v="0"/>
    <n v="0"/>
    <n v="13000"/>
    <s v=""/>
    <s v=""/>
    <s v=""/>
    <s v=""/>
  </r>
  <r>
    <x v="59"/>
    <s v="High income"/>
    <x v="9"/>
    <n v="0"/>
    <n v="0"/>
    <n v="0"/>
    <n v="5300"/>
    <s v=""/>
    <s v=""/>
    <s v=""/>
    <s v=""/>
  </r>
  <r>
    <x v="60"/>
    <s v="Middle income"/>
    <x v="9"/>
    <n v="0"/>
    <n v="0"/>
    <n v="0"/>
    <n v="2600"/>
    <s v=""/>
    <s v=""/>
    <s v=""/>
    <s v=""/>
  </r>
  <r>
    <x v="61"/>
    <s v="Lower middle income"/>
    <x v="9"/>
    <n v="0"/>
    <n v="0"/>
    <n v="0"/>
    <n v="340000"/>
    <s v=""/>
    <s v=""/>
    <s v=""/>
    <s v=""/>
  </r>
  <r>
    <x v="62"/>
    <s v="Low income"/>
    <x v="9"/>
    <n v="0"/>
    <n v="0"/>
    <n v="0"/>
    <n v="47000"/>
    <s v=""/>
    <s v=""/>
    <s v=""/>
    <s v=""/>
  </r>
  <r>
    <x v="63"/>
    <s v="High income"/>
    <x v="9"/>
    <n v="0"/>
    <n v="0"/>
    <n v="0"/>
    <n v="3200"/>
    <s v=""/>
    <s v=""/>
    <s v=""/>
    <s v=""/>
  </r>
  <r>
    <x v="64"/>
    <s v="Low income"/>
    <x v="9"/>
    <n v="146677"/>
    <n v="0"/>
    <n v="147685"/>
    <n v="35000"/>
    <n v="4.1907714285714288"/>
    <n v="0"/>
    <n v="4.2195714285714283"/>
    <n v="0.99317466228797791"/>
  </r>
  <r>
    <x v="65"/>
    <s v="Low income"/>
    <x v="9"/>
    <n v="0"/>
    <n v="0"/>
    <n v="0"/>
    <n v="1000000"/>
    <s v=""/>
    <s v=""/>
    <s v=""/>
    <s v=""/>
  </r>
  <r>
    <x v="66"/>
    <s v="Middle income"/>
    <x v="9"/>
    <n v="0"/>
    <n v="0"/>
    <n v="0"/>
    <n v="84000"/>
    <s v=""/>
    <s v=""/>
    <s v=""/>
    <s v=""/>
  </r>
  <r>
    <x v="67"/>
    <s v="Low income"/>
    <x v="9"/>
    <n v="0"/>
    <n v="0"/>
    <n v="0"/>
    <n v="140000"/>
    <s v=""/>
    <s v=""/>
    <s v=""/>
    <s v=""/>
  </r>
  <r>
    <x v="68"/>
    <s v="Lower middle income"/>
    <x v="9"/>
    <n v="1154286"/>
    <n v="2247167"/>
    <n v="3587649"/>
    <n v="5900"/>
    <n v="195.64169491525425"/>
    <n v="380.87576271186441"/>
    <n v="608.07610169491522"/>
    <n v="0.3217388323105187"/>
  </r>
  <r>
    <x v="69"/>
    <s v="High income"/>
    <x v="9"/>
    <n v="5600000"/>
    <n v="1900000"/>
    <n v="7500000"/>
    <n v="11000"/>
    <n v="509.09090909090907"/>
    <n v="172.72727272727272"/>
    <n v="681.81818181818187"/>
    <n v="0.74666666666666659"/>
  </r>
  <r>
    <x v="70"/>
    <s v="Lower middle income"/>
    <x v="9"/>
    <n v="0"/>
    <n v="0"/>
    <n v="0"/>
    <n v="1000"/>
    <s v=""/>
    <s v=""/>
    <s v=""/>
    <s v=""/>
  </r>
  <r>
    <x v="71"/>
    <s v="Middle income"/>
    <x v="9"/>
    <n v="0"/>
    <n v="0"/>
    <n v="0"/>
    <n v="500"/>
    <s v=""/>
    <s v=""/>
    <s v=""/>
    <s v=""/>
  </r>
  <r>
    <x v="72"/>
    <s v="Lower middle income"/>
    <x v="9"/>
    <n v="0"/>
    <n v="0"/>
    <n v="0"/>
    <n v="21000"/>
    <s v=""/>
    <s v=""/>
    <s v=""/>
    <s v=""/>
  </r>
  <r>
    <x v="73"/>
    <s v="Low income"/>
    <x v="9"/>
    <n v="0"/>
    <n v="0"/>
    <n v="0"/>
    <n v="2200000"/>
    <s v=""/>
    <s v=""/>
    <s v=""/>
    <s v=""/>
  </r>
  <r>
    <x v="74"/>
    <s v="Lower middle income"/>
    <x v="9"/>
    <n v="0"/>
    <n v="0"/>
    <n v="0"/>
    <n v="240000"/>
    <s v=""/>
    <s v=""/>
    <s v=""/>
    <s v=""/>
  </r>
  <r>
    <x v="75"/>
    <s v="Middle income"/>
    <x v="9"/>
    <n v="0"/>
    <n v="0"/>
    <n v="0"/>
    <n v="210000"/>
    <s v=""/>
    <s v=""/>
    <s v=""/>
    <s v=""/>
  </r>
  <r>
    <x v="76"/>
    <s v="Lower middle income"/>
    <x v="9"/>
    <n v="2335783"/>
    <n v="13423611.880000001"/>
    <n v="15759394.880000001"/>
    <n v="29000"/>
    <n v="80.54424137931035"/>
    <n v="462.88316827586209"/>
    <n v="543.42740965517248"/>
    <n v="0.14821527208283267"/>
  </r>
  <r>
    <x v="77"/>
    <s v="Lower middle income"/>
    <x v="9"/>
    <n v="0"/>
    <n v="0"/>
    <n v="0"/>
    <n v="9400"/>
    <s v=""/>
    <s v=""/>
    <s v=""/>
    <s v=""/>
  </r>
  <r>
    <x v="78"/>
    <s v="Low income"/>
    <x v="9"/>
    <n v="0"/>
    <n v="0"/>
    <n v="0"/>
    <n v="34000"/>
    <s v=""/>
    <s v=""/>
    <s v=""/>
    <s v=""/>
  </r>
  <r>
    <x v="79"/>
    <s v="Lower middle income"/>
    <x v="9"/>
    <n v="91477781"/>
    <n v="440696444"/>
    <n v="532371498"/>
    <n v="1700000"/>
    <n v="53.810459411764704"/>
    <n v="259.23320235294119"/>
    <n v="313.15970470588235"/>
    <n v="0.17183072599427551"/>
  </r>
  <r>
    <x v="80"/>
    <s v="High income"/>
    <x v="9"/>
    <n v="0"/>
    <n v="0"/>
    <n v="0"/>
    <n v="2400"/>
    <s v=""/>
    <s v=""/>
    <s v=""/>
    <s v=""/>
  </r>
  <r>
    <x v="81"/>
    <s v="Lower middle income"/>
    <x v="9"/>
    <n v="0"/>
    <n v="0"/>
    <n v="0"/>
    <n v="170000"/>
    <s v=""/>
    <s v=""/>
    <s v=""/>
    <s v=""/>
  </r>
  <r>
    <x v="82"/>
    <s v="Lower middle income"/>
    <x v="9"/>
    <n v="0"/>
    <n v="0"/>
    <n v="0"/>
    <n v="49000"/>
    <s v=""/>
    <s v=""/>
    <s v=""/>
    <s v=""/>
  </r>
  <r>
    <x v="83"/>
    <s v="Middle income"/>
    <x v="9"/>
    <n v="2198377"/>
    <n v="0"/>
    <n v="2198377"/>
    <n v="21000"/>
    <n v="104.68461904761905"/>
    <n v="0"/>
    <n v="104.68461904761905"/>
    <n v="1"/>
  </r>
  <r>
    <x v="84"/>
    <s v="Middle income"/>
    <x v="9"/>
    <n v="0"/>
    <n v="0"/>
    <n v="0"/>
    <n v="83000"/>
    <s v=""/>
    <s v=""/>
    <s v=""/>
    <s v=""/>
  </r>
  <r>
    <x v="85"/>
    <s v="Lower middle income"/>
    <x v="9"/>
    <n v="0"/>
    <n v="0"/>
    <n v="0"/>
    <n v="83000"/>
    <s v=""/>
    <s v=""/>
    <s v=""/>
    <s v=""/>
  </r>
  <r>
    <x v="86"/>
    <s v="Lower middle income"/>
    <x v="9"/>
    <n v="4167839"/>
    <n v="4052714.3509999998"/>
    <n v="8220553.3509999998"/>
    <n v="14000"/>
    <n v="297.70278571428571"/>
    <n v="289.47959649999996"/>
    <n v="587.18238221428567"/>
    <n v="0.50700224450133857"/>
  </r>
  <r>
    <x v="87"/>
    <s v="High income"/>
    <x v="9"/>
    <n v="0"/>
    <n v="0"/>
    <n v="0"/>
    <n v="19000"/>
    <s v=""/>
    <s v=""/>
    <s v=""/>
    <s v=""/>
  </r>
  <r>
    <x v="88"/>
    <s v="Low income"/>
    <x v="9"/>
    <n v="0"/>
    <n v="0"/>
    <n v="0"/>
    <n v="230000"/>
    <s v=""/>
    <s v=""/>
    <s v=""/>
    <s v=""/>
  </r>
  <r>
    <x v="89"/>
    <s v="Lower middle income"/>
    <x v="9"/>
    <n v="0"/>
    <n v="0"/>
    <n v="0"/>
    <n v="41000"/>
    <s v=""/>
    <s v=""/>
    <s v=""/>
    <s v=""/>
  </r>
  <r>
    <x v="90"/>
    <s v="Middle income"/>
    <x v="9"/>
    <n v="0"/>
    <n v="0"/>
    <n v="0"/>
    <n v="3000"/>
    <s v=""/>
    <s v=""/>
    <s v=""/>
    <s v=""/>
  </r>
  <r>
    <x v="91"/>
    <s v="High income"/>
    <x v="9"/>
    <n v="3682137"/>
    <n v="0"/>
    <n v="3682276.96"/>
    <s v=""/>
    <s v=""/>
    <s v=""/>
    <s v=""/>
    <s v=""/>
  </r>
  <r>
    <x v="92"/>
    <s v="Low income"/>
    <x v="9"/>
    <n v="0"/>
    <n v="0"/>
    <n v="0"/>
    <n v="76000"/>
    <s v=""/>
    <s v=""/>
    <s v=""/>
    <s v=""/>
  </r>
  <r>
    <x v="93"/>
    <s v="High income"/>
    <x v="9"/>
    <n v="0"/>
    <n v="0"/>
    <n v="0"/>
    <n v="7900"/>
    <s v=""/>
    <s v=""/>
    <s v=""/>
    <s v=""/>
  </r>
  <r>
    <x v="94"/>
    <s v="Low income"/>
    <x v="9"/>
    <n v="0"/>
    <n v="6000000"/>
    <n v="6000000"/>
    <n v="11000"/>
    <n v="0"/>
    <n v="545.4545454545455"/>
    <n v="545.4545454545455"/>
    <n v="0"/>
  </r>
  <r>
    <x v="95"/>
    <s v="Middle income"/>
    <x v="9"/>
    <n v="1917857763"/>
    <n v="583624079.91999996"/>
    <n v="2501569029.9699998"/>
    <n v="7400000"/>
    <n v="259.16996797297298"/>
    <n v="78.868118908108102"/>
    <n v="338.04986891486482"/>
    <n v="0.76666193897635526"/>
  </r>
  <r>
    <x v="96"/>
    <s v="Lower middle income"/>
    <x v="9"/>
    <n v="0"/>
    <n v="0"/>
    <n v="0"/>
    <n v="3600"/>
    <s v=""/>
    <s v=""/>
    <s v=""/>
    <s v=""/>
  </r>
  <r>
    <x v="97"/>
    <s v="Low income"/>
    <x v="9"/>
    <n v="0"/>
    <n v="0"/>
    <n v="0"/>
    <n v="46000"/>
    <s v=""/>
    <s v=""/>
    <s v=""/>
    <s v=""/>
  </r>
  <r>
    <x v="98"/>
    <s v="Middle income"/>
    <x v="9"/>
    <n v="0"/>
    <n v="0"/>
    <n v="0"/>
    <n v="5700"/>
    <s v=""/>
    <s v=""/>
    <s v=""/>
    <s v=""/>
  </r>
  <r>
    <x v="99"/>
    <s v="Low income"/>
    <x v="9"/>
    <n v="823242"/>
    <n v="3616746.55"/>
    <n v="4439988.55"/>
    <n v="13000"/>
    <n v="63.326307692307694"/>
    <n v="278.21127307692308"/>
    <n v="341.53758076923077"/>
    <n v="0.18541534301929674"/>
  </r>
  <r>
    <x v="100"/>
    <s v="Middle income"/>
    <x v="9"/>
    <n v="229469583"/>
    <n v="28916864.120000001"/>
    <n v="258641956.53999999"/>
    <n v="480000"/>
    <n v="478.06163125"/>
    <n v="60.243466916666669"/>
    <n v="538.83740945833335"/>
    <n v="0.88720943063432023"/>
  </r>
  <r>
    <x v="101"/>
    <s v="Middle income"/>
    <x v="9"/>
    <n v="0"/>
    <n v="0"/>
    <n v="0"/>
    <s v=""/>
    <s v=""/>
    <s v=""/>
    <s v=""/>
    <s v=""/>
  </r>
  <r>
    <x v="102"/>
    <s v="Low income"/>
    <x v="9"/>
    <n v="0"/>
    <n v="0"/>
    <n v="0"/>
    <n v="120000"/>
    <s v=""/>
    <s v=""/>
    <s v=""/>
    <s v=""/>
  </r>
  <r>
    <x v="103"/>
    <s v="High income"/>
    <x v="9"/>
    <n v="0"/>
    <n v="0"/>
    <n v="0"/>
    <n v="11000"/>
    <s v=""/>
    <s v=""/>
    <s v=""/>
    <s v=""/>
  </r>
  <r>
    <x v="104"/>
    <s v="Lower middle income"/>
    <x v="9"/>
    <n v="0"/>
    <n v="0"/>
    <n v="0"/>
    <n v="6100"/>
    <s v=""/>
    <s v=""/>
    <s v=""/>
    <s v=""/>
  </r>
  <r>
    <x v="105"/>
    <s v="Low income"/>
    <x v="9"/>
    <n v="0"/>
    <n v="0"/>
    <n v="0"/>
    <n v="1400000"/>
    <s v=""/>
    <s v=""/>
    <s v=""/>
    <s v=""/>
  </r>
  <r>
    <x v="106"/>
    <s v="Lower middle income"/>
    <x v="9"/>
    <n v="0"/>
    <n v="0"/>
    <n v="0"/>
    <n v="250000"/>
    <s v=""/>
    <s v=""/>
    <s v=""/>
    <s v=""/>
  </r>
  <r>
    <x v="107"/>
    <s v="Lower middle income"/>
    <x v="9"/>
    <n v="0"/>
    <n v="440000000"/>
    <n v="440000000"/>
    <n v="1700000"/>
    <n v="0"/>
    <n v="258.8235294117647"/>
    <n v="258.8235294117647"/>
    <n v="0"/>
  </r>
  <r>
    <x v="108"/>
    <s v="Lower middle income"/>
    <x v="9"/>
    <n v="0"/>
    <n v="0"/>
    <n v="0"/>
    <n v="46000"/>
    <s v=""/>
    <s v=""/>
    <s v=""/>
    <s v=""/>
  </r>
  <r>
    <x v="109"/>
    <s v="Middle income"/>
    <x v="9"/>
    <n v="2159241"/>
    <n v="24763117"/>
    <n v="26929358"/>
    <n v="120000"/>
    <n v="17.993675"/>
    <n v="206.35930833333333"/>
    <n v="224.41131666666666"/>
    <n v="8.0181673844582552E-2"/>
  </r>
  <r>
    <x v="110"/>
    <s v="Lower middle income"/>
    <x v="9"/>
    <n v="0"/>
    <n v="0"/>
    <n v="0"/>
    <n v="230000"/>
    <s v=""/>
    <s v=""/>
    <s v=""/>
    <s v=""/>
  </r>
  <r>
    <x v="111"/>
    <s v="Low income"/>
    <x v="9"/>
    <n v="0"/>
    <n v="0"/>
    <n v="0"/>
    <n v="11000"/>
    <s v=""/>
    <s v=""/>
    <s v=""/>
    <s v=""/>
  </r>
  <r>
    <x v="112"/>
    <s v="Lower middle income"/>
    <x v="9"/>
    <n v="0"/>
    <n v="0"/>
    <n v="0"/>
    <n v="1200000"/>
    <s v=""/>
    <s v=""/>
    <s v=""/>
    <s v=""/>
  </r>
  <r>
    <x v="113"/>
    <s v="Lower middle income"/>
    <x v="9"/>
    <n v="0"/>
    <n v="0"/>
    <n v="0"/>
    <n v="1300000"/>
    <s v=""/>
    <s v=""/>
    <s v=""/>
    <s v=""/>
  </r>
  <r>
    <x v="0"/>
    <s v="Low income"/>
    <x v="10"/>
    <n v="0"/>
    <n v="0"/>
    <n v="0"/>
    <n v="11000"/>
    <s v=""/>
    <s v=""/>
    <s v=""/>
    <s v=""/>
  </r>
  <r>
    <x v="1"/>
    <s v="Middle income"/>
    <x v="10"/>
    <n v="0"/>
    <n v="0"/>
    <n v="0"/>
    <n v="1400"/>
    <s v=""/>
    <s v=""/>
    <s v=""/>
    <s v=""/>
  </r>
  <r>
    <x v="2"/>
    <s v="Lower middle income"/>
    <x v="10"/>
    <n v="0"/>
    <n v="0"/>
    <n v="0"/>
    <n v="22000"/>
    <s v=""/>
    <s v=""/>
    <s v=""/>
    <s v=""/>
  </r>
  <r>
    <x v="3"/>
    <s v="Lower middle income"/>
    <x v="10"/>
    <n v="0"/>
    <n v="0"/>
    <n v="0"/>
    <n v="340000"/>
    <s v=""/>
    <s v=""/>
    <s v=""/>
    <s v=""/>
  </r>
  <r>
    <x v="4"/>
    <s v="Middle income"/>
    <x v="10"/>
    <n v="0"/>
    <n v="0"/>
    <n v="0"/>
    <n v="140000"/>
    <s v=""/>
    <s v=""/>
    <s v=""/>
    <s v=""/>
  </r>
  <r>
    <x v="5"/>
    <s v="Middle income"/>
    <x v="10"/>
    <n v="2866367"/>
    <n v="1431971.96"/>
    <n v="4298338.96"/>
    <n v="3500"/>
    <n v="818.96199999999999"/>
    <n v="409.13484571428569"/>
    <n v="1228.0968457142858"/>
    <n v="0.66685457491235167"/>
  </r>
  <r>
    <x v="6"/>
    <s v="Middle income"/>
    <x v="10"/>
    <n v="0"/>
    <n v="0"/>
    <n v="0"/>
    <n v="9700"/>
    <s v=""/>
    <s v=""/>
    <s v=""/>
    <s v=""/>
  </r>
  <r>
    <x v="7"/>
    <s v="Upper Middle Income"/>
    <x v="10"/>
    <n v="0"/>
    <n v="0"/>
    <n v="0"/>
    <s v=""/>
    <s v=""/>
    <s v=""/>
    <s v=""/>
    <s v=""/>
  </r>
  <r>
    <x v="8"/>
    <s v="Lower middle income"/>
    <x v="10"/>
    <n v="0"/>
    <n v="0"/>
    <n v="0"/>
    <s v=""/>
    <s v=""/>
    <s v=""/>
    <s v=""/>
    <s v=""/>
  </r>
  <r>
    <x v="9"/>
    <s v="High income"/>
    <x v="10"/>
    <n v="0"/>
    <n v="0"/>
    <n v="0"/>
    <n v="2700"/>
    <s v=""/>
    <s v=""/>
    <s v=""/>
    <s v=""/>
  </r>
  <r>
    <x v="10"/>
    <s v="Middle income"/>
    <x v="10"/>
    <n v="0"/>
    <n v="0"/>
    <n v="0"/>
    <n v="28000"/>
    <s v=""/>
    <s v=""/>
    <s v=""/>
    <s v=""/>
  </r>
  <r>
    <x v="11"/>
    <s v="Upper Middle Income"/>
    <x v="10"/>
    <n v="0"/>
    <n v="0"/>
    <n v="0"/>
    <s v=""/>
    <s v=""/>
    <s v=""/>
    <s v=""/>
    <s v=""/>
  </r>
  <r>
    <x v="12"/>
    <s v="Lower middle income"/>
    <x v="10"/>
    <n v="3152090"/>
    <n v="13899418.989999998"/>
    <n v="17051508.989999998"/>
    <n v="75000"/>
    <n v="42.027866666666668"/>
    <n v="185.32558653333331"/>
    <n v="227.35345319999999"/>
    <n v="0.18485695323789642"/>
  </r>
  <r>
    <x v="13"/>
    <s v="Lower middle income"/>
    <x v="10"/>
    <n v="0"/>
    <n v="0"/>
    <n v="0"/>
    <n v="19000"/>
    <s v=""/>
    <s v=""/>
    <s v=""/>
    <s v=""/>
  </r>
  <r>
    <x v="14"/>
    <s v="Middle income"/>
    <x v="10"/>
    <n v="91760970"/>
    <n v="53274503"/>
    <n v="145035473"/>
    <n v="380000"/>
    <n v="241.47623684210527"/>
    <n v="140.19606052631579"/>
    <n v="381.67229736842103"/>
    <n v="0.63267949627743836"/>
  </r>
  <r>
    <x v="15"/>
    <s v="Middle income"/>
    <x v="10"/>
    <n v="676781247"/>
    <n v="0"/>
    <n v="676781247"/>
    <n v="920000"/>
    <n v="735.63179021739131"/>
    <n v="0"/>
    <n v="735.63179021739131"/>
    <n v="1"/>
  </r>
  <r>
    <x v="16"/>
    <s v="Middle income"/>
    <x v="10"/>
    <n v="0"/>
    <n v="0"/>
    <n v="0"/>
    <n v="3300"/>
    <s v=""/>
    <s v=""/>
    <s v=""/>
    <s v=""/>
  </r>
  <r>
    <x v="17"/>
    <s v="Low income"/>
    <x v="10"/>
    <n v="9169190"/>
    <n v="24366033.16"/>
    <n v="33535223.16"/>
    <n v="100000"/>
    <n v="91.691900000000004"/>
    <n v="243.66033160000001"/>
    <n v="335.35223159999998"/>
    <n v="0.27341968044324177"/>
  </r>
  <r>
    <x v="18"/>
    <s v="Low income"/>
    <x v="10"/>
    <n v="0"/>
    <n v="0"/>
    <n v="0"/>
    <n v="85000"/>
    <s v=""/>
    <s v=""/>
    <s v=""/>
    <s v=""/>
  </r>
  <r>
    <x v="19"/>
    <s v="Lower middle income"/>
    <x v="10"/>
    <n v="0"/>
    <n v="0"/>
    <n v="0"/>
    <n v="2500"/>
    <s v=""/>
    <s v=""/>
    <s v=""/>
    <s v=""/>
  </r>
  <r>
    <x v="20"/>
    <s v="Lower middle income"/>
    <x v="10"/>
    <n v="0"/>
    <n v="0"/>
    <n v="0"/>
    <n v="73000"/>
    <s v=""/>
    <s v=""/>
    <s v=""/>
    <s v=""/>
  </r>
  <r>
    <x v="21"/>
    <s v="Lower middle income"/>
    <x v="10"/>
    <n v="0"/>
    <n v="0"/>
    <n v="0"/>
    <n v="510000"/>
    <s v=""/>
    <s v=""/>
    <s v=""/>
    <s v=""/>
  </r>
  <r>
    <x v="22"/>
    <s v="Low income"/>
    <x v="10"/>
    <n v="0"/>
    <n v="0"/>
    <n v="0"/>
    <n v="100000"/>
    <s v=""/>
    <s v=""/>
    <s v=""/>
    <s v=""/>
  </r>
  <r>
    <x v="23"/>
    <s v="Low income"/>
    <x v="10"/>
    <n v="0"/>
    <n v="0"/>
    <n v="0"/>
    <n v="120000"/>
    <s v=""/>
    <s v=""/>
    <s v=""/>
    <s v=""/>
  </r>
  <r>
    <x v="24"/>
    <s v="High income"/>
    <x v="10"/>
    <n v="205742308"/>
    <n v="16319.81"/>
    <n v="325931502.75"/>
    <n v="74000"/>
    <n v="2780.3014594594592"/>
    <n v="0.22053797297297298"/>
    <n v="4404.4797668918918"/>
    <n v="0.63124400760306676"/>
  </r>
  <r>
    <x v="25"/>
    <s v="Middle income"/>
    <x v="10"/>
    <n v="0"/>
    <n v="0"/>
    <n v="0"/>
    <n v="200000"/>
    <s v=""/>
    <s v=""/>
    <s v=""/>
    <s v=""/>
  </r>
  <r>
    <x v="26"/>
    <s v="Lower middle income"/>
    <x v="10"/>
    <n v="135705"/>
    <n v="1489522.92"/>
    <n v="1625227.92"/>
    <n v="200"/>
    <n v="678.52499999999998"/>
    <n v="7447.6145999999999"/>
    <n v="8126.1395999999995"/>
    <n v="8.3499057781384903E-2"/>
  </r>
  <r>
    <x v="27"/>
    <s v="Lower middle income"/>
    <x v="10"/>
    <n v="0"/>
    <n v="0"/>
    <n v="0"/>
    <n v="100000"/>
    <s v=""/>
    <s v=""/>
    <s v=""/>
    <s v=""/>
  </r>
  <r>
    <x v="28"/>
    <s v="Middle income"/>
    <x v="10"/>
    <n v="0"/>
    <n v="0"/>
    <n v="0"/>
    <n v="14000"/>
    <s v=""/>
    <s v=""/>
    <s v=""/>
    <s v=""/>
  </r>
  <r>
    <x v="29"/>
    <s v="Lower middle income"/>
    <x v="10"/>
    <n v="0"/>
    <n v="0"/>
    <n v="0"/>
    <n v="430000"/>
    <s v=""/>
    <s v=""/>
    <s v=""/>
    <s v=""/>
  </r>
  <r>
    <x v="30"/>
    <s v="Middle income"/>
    <x v="10"/>
    <n v="0"/>
    <n v="0"/>
    <n v="0"/>
    <n v="32000"/>
    <s v=""/>
    <s v=""/>
    <s v=""/>
    <s v=""/>
  </r>
  <r>
    <x v="31"/>
    <s v="Low income"/>
    <x v="10"/>
    <n v="0"/>
    <n v="0"/>
    <n v="0"/>
    <n v="520000"/>
    <s v=""/>
    <s v=""/>
    <s v=""/>
    <s v=""/>
  </r>
  <r>
    <x v="32"/>
    <s v="Lower middle income"/>
    <x v="10"/>
    <n v="0"/>
    <n v="0"/>
    <n v="0"/>
    <n v="6800"/>
    <s v=""/>
    <s v=""/>
    <s v=""/>
    <s v=""/>
  </r>
  <r>
    <x v="33"/>
    <s v="Middle income"/>
    <x v="10"/>
    <n v="40931323"/>
    <n v="31159244.120000001"/>
    <n v="97118276.620000005"/>
    <n v="72000"/>
    <n v="568.49059722222228"/>
    <n v="432.76727944444445"/>
    <n v="1348.8649530555556"/>
    <n v="0.42145849807605457"/>
  </r>
  <r>
    <x v="34"/>
    <s v="Middle income"/>
    <x v="10"/>
    <n v="15959367"/>
    <n v="0"/>
    <n v="15959367"/>
    <n v="47000"/>
    <n v="339.56099999999998"/>
    <n v="0"/>
    <n v="339.56099999999998"/>
    <n v="1"/>
  </r>
  <r>
    <x v="35"/>
    <s v="Lower middle income"/>
    <x v="10"/>
    <n v="33288506"/>
    <n v="9764012"/>
    <n v="46000846"/>
    <n v="27000"/>
    <n v="1232.9076296296296"/>
    <n v="361.63007407407406"/>
    <n v="1703.735037037037"/>
    <n v="0.72364986504813411"/>
  </r>
  <r>
    <x v="36"/>
    <s v="Middle income"/>
    <x v="10"/>
    <n v="0"/>
    <n v="0"/>
    <n v="0"/>
    <n v="65000"/>
    <s v=""/>
    <s v=""/>
    <s v=""/>
    <s v=""/>
  </r>
  <r>
    <x v="37"/>
    <s v="Low income"/>
    <x v="10"/>
    <n v="0"/>
    <n v="4200000"/>
    <n v="4200000"/>
    <n v="14000"/>
    <n v="0"/>
    <n v="300"/>
    <n v="300"/>
    <n v="0"/>
  </r>
  <r>
    <x v="38"/>
    <s v="Lower middle income"/>
    <x v="10"/>
    <n v="0"/>
    <n v="0"/>
    <n v="0"/>
    <n v="200000"/>
    <s v=""/>
    <s v=""/>
    <s v=""/>
    <s v=""/>
  </r>
  <r>
    <x v="39"/>
    <s v="Low income"/>
    <x v="10"/>
    <n v="7700000"/>
    <n v="179500000"/>
    <n v="187200000"/>
    <n v="670000"/>
    <n v="11.492537313432836"/>
    <n v="267.91044776119401"/>
    <n v="279.40298507462688"/>
    <n v="4.1132478632478632E-2"/>
  </r>
  <r>
    <x v="40"/>
    <s v="Middle income"/>
    <x v="10"/>
    <n v="0"/>
    <n v="0"/>
    <n v="0"/>
    <n v="1000"/>
    <s v=""/>
    <s v=""/>
    <s v=""/>
    <s v=""/>
  </r>
  <r>
    <x v="41"/>
    <s v="Middle income"/>
    <x v="10"/>
    <n v="0"/>
    <n v="0"/>
    <n v="0"/>
    <n v="51000"/>
    <s v=""/>
    <s v=""/>
    <s v=""/>
    <s v=""/>
  </r>
  <r>
    <x v="42"/>
    <s v="Low income"/>
    <x v="10"/>
    <n v="1000000"/>
    <n v="0"/>
    <n v="1000000"/>
    <n v="28000"/>
    <n v="35.714285714285715"/>
    <n v="0"/>
    <n v="35.714285714285715"/>
    <n v="1"/>
  </r>
  <r>
    <x v="43"/>
    <s v="Middle income"/>
    <x v="10"/>
    <n v="14159868"/>
    <n v="1737923.05"/>
    <n v="15897791.050000001"/>
    <n v="9100"/>
    <n v="1556.0294505494505"/>
    <n v="190.98055494505496"/>
    <n v="1747.0100054945055"/>
    <n v="0.8906814761538836"/>
  </r>
  <r>
    <x v="44"/>
    <s v="Lower middle income"/>
    <x v="10"/>
    <n v="0"/>
    <n v="0"/>
    <n v="0"/>
    <n v="340000"/>
    <s v=""/>
    <s v=""/>
    <s v=""/>
    <s v=""/>
  </r>
  <r>
    <x v="45"/>
    <s v="Middle income"/>
    <x v="10"/>
    <n v="19830959"/>
    <n v="7632628.7400000002"/>
    <n v="27943483.98"/>
    <n v="36000"/>
    <n v="550.85997222222227"/>
    <n v="212.01746500000002"/>
    <n v="776.20788833333336"/>
    <n v="0.70968097658093099"/>
  </r>
  <r>
    <x v="46"/>
    <s v="Low income"/>
    <x v="10"/>
    <n v="6918742"/>
    <n v="20345663"/>
    <n v="27264405"/>
    <n v="110000"/>
    <n v="62.897654545454543"/>
    <n v="184.96057272727273"/>
    <n v="247.85822727272728"/>
    <n v="0.25376464294746209"/>
  </r>
  <r>
    <x v="47"/>
    <s v="Low income"/>
    <x v="10"/>
    <n v="0"/>
    <n v="0"/>
    <n v="0"/>
    <n v="40000"/>
    <s v=""/>
    <s v=""/>
    <s v=""/>
    <s v=""/>
  </r>
  <r>
    <x v="48"/>
    <s v="Middle income"/>
    <x v="10"/>
    <n v="0"/>
    <n v="0"/>
    <n v="0"/>
    <n v="8700"/>
    <s v=""/>
    <s v=""/>
    <s v=""/>
    <s v=""/>
  </r>
  <r>
    <x v="49"/>
    <s v="Low income"/>
    <x v="10"/>
    <n v="0"/>
    <n v="0"/>
    <n v="0"/>
    <n v="160000"/>
    <s v=""/>
    <s v=""/>
    <s v=""/>
    <s v=""/>
  </r>
  <r>
    <x v="50"/>
    <s v="Lower middle income"/>
    <x v="10"/>
    <n v="0"/>
    <n v="0"/>
    <n v="0"/>
    <n v="25000"/>
    <s v=""/>
    <s v=""/>
    <s v=""/>
    <s v=""/>
  </r>
  <r>
    <x v="51"/>
    <s v="Lower middle income"/>
    <x v="10"/>
    <n v="0"/>
    <n v="0"/>
    <n v="0"/>
    <s v=""/>
    <s v=""/>
    <s v=""/>
    <s v=""/>
    <s v=""/>
  </r>
  <r>
    <x v="52"/>
    <s v="Upper Middle Income"/>
    <x v="10"/>
    <n v="0"/>
    <n v="0"/>
    <n v="0"/>
    <s v=""/>
    <s v=""/>
    <s v=""/>
    <s v=""/>
    <s v=""/>
  </r>
  <r>
    <x v="53"/>
    <s v="Middle income"/>
    <x v="10"/>
    <n v="0"/>
    <n v="0"/>
    <n v="0"/>
    <n v="59000"/>
    <s v=""/>
    <s v=""/>
    <s v=""/>
    <s v=""/>
  </r>
  <r>
    <x v="54"/>
    <s v="Middle income"/>
    <x v="10"/>
    <n v="0"/>
    <n v="0"/>
    <n v="0"/>
    <n v="32000"/>
    <s v=""/>
    <s v=""/>
    <s v=""/>
    <s v=""/>
  </r>
  <r>
    <x v="55"/>
    <s v="Middle income"/>
    <x v="10"/>
    <n v="33438803"/>
    <n v="1774301.09"/>
    <n v="35213104.090000004"/>
    <n v="33000"/>
    <n v="1013.2970606060607"/>
    <n v="53.766699696969702"/>
    <n v="1067.0637603030304"/>
    <n v="0.9496124770635066"/>
  </r>
  <r>
    <x v="56"/>
    <s v="Lower middle income"/>
    <x v="10"/>
    <n v="175262884"/>
    <n v="549895500.99000001"/>
    <n v="754585321.70000005"/>
    <n v="1500000"/>
    <n v="116.84192266666666"/>
    <n v="366.59700065999999"/>
    <n v="503.05688113333338"/>
    <n v="0.23226383943587911"/>
  </r>
  <r>
    <x v="57"/>
    <s v="Lower middle income"/>
    <x v="10"/>
    <n v="1970121"/>
    <n v="4935201.74"/>
    <n v="6905322.7400000002"/>
    <n v="10000"/>
    <n v="197.0121"/>
    <n v="493.520174"/>
    <n v="690.53227400000003"/>
    <n v="0.2853046952588924"/>
  </r>
  <r>
    <x v="58"/>
    <s v="Lower middle income"/>
    <x v="10"/>
    <n v="556553"/>
    <n v="592817"/>
    <n v="1149370"/>
    <n v="13000"/>
    <n v="42.811769230769229"/>
    <n v="45.601307692307692"/>
    <n v="88.413076923076929"/>
    <n v="0.48422440119369736"/>
  </r>
  <r>
    <x v="59"/>
    <s v="High income"/>
    <x v="10"/>
    <n v="0"/>
    <n v="0"/>
    <n v="0"/>
    <n v="5600"/>
    <s v=""/>
    <s v=""/>
    <s v=""/>
    <s v=""/>
  </r>
  <r>
    <x v="60"/>
    <s v="Middle income"/>
    <x v="10"/>
    <n v="6620000"/>
    <n v="209080"/>
    <n v="6829080"/>
    <n v="2700"/>
    <n v="2451.8518518518517"/>
    <n v="77.437037037037044"/>
    <n v="2529.2888888888888"/>
    <n v="0.96938387015527716"/>
  </r>
  <r>
    <x v="61"/>
    <s v="Lower middle income"/>
    <x v="10"/>
    <n v="0"/>
    <n v="0"/>
    <n v="0"/>
    <n v="340000"/>
    <s v=""/>
    <s v=""/>
    <s v=""/>
    <s v=""/>
  </r>
  <r>
    <x v="62"/>
    <s v="Low income"/>
    <x v="10"/>
    <n v="0"/>
    <n v="0"/>
    <n v="0"/>
    <n v="47000"/>
    <s v=""/>
    <s v=""/>
    <s v=""/>
    <s v=""/>
  </r>
  <r>
    <x v="63"/>
    <s v="High income"/>
    <x v="10"/>
    <n v="0"/>
    <n v="0"/>
    <n v="0"/>
    <n v="3400"/>
    <s v=""/>
    <s v=""/>
    <s v=""/>
    <s v=""/>
  </r>
  <r>
    <x v="64"/>
    <s v="Low income"/>
    <x v="10"/>
    <n v="0"/>
    <n v="0"/>
    <n v="0"/>
    <n v="39000"/>
    <s v=""/>
    <s v=""/>
    <s v=""/>
    <s v=""/>
  </r>
  <r>
    <x v="65"/>
    <s v="Low income"/>
    <x v="10"/>
    <n v="4619000"/>
    <n v="253995000.59999999"/>
    <n v="258614000.59999999"/>
    <n v="1100000"/>
    <n v="4.1990909090909092"/>
    <n v="230.90454599999998"/>
    <n v="235.10363690909091"/>
    <n v="1.7860595285961484E-2"/>
  </r>
  <r>
    <x v="66"/>
    <s v="Middle income"/>
    <x v="10"/>
    <n v="23214913"/>
    <n v="538017.62"/>
    <n v="24360560.379999999"/>
    <n v="88000"/>
    <n v="263.80582954545457"/>
    <n v="6.1138365909090906"/>
    <n v="276.82454977272727"/>
    <n v="0.95297122224903441"/>
  </r>
  <r>
    <x v="67"/>
    <s v="Low income"/>
    <x v="10"/>
    <n v="6094200"/>
    <n v="27130761"/>
    <n v="33224961"/>
    <n v="140000"/>
    <n v="43.53"/>
    <n v="193.79114999999999"/>
    <n v="237.32114999999999"/>
    <n v="0.18342233720003465"/>
  </r>
  <r>
    <x v="68"/>
    <s v="Lower middle income"/>
    <x v="10"/>
    <n v="0"/>
    <n v="0"/>
    <n v="0"/>
    <n v="5700"/>
    <s v=""/>
    <s v=""/>
    <s v=""/>
    <s v=""/>
  </r>
  <r>
    <x v="69"/>
    <s v="High income"/>
    <x v="10"/>
    <n v="0"/>
    <n v="0"/>
    <n v="0"/>
    <n v="11000"/>
    <s v=""/>
    <s v=""/>
    <s v=""/>
    <s v=""/>
  </r>
  <r>
    <x v="70"/>
    <s v="Lower middle income"/>
    <x v="10"/>
    <n v="922160"/>
    <n v="1073931"/>
    <n v="1996091"/>
    <n v="1000"/>
    <n v="922.16"/>
    <n v="1073.931"/>
    <n v="1996.0909999999999"/>
    <n v="0.46198294566730674"/>
  </r>
  <r>
    <x v="71"/>
    <s v="Middle income"/>
    <x v="10"/>
    <n v="0"/>
    <n v="0"/>
    <n v="0"/>
    <n v="500"/>
    <s v=""/>
    <s v=""/>
    <s v=""/>
    <s v=""/>
  </r>
  <r>
    <x v="72"/>
    <s v="Lower middle income"/>
    <x v="10"/>
    <n v="0"/>
    <n v="0"/>
    <n v="0"/>
    <n v="21000"/>
    <s v=""/>
    <s v=""/>
    <s v=""/>
    <s v=""/>
  </r>
  <r>
    <x v="73"/>
    <s v="Low income"/>
    <x v="10"/>
    <n v="23591832"/>
    <n v="533561519.47000003"/>
    <n v="557780694.87"/>
    <n v="2200000"/>
    <n v="10.723560000000001"/>
    <n v="242.52796339545455"/>
    <n v="253.53667948636362"/>
    <n v="4.2295891946383099E-2"/>
  </r>
  <r>
    <x v="74"/>
    <s v="Lower middle income"/>
    <x v="10"/>
    <n v="0"/>
    <n v="0"/>
    <n v="0"/>
    <n v="240000"/>
    <s v=""/>
    <s v=""/>
    <s v=""/>
    <s v=""/>
  </r>
  <r>
    <x v="75"/>
    <s v="Middle income"/>
    <x v="10"/>
    <n v="0"/>
    <n v="0"/>
    <n v="0"/>
    <n v="210000"/>
    <s v=""/>
    <s v=""/>
    <s v=""/>
    <s v=""/>
  </r>
  <r>
    <x v="76"/>
    <s v="Lower middle income"/>
    <x v="10"/>
    <n v="18430"/>
    <n v="97552.26"/>
    <n v="115982.26"/>
    <n v="30000"/>
    <n v="0.61433333333333329"/>
    <n v="3.2517419999999997"/>
    <n v="3.8660753333333333"/>
    <n v="0.1589036116385385"/>
  </r>
  <r>
    <x v="77"/>
    <s v="Lower middle income"/>
    <x v="10"/>
    <n v="0"/>
    <n v="0"/>
    <n v="0"/>
    <n v="9600"/>
    <s v=""/>
    <s v=""/>
    <s v=""/>
    <s v=""/>
  </r>
  <r>
    <x v="78"/>
    <s v="Low income"/>
    <x v="10"/>
    <n v="0"/>
    <n v="0"/>
    <n v="0"/>
    <n v="33000"/>
    <s v=""/>
    <s v=""/>
    <s v=""/>
    <s v=""/>
  </r>
  <r>
    <x v="79"/>
    <s v="Lower middle income"/>
    <x v="10"/>
    <n v="0"/>
    <n v="0"/>
    <n v="0"/>
    <n v="1800000"/>
    <s v=""/>
    <s v=""/>
    <s v=""/>
    <s v=""/>
  </r>
  <r>
    <x v="80"/>
    <s v="High income"/>
    <x v="10"/>
    <n v="0"/>
    <n v="0"/>
    <n v="0"/>
    <n v="2500"/>
    <s v=""/>
    <s v=""/>
    <s v=""/>
    <s v=""/>
  </r>
  <r>
    <x v="81"/>
    <s v="Lower middle income"/>
    <x v="10"/>
    <n v="1551621"/>
    <n v="1298823.23"/>
    <n v="8428830.0399999991"/>
    <n v="190000"/>
    <n v="8.1664263157894741"/>
    <n v="6.835911736842105"/>
    <n v="44.362263368421047"/>
    <n v="0.18408497889227818"/>
  </r>
  <r>
    <x v="82"/>
    <s v="Lower middle income"/>
    <x v="10"/>
    <n v="0"/>
    <n v="0"/>
    <n v="0"/>
    <n v="52000"/>
    <s v=""/>
    <s v=""/>
    <s v=""/>
    <s v=""/>
  </r>
  <r>
    <x v="83"/>
    <s v="Middle income"/>
    <x v="10"/>
    <n v="2599263"/>
    <n v="1250003.2"/>
    <n v="3849266.2"/>
    <n v="22000"/>
    <n v="118.14831818181818"/>
    <n v="56.818327272727274"/>
    <n v="174.96664545454547"/>
    <n v="0.67526194992697564"/>
  </r>
  <r>
    <x v="84"/>
    <s v="Middle income"/>
    <x v="10"/>
    <n v="0"/>
    <n v="0"/>
    <n v="0"/>
    <n v="87000"/>
    <s v=""/>
    <s v=""/>
    <s v=""/>
    <s v=""/>
  </r>
  <r>
    <x v="85"/>
    <s v="Lower middle income"/>
    <x v="10"/>
    <n v="0"/>
    <n v="0"/>
    <n v="0"/>
    <n v="97000"/>
    <s v=""/>
    <s v=""/>
    <s v=""/>
    <s v=""/>
  </r>
  <r>
    <x v="86"/>
    <s v="Lower middle income"/>
    <x v="10"/>
    <n v="5129168"/>
    <n v="3580801.35"/>
    <n v="8709969.3499999996"/>
    <n v="15000"/>
    <n v="341.94453333333331"/>
    <n v="238.72009"/>
    <n v="580.66462333333334"/>
    <n v="0.58888473585730816"/>
  </r>
  <r>
    <x v="87"/>
    <s v="High income"/>
    <x v="10"/>
    <n v="0"/>
    <n v="0"/>
    <n v="0"/>
    <n v="19000"/>
    <s v=""/>
    <s v=""/>
    <s v=""/>
    <s v=""/>
  </r>
  <r>
    <x v="88"/>
    <s v="Low income"/>
    <x v="10"/>
    <n v="0"/>
    <n v="0"/>
    <n v="0"/>
    <n v="230000"/>
    <s v=""/>
    <s v=""/>
    <s v=""/>
    <s v=""/>
  </r>
  <r>
    <x v="89"/>
    <s v="Lower middle income"/>
    <x v="10"/>
    <n v="0"/>
    <n v="0"/>
    <n v="0"/>
    <n v="41000"/>
    <s v=""/>
    <s v=""/>
    <s v=""/>
    <s v=""/>
  </r>
  <r>
    <x v="90"/>
    <s v="Middle income"/>
    <x v="10"/>
    <n v="0"/>
    <n v="0"/>
    <n v="0"/>
    <n v="3200"/>
    <s v=""/>
    <s v=""/>
    <s v=""/>
    <s v=""/>
  </r>
  <r>
    <x v="91"/>
    <s v="High income"/>
    <x v="10"/>
    <n v="1864625"/>
    <n v="0"/>
    <n v="1943787.76"/>
    <s v=""/>
    <s v=""/>
    <s v=""/>
    <s v=""/>
    <s v=""/>
  </r>
  <r>
    <x v="92"/>
    <s v="Low income"/>
    <x v="10"/>
    <n v="0"/>
    <n v="0"/>
    <n v="0"/>
    <n v="78000"/>
    <s v=""/>
    <s v=""/>
    <s v=""/>
    <s v=""/>
  </r>
  <r>
    <x v="93"/>
    <s v="High income"/>
    <x v="10"/>
    <n v="0"/>
    <n v="0"/>
    <n v="0"/>
    <n v="7900"/>
    <s v=""/>
    <s v=""/>
    <s v=""/>
    <s v=""/>
  </r>
  <r>
    <x v="94"/>
    <s v="Low income"/>
    <x v="10"/>
    <n v="0"/>
    <n v="6500000"/>
    <n v="6500000"/>
    <n v="11000"/>
    <n v="0"/>
    <n v="590.90909090909088"/>
    <n v="590.90909090909088"/>
    <n v="0"/>
  </r>
  <r>
    <x v="95"/>
    <s v="Middle income"/>
    <x v="10"/>
    <n v="0"/>
    <n v="0"/>
    <n v="0"/>
    <n v="7500000"/>
    <s v=""/>
    <s v=""/>
    <s v=""/>
    <s v=""/>
  </r>
  <r>
    <x v="96"/>
    <s v="Lower middle income"/>
    <x v="10"/>
    <n v="2743563"/>
    <n v="1606379.51"/>
    <n v="4349942.51"/>
    <n v="3600"/>
    <n v="762.1008333333333"/>
    <n v="446.21653055555555"/>
    <n v="1208.3173638888888"/>
    <n v="0.63071247348508064"/>
  </r>
  <r>
    <x v="97"/>
    <s v="Low income"/>
    <x v="10"/>
    <n v="0"/>
    <n v="0"/>
    <n v="0"/>
    <n v="46000"/>
    <s v=""/>
    <s v=""/>
    <s v=""/>
    <s v=""/>
  </r>
  <r>
    <x v="98"/>
    <s v="Middle income"/>
    <x v="10"/>
    <n v="0"/>
    <n v="0"/>
    <n v="0"/>
    <n v="5800"/>
    <s v=""/>
    <s v=""/>
    <s v=""/>
    <s v=""/>
  </r>
  <r>
    <x v="99"/>
    <s v="Low income"/>
    <x v="10"/>
    <n v="0"/>
    <n v="0"/>
    <n v="0"/>
    <n v="14000"/>
    <s v=""/>
    <s v=""/>
    <s v=""/>
    <s v=""/>
  </r>
  <r>
    <x v="100"/>
    <s v="Middle income"/>
    <x v="10"/>
    <n v="271162577"/>
    <n v="24470169.530000001"/>
    <n v="295888255.94999999"/>
    <n v="470000"/>
    <n v="576.94165319148931"/>
    <n v="52.064190489361707"/>
    <n v="629.54948074468086"/>
    <n v="0.91643575419844225"/>
  </r>
  <r>
    <x v="101"/>
    <s v="Middle income"/>
    <x v="10"/>
    <n v="2200000"/>
    <n v="109800"/>
    <n v="2309800"/>
    <s v=""/>
    <s v=""/>
    <s v=""/>
    <s v=""/>
    <s v=""/>
  </r>
  <r>
    <x v="102"/>
    <s v="Low income"/>
    <x v="10"/>
    <n v="3843147"/>
    <n v="14545993.859999999"/>
    <n v="20353231.550000001"/>
    <n v="120000"/>
    <n v="32.026224999999997"/>
    <n v="121.21661549999999"/>
    <n v="169.61026291666667"/>
    <n v="0.18882244770609902"/>
  </r>
  <r>
    <x v="103"/>
    <s v="High income"/>
    <x v="10"/>
    <n v="0"/>
    <n v="0"/>
    <n v="0"/>
    <n v="11000"/>
    <s v=""/>
    <s v=""/>
    <s v=""/>
    <s v=""/>
  </r>
  <r>
    <x v="104"/>
    <s v="Lower middle income"/>
    <x v="10"/>
    <n v="0"/>
    <n v="0"/>
    <n v="0"/>
    <n v="6500"/>
    <s v=""/>
    <s v=""/>
    <s v=""/>
    <s v=""/>
  </r>
  <r>
    <x v="105"/>
    <s v="Low income"/>
    <x v="10"/>
    <n v="0"/>
    <n v="0"/>
    <n v="0"/>
    <n v="1500000"/>
    <s v=""/>
    <s v=""/>
    <s v=""/>
    <s v=""/>
  </r>
  <r>
    <x v="106"/>
    <s v="Lower middle income"/>
    <x v="10"/>
    <n v="0"/>
    <n v="0"/>
    <n v="0"/>
    <n v="250000"/>
    <s v=""/>
    <s v=""/>
    <s v=""/>
    <s v=""/>
  </r>
  <r>
    <x v="107"/>
    <s v="Lower middle income"/>
    <x v="10"/>
    <n v="0"/>
    <n v="0"/>
    <n v="532800000"/>
    <n v="1700000"/>
    <n v="0"/>
    <s v=""/>
    <n v="313.41176470588238"/>
    <n v="0"/>
  </r>
  <r>
    <x v="108"/>
    <s v="Lower middle income"/>
    <x v="10"/>
    <n v="2396487"/>
    <n v="557994.76"/>
    <n v="2954481.76"/>
    <n v="50000"/>
    <n v="47.929740000000002"/>
    <n v="11.159895199999999"/>
    <n v="59.089635199999996"/>
    <n v="0.81113616352128037"/>
  </r>
  <r>
    <x v="109"/>
    <s v="Middle income"/>
    <x v="10"/>
    <n v="6420000"/>
    <n v="8641770"/>
    <n v="15061770"/>
    <n v="110000"/>
    <n v="58.363636363636367"/>
    <n v="78.561545454545453"/>
    <n v="136.92518181818181"/>
    <n v="0.42624472422563886"/>
  </r>
  <r>
    <x v="110"/>
    <s v="Lower middle income"/>
    <x v="10"/>
    <n v="0"/>
    <n v="0"/>
    <n v="0"/>
    <n v="230000"/>
    <s v=""/>
    <s v=""/>
    <s v=""/>
    <s v=""/>
  </r>
  <r>
    <x v="111"/>
    <s v="Low income"/>
    <x v="10"/>
    <n v="0"/>
    <n v="0"/>
    <n v="0"/>
    <n v="11000"/>
    <s v=""/>
    <s v=""/>
    <s v=""/>
    <s v=""/>
  </r>
  <r>
    <x v="112"/>
    <s v="Lower middle income"/>
    <x v="10"/>
    <n v="0"/>
    <n v="0"/>
    <n v="0"/>
    <n v="1200000"/>
    <s v=""/>
    <s v=""/>
    <s v=""/>
    <s v=""/>
  </r>
  <r>
    <x v="113"/>
    <s v="Lower middle income"/>
    <x v="10"/>
    <n v="45231793"/>
    <n v="298433984.5"/>
    <n v="374088926.31999999"/>
    <n v="1400000"/>
    <n v="32.30842357142857"/>
    <n v="213.16713178571428"/>
    <n v="267.20637594285716"/>
    <n v="0.120911873668530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0200C-A1A5-4844-85A0-A62E0AA02D0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19" firstHeaderRow="1" firstDataRow="2" firstDataCol="1"/>
  <pivotFields count="11">
    <pivotField axis="axisRow" showAll="0">
      <items count="115">
        <item x="72"/>
        <item x="0"/>
        <item x="3"/>
        <item x="1"/>
        <item x="4"/>
        <item x="5"/>
        <item x="6"/>
        <item x="18"/>
        <item x="12"/>
        <item x="17"/>
        <item x="8"/>
        <item x="16"/>
        <item x="7"/>
        <item x="10"/>
        <item x="11"/>
        <item x="13"/>
        <item x="15"/>
        <item x="9"/>
        <item x="14"/>
        <item x="22"/>
        <item x="24"/>
        <item x="29"/>
        <item x="21"/>
        <item x="31"/>
        <item x="27"/>
        <item x="25"/>
        <item x="26"/>
        <item x="19"/>
        <item x="28"/>
        <item x="30"/>
        <item x="32"/>
        <item x="33"/>
        <item x="2"/>
        <item x="34"/>
        <item x="37"/>
        <item x="39"/>
        <item x="40"/>
        <item x="41"/>
        <item x="43"/>
        <item x="44"/>
        <item x="46"/>
        <item x="42"/>
        <item x="47"/>
        <item x="36"/>
        <item x="45"/>
        <item x="48"/>
        <item x="50"/>
        <item x="49"/>
        <item x="52"/>
        <item x="51"/>
        <item x="53"/>
        <item x="54"/>
        <item x="55"/>
        <item x="56"/>
        <item x="57"/>
        <item x="20"/>
        <item x="58"/>
        <item x="60"/>
        <item x="62"/>
        <item x="96"/>
        <item x="61"/>
        <item x="63"/>
        <item x="59"/>
        <item x="86"/>
        <item x="64"/>
        <item x="101"/>
        <item x="67"/>
        <item x="74"/>
        <item x="71"/>
        <item x="70"/>
        <item x="73"/>
        <item x="68"/>
        <item x="69"/>
        <item x="65"/>
        <item x="66"/>
        <item x="75"/>
        <item x="78"/>
        <item x="79"/>
        <item x="77"/>
        <item x="76"/>
        <item x="80"/>
        <item x="81"/>
        <item x="84"/>
        <item x="85"/>
        <item x="82"/>
        <item x="83"/>
        <item x="87"/>
        <item x="88"/>
        <item x="97"/>
        <item x="89"/>
        <item x="93"/>
        <item x="92"/>
        <item x="35"/>
        <item x="94"/>
        <item x="90"/>
        <item x="98"/>
        <item x="38"/>
        <item x="91"/>
        <item x="23"/>
        <item x="102"/>
        <item x="100"/>
        <item x="99"/>
        <item x="103"/>
        <item x="104"/>
        <item x="107"/>
        <item x="105"/>
        <item x="106"/>
        <item x="108"/>
        <item x="109"/>
        <item x="110"/>
        <item x="111"/>
        <item x="95"/>
        <item x="112"/>
        <item x="113"/>
        <item t="default"/>
      </items>
    </pivotField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GA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DD5BC-5918-4E45-B640-812F9BD347D1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43:M359" firstHeaderRow="1" firstDataRow="2" firstDataCol="1"/>
  <pivotFields count="11">
    <pivotField axis="axisRow" showAll="0">
      <items count="115">
        <item x="72"/>
        <item x="0"/>
        <item x="3"/>
        <item x="1"/>
        <item x="4"/>
        <item x="5"/>
        <item x="6"/>
        <item x="18"/>
        <item x="12"/>
        <item x="17"/>
        <item x="8"/>
        <item x="16"/>
        <item x="7"/>
        <item x="10"/>
        <item x="11"/>
        <item x="13"/>
        <item x="15"/>
        <item x="9"/>
        <item x="14"/>
        <item x="22"/>
        <item x="24"/>
        <item x="29"/>
        <item x="21"/>
        <item x="31"/>
        <item x="27"/>
        <item x="25"/>
        <item x="26"/>
        <item x="19"/>
        <item x="28"/>
        <item x="30"/>
        <item x="32"/>
        <item x="33"/>
        <item x="2"/>
        <item x="34"/>
        <item x="37"/>
        <item x="39"/>
        <item x="40"/>
        <item x="41"/>
        <item x="43"/>
        <item x="44"/>
        <item x="46"/>
        <item x="42"/>
        <item x="47"/>
        <item x="36"/>
        <item x="45"/>
        <item x="48"/>
        <item x="50"/>
        <item x="49"/>
        <item x="52"/>
        <item x="51"/>
        <item x="53"/>
        <item x="54"/>
        <item x="55"/>
        <item x="56"/>
        <item x="57"/>
        <item x="20"/>
        <item x="58"/>
        <item x="60"/>
        <item x="62"/>
        <item x="96"/>
        <item x="61"/>
        <item x="63"/>
        <item x="59"/>
        <item x="86"/>
        <item x="64"/>
        <item x="101"/>
        <item x="67"/>
        <item x="74"/>
        <item x="71"/>
        <item x="70"/>
        <item x="73"/>
        <item x="68"/>
        <item x="69"/>
        <item x="65"/>
        <item x="66"/>
        <item x="75"/>
        <item x="78"/>
        <item x="79"/>
        <item x="77"/>
        <item x="76"/>
        <item x="80"/>
        <item x="81"/>
        <item x="84"/>
        <item x="85"/>
        <item x="82"/>
        <item x="83"/>
        <item x="87"/>
        <item x="88"/>
        <item x="97"/>
        <item x="89"/>
        <item x="93"/>
        <item x="92"/>
        <item x="35"/>
        <item x="94"/>
        <item x="90"/>
        <item x="98"/>
        <item x="38"/>
        <item x="91"/>
        <item x="23"/>
        <item x="102"/>
        <item x="100"/>
        <item x="99"/>
        <item x="103"/>
        <item x="104"/>
        <item x="107"/>
        <item x="105"/>
        <item x="106"/>
        <item x="108"/>
        <item x="109"/>
        <item x="110"/>
        <item x="111"/>
        <item x="95"/>
        <item x="112"/>
        <item x="113"/>
        <item t="default"/>
      </items>
    </pivotField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GAEshare" fld="10" baseField="0" baseItem="0" numFmtId="1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4ACE28-C9D9-47CB-BC20-5EA4E6D0140E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2:M238" firstHeaderRow="1" firstDataRow="2" firstDataCol="1"/>
  <pivotFields count="11">
    <pivotField axis="axisRow" showAll="0">
      <items count="115">
        <item x="72"/>
        <item x="0"/>
        <item x="3"/>
        <item x="1"/>
        <item x="4"/>
        <item x="5"/>
        <item x="6"/>
        <item x="18"/>
        <item x="12"/>
        <item x="17"/>
        <item x="8"/>
        <item x="16"/>
        <item x="7"/>
        <item x="10"/>
        <item x="11"/>
        <item x="13"/>
        <item x="15"/>
        <item x="9"/>
        <item x="14"/>
        <item x="22"/>
        <item x="24"/>
        <item x="29"/>
        <item x="21"/>
        <item x="31"/>
        <item x="27"/>
        <item x="25"/>
        <item x="26"/>
        <item x="19"/>
        <item x="28"/>
        <item x="30"/>
        <item x="32"/>
        <item x="33"/>
        <item x="2"/>
        <item x="34"/>
        <item x="37"/>
        <item x="39"/>
        <item x="40"/>
        <item x="41"/>
        <item x="43"/>
        <item x="44"/>
        <item x="46"/>
        <item x="42"/>
        <item x="47"/>
        <item x="36"/>
        <item x="45"/>
        <item x="48"/>
        <item x="50"/>
        <item x="49"/>
        <item x="52"/>
        <item x="51"/>
        <item x="53"/>
        <item x="54"/>
        <item x="55"/>
        <item x="56"/>
        <item x="57"/>
        <item x="20"/>
        <item x="58"/>
        <item x="60"/>
        <item x="62"/>
        <item x="96"/>
        <item x="61"/>
        <item x="63"/>
        <item x="59"/>
        <item x="86"/>
        <item x="64"/>
        <item x="101"/>
        <item x="67"/>
        <item x="74"/>
        <item x="71"/>
        <item x="70"/>
        <item x="73"/>
        <item x="68"/>
        <item x="69"/>
        <item x="65"/>
        <item x="66"/>
        <item x="75"/>
        <item x="78"/>
        <item x="79"/>
        <item x="77"/>
        <item x="76"/>
        <item x="80"/>
        <item x="81"/>
        <item x="84"/>
        <item x="85"/>
        <item x="82"/>
        <item x="83"/>
        <item x="87"/>
        <item x="88"/>
        <item x="97"/>
        <item x="89"/>
        <item x="93"/>
        <item x="92"/>
        <item x="35"/>
        <item x="94"/>
        <item x="90"/>
        <item x="98"/>
        <item x="38"/>
        <item x="91"/>
        <item x="23"/>
        <item x="102"/>
        <item x="100"/>
        <item x="99"/>
        <item x="103"/>
        <item x="104"/>
        <item x="107"/>
        <item x="105"/>
        <item x="106"/>
        <item x="108"/>
        <item x="109"/>
        <item x="110"/>
        <item x="111"/>
        <item x="95"/>
        <item x="112"/>
        <item x="113"/>
        <item t="default"/>
      </items>
    </pivotField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TAE" fld="5" baseField="0" baseItem="0" numFmtId="167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A94F-580A-744F-9411-8E6FB62B0A43}">
  <dimension ref="C1:CW575"/>
  <sheetViews>
    <sheetView tabSelected="1" zoomScale="90" zoomScaleNormal="90" workbookViewId="0">
      <pane xSplit="1" topLeftCell="B1" activePane="topRight" state="frozen"/>
      <selection pane="topRight" activeCell="B30" sqref="B30"/>
    </sheetView>
  </sheetViews>
  <sheetFormatPr defaultColWidth="10.875" defaultRowHeight="15.75" x14ac:dyDescent="0.25"/>
  <cols>
    <col min="3" max="3" width="7.875" customWidth="1"/>
    <col min="7" max="7" width="19.375" customWidth="1"/>
    <col min="8" max="8" width="18.5" style="26" customWidth="1"/>
    <col min="9" max="9" width="15.875" style="21" customWidth="1"/>
    <col min="10" max="10" width="19.5" style="21" customWidth="1"/>
    <col min="11" max="11" width="10.875" style="4"/>
    <col min="12" max="13" width="16.5" style="22" customWidth="1"/>
    <col min="14" max="14" width="17" style="22" customWidth="1"/>
    <col min="15" max="15" width="10.875" style="5"/>
    <col min="16" max="16" width="16" style="23" customWidth="1"/>
    <col min="17" max="17" width="17.125" style="23" customWidth="1"/>
    <col min="18" max="18" width="17.375" style="23" customWidth="1"/>
    <col min="19" max="19" width="10.875" style="6"/>
    <col min="20" max="20" width="15.5" style="8" customWidth="1"/>
    <col min="21" max="22" width="18.5" style="8" customWidth="1"/>
    <col min="23" max="23" width="10.875" style="7"/>
    <col min="24" max="25" width="17.625" style="10" customWidth="1"/>
    <col min="26" max="26" width="16.125" style="10" customWidth="1"/>
    <col min="27" max="27" width="10.875" style="9"/>
    <col min="28" max="28" width="20" style="12" customWidth="1"/>
    <col min="29" max="29" width="17.375" style="12" customWidth="1"/>
    <col min="30" max="30" width="17.125" style="12" customWidth="1"/>
    <col min="31" max="31" width="10.875" style="11"/>
    <col min="32" max="33" width="16.875" style="18" customWidth="1"/>
    <col min="34" max="34" width="16.625" style="18" customWidth="1"/>
    <col min="35" max="35" width="10.875" style="17"/>
    <col min="36" max="37" width="17.625" style="24" customWidth="1"/>
    <col min="38" max="38" width="16.625" style="24" customWidth="1"/>
    <col min="39" max="39" width="10.875" style="13" customWidth="1"/>
    <col min="40" max="41" width="17.375" style="25" customWidth="1"/>
    <col min="42" max="42" width="17.625" style="25" customWidth="1"/>
    <col min="43" max="43" width="12.5" style="15" customWidth="1"/>
    <col min="44" max="45" width="16.5" style="20" customWidth="1"/>
    <col min="46" max="46" width="17.875" style="20" customWidth="1"/>
    <col min="47" max="47" width="10.875" style="14"/>
    <col min="48" max="49" width="18" style="19" customWidth="1"/>
    <col min="50" max="50" width="16.625" style="19" customWidth="1"/>
    <col min="51" max="51" width="10.875" style="16"/>
  </cols>
  <sheetData>
    <row r="1" spans="3:101" x14ac:dyDescent="0.25">
      <c r="C1" s="3" t="s">
        <v>1</v>
      </c>
      <c r="D1" s="3" t="s">
        <v>44</v>
      </c>
      <c r="E1" s="3" t="s">
        <v>43</v>
      </c>
      <c r="F1" s="3" t="s">
        <v>45</v>
      </c>
      <c r="G1" s="3" t="s">
        <v>0</v>
      </c>
      <c r="H1" s="33" t="s">
        <v>262</v>
      </c>
      <c r="I1" s="33" t="s">
        <v>263</v>
      </c>
      <c r="J1" s="33" t="s">
        <v>264</v>
      </c>
      <c r="K1" s="34" t="s">
        <v>265</v>
      </c>
      <c r="L1" s="35" t="s">
        <v>266</v>
      </c>
      <c r="M1" s="35" t="s">
        <v>267</v>
      </c>
      <c r="N1" s="35" t="s">
        <v>268</v>
      </c>
      <c r="O1" s="36" t="s">
        <v>269</v>
      </c>
      <c r="P1" s="37" t="s">
        <v>270</v>
      </c>
      <c r="Q1" s="37" t="s">
        <v>271</v>
      </c>
      <c r="R1" s="37" t="s">
        <v>272</v>
      </c>
      <c r="S1" s="38" t="s">
        <v>273</v>
      </c>
      <c r="T1" s="39" t="s">
        <v>274</v>
      </c>
      <c r="U1" s="39" t="s">
        <v>275</v>
      </c>
      <c r="V1" s="39" t="s">
        <v>276</v>
      </c>
      <c r="W1" s="40" t="s">
        <v>277</v>
      </c>
      <c r="X1" s="41" t="s">
        <v>258</v>
      </c>
      <c r="Y1" s="41" t="s">
        <v>259</v>
      </c>
      <c r="Z1" s="41" t="s">
        <v>257</v>
      </c>
      <c r="AA1" s="42" t="s">
        <v>278</v>
      </c>
      <c r="AB1" s="43" t="s">
        <v>255</v>
      </c>
      <c r="AC1" s="43" t="s">
        <v>256</v>
      </c>
      <c r="AD1" s="43" t="s">
        <v>253</v>
      </c>
      <c r="AE1" s="44" t="s">
        <v>254</v>
      </c>
      <c r="AF1" s="45" t="s">
        <v>279</v>
      </c>
      <c r="AG1" s="45" t="s">
        <v>280</v>
      </c>
      <c r="AH1" s="45" t="s">
        <v>281</v>
      </c>
      <c r="AI1" s="46" t="s">
        <v>282</v>
      </c>
      <c r="AJ1" s="47" t="s">
        <v>283</v>
      </c>
      <c r="AK1" s="47" t="s">
        <v>284</v>
      </c>
      <c r="AL1" s="47" t="s">
        <v>285</v>
      </c>
      <c r="AM1" s="48" t="s">
        <v>286</v>
      </c>
      <c r="AN1" s="49" t="s">
        <v>287</v>
      </c>
      <c r="AO1" s="49" t="s">
        <v>288</v>
      </c>
      <c r="AP1" s="49" t="s">
        <v>289</v>
      </c>
      <c r="AQ1" s="50" t="s">
        <v>290</v>
      </c>
      <c r="AR1" s="51" t="s">
        <v>291</v>
      </c>
      <c r="AS1" s="51" t="s">
        <v>292</v>
      </c>
      <c r="AT1" s="51" t="s">
        <v>293</v>
      </c>
      <c r="AU1" s="52" t="s">
        <v>294</v>
      </c>
      <c r="AV1" s="53" t="s">
        <v>295</v>
      </c>
      <c r="AW1" s="53" t="s">
        <v>296</v>
      </c>
      <c r="AX1" s="53" t="s">
        <v>297</v>
      </c>
      <c r="AY1" s="54" t="s">
        <v>298</v>
      </c>
      <c r="AZ1" s="33" t="str">
        <f>H1&amp;"pPWH"</f>
        <v>GAE09pPWH</v>
      </c>
      <c r="BA1" s="33" t="str">
        <f t="shared" ref="BA1:BB1" si="0">I1&amp;"pPWH"</f>
        <v>EAE09pPWH</v>
      </c>
      <c r="BB1" s="33" t="str">
        <f t="shared" si="0"/>
        <v>TAE09pPWH</v>
      </c>
      <c r="BC1" s="33" t="str">
        <f>H1&amp;"/"&amp;J1</f>
        <v>GAE09/TAE09</v>
      </c>
      <c r="BD1" s="33" t="str">
        <f t="shared" ref="BD1" si="1">L1&amp;"pPWH"</f>
        <v>GAE10pPWH</v>
      </c>
      <c r="BE1" s="33" t="str">
        <f t="shared" ref="BE1" si="2">M1&amp;"pPWH"</f>
        <v>EAE10pPWH</v>
      </c>
      <c r="BF1" s="33" t="str">
        <f t="shared" ref="BF1" si="3">N1&amp;"pPWH"</f>
        <v>TAE10pPWH</v>
      </c>
      <c r="BG1" s="33" t="str">
        <f t="shared" ref="BG1" si="4">L1&amp;"/"&amp;N1</f>
        <v>GAE10/TAE10</v>
      </c>
      <c r="BH1" s="33" t="str">
        <f t="shared" ref="BH1" si="5">P1&amp;"pPWH"</f>
        <v>GAE11pPWH</v>
      </c>
      <c r="BI1" s="33" t="str">
        <f t="shared" ref="BI1" si="6">Q1&amp;"pPWH"</f>
        <v>EAE11pPWH</v>
      </c>
      <c r="BJ1" s="33" t="str">
        <f t="shared" ref="BJ1" si="7">R1&amp;"pPWH"</f>
        <v>TAE11pPWH</v>
      </c>
      <c r="BK1" s="33" t="str">
        <f t="shared" ref="BK1" si="8">P1&amp;"/"&amp;R1</f>
        <v>GAE11/TAE11</v>
      </c>
      <c r="BL1" s="33" t="str">
        <f t="shared" ref="BL1" si="9">T1&amp;"pPWH"</f>
        <v>GAE12pPWH</v>
      </c>
      <c r="BM1" s="33" t="str">
        <f t="shared" ref="BM1" si="10">U1&amp;"pPWH"</f>
        <v>EAE12pPWH</v>
      </c>
      <c r="BN1" s="33" t="str">
        <f t="shared" ref="BN1" si="11">V1&amp;"pPWH"</f>
        <v>TAE12pPWH</v>
      </c>
      <c r="BO1" s="33" t="str">
        <f t="shared" ref="BO1" si="12">T1&amp;"/"&amp;V1</f>
        <v>GAE12/TAE12</v>
      </c>
      <c r="BP1" s="33" t="str">
        <f t="shared" ref="BP1" si="13">X1&amp;"pPWH"</f>
        <v>GAE13pPWH</v>
      </c>
      <c r="BQ1" s="33" t="str">
        <f t="shared" ref="BQ1" si="14">Y1&amp;"pPWH"</f>
        <v>EAE13pPWH</v>
      </c>
      <c r="BR1" s="33" t="str">
        <f t="shared" ref="BR1" si="15">Z1&amp;"pPWH"</f>
        <v>TAE13pPWH</v>
      </c>
      <c r="BS1" s="33" t="str">
        <f t="shared" ref="BS1" si="16">X1&amp;"/"&amp;Z1</f>
        <v>GAE13/TAE13</v>
      </c>
      <c r="BT1" s="33" t="str">
        <f t="shared" ref="BT1" si="17">AB1&amp;"pPWH"</f>
        <v>GAE14pPWH</v>
      </c>
      <c r="BU1" s="33" t="str">
        <f t="shared" ref="BU1" si="18">AC1&amp;"pPWH"</f>
        <v>EAE14pPWH</v>
      </c>
      <c r="BV1" s="33" t="str">
        <f t="shared" ref="BV1" si="19">AD1&amp;"pPWH"</f>
        <v>TAE14pPWH</v>
      </c>
      <c r="BW1" s="33" t="str">
        <f t="shared" ref="BW1" si="20">AB1&amp;"/"&amp;AD1</f>
        <v>GAE14/TAE14</v>
      </c>
      <c r="BX1" s="33" t="str">
        <f t="shared" ref="BX1" si="21">AF1&amp;"pPWH"</f>
        <v>GAE15pPWH</v>
      </c>
      <c r="BY1" s="33" t="str">
        <f t="shared" ref="BY1" si="22">AG1&amp;"pPWH"</f>
        <v>EAE15pPWH</v>
      </c>
      <c r="BZ1" s="33" t="str">
        <f t="shared" ref="BZ1" si="23">AH1&amp;"pPWH"</f>
        <v>TAE15pPWH</v>
      </c>
      <c r="CA1" s="33" t="str">
        <f t="shared" ref="CA1" si="24">AF1&amp;"/"&amp;AH1</f>
        <v>GAE15/TAE15</v>
      </c>
      <c r="CB1" s="33" t="str">
        <f t="shared" ref="CB1" si="25">AJ1&amp;"pPWH"</f>
        <v>GAE16pPWH</v>
      </c>
      <c r="CC1" s="33" t="str">
        <f t="shared" ref="CC1" si="26">AK1&amp;"pPWH"</f>
        <v>EAE16pPWH</v>
      </c>
      <c r="CD1" s="33" t="str">
        <f t="shared" ref="CD1" si="27">AL1&amp;"pPWH"</f>
        <v>TAE16pPWH</v>
      </c>
      <c r="CE1" s="33" t="str">
        <f t="shared" ref="CE1" si="28">AJ1&amp;"/"&amp;AL1</f>
        <v>GAE16/TAE16</v>
      </c>
      <c r="CF1" s="33" t="str">
        <f t="shared" ref="CF1" si="29">AN1&amp;"pPWH"</f>
        <v>GAE17pPWH</v>
      </c>
      <c r="CG1" s="33" t="str">
        <f t="shared" ref="CG1" si="30">AO1&amp;"pPWH"</f>
        <v>EAE17pPWH</v>
      </c>
      <c r="CH1" s="33" t="str">
        <f t="shared" ref="CH1" si="31">AP1&amp;"pPWH"</f>
        <v>TAE17pPWH</v>
      </c>
      <c r="CI1" s="33" t="str">
        <f t="shared" ref="CI1" si="32">AN1&amp;"/"&amp;AP1</f>
        <v>GAE17/TAE17</v>
      </c>
      <c r="CJ1" s="33" t="str">
        <f t="shared" ref="CJ1" si="33">AR1&amp;"pPWH"</f>
        <v>GAE18pPWH</v>
      </c>
      <c r="CK1" s="33" t="str">
        <f t="shared" ref="CK1" si="34">AS1&amp;"pPWH"</f>
        <v>EAE18pPWH</v>
      </c>
      <c r="CL1" s="33" t="str">
        <f t="shared" ref="CL1" si="35">AT1&amp;"pPWH"</f>
        <v>TAE18pPWH</v>
      </c>
      <c r="CM1" s="33" t="str">
        <f t="shared" ref="CM1" si="36">AR1&amp;"/"&amp;AT1</f>
        <v>GAE18/TAE18</v>
      </c>
      <c r="CN1" s="33" t="str">
        <f t="shared" ref="CN1" si="37">AV1&amp;"pPWH"</f>
        <v>GAE19pPWH</v>
      </c>
      <c r="CO1" s="33" t="str">
        <f t="shared" ref="CO1" si="38">AW1&amp;"pPWH"</f>
        <v>EAE19pPWH</v>
      </c>
      <c r="CP1" s="33" t="str">
        <f t="shared" ref="CP1" si="39">AX1&amp;"pPWH"</f>
        <v>TAE19pPWH</v>
      </c>
      <c r="CQ1" s="33" t="str">
        <f t="shared" ref="CQ1" si="40">AV1&amp;"/"&amp;AX1</f>
        <v>GAE19/TAE19</v>
      </c>
      <c r="CR1" s="33"/>
      <c r="CS1" s="33"/>
      <c r="CT1" s="33"/>
      <c r="CU1" s="33"/>
      <c r="CV1" s="33"/>
      <c r="CW1" s="33"/>
    </row>
    <row r="2" spans="3:101" x14ac:dyDescent="0.25">
      <c r="C2" t="s">
        <v>120</v>
      </c>
      <c r="D2" s="2" t="s">
        <v>195</v>
      </c>
      <c r="E2" s="2" t="s">
        <v>194</v>
      </c>
      <c r="F2">
        <v>0.1</v>
      </c>
      <c r="G2" t="s">
        <v>55</v>
      </c>
      <c r="H2" s="27">
        <v>132200</v>
      </c>
      <c r="I2" s="27">
        <v>3109218</v>
      </c>
      <c r="J2" s="27">
        <v>3241418</v>
      </c>
      <c r="K2" s="4">
        <v>4100</v>
      </c>
      <c r="L2" s="27">
        <v>200000</v>
      </c>
      <c r="M2" s="27">
        <v>4237825</v>
      </c>
      <c r="N2" s="27">
        <v>4437825</v>
      </c>
      <c r="O2" s="5">
        <v>4600</v>
      </c>
      <c r="P2" s="27">
        <v>0</v>
      </c>
      <c r="Q2" s="27">
        <v>8002073.5499999998</v>
      </c>
      <c r="R2" s="27">
        <v>8002073.5499999998</v>
      </c>
      <c r="S2" s="6">
        <v>5100</v>
      </c>
      <c r="T2" s="27">
        <v>24250</v>
      </c>
      <c r="U2" s="27">
        <v>9028297</v>
      </c>
      <c r="V2" s="27">
        <v>9052547</v>
      </c>
      <c r="W2" s="7">
        <f>W462</f>
        <v>5600</v>
      </c>
      <c r="X2" s="27">
        <v>245000</v>
      </c>
      <c r="Y2" s="27">
        <v>5067479</v>
      </c>
      <c r="Z2" s="27">
        <v>5312479</v>
      </c>
      <c r="AA2" s="9">
        <f>AA462</f>
        <v>6300</v>
      </c>
      <c r="AB2" s="27">
        <v>104000</v>
      </c>
      <c r="AC2" s="27">
        <v>4077138</v>
      </c>
      <c r="AD2" s="27">
        <v>4181138</v>
      </c>
      <c r="AE2" s="11">
        <f>AE462</f>
        <v>6900</v>
      </c>
      <c r="AF2" s="27">
        <v>470000</v>
      </c>
      <c r="AG2" s="27">
        <v>3352240</v>
      </c>
      <c r="AH2" s="27">
        <v>3822240</v>
      </c>
      <c r="AI2" s="17">
        <f>AI462</f>
        <v>7600</v>
      </c>
      <c r="AJ2" s="27">
        <v>205664</v>
      </c>
      <c r="AK2" s="27">
        <v>0</v>
      </c>
      <c r="AL2" s="27">
        <v>205664</v>
      </c>
      <c r="AM2" s="13">
        <f>AM462</f>
        <v>8400</v>
      </c>
      <c r="AN2" s="27">
        <v>43145</v>
      </c>
      <c r="AO2" s="27">
        <v>0</v>
      </c>
      <c r="AP2" s="27">
        <v>43145</v>
      </c>
      <c r="AQ2" s="15">
        <f>AQ462</f>
        <v>9200</v>
      </c>
      <c r="AR2" s="27">
        <v>140861</v>
      </c>
      <c r="AS2" s="27">
        <v>9937031.9379999992</v>
      </c>
      <c r="AT2" s="27">
        <v>10077892.937999999</v>
      </c>
      <c r="AU2" s="14">
        <f>AU462</f>
        <v>10000</v>
      </c>
      <c r="AV2" s="28"/>
      <c r="AW2" s="28"/>
      <c r="AX2" s="28"/>
      <c r="AY2" s="16">
        <f>AY462</f>
        <v>11000</v>
      </c>
      <c r="AZ2" s="55">
        <f t="shared" ref="AZ2:AZ52" si="41">IFERROR(IF(ISBLANK(H2),"",H2/K2),"")</f>
        <v>32.243902439024389</v>
      </c>
      <c r="BA2" s="55">
        <f t="shared" ref="BA2:BA52" si="42">IFERROR(IF(ISBLANK(I2),"",I2/K2),"")</f>
        <v>758.34585365853661</v>
      </c>
      <c r="BB2" s="55">
        <f t="shared" ref="BB2:BB52" si="43">IFERROR(IF(ISBLANK(J2),"",J2/K2),"")</f>
        <v>790.58975609756101</v>
      </c>
      <c r="BC2" s="57">
        <f t="shared" ref="BC2:BC52" si="44">IFERROR(IF(AND(AZ2&lt;&gt;"",BB2&lt;&gt;""),AZ2/BB2,""),"")</f>
        <v>4.0784619570817457E-2</v>
      </c>
      <c r="BD2" s="55">
        <f t="shared" ref="BD2:BD52" si="45">IFERROR(IF(ISBLANK(L2),"",L2/O2),"")</f>
        <v>43.478260869565219</v>
      </c>
      <c r="BE2" s="55">
        <f t="shared" ref="BE2:BE52" si="46">IFERROR(IF(ISBLANK(M2),"",M2/O2),"")</f>
        <v>921.26630434782612</v>
      </c>
      <c r="BF2" s="55">
        <f t="shared" ref="BF2:BF52" si="47">IFERROR(IF(ISBLANK(N2),"",N2/O2),"")</f>
        <v>964.74456521739125</v>
      </c>
      <c r="BG2" s="57">
        <f t="shared" ref="BG2:BG52" si="48">IFERROR(IF(AND(BD2&lt;&gt;"",BF2&lt;&gt;""),BD2/BF2,""),"")</f>
        <v>4.5067121844597303E-2</v>
      </c>
      <c r="BH2" s="55">
        <f t="shared" ref="BH2:BH52" si="49">IFERROR(IF(ISBLANK(P2),"",P2/S2),"")</f>
        <v>0</v>
      </c>
      <c r="BI2" s="55">
        <f t="shared" ref="BI2:BI52" si="50">IFERROR(IF(ISBLANK(Q2),"",Q2/S2),"")</f>
        <v>1569.0340294117648</v>
      </c>
      <c r="BJ2" s="55">
        <f t="shared" ref="BJ2:BJ52" si="51">IFERROR(IF(ISBLANK(R2),"",R2/S2),"")</f>
        <v>1569.0340294117648</v>
      </c>
      <c r="BK2" s="57">
        <f t="shared" ref="BK2:BK52" si="52">IFERROR(IF(AND(BH2&lt;&gt;"",BJ2&lt;&gt;""),BH2/BJ2,""),"")</f>
        <v>0</v>
      </c>
      <c r="BL2" s="55">
        <f t="shared" ref="BL2:BL52" si="53">IFERROR(IF(ISBLANK(T2),"",T2/W2),"")</f>
        <v>4.3303571428571432</v>
      </c>
      <c r="BM2" s="55">
        <f t="shared" ref="BM2:BM52" si="54">IFERROR(IF(ISBLANK(U2),"",U2/W2),"")</f>
        <v>1612.1958928571428</v>
      </c>
      <c r="BN2" s="55">
        <f t="shared" ref="BN2:BN52" si="55">IFERROR(IF(ISBLANK(V2),"",V2/W2),"")</f>
        <v>1616.5262499999999</v>
      </c>
      <c r="BO2" s="57">
        <f t="shared" ref="BO2:BO52" si="56">IFERROR(IF(AND(BL2&lt;&gt;"",BN2&lt;&gt;""),BL2/BN2,""),"")</f>
        <v>2.6788040978964265E-3</v>
      </c>
      <c r="BP2" s="55">
        <f t="shared" ref="BP2:BP52" si="57">IFERROR(IF(ISBLANK(X2),"",X2/AA2),"")</f>
        <v>38.888888888888886</v>
      </c>
      <c r="BQ2" s="55">
        <f t="shared" ref="BQ2:BQ52" si="58">IFERROR(IF(ISBLANK(Y2),"",Y2/AA2),"")</f>
        <v>804.36174603174607</v>
      </c>
      <c r="BR2" s="55">
        <f t="shared" ref="BR2:BR52" si="59">IFERROR(IF(ISBLANK(Z2),"",Z2/AA2),"")</f>
        <v>843.25063492063487</v>
      </c>
      <c r="BS2" s="57">
        <f t="shared" ref="BS2:BS52" si="60">IFERROR(IF(AND(BP2&lt;&gt;"",BR2&lt;&gt;""),BP2/BR2,""),"")</f>
        <v>4.6117829359890172E-2</v>
      </c>
      <c r="BT2" s="55">
        <f t="shared" ref="BT2:BT52" si="61">IFERROR(IF(ISBLANK(AB2),"",AB2/AE2),"")</f>
        <v>15.072463768115941</v>
      </c>
      <c r="BU2" s="55">
        <f t="shared" ref="BU2:BU52" si="62">IFERROR(IF(ISBLANK(AC2),"",AC2/AE2),"")</f>
        <v>590.88956521739135</v>
      </c>
      <c r="BV2" s="55">
        <f t="shared" ref="BV2:BV52" si="63">IFERROR(IF(ISBLANK(AD2),"",AD2/AE2),"")</f>
        <v>605.96202898550723</v>
      </c>
      <c r="BW2" s="57">
        <f t="shared" ref="BW2:BW52" si="64">IFERROR(IF(AND(BT2&lt;&gt;"",BV2&lt;&gt;""),BT2/BV2,""),"")</f>
        <v>2.4873610964287713E-2</v>
      </c>
      <c r="BX2" s="55">
        <f t="shared" ref="BX2:BX52" si="65">IFERROR(IF(ISBLANK(AF2),"",AF2/AI2),"")</f>
        <v>61.842105263157897</v>
      </c>
      <c r="BY2" s="55">
        <f t="shared" ref="BY2:BY52" si="66">IFERROR(IF(ISBLANK(AG2),"",AG2/AI2),"")</f>
        <v>441.08421052631581</v>
      </c>
      <c r="BZ2" s="55">
        <f t="shared" ref="BZ2:BZ52" si="67">IFERROR(IF(ISBLANK(AH2),"",AH2/AI2),"")</f>
        <v>502.92631578947368</v>
      </c>
      <c r="CA2" s="57">
        <f t="shared" ref="CA2:CA52" si="68">IFERROR(IF(AND(BX2&lt;&gt;"",BZ2&lt;&gt;""),BX2/BZ2,""),"")</f>
        <v>0.12296454435095651</v>
      </c>
      <c r="CB2" s="55">
        <f t="shared" ref="CB2:CB52" si="69">IFERROR(IF(ISBLANK(AJ2),"",AJ2/AM2),"")</f>
        <v>24.483809523809523</v>
      </c>
      <c r="CC2" s="55">
        <f t="shared" ref="CC2:CC52" si="70">IFERROR(IF(ISBLANK(AK2),"",AK2/AM2),"")</f>
        <v>0</v>
      </c>
      <c r="CD2" s="55">
        <f t="shared" ref="CD2:CD52" si="71">IFERROR(IF(ISBLANK(AL2),"",AL2/AM2),"")</f>
        <v>24.483809523809523</v>
      </c>
      <c r="CE2" s="57">
        <f t="shared" ref="CE2:CE52" si="72">IFERROR(IF(AND(CB2&lt;&gt;"",CD2&lt;&gt;""),CB2/CD2,""),"")</f>
        <v>1</v>
      </c>
      <c r="CF2" s="55">
        <f t="shared" ref="CF2:CF52" si="73">IFERROR(IF(ISBLANK(AN2),"",AN2/AQ2),"")</f>
        <v>4.6896739130434781</v>
      </c>
      <c r="CG2" s="55">
        <f t="shared" ref="CG2:CG52" si="74">IFERROR(IF(ISBLANK(AO2),"",AO2/AQ2),"")</f>
        <v>0</v>
      </c>
      <c r="CH2" s="55">
        <f t="shared" ref="CH2:CH52" si="75">IFERROR(IF(ISBLANK(AP2),"",AP2/AQ2),"")</f>
        <v>4.6896739130434781</v>
      </c>
      <c r="CI2" s="57">
        <f t="shared" ref="CI2:CI52" si="76">IFERROR(IF(AND(CF2&lt;&gt;"",CH2&lt;&gt;""),CF2/CH2,""),"")</f>
        <v>1</v>
      </c>
      <c r="CJ2" s="55">
        <f t="shared" ref="CJ2:CJ52" si="77">IFERROR(IF(ISBLANK(AR2),"",AR2/AU2),"")</f>
        <v>14.0861</v>
      </c>
      <c r="CK2" s="55">
        <f t="shared" ref="CK2:CK52" si="78">IFERROR(IF(ISBLANK(AS2),"",AS2/AU2),"")</f>
        <v>993.70319379999989</v>
      </c>
      <c r="CL2" s="55">
        <f t="shared" ref="CL2:CL52" si="79">IFERROR(IF(ISBLANK(AT2),"",AT2/AU2),"")</f>
        <v>1007.7892937999999</v>
      </c>
      <c r="CM2" s="57">
        <f t="shared" ref="CM2:CM52" si="80">IFERROR(IF(AND(CJ2&lt;&gt;"",CL2&lt;&gt;""),CJ2/CL2,""),"")</f>
        <v>1.3977227270282401E-2</v>
      </c>
      <c r="CN2" s="55" t="str">
        <f t="shared" ref="CN2:CN52" si="81">IFERROR(IF(ISBLANK(AV2),"",AV2/AY2),"")</f>
        <v/>
      </c>
      <c r="CO2" s="55" t="str">
        <f t="shared" ref="CO2:CO52" si="82">IFERROR(IF(ISBLANK(AW2),"",AW2/AY2),"")</f>
        <v/>
      </c>
      <c r="CP2" s="55" t="str">
        <f t="shared" ref="CP2:CP52" si="83">IFERROR(IF(ISBLANK(AX2),"",AX2/AY2),"")</f>
        <v/>
      </c>
      <c r="CQ2" s="57" t="str">
        <f t="shared" ref="CQ2:CQ52" si="84">IFERROR(IF(AND(CN2&lt;&gt;"",CP2&lt;&gt;""),CN2/CP2,""),"")</f>
        <v/>
      </c>
    </row>
    <row r="3" spans="3:101" x14ac:dyDescent="0.25">
      <c r="C3" t="s">
        <v>75</v>
      </c>
      <c r="D3" s="2" t="s">
        <v>197</v>
      </c>
      <c r="E3" s="2" t="s">
        <v>196</v>
      </c>
      <c r="F3">
        <v>0.1</v>
      </c>
      <c r="G3" t="s">
        <v>51</v>
      </c>
      <c r="H3" s="28"/>
      <c r="I3" s="27">
        <v>0</v>
      </c>
      <c r="J3" s="28"/>
      <c r="K3" s="4">
        <v>1000</v>
      </c>
      <c r="L3" s="28" t="s">
        <v>243</v>
      </c>
      <c r="M3" s="27"/>
      <c r="N3" s="28" t="s">
        <v>243</v>
      </c>
      <c r="O3" s="5">
        <v>1000</v>
      </c>
      <c r="P3" s="28"/>
      <c r="Q3" s="27">
        <v>0</v>
      </c>
      <c r="R3" s="28"/>
      <c r="S3" s="6">
        <v>1000</v>
      </c>
      <c r="T3" s="28"/>
      <c r="U3" s="27">
        <v>0</v>
      </c>
      <c r="V3" s="28"/>
      <c r="W3" s="7">
        <f t="shared" ref="W3:W66" si="85">W463</f>
        <v>1000</v>
      </c>
      <c r="X3" s="28"/>
      <c r="Y3" s="27">
        <v>0</v>
      </c>
      <c r="Z3" s="28"/>
      <c r="AA3" s="9">
        <f t="shared" ref="AA3:AA66" si="86">AA463</f>
        <v>1000</v>
      </c>
      <c r="AB3" s="28"/>
      <c r="AC3" s="27">
        <v>0</v>
      </c>
      <c r="AD3" s="28"/>
      <c r="AE3" s="11">
        <f t="shared" ref="AE3:AE66" si="87">AE463</f>
        <v>1100</v>
      </c>
      <c r="AF3" s="28"/>
      <c r="AG3" s="27"/>
      <c r="AH3" s="28"/>
      <c r="AI3" s="17">
        <f t="shared" ref="AI3:AI66" si="88">AI463</f>
        <v>1200</v>
      </c>
      <c r="AJ3" s="28"/>
      <c r="AK3" s="28"/>
      <c r="AL3" s="28"/>
      <c r="AM3" s="13">
        <f t="shared" ref="AM3:AM66" si="89">AM463</f>
        <v>1300</v>
      </c>
      <c r="AN3" s="28"/>
      <c r="AO3" s="28"/>
      <c r="AP3" s="28"/>
      <c r="AQ3" s="15">
        <f t="shared" ref="AQ3:AQ66" si="90">AQ463</f>
        <v>1300</v>
      </c>
      <c r="AR3" s="28">
        <v>4100000</v>
      </c>
      <c r="AS3" s="27">
        <v>1447000</v>
      </c>
      <c r="AT3" s="28">
        <v>5547000</v>
      </c>
      <c r="AU3" s="14">
        <f t="shared" ref="AU3:AU66" si="91">AU463</f>
        <v>1400</v>
      </c>
      <c r="AV3" s="28"/>
      <c r="AW3" s="28"/>
      <c r="AX3" s="28"/>
      <c r="AY3" s="16">
        <f t="shared" ref="AY3:AY66" si="92">AY463</f>
        <v>1400</v>
      </c>
      <c r="AZ3" s="55" t="str">
        <f t="shared" si="41"/>
        <v/>
      </c>
      <c r="BA3" s="55">
        <f t="shared" si="42"/>
        <v>0</v>
      </c>
      <c r="BB3" s="55" t="str">
        <f t="shared" si="43"/>
        <v/>
      </c>
      <c r="BC3" s="57" t="str">
        <f t="shared" si="44"/>
        <v/>
      </c>
      <c r="BD3" s="55" t="str">
        <f t="shared" si="45"/>
        <v/>
      </c>
      <c r="BE3" s="55" t="str">
        <f t="shared" si="46"/>
        <v/>
      </c>
      <c r="BF3" s="55" t="str">
        <f t="shared" si="47"/>
        <v/>
      </c>
      <c r="BG3" s="57" t="str">
        <f t="shared" si="48"/>
        <v/>
      </c>
      <c r="BH3" s="55" t="str">
        <f t="shared" si="49"/>
        <v/>
      </c>
      <c r="BI3" s="55">
        <f t="shared" si="50"/>
        <v>0</v>
      </c>
      <c r="BJ3" s="55" t="str">
        <f t="shared" si="51"/>
        <v/>
      </c>
      <c r="BK3" s="57" t="str">
        <f t="shared" si="52"/>
        <v/>
      </c>
      <c r="BL3" s="55" t="str">
        <f t="shared" si="53"/>
        <v/>
      </c>
      <c r="BM3" s="55">
        <f t="shared" si="54"/>
        <v>0</v>
      </c>
      <c r="BN3" s="55" t="str">
        <f t="shared" si="55"/>
        <v/>
      </c>
      <c r="BO3" s="57" t="str">
        <f t="shared" si="56"/>
        <v/>
      </c>
      <c r="BP3" s="55" t="str">
        <f t="shared" si="57"/>
        <v/>
      </c>
      <c r="BQ3" s="55">
        <f t="shared" si="58"/>
        <v>0</v>
      </c>
      <c r="BR3" s="55" t="str">
        <f t="shared" si="59"/>
        <v/>
      </c>
      <c r="BS3" s="57" t="str">
        <f t="shared" si="60"/>
        <v/>
      </c>
      <c r="BT3" s="55" t="str">
        <f t="shared" si="61"/>
        <v/>
      </c>
      <c r="BU3" s="55">
        <f t="shared" si="62"/>
        <v>0</v>
      </c>
      <c r="BV3" s="55" t="str">
        <f t="shared" si="63"/>
        <v/>
      </c>
      <c r="BW3" s="57" t="str">
        <f t="shared" si="64"/>
        <v/>
      </c>
      <c r="BX3" s="55" t="str">
        <f t="shared" si="65"/>
        <v/>
      </c>
      <c r="BY3" s="55" t="str">
        <f t="shared" si="66"/>
        <v/>
      </c>
      <c r="BZ3" s="55" t="str">
        <f t="shared" si="67"/>
        <v/>
      </c>
      <c r="CA3" s="57" t="str">
        <f t="shared" si="68"/>
        <v/>
      </c>
      <c r="CB3" s="55" t="str">
        <f t="shared" si="69"/>
        <v/>
      </c>
      <c r="CC3" s="55" t="str">
        <f t="shared" si="70"/>
        <v/>
      </c>
      <c r="CD3" s="55" t="str">
        <f t="shared" si="71"/>
        <v/>
      </c>
      <c r="CE3" s="57" t="str">
        <f t="shared" si="72"/>
        <v/>
      </c>
      <c r="CF3" s="55" t="str">
        <f t="shared" si="73"/>
        <v/>
      </c>
      <c r="CG3" s="55" t="str">
        <f t="shared" si="74"/>
        <v/>
      </c>
      <c r="CH3" s="55" t="str">
        <f t="shared" si="75"/>
        <v/>
      </c>
      <c r="CI3" s="57" t="str">
        <f t="shared" si="76"/>
        <v/>
      </c>
      <c r="CJ3" s="55">
        <f t="shared" si="77"/>
        <v>2928.5714285714284</v>
      </c>
      <c r="CK3" s="55">
        <f t="shared" si="78"/>
        <v>1033.5714285714287</v>
      </c>
      <c r="CL3" s="55">
        <f t="shared" si="79"/>
        <v>3962.1428571428573</v>
      </c>
      <c r="CM3" s="57">
        <f t="shared" si="80"/>
        <v>0.73913827294032808</v>
      </c>
      <c r="CN3" s="55" t="str">
        <f t="shared" si="81"/>
        <v/>
      </c>
      <c r="CO3" s="55" t="str">
        <f t="shared" si="82"/>
        <v/>
      </c>
      <c r="CP3" s="55" t="str">
        <f t="shared" si="83"/>
        <v/>
      </c>
      <c r="CQ3" s="57" t="str">
        <f t="shared" si="84"/>
        <v/>
      </c>
    </row>
    <row r="4" spans="3:101" x14ac:dyDescent="0.25">
      <c r="C4" t="s">
        <v>48</v>
      </c>
      <c r="D4" s="2" t="s">
        <v>199</v>
      </c>
      <c r="E4" s="2" t="s">
        <v>198</v>
      </c>
      <c r="F4">
        <v>0.1</v>
      </c>
      <c r="G4" t="s">
        <v>47</v>
      </c>
      <c r="H4" s="27">
        <v>2537184</v>
      </c>
      <c r="I4" s="27">
        <v>171000.23290000018</v>
      </c>
      <c r="J4" s="27">
        <v>2708184.2329000002</v>
      </c>
      <c r="K4" s="4">
        <v>6900</v>
      </c>
      <c r="L4" s="27">
        <v>5320965</v>
      </c>
      <c r="M4" s="27">
        <v>438044.20629999973</v>
      </c>
      <c r="N4" s="27">
        <v>5759009.2062999997</v>
      </c>
      <c r="O4" s="5">
        <v>7900</v>
      </c>
      <c r="P4" s="27">
        <v>5508774</v>
      </c>
      <c r="Q4" s="27">
        <v>805358.33889999986</v>
      </c>
      <c r="R4" s="27">
        <v>6314132.3388999999</v>
      </c>
      <c r="S4" s="6">
        <v>8900</v>
      </c>
      <c r="T4" s="27">
        <v>5973758</v>
      </c>
      <c r="U4" s="27">
        <v>799949.29009999987</v>
      </c>
      <c r="V4" s="27">
        <v>6773707.2900999999</v>
      </c>
      <c r="W4" s="7">
        <f t="shared" si="85"/>
        <v>10000</v>
      </c>
      <c r="X4" s="27">
        <v>12022798</v>
      </c>
      <c r="Y4" s="27">
        <v>433410.61309999973</v>
      </c>
      <c r="Z4" s="27">
        <v>12456208.6131</v>
      </c>
      <c r="AA4" s="9">
        <f t="shared" si="86"/>
        <v>12000</v>
      </c>
      <c r="AB4" s="27">
        <v>16879342</v>
      </c>
      <c r="AC4" s="27">
        <v>389311.40799999982</v>
      </c>
      <c r="AD4" s="27">
        <v>17268653.408</v>
      </c>
      <c r="AE4" s="11">
        <f t="shared" si="87"/>
        <v>13000</v>
      </c>
      <c r="AF4" s="28"/>
      <c r="AG4" s="27"/>
      <c r="AH4" s="28"/>
      <c r="AI4" s="17">
        <f t="shared" si="88"/>
        <v>15000</v>
      </c>
      <c r="AJ4" s="28"/>
      <c r="AK4" s="28"/>
      <c r="AL4" s="28"/>
      <c r="AM4" s="13">
        <f t="shared" si="89"/>
        <v>16000</v>
      </c>
      <c r="AN4" s="27">
        <v>25360944</v>
      </c>
      <c r="AO4" s="27">
        <v>573112.3786999993</v>
      </c>
      <c r="AP4" s="27">
        <v>25934056.378699999</v>
      </c>
      <c r="AQ4" s="15">
        <f t="shared" si="90"/>
        <v>18000</v>
      </c>
      <c r="AR4" s="28"/>
      <c r="AS4" s="27"/>
      <c r="AT4" s="28"/>
      <c r="AU4" s="14">
        <f t="shared" si="91"/>
        <v>20000</v>
      </c>
      <c r="AV4" s="28"/>
      <c r="AW4" s="28"/>
      <c r="AX4" s="28"/>
      <c r="AY4" s="16">
        <f t="shared" si="92"/>
        <v>22000</v>
      </c>
      <c r="AZ4" s="55">
        <f t="shared" si="41"/>
        <v>367.70782608695652</v>
      </c>
      <c r="BA4" s="55">
        <f t="shared" si="42"/>
        <v>24.782642449275389</v>
      </c>
      <c r="BB4" s="55">
        <f t="shared" si="43"/>
        <v>392.4904685362319</v>
      </c>
      <c r="BC4" s="57">
        <f t="shared" si="44"/>
        <v>0.9368579763434749</v>
      </c>
      <c r="BD4" s="55">
        <f t="shared" si="45"/>
        <v>673.53987341772154</v>
      </c>
      <c r="BE4" s="55">
        <f t="shared" si="46"/>
        <v>55.448633708860726</v>
      </c>
      <c r="BF4" s="55">
        <f t="shared" si="47"/>
        <v>728.98850712658225</v>
      </c>
      <c r="BG4" s="57">
        <f t="shared" si="48"/>
        <v>0.92393757491812889</v>
      </c>
      <c r="BH4" s="55">
        <f t="shared" si="49"/>
        <v>618.96337078651686</v>
      </c>
      <c r="BI4" s="55">
        <f t="shared" si="50"/>
        <v>90.489700999999982</v>
      </c>
      <c r="BJ4" s="55">
        <f t="shared" si="51"/>
        <v>709.45307178651683</v>
      </c>
      <c r="BK4" s="57">
        <f t="shared" si="52"/>
        <v>0.87245146353072744</v>
      </c>
      <c r="BL4" s="55">
        <f t="shared" si="53"/>
        <v>597.37580000000003</v>
      </c>
      <c r="BM4" s="55">
        <f t="shared" si="54"/>
        <v>79.994929009999993</v>
      </c>
      <c r="BN4" s="55">
        <f t="shared" si="55"/>
        <v>677.37072900999999</v>
      </c>
      <c r="BO4" s="57">
        <f t="shared" si="56"/>
        <v>0.88190377058820468</v>
      </c>
      <c r="BP4" s="55">
        <f t="shared" si="57"/>
        <v>1001.8998333333333</v>
      </c>
      <c r="BQ4" s="55">
        <f t="shared" si="58"/>
        <v>36.117551091666641</v>
      </c>
      <c r="BR4" s="55">
        <f t="shared" si="59"/>
        <v>1038.017384425</v>
      </c>
      <c r="BS4" s="57">
        <f t="shared" si="60"/>
        <v>0.9652052541377486</v>
      </c>
      <c r="BT4" s="55">
        <f t="shared" si="61"/>
        <v>1298.4109230769232</v>
      </c>
      <c r="BU4" s="55">
        <f t="shared" si="62"/>
        <v>29.947031384615372</v>
      </c>
      <c r="BV4" s="55">
        <f t="shared" si="63"/>
        <v>1328.3579544615384</v>
      </c>
      <c r="BW4" s="57">
        <f t="shared" si="64"/>
        <v>0.97745560126769104</v>
      </c>
      <c r="BX4" s="55" t="str">
        <f t="shared" si="65"/>
        <v/>
      </c>
      <c r="BY4" s="55" t="str">
        <f t="shared" si="66"/>
        <v/>
      </c>
      <c r="BZ4" s="55" t="str">
        <f t="shared" si="67"/>
        <v/>
      </c>
      <c r="CA4" s="57" t="str">
        <f t="shared" si="68"/>
        <v/>
      </c>
      <c r="CB4" s="55" t="str">
        <f t="shared" si="69"/>
        <v/>
      </c>
      <c r="CC4" s="55" t="str">
        <f t="shared" si="70"/>
        <v/>
      </c>
      <c r="CD4" s="55" t="str">
        <f t="shared" si="71"/>
        <v/>
      </c>
      <c r="CE4" s="57" t="str">
        <f t="shared" si="72"/>
        <v/>
      </c>
      <c r="CF4" s="55">
        <f t="shared" si="73"/>
        <v>1408.9413333333334</v>
      </c>
      <c r="CG4" s="55">
        <f t="shared" si="74"/>
        <v>31.839576594444406</v>
      </c>
      <c r="CH4" s="55">
        <f t="shared" si="75"/>
        <v>1440.7809099277777</v>
      </c>
      <c r="CI4" s="57">
        <f t="shared" si="76"/>
        <v>0.97790116708581298</v>
      </c>
      <c r="CJ4" s="55" t="str">
        <f t="shared" si="77"/>
        <v/>
      </c>
      <c r="CK4" s="55" t="str">
        <f t="shared" si="78"/>
        <v/>
      </c>
      <c r="CL4" s="55" t="str">
        <f t="shared" si="79"/>
        <v/>
      </c>
      <c r="CM4" s="57" t="str">
        <f t="shared" si="80"/>
        <v/>
      </c>
      <c r="CN4" s="55" t="str">
        <f t="shared" si="81"/>
        <v/>
      </c>
      <c r="CO4" s="55" t="str">
        <f t="shared" si="82"/>
        <v/>
      </c>
      <c r="CP4" s="55" t="str">
        <f t="shared" si="83"/>
        <v/>
      </c>
      <c r="CQ4" s="57" t="str">
        <f t="shared" si="84"/>
        <v/>
      </c>
    </row>
    <row r="5" spans="3:101" x14ac:dyDescent="0.25">
      <c r="C5" t="s">
        <v>48</v>
      </c>
      <c r="D5" s="2" t="s">
        <v>80</v>
      </c>
      <c r="E5" s="2" t="s">
        <v>79</v>
      </c>
      <c r="F5">
        <v>1.9</v>
      </c>
      <c r="G5" t="s">
        <v>47</v>
      </c>
      <c r="H5" s="27">
        <v>16044315</v>
      </c>
      <c r="I5" s="27">
        <v>18379173.789999999</v>
      </c>
      <c r="J5" s="27">
        <v>34423488.789999999</v>
      </c>
      <c r="K5" s="4">
        <v>200000</v>
      </c>
      <c r="L5" s="27">
        <v>15877187</v>
      </c>
      <c r="M5" s="27">
        <v>18187724.060000002</v>
      </c>
      <c r="N5" s="27">
        <v>34064911.060000002</v>
      </c>
      <c r="O5" s="5">
        <v>220000</v>
      </c>
      <c r="P5" s="27">
        <v>21462786</v>
      </c>
      <c r="Q5" s="27">
        <v>12014753.379999999</v>
      </c>
      <c r="R5" s="27">
        <v>33477539.379999999</v>
      </c>
      <c r="S5" s="6">
        <v>230000</v>
      </c>
      <c r="T5" s="28"/>
      <c r="U5" s="27">
        <v>0</v>
      </c>
      <c r="V5" s="28"/>
      <c r="W5" s="7">
        <f t="shared" si="85"/>
        <v>250000</v>
      </c>
      <c r="X5" s="28"/>
      <c r="Y5" s="27">
        <v>0</v>
      </c>
      <c r="Z5" s="28"/>
      <c r="AA5" s="9">
        <f t="shared" si="86"/>
        <v>260000</v>
      </c>
      <c r="AB5" s="28"/>
      <c r="AC5" s="27">
        <v>0</v>
      </c>
      <c r="AD5" s="28"/>
      <c r="AE5" s="11">
        <f t="shared" si="87"/>
        <v>280000</v>
      </c>
      <c r="AF5" s="28"/>
      <c r="AG5" s="27"/>
      <c r="AH5" s="28"/>
      <c r="AI5" s="17">
        <f t="shared" si="88"/>
        <v>290000</v>
      </c>
      <c r="AJ5" s="27">
        <v>2932213</v>
      </c>
      <c r="AK5" s="27">
        <v>16835247.530000001</v>
      </c>
      <c r="AL5" s="27">
        <v>19767460.530000001</v>
      </c>
      <c r="AM5" s="13">
        <f t="shared" si="89"/>
        <v>300000</v>
      </c>
      <c r="AN5" s="27">
        <v>3292607</v>
      </c>
      <c r="AO5" s="27">
        <v>16827756.91</v>
      </c>
      <c r="AP5" s="27">
        <v>20120363.91</v>
      </c>
      <c r="AQ5" s="15">
        <f t="shared" si="90"/>
        <v>320000</v>
      </c>
      <c r="AR5" s="28"/>
      <c r="AS5" s="27"/>
      <c r="AT5" s="28"/>
      <c r="AU5" s="14">
        <f t="shared" si="91"/>
        <v>330000</v>
      </c>
      <c r="AV5" s="28"/>
      <c r="AW5" s="28"/>
      <c r="AX5" s="28"/>
      <c r="AY5" s="16">
        <f t="shared" si="92"/>
        <v>340000</v>
      </c>
      <c r="AZ5" s="55">
        <f t="shared" si="41"/>
        <v>80.221575000000001</v>
      </c>
      <c r="BA5" s="55">
        <f t="shared" si="42"/>
        <v>91.895868949999993</v>
      </c>
      <c r="BB5" s="55">
        <f t="shared" si="43"/>
        <v>172.11744394999999</v>
      </c>
      <c r="BC5" s="57">
        <f t="shared" si="44"/>
        <v>0.46608625575048812</v>
      </c>
      <c r="BD5" s="55">
        <f t="shared" si="45"/>
        <v>72.169031818181821</v>
      </c>
      <c r="BE5" s="55">
        <f t="shared" si="46"/>
        <v>82.671473000000006</v>
      </c>
      <c r="BF5" s="55">
        <f t="shared" si="47"/>
        <v>154.84050481818184</v>
      </c>
      <c r="BG5" s="57">
        <f t="shared" si="48"/>
        <v>0.46608626019997007</v>
      </c>
      <c r="BH5" s="55">
        <f t="shared" si="49"/>
        <v>93.316460869565219</v>
      </c>
      <c r="BI5" s="55">
        <f t="shared" si="50"/>
        <v>52.238058173913039</v>
      </c>
      <c r="BJ5" s="55">
        <f t="shared" si="51"/>
        <v>145.55451904347825</v>
      </c>
      <c r="BK5" s="57">
        <f t="shared" si="52"/>
        <v>0.6411100217485578</v>
      </c>
      <c r="BL5" s="55" t="str">
        <f t="shared" si="53"/>
        <v/>
      </c>
      <c r="BM5" s="55">
        <f t="shared" si="54"/>
        <v>0</v>
      </c>
      <c r="BN5" s="55" t="str">
        <f t="shared" si="55"/>
        <v/>
      </c>
      <c r="BO5" s="57" t="str">
        <f t="shared" si="56"/>
        <v/>
      </c>
      <c r="BP5" s="55" t="str">
        <f t="shared" si="57"/>
        <v/>
      </c>
      <c r="BQ5" s="55">
        <f t="shared" si="58"/>
        <v>0</v>
      </c>
      <c r="BR5" s="55" t="str">
        <f t="shared" si="59"/>
        <v/>
      </c>
      <c r="BS5" s="57" t="str">
        <f t="shared" si="60"/>
        <v/>
      </c>
      <c r="BT5" s="55" t="str">
        <f t="shared" si="61"/>
        <v/>
      </c>
      <c r="BU5" s="55">
        <f t="shared" si="62"/>
        <v>0</v>
      </c>
      <c r="BV5" s="55" t="str">
        <f t="shared" si="63"/>
        <v/>
      </c>
      <c r="BW5" s="57" t="str">
        <f t="shared" si="64"/>
        <v/>
      </c>
      <c r="BX5" s="55" t="str">
        <f t="shared" si="65"/>
        <v/>
      </c>
      <c r="BY5" s="55" t="str">
        <f t="shared" si="66"/>
        <v/>
      </c>
      <c r="BZ5" s="55" t="str">
        <f t="shared" si="67"/>
        <v/>
      </c>
      <c r="CA5" s="57" t="str">
        <f t="shared" si="68"/>
        <v/>
      </c>
      <c r="CB5" s="55">
        <f t="shared" si="69"/>
        <v>9.7740433333333332</v>
      </c>
      <c r="CC5" s="55">
        <f t="shared" si="70"/>
        <v>56.117491766666667</v>
      </c>
      <c r="CD5" s="55">
        <f t="shared" si="71"/>
        <v>65.891535099999999</v>
      </c>
      <c r="CE5" s="57">
        <f t="shared" si="72"/>
        <v>0.14833534107984886</v>
      </c>
      <c r="CF5" s="55">
        <f t="shared" si="73"/>
        <v>10.289396875</v>
      </c>
      <c r="CG5" s="55">
        <f t="shared" si="74"/>
        <v>52.586740343750002</v>
      </c>
      <c r="CH5" s="55">
        <f t="shared" si="75"/>
        <v>62.876137218750003</v>
      </c>
      <c r="CI5" s="57">
        <f t="shared" si="76"/>
        <v>0.16364549939196402</v>
      </c>
      <c r="CJ5" s="55" t="str">
        <f t="shared" si="77"/>
        <v/>
      </c>
      <c r="CK5" s="55" t="str">
        <f t="shared" si="78"/>
        <v/>
      </c>
      <c r="CL5" s="55" t="str">
        <f t="shared" si="79"/>
        <v/>
      </c>
      <c r="CM5" s="57" t="str">
        <f t="shared" si="80"/>
        <v/>
      </c>
      <c r="CN5" s="55" t="str">
        <f t="shared" si="81"/>
        <v/>
      </c>
      <c r="CO5" s="55" t="str">
        <f t="shared" si="82"/>
        <v/>
      </c>
      <c r="CP5" s="55" t="str">
        <f t="shared" si="83"/>
        <v/>
      </c>
      <c r="CQ5" s="57" t="str">
        <f t="shared" si="84"/>
        <v/>
      </c>
    </row>
    <row r="6" spans="3:101" x14ac:dyDescent="0.25">
      <c r="C6" t="s">
        <v>84</v>
      </c>
      <c r="D6" s="2" t="s">
        <v>146</v>
      </c>
      <c r="E6" s="2" t="s">
        <v>145</v>
      </c>
      <c r="F6">
        <v>0.4</v>
      </c>
      <c r="G6" t="s">
        <v>51</v>
      </c>
      <c r="H6" s="28"/>
      <c r="I6" s="27">
        <v>0</v>
      </c>
      <c r="J6" s="28"/>
      <c r="K6" s="4">
        <v>97000</v>
      </c>
      <c r="L6" s="28" t="s">
        <v>243</v>
      </c>
      <c r="M6" s="27"/>
      <c r="N6" s="28" t="s">
        <v>243</v>
      </c>
      <c r="O6" s="5">
        <v>100000</v>
      </c>
      <c r="P6" s="28"/>
      <c r="Q6" s="27">
        <v>0</v>
      </c>
      <c r="R6" s="28"/>
      <c r="S6" s="6">
        <v>100000</v>
      </c>
      <c r="T6" s="28"/>
      <c r="U6" s="27">
        <v>0</v>
      </c>
      <c r="V6" s="28"/>
      <c r="W6" s="7">
        <f t="shared" si="85"/>
        <v>110000</v>
      </c>
      <c r="X6" s="28"/>
      <c r="Y6" s="27">
        <v>0</v>
      </c>
      <c r="Z6" s="28"/>
      <c r="AA6" s="9">
        <f t="shared" si="86"/>
        <v>110000</v>
      </c>
      <c r="AB6" s="28"/>
      <c r="AC6" s="27">
        <v>0</v>
      </c>
      <c r="AD6" s="28"/>
      <c r="AE6" s="11">
        <f t="shared" si="87"/>
        <v>120000</v>
      </c>
      <c r="AF6" s="28"/>
      <c r="AG6" s="27"/>
      <c r="AH6" s="28"/>
      <c r="AI6" s="17">
        <f t="shared" si="88"/>
        <v>120000</v>
      </c>
      <c r="AJ6" s="28"/>
      <c r="AK6" s="28"/>
      <c r="AL6" s="28"/>
      <c r="AM6" s="13">
        <f t="shared" si="89"/>
        <v>120000</v>
      </c>
      <c r="AN6" s="28"/>
      <c r="AO6" s="28"/>
      <c r="AP6" s="28"/>
      <c r="AQ6" s="15">
        <f t="shared" si="90"/>
        <v>130000</v>
      </c>
      <c r="AR6" s="28"/>
      <c r="AS6" s="27"/>
      <c r="AT6" s="28"/>
      <c r="AU6" s="14">
        <f t="shared" si="91"/>
        <v>130000</v>
      </c>
      <c r="AV6" s="28"/>
      <c r="AW6" s="28"/>
      <c r="AX6" s="28"/>
      <c r="AY6" s="16">
        <f t="shared" si="92"/>
        <v>140000</v>
      </c>
      <c r="AZ6" s="55" t="str">
        <f t="shared" si="41"/>
        <v/>
      </c>
      <c r="BA6" s="55">
        <f t="shared" si="42"/>
        <v>0</v>
      </c>
      <c r="BB6" s="55" t="str">
        <f t="shared" si="43"/>
        <v/>
      </c>
      <c r="BC6" s="57" t="str">
        <f t="shared" si="44"/>
        <v/>
      </c>
      <c r="BD6" s="55" t="str">
        <f t="shared" si="45"/>
        <v/>
      </c>
      <c r="BE6" s="55" t="str">
        <f t="shared" si="46"/>
        <v/>
      </c>
      <c r="BF6" s="55" t="str">
        <f t="shared" si="47"/>
        <v/>
      </c>
      <c r="BG6" s="57" t="str">
        <f t="shared" si="48"/>
        <v/>
      </c>
      <c r="BH6" s="55" t="str">
        <f t="shared" si="49"/>
        <v/>
      </c>
      <c r="BI6" s="55">
        <f t="shared" si="50"/>
        <v>0</v>
      </c>
      <c r="BJ6" s="55" t="str">
        <f t="shared" si="51"/>
        <v/>
      </c>
      <c r="BK6" s="57" t="str">
        <f t="shared" si="52"/>
        <v/>
      </c>
      <c r="BL6" s="55" t="str">
        <f t="shared" si="53"/>
        <v/>
      </c>
      <c r="BM6" s="55">
        <f t="shared" si="54"/>
        <v>0</v>
      </c>
      <c r="BN6" s="55" t="str">
        <f t="shared" si="55"/>
        <v/>
      </c>
      <c r="BO6" s="57" t="str">
        <f t="shared" si="56"/>
        <v/>
      </c>
      <c r="BP6" s="55" t="str">
        <f t="shared" si="57"/>
        <v/>
      </c>
      <c r="BQ6" s="55">
        <f t="shared" si="58"/>
        <v>0</v>
      </c>
      <c r="BR6" s="55" t="str">
        <f t="shared" si="59"/>
        <v/>
      </c>
      <c r="BS6" s="57" t="str">
        <f t="shared" si="60"/>
        <v/>
      </c>
      <c r="BT6" s="55" t="str">
        <f t="shared" si="61"/>
        <v/>
      </c>
      <c r="BU6" s="55">
        <f t="shared" si="62"/>
        <v>0</v>
      </c>
      <c r="BV6" s="55" t="str">
        <f t="shared" si="63"/>
        <v/>
      </c>
      <c r="BW6" s="57" t="str">
        <f t="shared" si="64"/>
        <v/>
      </c>
      <c r="BX6" s="55" t="str">
        <f t="shared" si="65"/>
        <v/>
      </c>
      <c r="BY6" s="55" t="str">
        <f t="shared" si="66"/>
        <v/>
      </c>
      <c r="BZ6" s="55" t="str">
        <f t="shared" si="67"/>
        <v/>
      </c>
      <c r="CA6" s="57" t="str">
        <f t="shared" si="68"/>
        <v/>
      </c>
      <c r="CB6" s="55" t="str">
        <f t="shared" si="69"/>
        <v/>
      </c>
      <c r="CC6" s="55" t="str">
        <f t="shared" si="70"/>
        <v/>
      </c>
      <c r="CD6" s="55" t="str">
        <f t="shared" si="71"/>
        <v/>
      </c>
      <c r="CE6" s="57" t="str">
        <f t="shared" si="72"/>
        <v/>
      </c>
      <c r="CF6" s="55" t="str">
        <f t="shared" si="73"/>
        <v/>
      </c>
      <c r="CG6" s="55" t="str">
        <f t="shared" si="74"/>
        <v/>
      </c>
      <c r="CH6" s="55" t="str">
        <f t="shared" si="75"/>
        <v/>
      </c>
      <c r="CI6" s="57" t="str">
        <f t="shared" si="76"/>
        <v/>
      </c>
      <c r="CJ6" s="55" t="str">
        <f t="shared" si="77"/>
        <v/>
      </c>
      <c r="CK6" s="55" t="str">
        <f t="shared" si="78"/>
        <v/>
      </c>
      <c r="CL6" s="55" t="str">
        <f t="shared" si="79"/>
        <v/>
      </c>
      <c r="CM6" s="57" t="str">
        <f t="shared" si="80"/>
        <v/>
      </c>
      <c r="CN6" s="55" t="str">
        <f t="shared" si="81"/>
        <v/>
      </c>
      <c r="CO6" s="55" t="str">
        <f t="shared" si="82"/>
        <v/>
      </c>
      <c r="CP6" s="55" t="str">
        <f t="shared" si="83"/>
        <v/>
      </c>
      <c r="CQ6" s="57" t="str">
        <f t="shared" si="84"/>
        <v/>
      </c>
    </row>
    <row r="7" spans="3:101" x14ac:dyDescent="0.25">
      <c r="C7" t="s">
        <v>75</v>
      </c>
      <c r="D7" s="2" t="s">
        <v>170</v>
      </c>
      <c r="E7" s="2" t="s">
        <v>169</v>
      </c>
      <c r="F7">
        <v>0.2</v>
      </c>
      <c r="G7" t="s">
        <v>51</v>
      </c>
      <c r="H7" s="27">
        <v>632640</v>
      </c>
      <c r="I7" s="27">
        <v>1668431.3029999998</v>
      </c>
      <c r="J7" s="27">
        <v>2301071.3029999998</v>
      </c>
      <c r="K7" s="4">
        <v>3200</v>
      </c>
      <c r="L7" s="27">
        <v>1961038</v>
      </c>
      <c r="M7" s="27">
        <v>3091325.5814659996</v>
      </c>
      <c r="N7" s="27">
        <v>5052363.5814659996</v>
      </c>
      <c r="O7" s="5">
        <v>3300</v>
      </c>
      <c r="P7" s="27">
        <v>2079270</v>
      </c>
      <c r="Q7" s="27">
        <v>3507741.2084659999</v>
      </c>
      <c r="R7" s="27">
        <v>5587011.2084659999</v>
      </c>
      <c r="S7" s="6">
        <v>3300</v>
      </c>
      <c r="T7" s="27">
        <v>1090732</v>
      </c>
      <c r="U7" s="27">
        <v>4248183.1536290003</v>
      </c>
      <c r="V7" s="27">
        <v>5338915.1536290003</v>
      </c>
      <c r="W7" s="7">
        <f t="shared" si="85"/>
        <v>3300</v>
      </c>
      <c r="X7" s="27">
        <v>1072918</v>
      </c>
      <c r="Y7" s="27">
        <v>3933209.4050040003</v>
      </c>
      <c r="Z7" s="27">
        <v>5006127.4050040003</v>
      </c>
      <c r="AA7" s="9">
        <f t="shared" si="86"/>
        <v>3300</v>
      </c>
      <c r="AB7" s="27">
        <v>1823256</v>
      </c>
      <c r="AC7" s="27">
        <v>4993487.3826630004</v>
      </c>
      <c r="AD7" s="27">
        <v>6816743.3826630004</v>
      </c>
      <c r="AE7" s="11">
        <f t="shared" si="87"/>
        <v>3300</v>
      </c>
      <c r="AF7" s="28"/>
      <c r="AG7" s="27"/>
      <c r="AH7" s="28"/>
      <c r="AI7" s="17">
        <f t="shared" si="88"/>
        <v>3400</v>
      </c>
      <c r="AJ7" s="27">
        <v>1945687</v>
      </c>
      <c r="AK7" s="27">
        <v>2277109.41</v>
      </c>
      <c r="AL7" s="27">
        <v>4222796.41</v>
      </c>
      <c r="AM7" s="13">
        <f t="shared" si="89"/>
        <v>3400</v>
      </c>
      <c r="AN7" s="27">
        <v>2180390</v>
      </c>
      <c r="AO7" s="27">
        <v>3432706.5999999996</v>
      </c>
      <c r="AP7" s="27">
        <v>5613096.5999999996</v>
      </c>
      <c r="AQ7" s="15">
        <f t="shared" si="90"/>
        <v>3500</v>
      </c>
      <c r="AR7" s="28"/>
      <c r="AS7" s="27"/>
      <c r="AT7" s="28"/>
      <c r="AU7" s="14">
        <f t="shared" si="91"/>
        <v>3500</v>
      </c>
      <c r="AV7" s="27">
        <v>2866367</v>
      </c>
      <c r="AW7" s="27">
        <v>1431971.96</v>
      </c>
      <c r="AX7" s="27">
        <v>4298338.96</v>
      </c>
      <c r="AY7" s="16">
        <f t="shared" si="92"/>
        <v>3500</v>
      </c>
      <c r="AZ7" s="55">
        <f t="shared" si="41"/>
        <v>197.7</v>
      </c>
      <c r="BA7" s="55">
        <f t="shared" si="42"/>
        <v>521.38478218749992</v>
      </c>
      <c r="BB7" s="55">
        <f t="shared" si="43"/>
        <v>719.08478218749997</v>
      </c>
      <c r="BC7" s="57">
        <f t="shared" si="44"/>
        <v>0.27493281028501881</v>
      </c>
      <c r="BD7" s="55">
        <f t="shared" si="45"/>
        <v>594.25393939393939</v>
      </c>
      <c r="BE7" s="55">
        <f t="shared" si="46"/>
        <v>936.76532771696952</v>
      </c>
      <c r="BF7" s="55">
        <f t="shared" si="47"/>
        <v>1531.0192671109089</v>
      </c>
      <c r="BG7" s="57">
        <f t="shared" si="48"/>
        <v>0.38814269170845839</v>
      </c>
      <c r="BH7" s="55">
        <f t="shared" si="49"/>
        <v>630.08181818181822</v>
      </c>
      <c r="BI7" s="55">
        <f t="shared" si="50"/>
        <v>1062.9518813533334</v>
      </c>
      <c r="BJ7" s="55">
        <f t="shared" si="51"/>
        <v>1693.0336995351515</v>
      </c>
      <c r="BK7" s="57">
        <f t="shared" si="52"/>
        <v>0.37216141554348087</v>
      </c>
      <c r="BL7" s="55">
        <f t="shared" si="53"/>
        <v>330.52484848484846</v>
      </c>
      <c r="BM7" s="55">
        <f t="shared" si="54"/>
        <v>1287.3282283724243</v>
      </c>
      <c r="BN7" s="55">
        <f t="shared" si="55"/>
        <v>1617.8530768572728</v>
      </c>
      <c r="BO7" s="57">
        <f t="shared" si="56"/>
        <v>0.20429843303626971</v>
      </c>
      <c r="BP7" s="55">
        <f t="shared" si="57"/>
        <v>325.12666666666667</v>
      </c>
      <c r="BQ7" s="55">
        <f t="shared" si="58"/>
        <v>1191.8816378800002</v>
      </c>
      <c r="BR7" s="55">
        <f t="shared" si="59"/>
        <v>1517.0083045466667</v>
      </c>
      <c r="BS7" s="57">
        <f t="shared" si="60"/>
        <v>0.21432095374311447</v>
      </c>
      <c r="BT7" s="55">
        <f t="shared" si="61"/>
        <v>552.50181818181818</v>
      </c>
      <c r="BU7" s="55">
        <f t="shared" si="62"/>
        <v>1513.1779947463638</v>
      </c>
      <c r="BV7" s="55">
        <f t="shared" si="63"/>
        <v>2065.6798129281819</v>
      </c>
      <c r="BW7" s="57">
        <f t="shared" si="64"/>
        <v>0.26746730772308086</v>
      </c>
      <c r="BX7" s="55" t="str">
        <f t="shared" si="65"/>
        <v/>
      </c>
      <c r="BY7" s="55" t="str">
        <f t="shared" si="66"/>
        <v/>
      </c>
      <c r="BZ7" s="55" t="str">
        <f t="shared" si="67"/>
        <v/>
      </c>
      <c r="CA7" s="57" t="str">
        <f t="shared" si="68"/>
        <v/>
      </c>
      <c r="CB7" s="55">
        <f t="shared" si="69"/>
        <v>572.26088235294117</v>
      </c>
      <c r="CC7" s="55">
        <f t="shared" si="70"/>
        <v>669.73806176470589</v>
      </c>
      <c r="CD7" s="55">
        <f t="shared" si="71"/>
        <v>1241.9989441176472</v>
      </c>
      <c r="CE7" s="57">
        <f t="shared" si="72"/>
        <v>0.46075794594132463</v>
      </c>
      <c r="CF7" s="55">
        <f t="shared" si="73"/>
        <v>622.96857142857141</v>
      </c>
      <c r="CG7" s="55">
        <f t="shared" si="74"/>
        <v>980.77331428571415</v>
      </c>
      <c r="CH7" s="55">
        <f t="shared" si="75"/>
        <v>1603.7418857142857</v>
      </c>
      <c r="CI7" s="57">
        <f t="shared" si="76"/>
        <v>0.38844690469071919</v>
      </c>
      <c r="CJ7" s="55" t="str">
        <f t="shared" si="77"/>
        <v/>
      </c>
      <c r="CK7" s="55" t="str">
        <f t="shared" si="78"/>
        <v/>
      </c>
      <c r="CL7" s="55" t="str">
        <f t="shared" si="79"/>
        <v/>
      </c>
      <c r="CM7" s="57" t="str">
        <f t="shared" si="80"/>
        <v/>
      </c>
      <c r="CN7" s="55">
        <f t="shared" si="81"/>
        <v>818.96199999999999</v>
      </c>
      <c r="CO7" s="55">
        <f t="shared" si="82"/>
        <v>409.13484571428569</v>
      </c>
      <c r="CP7" s="55">
        <f t="shared" si="83"/>
        <v>1228.0968457142858</v>
      </c>
      <c r="CQ7" s="57">
        <f t="shared" si="84"/>
        <v>0.66685457491235167</v>
      </c>
    </row>
    <row r="8" spans="3:101" x14ac:dyDescent="0.25">
      <c r="C8" t="s">
        <v>75</v>
      </c>
      <c r="D8" s="2" t="s">
        <v>201</v>
      </c>
      <c r="E8" s="2" t="s">
        <v>200</v>
      </c>
      <c r="F8">
        <v>0.1</v>
      </c>
      <c r="G8" t="s">
        <v>51</v>
      </c>
      <c r="H8" s="27">
        <v>4145046</v>
      </c>
      <c r="I8" s="27">
        <v>1916604.1150000002</v>
      </c>
      <c r="J8" s="27">
        <v>6061650.1150000002</v>
      </c>
      <c r="K8" s="4">
        <v>9400</v>
      </c>
      <c r="L8" s="27">
        <v>6857540</v>
      </c>
      <c r="M8" s="27">
        <v>1378710.7000000002</v>
      </c>
      <c r="N8" s="27">
        <v>8236250.7000000002</v>
      </c>
      <c r="O8" s="5">
        <v>9500</v>
      </c>
      <c r="P8" s="27">
        <v>8563409</v>
      </c>
      <c r="Q8" s="27">
        <v>5992295.3039999995</v>
      </c>
      <c r="R8" s="27">
        <v>14555704.304</v>
      </c>
      <c r="S8" s="6">
        <v>9500</v>
      </c>
      <c r="T8" s="28"/>
      <c r="U8" s="27">
        <v>0</v>
      </c>
      <c r="V8" s="28"/>
      <c r="W8" s="7">
        <f t="shared" si="85"/>
        <v>9500</v>
      </c>
      <c r="X8" s="27">
        <v>13390123</v>
      </c>
      <c r="Y8" s="27">
        <v>5221577.868999999</v>
      </c>
      <c r="Z8" s="27">
        <v>18611700.868999999</v>
      </c>
      <c r="AA8" s="9">
        <f t="shared" si="86"/>
        <v>9500</v>
      </c>
      <c r="AB8" s="27">
        <v>14215892</v>
      </c>
      <c r="AC8" s="27">
        <v>6411468.0799999982</v>
      </c>
      <c r="AD8" s="27">
        <v>20627360.079999998</v>
      </c>
      <c r="AE8" s="11">
        <f t="shared" si="87"/>
        <v>9500</v>
      </c>
      <c r="AF8" s="28"/>
      <c r="AG8" s="27"/>
      <c r="AH8" s="28"/>
      <c r="AI8" s="17">
        <f t="shared" si="88"/>
        <v>9500</v>
      </c>
      <c r="AJ8" s="28"/>
      <c r="AK8" s="28"/>
      <c r="AL8" s="28"/>
      <c r="AM8" s="13">
        <f t="shared" si="89"/>
        <v>9600</v>
      </c>
      <c r="AN8" s="28"/>
      <c r="AO8" s="28"/>
      <c r="AP8" s="28"/>
      <c r="AQ8" s="15">
        <f t="shared" si="90"/>
        <v>9600</v>
      </c>
      <c r="AR8" s="28"/>
      <c r="AS8" s="27"/>
      <c r="AT8" s="28"/>
      <c r="AU8" s="14">
        <f t="shared" si="91"/>
        <v>9700</v>
      </c>
      <c r="AV8" s="28"/>
      <c r="AW8" s="28"/>
      <c r="AX8" s="28"/>
      <c r="AY8" s="16">
        <f t="shared" si="92"/>
        <v>9700</v>
      </c>
      <c r="AZ8" s="55">
        <f t="shared" si="41"/>
        <v>440.96234042553192</v>
      </c>
      <c r="BA8" s="55">
        <f t="shared" si="42"/>
        <v>203.89405478723407</v>
      </c>
      <c r="BB8" s="55">
        <f t="shared" si="43"/>
        <v>644.85639521276596</v>
      </c>
      <c r="BC8" s="57">
        <f t="shared" si="44"/>
        <v>0.68381478992704947</v>
      </c>
      <c r="BD8" s="55">
        <f t="shared" si="45"/>
        <v>721.84631578947369</v>
      </c>
      <c r="BE8" s="55">
        <f t="shared" si="46"/>
        <v>145.12744210526319</v>
      </c>
      <c r="BF8" s="55">
        <f t="shared" si="47"/>
        <v>866.97375789473688</v>
      </c>
      <c r="BG8" s="57">
        <f t="shared" si="48"/>
        <v>0.8326045733406342</v>
      </c>
      <c r="BH8" s="55">
        <f t="shared" si="49"/>
        <v>901.41147368421048</v>
      </c>
      <c r="BI8" s="55">
        <f t="shared" si="50"/>
        <v>630.76792673684201</v>
      </c>
      <c r="BJ8" s="55">
        <f t="shared" si="51"/>
        <v>1532.1794004210526</v>
      </c>
      <c r="BK8" s="57">
        <f t="shared" si="52"/>
        <v>0.58831979690922409</v>
      </c>
      <c r="BL8" s="55" t="str">
        <f t="shared" si="53"/>
        <v/>
      </c>
      <c r="BM8" s="55">
        <f t="shared" si="54"/>
        <v>0</v>
      </c>
      <c r="BN8" s="55" t="str">
        <f t="shared" si="55"/>
        <v/>
      </c>
      <c r="BO8" s="57" t="str">
        <f t="shared" si="56"/>
        <v/>
      </c>
      <c r="BP8" s="55">
        <f t="shared" si="57"/>
        <v>1409.4866315789475</v>
      </c>
      <c r="BQ8" s="55">
        <f t="shared" si="58"/>
        <v>549.63977568421046</v>
      </c>
      <c r="BR8" s="55">
        <f t="shared" si="59"/>
        <v>1959.1264072631577</v>
      </c>
      <c r="BS8" s="57">
        <f t="shared" si="60"/>
        <v>0.71944649735386856</v>
      </c>
      <c r="BT8" s="55">
        <f t="shared" si="61"/>
        <v>1496.4096842105264</v>
      </c>
      <c r="BU8" s="55">
        <f t="shared" si="62"/>
        <v>674.89137684210505</v>
      </c>
      <c r="BV8" s="55">
        <f t="shared" si="63"/>
        <v>2171.3010610526312</v>
      </c>
      <c r="BW8" s="57">
        <f t="shared" si="64"/>
        <v>0.68917650852391588</v>
      </c>
      <c r="BX8" s="55" t="str">
        <f t="shared" si="65"/>
        <v/>
      </c>
      <c r="BY8" s="55" t="str">
        <f t="shared" si="66"/>
        <v/>
      </c>
      <c r="BZ8" s="55" t="str">
        <f t="shared" si="67"/>
        <v/>
      </c>
      <c r="CA8" s="57" t="str">
        <f t="shared" si="68"/>
        <v/>
      </c>
      <c r="CB8" s="55" t="str">
        <f t="shared" si="69"/>
        <v/>
      </c>
      <c r="CC8" s="55" t="str">
        <f t="shared" si="70"/>
        <v/>
      </c>
      <c r="CD8" s="55" t="str">
        <f t="shared" si="71"/>
        <v/>
      </c>
      <c r="CE8" s="57" t="str">
        <f t="shared" si="72"/>
        <v/>
      </c>
      <c r="CF8" s="55" t="str">
        <f t="shared" si="73"/>
        <v/>
      </c>
      <c r="CG8" s="55" t="str">
        <f t="shared" si="74"/>
        <v/>
      </c>
      <c r="CH8" s="55" t="str">
        <f t="shared" si="75"/>
        <v/>
      </c>
      <c r="CI8" s="57" t="str">
        <f t="shared" si="76"/>
        <v/>
      </c>
      <c r="CJ8" s="55" t="str">
        <f t="shared" si="77"/>
        <v/>
      </c>
      <c r="CK8" s="55" t="str">
        <f t="shared" si="78"/>
        <v/>
      </c>
      <c r="CL8" s="55" t="str">
        <f t="shared" si="79"/>
        <v/>
      </c>
      <c r="CM8" s="57" t="str">
        <f t="shared" si="80"/>
        <v/>
      </c>
      <c r="CN8" s="55" t="str">
        <f t="shared" si="81"/>
        <v/>
      </c>
      <c r="CO8" s="55" t="str">
        <f t="shared" si="82"/>
        <v/>
      </c>
      <c r="CP8" s="55" t="str">
        <f t="shared" si="83"/>
        <v/>
      </c>
      <c r="CQ8" s="57" t="str">
        <f t="shared" si="84"/>
        <v/>
      </c>
    </row>
    <row r="9" spans="3:101" x14ac:dyDescent="0.25">
      <c r="C9" t="s">
        <v>84</v>
      </c>
      <c r="D9" s="1" t="s">
        <v>246</v>
      </c>
      <c r="E9" s="2" t="s">
        <v>3</v>
      </c>
      <c r="G9" t="s">
        <v>242</v>
      </c>
      <c r="H9" s="29">
        <v>4400000</v>
      </c>
      <c r="I9" s="27">
        <v>486400</v>
      </c>
      <c r="J9" s="28">
        <v>4886400</v>
      </c>
      <c r="L9" s="28" t="s">
        <v>243</v>
      </c>
      <c r="M9" s="27"/>
      <c r="N9" s="28" t="s">
        <v>243</v>
      </c>
      <c r="P9" s="28"/>
      <c r="Q9" s="27">
        <v>0</v>
      </c>
      <c r="R9" s="28"/>
      <c r="T9" s="28"/>
      <c r="U9" s="27">
        <v>0</v>
      </c>
      <c r="V9" s="28"/>
      <c r="W9" s="7" t="str">
        <f t="shared" si="85"/>
        <v/>
      </c>
      <c r="X9" s="28"/>
      <c r="Y9" s="27">
        <v>0</v>
      </c>
      <c r="Z9" s="28"/>
      <c r="AA9" s="9" t="str">
        <f t="shared" si="86"/>
        <v/>
      </c>
      <c r="AB9" s="28"/>
      <c r="AC9" s="27">
        <v>0</v>
      </c>
      <c r="AD9" s="28"/>
      <c r="AE9" s="11" t="str">
        <f t="shared" si="87"/>
        <v/>
      </c>
      <c r="AF9" s="28"/>
      <c r="AG9" s="27"/>
      <c r="AH9" s="28"/>
      <c r="AI9" s="17" t="str">
        <f t="shared" si="88"/>
        <v/>
      </c>
      <c r="AJ9" s="28"/>
      <c r="AK9" s="28"/>
      <c r="AL9" s="28"/>
      <c r="AM9" s="13" t="str">
        <f t="shared" si="89"/>
        <v/>
      </c>
      <c r="AN9" s="28"/>
      <c r="AO9" s="28"/>
      <c r="AP9" s="28"/>
      <c r="AQ9" s="15" t="str">
        <f t="shared" si="90"/>
        <v/>
      </c>
      <c r="AR9" s="28"/>
      <c r="AS9" s="27"/>
      <c r="AT9" s="28"/>
      <c r="AU9" s="14" t="str">
        <f t="shared" si="91"/>
        <v/>
      </c>
      <c r="AV9" s="28"/>
      <c r="AW9" s="28"/>
      <c r="AX9" s="28"/>
      <c r="AY9" s="16" t="str">
        <f t="shared" si="92"/>
        <v/>
      </c>
      <c r="AZ9" s="55" t="str">
        <f t="shared" si="41"/>
        <v/>
      </c>
      <c r="BA9" s="55" t="str">
        <f t="shared" si="42"/>
        <v/>
      </c>
      <c r="BB9" s="55" t="str">
        <f t="shared" si="43"/>
        <v/>
      </c>
      <c r="BC9" s="57" t="str">
        <f t="shared" si="44"/>
        <v/>
      </c>
      <c r="BD9" s="55" t="str">
        <f t="shared" si="45"/>
        <v/>
      </c>
      <c r="BE9" s="55" t="str">
        <f t="shared" si="46"/>
        <v/>
      </c>
      <c r="BF9" s="55" t="str">
        <f t="shared" si="47"/>
        <v/>
      </c>
      <c r="BG9" s="57" t="str">
        <f t="shared" si="48"/>
        <v/>
      </c>
      <c r="BH9" s="55" t="str">
        <f t="shared" si="49"/>
        <v/>
      </c>
      <c r="BI9" s="55" t="str">
        <f t="shared" si="50"/>
        <v/>
      </c>
      <c r="BJ9" s="55" t="str">
        <f t="shared" si="51"/>
        <v/>
      </c>
      <c r="BK9" s="57" t="str">
        <f t="shared" si="52"/>
        <v/>
      </c>
      <c r="BL9" s="55" t="str">
        <f t="shared" si="53"/>
        <v/>
      </c>
      <c r="BM9" s="55" t="str">
        <f t="shared" si="54"/>
        <v/>
      </c>
      <c r="BN9" s="55" t="str">
        <f t="shared" si="55"/>
        <v/>
      </c>
      <c r="BO9" s="57" t="str">
        <f t="shared" si="56"/>
        <v/>
      </c>
      <c r="BP9" s="55" t="str">
        <f t="shared" si="57"/>
        <v/>
      </c>
      <c r="BQ9" s="55" t="str">
        <f t="shared" si="58"/>
        <v/>
      </c>
      <c r="BR9" s="55" t="str">
        <f t="shared" si="59"/>
        <v/>
      </c>
      <c r="BS9" s="57" t="str">
        <f t="shared" si="60"/>
        <v/>
      </c>
      <c r="BT9" s="55" t="str">
        <f t="shared" si="61"/>
        <v/>
      </c>
      <c r="BU9" s="55" t="str">
        <f t="shared" si="62"/>
        <v/>
      </c>
      <c r="BV9" s="55" t="str">
        <f t="shared" si="63"/>
        <v/>
      </c>
      <c r="BW9" s="57" t="str">
        <f t="shared" si="64"/>
        <v/>
      </c>
      <c r="BX9" s="55" t="str">
        <f t="shared" si="65"/>
        <v/>
      </c>
      <c r="BY9" s="55" t="str">
        <f t="shared" si="66"/>
        <v/>
      </c>
      <c r="BZ9" s="55" t="str">
        <f t="shared" si="67"/>
        <v/>
      </c>
      <c r="CA9" s="57" t="str">
        <f t="shared" si="68"/>
        <v/>
      </c>
      <c r="CB9" s="55" t="str">
        <f t="shared" si="69"/>
        <v/>
      </c>
      <c r="CC9" s="55" t="str">
        <f t="shared" si="70"/>
        <v/>
      </c>
      <c r="CD9" s="55" t="str">
        <f t="shared" si="71"/>
        <v/>
      </c>
      <c r="CE9" s="57" t="str">
        <f t="shared" si="72"/>
        <v/>
      </c>
      <c r="CF9" s="55" t="str">
        <f t="shared" si="73"/>
        <v/>
      </c>
      <c r="CG9" s="55" t="str">
        <f t="shared" si="74"/>
        <v/>
      </c>
      <c r="CH9" s="55" t="str">
        <f t="shared" si="75"/>
        <v/>
      </c>
      <c r="CI9" s="57" t="str">
        <f t="shared" si="76"/>
        <v/>
      </c>
      <c r="CJ9" s="55" t="str">
        <f t="shared" si="77"/>
        <v/>
      </c>
      <c r="CK9" s="55" t="str">
        <f t="shared" si="78"/>
        <v/>
      </c>
      <c r="CL9" s="55" t="str">
        <f t="shared" si="79"/>
        <v/>
      </c>
      <c r="CM9" s="57" t="str">
        <f t="shared" si="80"/>
        <v/>
      </c>
      <c r="CN9" s="55" t="str">
        <f t="shared" si="81"/>
        <v/>
      </c>
      <c r="CO9" s="55" t="str">
        <f t="shared" si="82"/>
        <v/>
      </c>
      <c r="CP9" s="55" t="str">
        <f t="shared" si="83"/>
        <v/>
      </c>
      <c r="CQ9" s="57" t="str">
        <f t="shared" si="84"/>
        <v/>
      </c>
    </row>
    <row r="10" spans="3:101" x14ac:dyDescent="0.25">
      <c r="C10" t="s">
        <v>109</v>
      </c>
      <c r="D10" s="2" t="s">
        <v>234</v>
      </c>
      <c r="E10" s="2" t="s">
        <v>233</v>
      </c>
      <c r="G10" t="s">
        <v>47</v>
      </c>
      <c r="H10" s="27">
        <v>0</v>
      </c>
      <c r="I10" s="27">
        <v>26938053.800000001</v>
      </c>
      <c r="J10" s="27">
        <v>26938053.800000001</v>
      </c>
      <c r="L10" s="27">
        <v>1202508</v>
      </c>
      <c r="M10" s="27">
        <v>14000815.755720001</v>
      </c>
      <c r="N10" s="27">
        <v>15203323.755720001</v>
      </c>
      <c r="P10" s="27">
        <v>746225</v>
      </c>
      <c r="Q10" s="27">
        <v>18058151.593199998</v>
      </c>
      <c r="R10" s="27">
        <v>18804376.593199998</v>
      </c>
      <c r="T10" s="27">
        <v>984252</v>
      </c>
      <c r="U10" s="27">
        <v>11499100</v>
      </c>
      <c r="V10" s="27">
        <v>12483352</v>
      </c>
      <c r="W10" s="7" t="str">
        <f t="shared" si="85"/>
        <v/>
      </c>
      <c r="X10" s="27">
        <v>3470437</v>
      </c>
      <c r="Y10" s="27">
        <v>17673104.870000001</v>
      </c>
      <c r="Z10" s="27">
        <v>21143541.870000001</v>
      </c>
      <c r="AA10" s="9" t="str">
        <f t="shared" si="86"/>
        <v/>
      </c>
      <c r="AB10" s="27">
        <v>2871845</v>
      </c>
      <c r="AC10" s="27">
        <v>16533876.91</v>
      </c>
      <c r="AD10" s="27">
        <v>19405721.91</v>
      </c>
      <c r="AE10" s="11" t="str">
        <f t="shared" si="87"/>
        <v/>
      </c>
      <c r="AF10" s="27">
        <v>2623453</v>
      </c>
      <c r="AG10" s="27">
        <v>10135868.98</v>
      </c>
      <c r="AH10" s="27">
        <v>12759321.98</v>
      </c>
      <c r="AI10" s="17" t="str">
        <f t="shared" si="88"/>
        <v/>
      </c>
      <c r="AJ10" s="27">
        <v>2310475</v>
      </c>
      <c r="AK10" s="27">
        <v>6826987</v>
      </c>
      <c r="AL10" s="27">
        <v>9137462</v>
      </c>
      <c r="AM10" s="13" t="str">
        <f t="shared" si="89"/>
        <v/>
      </c>
      <c r="AN10" s="27">
        <v>311024</v>
      </c>
      <c r="AO10" s="27">
        <v>6792723</v>
      </c>
      <c r="AP10" s="27">
        <v>7103747</v>
      </c>
      <c r="AQ10" s="15" t="str">
        <f t="shared" si="90"/>
        <v/>
      </c>
      <c r="AR10" s="27">
        <v>6142305</v>
      </c>
      <c r="AS10" s="27">
        <v>8929261</v>
      </c>
      <c r="AT10" s="27">
        <v>15071566</v>
      </c>
      <c r="AU10" s="14" t="str">
        <f t="shared" si="91"/>
        <v/>
      </c>
      <c r="AV10" s="28"/>
      <c r="AW10" s="28"/>
      <c r="AX10" s="28"/>
      <c r="AY10" s="16" t="str">
        <f t="shared" si="92"/>
        <v/>
      </c>
      <c r="AZ10" s="55" t="str">
        <f t="shared" si="41"/>
        <v/>
      </c>
      <c r="BA10" s="55" t="str">
        <f t="shared" si="42"/>
        <v/>
      </c>
      <c r="BB10" s="55" t="str">
        <f t="shared" si="43"/>
        <v/>
      </c>
      <c r="BC10" s="57" t="str">
        <f t="shared" si="44"/>
        <v/>
      </c>
      <c r="BD10" s="55" t="str">
        <f t="shared" si="45"/>
        <v/>
      </c>
      <c r="BE10" s="55" t="str">
        <f t="shared" si="46"/>
        <v/>
      </c>
      <c r="BF10" s="55" t="str">
        <f t="shared" si="47"/>
        <v/>
      </c>
      <c r="BG10" s="57" t="str">
        <f t="shared" si="48"/>
        <v/>
      </c>
      <c r="BH10" s="55" t="str">
        <f t="shared" si="49"/>
        <v/>
      </c>
      <c r="BI10" s="55" t="str">
        <f t="shared" si="50"/>
        <v/>
      </c>
      <c r="BJ10" s="55" t="str">
        <f t="shared" si="51"/>
        <v/>
      </c>
      <c r="BK10" s="57" t="str">
        <f t="shared" si="52"/>
        <v/>
      </c>
      <c r="BL10" s="55" t="str">
        <f t="shared" si="53"/>
        <v/>
      </c>
      <c r="BM10" s="55" t="str">
        <f t="shared" si="54"/>
        <v/>
      </c>
      <c r="BN10" s="55" t="str">
        <f t="shared" si="55"/>
        <v/>
      </c>
      <c r="BO10" s="57" t="str">
        <f t="shared" si="56"/>
        <v/>
      </c>
      <c r="BP10" s="55" t="str">
        <f t="shared" si="57"/>
        <v/>
      </c>
      <c r="BQ10" s="55" t="str">
        <f t="shared" si="58"/>
        <v/>
      </c>
      <c r="BR10" s="55" t="str">
        <f t="shared" si="59"/>
        <v/>
      </c>
      <c r="BS10" s="57" t="str">
        <f t="shared" si="60"/>
        <v/>
      </c>
      <c r="BT10" s="55" t="str">
        <f t="shared" si="61"/>
        <v/>
      </c>
      <c r="BU10" s="55" t="str">
        <f t="shared" si="62"/>
        <v/>
      </c>
      <c r="BV10" s="55" t="str">
        <f t="shared" si="63"/>
        <v/>
      </c>
      <c r="BW10" s="57" t="str">
        <f t="shared" si="64"/>
        <v/>
      </c>
      <c r="BX10" s="55" t="str">
        <f t="shared" si="65"/>
        <v/>
      </c>
      <c r="BY10" s="55" t="str">
        <f t="shared" si="66"/>
        <v/>
      </c>
      <c r="BZ10" s="55" t="str">
        <f t="shared" si="67"/>
        <v/>
      </c>
      <c r="CA10" s="57" t="str">
        <f t="shared" si="68"/>
        <v/>
      </c>
      <c r="CB10" s="55" t="str">
        <f t="shared" si="69"/>
        <v/>
      </c>
      <c r="CC10" s="55" t="str">
        <f t="shared" si="70"/>
        <v/>
      </c>
      <c r="CD10" s="55" t="str">
        <f t="shared" si="71"/>
        <v/>
      </c>
      <c r="CE10" s="57" t="str">
        <f t="shared" si="72"/>
        <v/>
      </c>
      <c r="CF10" s="55" t="str">
        <f t="shared" si="73"/>
        <v/>
      </c>
      <c r="CG10" s="55" t="str">
        <f t="shared" si="74"/>
        <v/>
      </c>
      <c r="CH10" s="55" t="str">
        <f t="shared" si="75"/>
        <v/>
      </c>
      <c r="CI10" s="57" t="str">
        <f t="shared" si="76"/>
        <v/>
      </c>
      <c r="CJ10" s="55" t="str">
        <f t="shared" si="77"/>
        <v/>
      </c>
      <c r="CK10" s="55" t="str">
        <f t="shared" si="78"/>
        <v/>
      </c>
      <c r="CL10" s="55" t="str">
        <f t="shared" si="79"/>
        <v/>
      </c>
      <c r="CM10" s="57" t="str">
        <f t="shared" si="80"/>
        <v/>
      </c>
      <c r="CN10" s="55" t="str">
        <f t="shared" si="81"/>
        <v/>
      </c>
      <c r="CO10" s="55" t="str">
        <f t="shared" si="82"/>
        <v/>
      </c>
      <c r="CP10" s="55" t="str">
        <f t="shared" si="83"/>
        <v/>
      </c>
      <c r="CQ10" s="57" t="str">
        <f t="shared" si="84"/>
        <v/>
      </c>
    </row>
    <row r="11" spans="3:101" x14ac:dyDescent="0.25">
      <c r="C11" t="s">
        <v>84</v>
      </c>
      <c r="D11" s="2" t="s">
        <v>115</v>
      </c>
      <c r="E11" s="2" t="s">
        <v>4</v>
      </c>
      <c r="F11">
        <v>0.8</v>
      </c>
      <c r="G11" t="s">
        <v>103</v>
      </c>
      <c r="H11" s="28"/>
      <c r="I11" s="27">
        <v>0</v>
      </c>
      <c r="J11" s="28"/>
      <c r="K11" s="4">
        <v>3000</v>
      </c>
      <c r="L11" s="28">
        <v>7400000</v>
      </c>
      <c r="M11" s="27">
        <v>0</v>
      </c>
      <c r="N11" s="28">
        <v>7400000</v>
      </c>
      <c r="O11" s="5">
        <v>3000</v>
      </c>
      <c r="P11" s="28"/>
      <c r="Q11" s="27">
        <v>0</v>
      </c>
      <c r="R11" s="28"/>
      <c r="S11" s="6">
        <v>3000</v>
      </c>
      <c r="T11" s="28">
        <v>6200000</v>
      </c>
      <c r="U11" s="27">
        <v>3800000</v>
      </c>
      <c r="V11" s="28">
        <v>10000000</v>
      </c>
      <c r="W11" s="7">
        <f t="shared" si="85"/>
        <v>2900</v>
      </c>
      <c r="X11" s="29">
        <v>5500000</v>
      </c>
      <c r="Y11" s="27">
        <v>10500000</v>
      </c>
      <c r="Z11" s="28">
        <v>16000000</v>
      </c>
      <c r="AA11" s="9">
        <f t="shared" si="86"/>
        <v>2900</v>
      </c>
      <c r="AB11" s="28"/>
      <c r="AC11" s="27">
        <v>0</v>
      </c>
      <c r="AD11" s="28"/>
      <c r="AE11" s="11">
        <f t="shared" si="87"/>
        <v>2900</v>
      </c>
      <c r="AF11" s="28"/>
      <c r="AG11" s="27"/>
      <c r="AH11" s="28"/>
      <c r="AI11" s="17">
        <f t="shared" si="88"/>
        <v>2800</v>
      </c>
      <c r="AJ11" s="28"/>
      <c r="AK11" s="28"/>
      <c r="AL11" s="28"/>
      <c r="AM11" s="13">
        <f t="shared" si="89"/>
        <v>2800</v>
      </c>
      <c r="AN11" s="28"/>
      <c r="AO11" s="28"/>
      <c r="AP11" s="28"/>
      <c r="AQ11" s="15">
        <f t="shared" si="90"/>
        <v>2800</v>
      </c>
      <c r="AR11" s="28"/>
      <c r="AS11" s="27"/>
      <c r="AT11" s="28"/>
      <c r="AU11" s="14">
        <f t="shared" si="91"/>
        <v>2700</v>
      </c>
      <c r="AV11" s="28"/>
      <c r="AW11" s="28"/>
      <c r="AX11" s="28"/>
      <c r="AY11" s="16">
        <f t="shared" si="92"/>
        <v>2700</v>
      </c>
      <c r="AZ11" s="55" t="str">
        <f t="shared" si="41"/>
        <v/>
      </c>
      <c r="BA11" s="55">
        <f t="shared" si="42"/>
        <v>0</v>
      </c>
      <c r="BB11" s="55" t="str">
        <f t="shared" si="43"/>
        <v/>
      </c>
      <c r="BC11" s="57" t="str">
        <f t="shared" si="44"/>
        <v/>
      </c>
      <c r="BD11" s="55">
        <f t="shared" si="45"/>
        <v>2466.6666666666665</v>
      </c>
      <c r="BE11" s="55">
        <f t="shared" si="46"/>
        <v>0</v>
      </c>
      <c r="BF11" s="55">
        <f t="shared" si="47"/>
        <v>2466.6666666666665</v>
      </c>
      <c r="BG11" s="57">
        <f t="shared" si="48"/>
        <v>1</v>
      </c>
      <c r="BH11" s="55" t="str">
        <f t="shared" si="49"/>
        <v/>
      </c>
      <c r="BI11" s="55">
        <f t="shared" si="50"/>
        <v>0</v>
      </c>
      <c r="BJ11" s="55" t="str">
        <f t="shared" si="51"/>
        <v/>
      </c>
      <c r="BK11" s="57" t="str">
        <f t="shared" si="52"/>
        <v/>
      </c>
      <c r="BL11" s="55">
        <f t="shared" si="53"/>
        <v>2137.9310344827586</v>
      </c>
      <c r="BM11" s="55">
        <f t="shared" si="54"/>
        <v>1310.344827586207</v>
      </c>
      <c r="BN11" s="55">
        <f t="shared" si="55"/>
        <v>3448.2758620689656</v>
      </c>
      <c r="BO11" s="57">
        <f t="shared" si="56"/>
        <v>0.62</v>
      </c>
      <c r="BP11" s="55">
        <f t="shared" si="57"/>
        <v>1896.5517241379309</v>
      </c>
      <c r="BQ11" s="55">
        <f t="shared" si="58"/>
        <v>3620.6896551724139</v>
      </c>
      <c r="BR11" s="55">
        <f t="shared" si="59"/>
        <v>5517.2413793103451</v>
      </c>
      <c r="BS11" s="57">
        <f t="shared" si="60"/>
        <v>0.34374999999999994</v>
      </c>
      <c r="BT11" s="55" t="str">
        <f t="shared" si="61"/>
        <v/>
      </c>
      <c r="BU11" s="55">
        <f t="shared" si="62"/>
        <v>0</v>
      </c>
      <c r="BV11" s="55" t="str">
        <f t="shared" si="63"/>
        <v/>
      </c>
      <c r="BW11" s="57" t="str">
        <f t="shared" si="64"/>
        <v/>
      </c>
      <c r="BX11" s="55" t="str">
        <f t="shared" si="65"/>
        <v/>
      </c>
      <c r="BY11" s="55" t="str">
        <f t="shared" si="66"/>
        <v/>
      </c>
      <c r="BZ11" s="55" t="str">
        <f t="shared" si="67"/>
        <v/>
      </c>
      <c r="CA11" s="57" t="str">
        <f t="shared" si="68"/>
        <v/>
      </c>
      <c r="CB11" s="55" t="str">
        <f t="shared" si="69"/>
        <v/>
      </c>
      <c r="CC11" s="55" t="str">
        <f t="shared" si="70"/>
        <v/>
      </c>
      <c r="CD11" s="55" t="str">
        <f t="shared" si="71"/>
        <v/>
      </c>
      <c r="CE11" s="57" t="str">
        <f t="shared" si="72"/>
        <v/>
      </c>
      <c r="CF11" s="55" t="str">
        <f t="shared" si="73"/>
        <v/>
      </c>
      <c r="CG11" s="55" t="str">
        <f t="shared" si="74"/>
        <v/>
      </c>
      <c r="CH11" s="55" t="str">
        <f t="shared" si="75"/>
        <v/>
      </c>
      <c r="CI11" s="57" t="str">
        <f t="shared" si="76"/>
        <v/>
      </c>
      <c r="CJ11" s="55" t="str">
        <f t="shared" si="77"/>
        <v/>
      </c>
      <c r="CK11" s="55" t="str">
        <f t="shared" si="78"/>
        <v/>
      </c>
      <c r="CL11" s="55" t="str">
        <f t="shared" si="79"/>
        <v/>
      </c>
      <c r="CM11" s="57" t="str">
        <f t="shared" si="80"/>
        <v/>
      </c>
      <c r="CN11" s="55" t="str">
        <f t="shared" si="81"/>
        <v/>
      </c>
      <c r="CO11" s="55" t="str">
        <f t="shared" si="82"/>
        <v/>
      </c>
      <c r="CP11" s="55" t="str">
        <f t="shared" si="83"/>
        <v/>
      </c>
      <c r="CQ11" s="57" t="str">
        <f t="shared" si="84"/>
        <v/>
      </c>
    </row>
    <row r="12" spans="3:101" x14ac:dyDescent="0.25">
      <c r="C12" t="s">
        <v>75</v>
      </c>
      <c r="D12" s="2" t="s">
        <v>132</v>
      </c>
      <c r="E12" s="2" t="s">
        <v>5</v>
      </c>
      <c r="F12">
        <v>0.5</v>
      </c>
      <c r="G12" t="s">
        <v>51</v>
      </c>
      <c r="H12" s="27">
        <v>11351741</v>
      </c>
      <c r="I12" s="27">
        <v>6382932.9990000017</v>
      </c>
      <c r="J12" s="27">
        <v>17734673.999000002</v>
      </c>
      <c r="K12" s="4">
        <v>11000</v>
      </c>
      <c r="L12" s="27">
        <v>13246041</v>
      </c>
      <c r="M12" s="27">
        <v>6476941.0520000011</v>
      </c>
      <c r="N12" s="27">
        <v>19722982.052000001</v>
      </c>
      <c r="O12" s="5">
        <v>12000</v>
      </c>
      <c r="P12" s="27">
        <v>9668805</v>
      </c>
      <c r="Q12" s="27">
        <v>10195678.489999998</v>
      </c>
      <c r="R12" s="27">
        <v>19864483.489999998</v>
      </c>
      <c r="S12" s="6">
        <v>14000</v>
      </c>
      <c r="T12" s="27">
        <v>12471166</v>
      </c>
      <c r="U12" s="27">
        <v>7314820.5460000001</v>
      </c>
      <c r="V12" s="27">
        <v>19785986.546</v>
      </c>
      <c r="W12" s="7">
        <f t="shared" si="85"/>
        <v>16000</v>
      </c>
      <c r="X12" s="27">
        <v>11712470</v>
      </c>
      <c r="Y12" s="27">
        <v>6869816.118999999</v>
      </c>
      <c r="Z12" s="27">
        <v>18582286.118999999</v>
      </c>
      <c r="AA12" s="9">
        <f t="shared" si="86"/>
        <v>18000</v>
      </c>
      <c r="AB12" s="27">
        <v>15975774</v>
      </c>
      <c r="AC12" s="27">
        <v>6470148.881000001</v>
      </c>
      <c r="AD12" s="27">
        <v>22445922.881000001</v>
      </c>
      <c r="AE12" s="11">
        <f t="shared" si="87"/>
        <v>20000</v>
      </c>
      <c r="AF12" s="28"/>
      <c r="AG12" s="27"/>
      <c r="AH12" s="28"/>
      <c r="AI12" s="17">
        <f t="shared" si="88"/>
        <v>22000</v>
      </c>
      <c r="AJ12" s="27">
        <v>12869113</v>
      </c>
      <c r="AK12" s="27">
        <v>4769901.43</v>
      </c>
      <c r="AL12" s="27">
        <v>17639014.43</v>
      </c>
      <c r="AM12" s="13">
        <f t="shared" si="89"/>
        <v>23000</v>
      </c>
      <c r="AN12" s="27">
        <v>16302125</v>
      </c>
      <c r="AO12" s="27">
        <v>4698121.8409999982</v>
      </c>
      <c r="AP12" s="27">
        <v>21000246.840999998</v>
      </c>
      <c r="AQ12" s="15">
        <f t="shared" si="90"/>
        <v>25000</v>
      </c>
      <c r="AR12" s="28"/>
      <c r="AS12" s="27"/>
      <c r="AT12" s="28"/>
      <c r="AU12" s="14">
        <f t="shared" si="91"/>
        <v>26000</v>
      </c>
      <c r="AV12" s="28"/>
      <c r="AW12" s="28"/>
      <c r="AX12" s="28"/>
      <c r="AY12" s="16">
        <f t="shared" si="92"/>
        <v>28000</v>
      </c>
      <c r="AZ12" s="55">
        <f t="shared" si="41"/>
        <v>1031.9764545454545</v>
      </c>
      <c r="BA12" s="55">
        <f t="shared" si="42"/>
        <v>580.2666362727274</v>
      </c>
      <c r="BB12" s="55">
        <f t="shared" si="43"/>
        <v>1612.2430908181821</v>
      </c>
      <c r="BC12" s="57">
        <f t="shared" si="44"/>
        <v>0.64008737914438607</v>
      </c>
      <c r="BD12" s="55">
        <f t="shared" si="45"/>
        <v>1103.8367499999999</v>
      </c>
      <c r="BE12" s="55">
        <f t="shared" si="46"/>
        <v>539.74508766666679</v>
      </c>
      <c r="BF12" s="55">
        <f t="shared" si="47"/>
        <v>1643.5818376666668</v>
      </c>
      <c r="BG12" s="57">
        <f t="shared" si="48"/>
        <v>0.67160437326751965</v>
      </c>
      <c r="BH12" s="55">
        <f t="shared" si="49"/>
        <v>690.62892857142856</v>
      </c>
      <c r="BI12" s="55">
        <f t="shared" si="50"/>
        <v>728.26274928571422</v>
      </c>
      <c r="BJ12" s="55">
        <f t="shared" si="51"/>
        <v>1418.8916778571427</v>
      </c>
      <c r="BK12" s="57">
        <f t="shared" si="52"/>
        <v>0.48673830381078792</v>
      </c>
      <c r="BL12" s="55">
        <f t="shared" si="53"/>
        <v>779.44787499999995</v>
      </c>
      <c r="BM12" s="55">
        <f t="shared" si="54"/>
        <v>457.176284125</v>
      </c>
      <c r="BN12" s="55">
        <f t="shared" si="55"/>
        <v>1236.624159125</v>
      </c>
      <c r="BO12" s="57">
        <f t="shared" si="56"/>
        <v>0.63030296573820377</v>
      </c>
      <c r="BP12" s="55">
        <f t="shared" si="57"/>
        <v>650.69277777777779</v>
      </c>
      <c r="BQ12" s="55">
        <f t="shared" si="58"/>
        <v>381.65645105555552</v>
      </c>
      <c r="BR12" s="55">
        <f t="shared" si="59"/>
        <v>1032.3492288333332</v>
      </c>
      <c r="BS12" s="57">
        <f t="shared" si="60"/>
        <v>0.6303029629935708</v>
      </c>
      <c r="BT12" s="55">
        <f t="shared" si="61"/>
        <v>798.78869999999995</v>
      </c>
      <c r="BU12" s="55">
        <f t="shared" si="62"/>
        <v>323.50744405000006</v>
      </c>
      <c r="BV12" s="55">
        <f t="shared" si="63"/>
        <v>1122.2961440500001</v>
      </c>
      <c r="BW12" s="57">
        <f t="shared" si="64"/>
        <v>0.71174502758018265</v>
      </c>
      <c r="BX12" s="55" t="str">
        <f t="shared" si="65"/>
        <v/>
      </c>
      <c r="BY12" s="55" t="str">
        <f t="shared" si="66"/>
        <v/>
      </c>
      <c r="BZ12" s="55" t="str">
        <f t="shared" si="67"/>
        <v/>
      </c>
      <c r="CA12" s="57" t="str">
        <f t="shared" si="68"/>
        <v/>
      </c>
      <c r="CB12" s="55">
        <f t="shared" si="69"/>
        <v>559.52665217391302</v>
      </c>
      <c r="CC12" s="55">
        <f t="shared" si="70"/>
        <v>207.38701869565216</v>
      </c>
      <c r="CD12" s="55">
        <f t="shared" si="71"/>
        <v>766.91367086956518</v>
      </c>
      <c r="CE12" s="57">
        <f t="shared" si="72"/>
        <v>0.72958231601151879</v>
      </c>
      <c r="CF12" s="55">
        <f t="shared" si="73"/>
        <v>652.08500000000004</v>
      </c>
      <c r="CG12" s="55">
        <f t="shared" si="74"/>
        <v>187.92487363999993</v>
      </c>
      <c r="CH12" s="55">
        <f t="shared" si="75"/>
        <v>840.00987363999991</v>
      </c>
      <c r="CI12" s="57">
        <f t="shared" si="76"/>
        <v>0.77628254198290747</v>
      </c>
      <c r="CJ12" s="55" t="str">
        <f t="shared" si="77"/>
        <v/>
      </c>
      <c r="CK12" s="55" t="str">
        <f t="shared" si="78"/>
        <v/>
      </c>
      <c r="CL12" s="55" t="str">
        <f t="shared" si="79"/>
        <v/>
      </c>
      <c r="CM12" s="57" t="str">
        <f t="shared" si="80"/>
        <v/>
      </c>
      <c r="CN12" s="55" t="str">
        <f t="shared" si="81"/>
        <v/>
      </c>
      <c r="CO12" s="55" t="str">
        <f t="shared" si="82"/>
        <v/>
      </c>
      <c r="CP12" s="55" t="str">
        <f t="shared" si="83"/>
        <v/>
      </c>
      <c r="CQ12" s="57" t="str">
        <f t="shared" si="84"/>
        <v/>
      </c>
    </row>
    <row r="13" spans="3:101" x14ac:dyDescent="0.25">
      <c r="C13" t="s">
        <v>84</v>
      </c>
      <c r="D13" s="2" t="s">
        <v>241</v>
      </c>
      <c r="E13" s="2" t="s">
        <v>6</v>
      </c>
      <c r="G13" t="s">
        <v>242</v>
      </c>
      <c r="H13" s="28">
        <v>1400000</v>
      </c>
      <c r="I13" s="27">
        <v>652000</v>
      </c>
      <c r="J13" s="28">
        <v>2052000</v>
      </c>
      <c r="L13" s="28">
        <v>1100000</v>
      </c>
      <c r="M13" s="27">
        <v>1730500</v>
      </c>
      <c r="N13" s="28">
        <v>2830500</v>
      </c>
      <c r="P13" s="28"/>
      <c r="Q13" s="27">
        <v>0</v>
      </c>
      <c r="R13" s="28"/>
      <c r="T13" s="27">
        <v>832300</v>
      </c>
      <c r="U13" s="27">
        <v>2018100</v>
      </c>
      <c r="V13" s="28">
        <v>2850400</v>
      </c>
      <c r="W13" s="7" t="str">
        <f t="shared" si="85"/>
        <v/>
      </c>
      <c r="X13" s="28"/>
      <c r="Y13" s="27">
        <v>0</v>
      </c>
      <c r="Z13" s="28"/>
      <c r="AA13" s="9" t="str">
        <f t="shared" si="86"/>
        <v/>
      </c>
      <c r="AB13" s="28"/>
      <c r="AC13" s="27">
        <v>0</v>
      </c>
      <c r="AD13" s="28"/>
      <c r="AE13" s="11" t="str">
        <f t="shared" si="87"/>
        <v/>
      </c>
      <c r="AF13" s="28"/>
      <c r="AG13" s="27"/>
      <c r="AH13" s="28"/>
      <c r="AI13" s="17" t="str">
        <f t="shared" si="88"/>
        <v/>
      </c>
      <c r="AJ13" s="28"/>
      <c r="AK13" s="28"/>
      <c r="AL13" s="28"/>
      <c r="AM13" s="13" t="str">
        <f t="shared" si="89"/>
        <v/>
      </c>
      <c r="AN13" s="28"/>
      <c r="AO13" s="28"/>
      <c r="AP13" s="28"/>
      <c r="AQ13" s="15" t="str">
        <f t="shared" si="90"/>
        <v/>
      </c>
      <c r="AR13" s="28"/>
      <c r="AS13" s="27"/>
      <c r="AT13" s="28"/>
      <c r="AU13" s="14" t="str">
        <f t="shared" si="91"/>
        <v/>
      </c>
      <c r="AV13" s="28"/>
      <c r="AW13" s="28"/>
      <c r="AX13" s="28"/>
      <c r="AY13" s="16" t="str">
        <f t="shared" si="92"/>
        <v/>
      </c>
      <c r="AZ13" s="55" t="str">
        <f t="shared" si="41"/>
        <v/>
      </c>
      <c r="BA13" s="55" t="str">
        <f t="shared" si="42"/>
        <v/>
      </c>
      <c r="BB13" s="55" t="str">
        <f t="shared" si="43"/>
        <v/>
      </c>
      <c r="BC13" s="57" t="str">
        <f t="shared" si="44"/>
        <v/>
      </c>
      <c r="BD13" s="55" t="str">
        <f t="shared" si="45"/>
        <v/>
      </c>
      <c r="BE13" s="55" t="str">
        <f t="shared" si="46"/>
        <v/>
      </c>
      <c r="BF13" s="55" t="str">
        <f t="shared" si="47"/>
        <v/>
      </c>
      <c r="BG13" s="57" t="str">
        <f t="shared" si="48"/>
        <v/>
      </c>
      <c r="BH13" s="55" t="str">
        <f t="shared" si="49"/>
        <v/>
      </c>
      <c r="BI13" s="55" t="str">
        <f t="shared" si="50"/>
        <v/>
      </c>
      <c r="BJ13" s="55" t="str">
        <f t="shared" si="51"/>
        <v/>
      </c>
      <c r="BK13" s="57" t="str">
        <f t="shared" si="52"/>
        <v/>
      </c>
      <c r="BL13" s="55" t="str">
        <f t="shared" si="53"/>
        <v/>
      </c>
      <c r="BM13" s="55" t="str">
        <f t="shared" si="54"/>
        <v/>
      </c>
      <c r="BN13" s="55" t="str">
        <f t="shared" si="55"/>
        <v/>
      </c>
      <c r="BO13" s="57" t="str">
        <f t="shared" si="56"/>
        <v/>
      </c>
      <c r="BP13" s="55" t="str">
        <f t="shared" si="57"/>
        <v/>
      </c>
      <c r="BQ13" s="55" t="str">
        <f t="shared" si="58"/>
        <v/>
      </c>
      <c r="BR13" s="55" t="str">
        <f t="shared" si="59"/>
        <v/>
      </c>
      <c r="BS13" s="57" t="str">
        <f t="shared" si="60"/>
        <v/>
      </c>
      <c r="BT13" s="55" t="str">
        <f t="shared" si="61"/>
        <v/>
      </c>
      <c r="BU13" s="55" t="str">
        <f t="shared" si="62"/>
        <v/>
      </c>
      <c r="BV13" s="55" t="str">
        <f t="shared" si="63"/>
        <v/>
      </c>
      <c r="BW13" s="57" t="str">
        <f t="shared" si="64"/>
        <v/>
      </c>
      <c r="BX13" s="55" t="str">
        <f t="shared" si="65"/>
        <v/>
      </c>
      <c r="BY13" s="55" t="str">
        <f t="shared" si="66"/>
        <v/>
      </c>
      <c r="BZ13" s="55" t="str">
        <f t="shared" si="67"/>
        <v/>
      </c>
      <c r="CA13" s="57" t="str">
        <f t="shared" si="68"/>
        <v/>
      </c>
      <c r="CB13" s="55" t="str">
        <f t="shared" si="69"/>
        <v/>
      </c>
      <c r="CC13" s="55" t="str">
        <f t="shared" si="70"/>
        <v/>
      </c>
      <c r="CD13" s="55" t="str">
        <f t="shared" si="71"/>
        <v/>
      </c>
      <c r="CE13" s="57" t="str">
        <f t="shared" si="72"/>
        <v/>
      </c>
      <c r="CF13" s="55" t="str">
        <f t="shared" si="73"/>
        <v/>
      </c>
      <c r="CG13" s="55" t="str">
        <f t="shared" si="74"/>
        <v/>
      </c>
      <c r="CH13" s="55" t="str">
        <f t="shared" si="75"/>
        <v/>
      </c>
      <c r="CI13" s="57" t="str">
        <f t="shared" si="76"/>
        <v/>
      </c>
      <c r="CJ13" s="55" t="str">
        <f t="shared" si="77"/>
        <v/>
      </c>
      <c r="CK13" s="55" t="str">
        <f t="shared" si="78"/>
        <v/>
      </c>
      <c r="CL13" s="55" t="str">
        <f t="shared" si="79"/>
        <v/>
      </c>
      <c r="CM13" s="57" t="str">
        <f t="shared" si="80"/>
        <v/>
      </c>
      <c r="CN13" s="55" t="str">
        <f t="shared" si="81"/>
        <v/>
      </c>
      <c r="CO13" s="55" t="str">
        <f t="shared" si="82"/>
        <v/>
      </c>
      <c r="CP13" s="55" t="str">
        <f t="shared" si="83"/>
        <v/>
      </c>
      <c r="CQ13" s="57" t="str">
        <f t="shared" si="84"/>
        <v/>
      </c>
    </row>
    <row r="14" spans="3:101" x14ac:dyDescent="0.25">
      <c r="C14" t="s">
        <v>48</v>
      </c>
      <c r="D14" s="2" t="s">
        <v>105</v>
      </c>
      <c r="E14" s="2" t="s">
        <v>104</v>
      </c>
      <c r="F14">
        <v>1</v>
      </c>
      <c r="G14" t="s">
        <v>47</v>
      </c>
      <c r="H14" s="27">
        <v>12819904</v>
      </c>
      <c r="I14" s="27">
        <v>19615293.377</v>
      </c>
      <c r="J14" s="27">
        <v>32435197.377</v>
      </c>
      <c r="K14" s="4">
        <v>62000</v>
      </c>
      <c r="L14" s="27">
        <v>6937649</v>
      </c>
      <c r="M14" s="27">
        <v>11259885.640000001</v>
      </c>
      <c r="N14" s="27">
        <v>18197534.640000001</v>
      </c>
      <c r="O14" s="5">
        <v>64000</v>
      </c>
      <c r="P14" s="27">
        <v>7796210</v>
      </c>
      <c r="Q14" s="27">
        <v>19753859.625999998</v>
      </c>
      <c r="R14" s="27">
        <v>27550069.625999998</v>
      </c>
      <c r="S14" s="6">
        <v>66000</v>
      </c>
      <c r="T14" s="27">
        <v>11709193</v>
      </c>
      <c r="U14" s="27">
        <v>19101814.309999999</v>
      </c>
      <c r="V14" s="27">
        <v>30811007.309999999</v>
      </c>
      <c r="W14" s="7">
        <f t="shared" si="85"/>
        <v>68000</v>
      </c>
      <c r="X14" s="27">
        <v>3211305</v>
      </c>
      <c r="Y14" s="27">
        <v>19046335.539999999</v>
      </c>
      <c r="Z14" s="27">
        <v>22257640.539999999</v>
      </c>
      <c r="AA14" s="9">
        <f t="shared" si="86"/>
        <v>70000</v>
      </c>
      <c r="AB14" s="27">
        <v>3936233</v>
      </c>
      <c r="AC14" s="27">
        <v>16426230.719999999</v>
      </c>
      <c r="AD14" s="27">
        <v>20362463.719999999</v>
      </c>
      <c r="AE14" s="11">
        <f t="shared" si="87"/>
        <v>71000</v>
      </c>
      <c r="AF14" s="27">
        <v>4432696</v>
      </c>
      <c r="AG14" s="27">
        <v>14154508.805190001</v>
      </c>
      <c r="AH14" s="27">
        <v>18587204.805190001</v>
      </c>
      <c r="AI14" s="17">
        <f t="shared" si="88"/>
        <v>72000</v>
      </c>
      <c r="AJ14" s="27">
        <v>3028372</v>
      </c>
      <c r="AK14" s="27">
        <v>13765199.890000001</v>
      </c>
      <c r="AL14" s="27">
        <v>16793571.890000001</v>
      </c>
      <c r="AM14" s="13">
        <f t="shared" si="89"/>
        <v>73000</v>
      </c>
      <c r="AN14" s="27">
        <v>6423375</v>
      </c>
      <c r="AO14" s="27">
        <v>16382622.288469002</v>
      </c>
      <c r="AP14" s="27">
        <v>22805997.288469002</v>
      </c>
      <c r="AQ14" s="15">
        <f t="shared" si="90"/>
        <v>74000</v>
      </c>
      <c r="AR14" s="27">
        <v>1822497</v>
      </c>
      <c r="AS14" s="27">
        <v>11407364.390000001</v>
      </c>
      <c r="AT14" s="27">
        <v>13229861.390000001</v>
      </c>
      <c r="AU14" s="14">
        <f t="shared" si="91"/>
        <v>74000</v>
      </c>
      <c r="AV14" s="27">
        <v>3152090</v>
      </c>
      <c r="AW14" s="27">
        <v>13899418.989999998</v>
      </c>
      <c r="AX14" s="27">
        <v>17051508.989999998</v>
      </c>
      <c r="AY14" s="16">
        <f t="shared" si="92"/>
        <v>75000</v>
      </c>
      <c r="AZ14" s="55">
        <f t="shared" si="41"/>
        <v>206.77264516129031</v>
      </c>
      <c r="BA14" s="55">
        <f t="shared" si="42"/>
        <v>316.37569962903228</v>
      </c>
      <c r="BB14" s="55">
        <f t="shared" si="43"/>
        <v>523.14834479032254</v>
      </c>
      <c r="BC14" s="57">
        <f t="shared" si="44"/>
        <v>0.39524667758275073</v>
      </c>
      <c r="BD14" s="55">
        <f t="shared" si="45"/>
        <v>108.40076562500001</v>
      </c>
      <c r="BE14" s="55">
        <f t="shared" si="46"/>
        <v>175.93571312500001</v>
      </c>
      <c r="BF14" s="55">
        <f t="shared" si="47"/>
        <v>284.33647875000003</v>
      </c>
      <c r="BG14" s="57">
        <f t="shared" si="48"/>
        <v>0.38124114816906868</v>
      </c>
      <c r="BH14" s="55">
        <f t="shared" si="49"/>
        <v>118.12439393939394</v>
      </c>
      <c r="BI14" s="55">
        <f t="shared" si="50"/>
        <v>299.30090342424239</v>
      </c>
      <c r="BJ14" s="55">
        <f t="shared" si="51"/>
        <v>417.42529736363633</v>
      </c>
      <c r="BK14" s="57">
        <f t="shared" si="52"/>
        <v>0.28298331386583625</v>
      </c>
      <c r="BL14" s="55">
        <f t="shared" si="53"/>
        <v>172.19401470588235</v>
      </c>
      <c r="BM14" s="55">
        <f t="shared" si="54"/>
        <v>280.90903397058821</v>
      </c>
      <c r="BN14" s="55">
        <f t="shared" si="55"/>
        <v>453.10304867647056</v>
      </c>
      <c r="BO14" s="57">
        <f t="shared" si="56"/>
        <v>0.38003278770440174</v>
      </c>
      <c r="BP14" s="55">
        <f t="shared" si="57"/>
        <v>45.875785714285712</v>
      </c>
      <c r="BQ14" s="55">
        <f t="shared" si="58"/>
        <v>272.09050771428571</v>
      </c>
      <c r="BR14" s="55">
        <f t="shared" si="59"/>
        <v>317.96629342857142</v>
      </c>
      <c r="BS14" s="57">
        <f t="shared" si="60"/>
        <v>0.14427876999041517</v>
      </c>
      <c r="BT14" s="55">
        <f t="shared" si="61"/>
        <v>55.439901408450702</v>
      </c>
      <c r="BU14" s="55">
        <f t="shared" si="62"/>
        <v>231.35536225352112</v>
      </c>
      <c r="BV14" s="55">
        <f t="shared" si="63"/>
        <v>286.79526366197183</v>
      </c>
      <c r="BW14" s="57">
        <f t="shared" si="64"/>
        <v>0.19330828794228047</v>
      </c>
      <c r="BX14" s="55">
        <f t="shared" si="65"/>
        <v>61.565222222222225</v>
      </c>
      <c r="BY14" s="55">
        <f t="shared" si="66"/>
        <v>196.59040007208336</v>
      </c>
      <c r="BZ14" s="55">
        <f t="shared" si="67"/>
        <v>258.15562229430554</v>
      </c>
      <c r="CA14" s="57">
        <f t="shared" si="68"/>
        <v>0.23848104362428307</v>
      </c>
      <c r="CB14" s="55">
        <f t="shared" si="69"/>
        <v>41.484547945205478</v>
      </c>
      <c r="CC14" s="55">
        <f t="shared" si="70"/>
        <v>188.56438205479452</v>
      </c>
      <c r="CD14" s="55">
        <f t="shared" si="71"/>
        <v>230.04893000000001</v>
      </c>
      <c r="CE14" s="57">
        <f t="shared" si="72"/>
        <v>0.18032923667676035</v>
      </c>
      <c r="CF14" s="55">
        <f t="shared" si="73"/>
        <v>86.80236486486487</v>
      </c>
      <c r="CG14" s="55">
        <f t="shared" si="74"/>
        <v>221.38678768201353</v>
      </c>
      <c r="CH14" s="55">
        <f t="shared" si="75"/>
        <v>308.1891525468784</v>
      </c>
      <c r="CI14" s="57">
        <f t="shared" si="76"/>
        <v>0.28165288799923427</v>
      </c>
      <c r="CJ14" s="55">
        <f t="shared" si="77"/>
        <v>24.628337837837837</v>
      </c>
      <c r="CK14" s="55">
        <f t="shared" si="78"/>
        <v>154.15357283783786</v>
      </c>
      <c r="CL14" s="55">
        <f t="shared" si="79"/>
        <v>178.78191067567568</v>
      </c>
      <c r="CM14" s="57">
        <f t="shared" si="80"/>
        <v>0.13775631854900333</v>
      </c>
      <c r="CN14" s="55">
        <f t="shared" si="81"/>
        <v>42.027866666666668</v>
      </c>
      <c r="CO14" s="55">
        <f t="shared" si="82"/>
        <v>185.32558653333331</v>
      </c>
      <c r="CP14" s="55">
        <f t="shared" si="83"/>
        <v>227.35345319999999</v>
      </c>
      <c r="CQ14" s="57">
        <f t="shared" si="84"/>
        <v>0.18485695323789642</v>
      </c>
    </row>
    <row r="15" spans="3:101" x14ac:dyDescent="0.25">
      <c r="C15" t="s">
        <v>84</v>
      </c>
      <c r="D15" s="2" t="s">
        <v>172</v>
      </c>
      <c r="E15" s="2" t="s">
        <v>171</v>
      </c>
      <c r="F15">
        <v>0.2</v>
      </c>
      <c r="G15" t="s">
        <v>47</v>
      </c>
      <c r="H15" s="28">
        <v>1800000</v>
      </c>
      <c r="I15" s="27">
        <v>7900000</v>
      </c>
      <c r="J15" s="28">
        <v>9700000</v>
      </c>
      <c r="K15" s="4">
        <v>16000</v>
      </c>
      <c r="L15" s="28" t="s">
        <v>243</v>
      </c>
      <c r="M15" s="27"/>
      <c r="N15" s="28" t="s">
        <v>243</v>
      </c>
      <c r="O15" s="5">
        <v>16000</v>
      </c>
      <c r="P15" s="28">
        <v>2300000</v>
      </c>
      <c r="Q15" s="27">
        <v>7000000</v>
      </c>
      <c r="R15" s="28">
        <v>9300000</v>
      </c>
      <c r="S15" s="6">
        <v>16000</v>
      </c>
      <c r="T15" s="28">
        <v>4800000</v>
      </c>
      <c r="U15" s="27">
        <v>6900000</v>
      </c>
      <c r="V15" s="28">
        <v>11700000</v>
      </c>
      <c r="W15" s="7">
        <f t="shared" si="85"/>
        <v>16000</v>
      </c>
      <c r="X15" s="28"/>
      <c r="Y15" s="27">
        <v>0</v>
      </c>
      <c r="Z15" s="28"/>
      <c r="AA15" s="9">
        <f t="shared" si="86"/>
        <v>16000</v>
      </c>
      <c r="AB15" s="28"/>
      <c r="AC15" s="27">
        <v>0</v>
      </c>
      <c r="AD15" s="28"/>
      <c r="AE15" s="11">
        <f t="shared" si="87"/>
        <v>17000</v>
      </c>
      <c r="AF15" s="28"/>
      <c r="AG15" s="27"/>
      <c r="AH15" s="28"/>
      <c r="AI15" s="17">
        <f t="shared" si="88"/>
        <v>17000</v>
      </c>
      <c r="AJ15" s="28"/>
      <c r="AK15" s="28"/>
      <c r="AL15" s="28"/>
      <c r="AM15" s="13">
        <f t="shared" si="89"/>
        <v>18000</v>
      </c>
      <c r="AN15" s="28"/>
      <c r="AO15" s="28"/>
      <c r="AP15" s="28"/>
      <c r="AQ15" s="15">
        <f t="shared" si="90"/>
        <v>18000</v>
      </c>
      <c r="AR15" s="28"/>
      <c r="AS15" s="27"/>
      <c r="AT15" s="28"/>
      <c r="AU15" s="14">
        <f t="shared" si="91"/>
        <v>19000</v>
      </c>
      <c r="AV15" s="28"/>
      <c r="AW15" s="28"/>
      <c r="AX15" s="28"/>
      <c r="AY15" s="16">
        <f t="shared" si="92"/>
        <v>19000</v>
      </c>
      <c r="AZ15" s="55">
        <f t="shared" si="41"/>
        <v>112.5</v>
      </c>
      <c r="BA15" s="55">
        <f t="shared" si="42"/>
        <v>493.75</v>
      </c>
      <c r="BB15" s="55">
        <f t="shared" si="43"/>
        <v>606.25</v>
      </c>
      <c r="BC15" s="57">
        <f t="shared" si="44"/>
        <v>0.18556701030927836</v>
      </c>
      <c r="BD15" s="55" t="str">
        <f t="shared" si="45"/>
        <v/>
      </c>
      <c r="BE15" s="55" t="str">
        <f t="shared" si="46"/>
        <v/>
      </c>
      <c r="BF15" s="55" t="str">
        <f t="shared" si="47"/>
        <v/>
      </c>
      <c r="BG15" s="57" t="str">
        <f t="shared" si="48"/>
        <v/>
      </c>
      <c r="BH15" s="55">
        <f t="shared" si="49"/>
        <v>143.75</v>
      </c>
      <c r="BI15" s="55">
        <f t="shared" si="50"/>
        <v>437.5</v>
      </c>
      <c r="BJ15" s="55">
        <f t="shared" si="51"/>
        <v>581.25</v>
      </c>
      <c r="BK15" s="57">
        <f t="shared" si="52"/>
        <v>0.24731182795698925</v>
      </c>
      <c r="BL15" s="55">
        <f t="shared" si="53"/>
        <v>300</v>
      </c>
      <c r="BM15" s="55">
        <f t="shared" si="54"/>
        <v>431.25</v>
      </c>
      <c r="BN15" s="55">
        <f t="shared" si="55"/>
        <v>731.25</v>
      </c>
      <c r="BO15" s="57">
        <f t="shared" si="56"/>
        <v>0.41025641025641024</v>
      </c>
      <c r="BP15" s="55" t="str">
        <f t="shared" si="57"/>
        <v/>
      </c>
      <c r="BQ15" s="55">
        <f t="shared" si="58"/>
        <v>0</v>
      </c>
      <c r="BR15" s="55" t="str">
        <f t="shared" si="59"/>
        <v/>
      </c>
      <c r="BS15" s="57" t="str">
        <f t="shared" si="60"/>
        <v/>
      </c>
      <c r="BT15" s="55" t="str">
        <f t="shared" si="61"/>
        <v/>
      </c>
      <c r="BU15" s="55">
        <f t="shared" si="62"/>
        <v>0</v>
      </c>
      <c r="BV15" s="55" t="str">
        <f t="shared" si="63"/>
        <v/>
      </c>
      <c r="BW15" s="57" t="str">
        <f t="shared" si="64"/>
        <v/>
      </c>
      <c r="BX15" s="55" t="str">
        <f t="shared" si="65"/>
        <v/>
      </c>
      <c r="BY15" s="55" t="str">
        <f t="shared" si="66"/>
        <v/>
      </c>
      <c r="BZ15" s="55" t="str">
        <f t="shared" si="67"/>
        <v/>
      </c>
      <c r="CA15" s="57" t="str">
        <f t="shared" si="68"/>
        <v/>
      </c>
      <c r="CB15" s="55" t="str">
        <f t="shared" si="69"/>
        <v/>
      </c>
      <c r="CC15" s="55" t="str">
        <f t="shared" si="70"/>
        <v/>
      </c>
      <c r="CD15" s="55" t="str">
        <f t="shared" si="71"/>
        <v/>
      </c>
      <c r="CE15" s="57" t="str">
        <f t="shared" si="72"/>
        <v/>
      </c>
      <c r="CF15" s="55" t="str">
        <f t="shared" si="73"/>
        <v/>
      </c>
      <c r="CG15" s="55" t="str">
        <f t="shared" si="74"/>
        <v/>
      </c>
      <c r="CH15" s="55" t="str">
        <f t="shared" si="75"/>
        <v/>
      </c>
      <c r="CI15" s="57" t="str">
        <f t="shared" si="76"/>
        <v/>
      </c>
      <c r="CJ15" s="55" t="str">
        <f t="shared" si="77"/>
        <v/>
      </c>
      <c r="CK15" s="55" t="str">
        <f t="shared" si="78"/>
        <v/>
      </c>
      <c r="CL15" s="55" t="str">
        <f t="shared" si="79"/>
        <v/>
      </c>
      <c r="CM15" s="57" t="str">
        <f t="shared" si="80"/>
        <v/>
      </c>
      <c r="CN15" s="55" t="str">
        <f t="shared" si="81"/>
        <v/>
      </c>
      <c r="CO15" s="55" t="str">
        <f t="shared" si="82"/>
        <v/>
      </c>
      <c r="CP15" s="55" t="str">
        <f t="shared" si="83"/>
        <v/>
      </c>
      <c r="CQ15" s="57" t="str">
        <f t="shared" si="84"/>
        <v/>
      </c>
    </row>
    <row r="16" spans="3:101" x14ac:dyDescent="0.25">
      <c r="C16" t="s">
        <v>48</v>
      </c>
      <c r="D16" s="2" t="s">
        <v>50</v>
      </c>
      <c r="E16" s="2" t="s">
        <v>7</v>
      </c>
      <c r="F16">
        <v>20.7</v>
      </c>
      <c r="G16" t="s">
        <v>51</v>
      </c>
      <c r="H16" s="27">
        <v>220095576</v>
      </c>
      <c r="I16" s="27">
        <v>86335716.825800002</v>
      </c>
      <c r="J16" s="27">
        <v>306431292.8258</v>
      </c>
      <c r="K16" s="4">
        <v>330000</v>
      </c>
      <c r="L16" s="27">
        <v>262400227</v>
      </c>
      <c r="M16" s="27">
        <v>100840489.40850002</v>
      </c>
      <c r="N16" s="27">
        <v>363240716.40850002</v>
      </c>
      <c r="O16" s="5">
        <v>340000</v>
      </c>
      <c r="P16" s="27">
        <v>299022611</v>
      </c>
      <c r="Q16" s="27">
        <v>91593407.761799991</v>
      </c>
      <c r="R16" s="27">
        <v>390616018.76179999</v>
      </c>
      <c r="S16" s="6">
        <v>340000</v>
      </c>
      <c r="T16" s="28"/>
      <c r="U16" s="27">
        <v>0</v>
      </c>
      <c r="V16" s="28"/>
      <c r="W16" s="7">
        <f t="shared" si="85"/>
        <v>350000</v>
      </c>
      <c r="X16" s="28"/>
      <c r="Y16" s="27">
        <v>0</v>
      </c>
      <c r="Z16" s="28"/>
      <c r="AA16" s="9">
        <f t="shared" si="86"/>
        <v>360000</v>
      </c>
      <c r="AB16" s="27">
        <v>88763366</v>
      </c>
      <c r="AC16" s="27">
        <v>48865834.680000007</v>
      </c>
      <c r="AD16" s="27">
        <v>137629200.68000001</v>
      </c>
      <c r="AE16" s="11">
        <f t="shared" si="87"/>
        <v>360000</v>
      </c>
      <c r="AF16" s="28">
        <v>52900000</v>
      </c>
      <c r="AG16" s="27">
        <v>106700000</v>
      </c>
      <c r="AH16" s="28">
        <v>159600000</v>
      </c>
      <c r="AI16" s="17">
        <f t="shared" si="88"/>
        <v>370000</v>
      </c>
      <c r="AJ16" s="27">
        <v>98266465</v>
      </c>
      <c r="AK16" s="27">
        <v>59476730.879999995</v>
      </c>
      <c r="AL16" s="27">
        <v>157743195.88</v>
      </c>
      <c r="AM16" s="13">
        <f t="shared" si="89"/>
        <v>370000</v>
      </c>
      <c r="AN16" s="27">
        <v>100590814</v>
      </c>
      <c r="AO16" s="27">
        <v>58400959.620000005</v>
      </c>
      <c r="AP16" s="27">
        <v>158991773.62</v>
      </c>
      <c r="AQ16" s="15">
        <f t="shared" si="90"/>
        <v>380000</v>
      </c>
      <c r="AR16" s="28"/>
      <c r="AS16" s="27"/>
      <c r="AT16" s="28"/>
      <c r="AU16" s="14">
        <f t="shared" si="91"/>
        <v>380000</v>
      </c>
      <c r="AV16" s="29">
        <v>91760970</v>
      </c>
      <c r="AW16" s="27">
        <v>53274503</v>
      </c>
      <c r="AX16" s="28">
        <v>145035473</v>
      </c>
      <c r="AY16" s="16">
        <f t="shared" si="92"/>
        <v>380000</v>
      </c>
      <c r="AZ16" s="55">
        <f t="shared" si="41"/>
        <v>666.95629090909085</v>
      </c>
      <c r="BA16" s="55">
        <f t="shared" si="42"/>
        <v>261.62338432060608</v>
      </c>
      <c r="BB16" s="55">
        <f t="shared" si="43"/>
        <v>928.57967522969693</v>
      </c>
      <c r="BC16" s="57">
        <f t="shared" si="44"/>
        <v>0.71825424215117573</v>
      </c>
      <c r="BD16" s="55">
        <f t="shared" si="45"/>
        <v>771.76537352941182</v>
      </c>
      <c r="BE16" s="55">
        <f t="shared" si="46"/>
        <v>296.58967473088239</v>
      </c>
      <c r="BF16" s="55">
        <f t="shared" si="47"/>
        <v>1068.3550482602941</v>
      </c>
      <c r="BG16" s="57">
        <f t="shared" si="48"/>
        <v>0.72238660245594577</v>
      </c>
      <c r="BH16" s="55">
        <f t="shared" si="49"/>
        <v>879.47826764705883</v>
      </c>
      <c r="BI16" s="55">
        <f t="shared" si="50"/>
        <v>269.39237577</v>
      </c>
      <c r="BJ16" s="55">
        <f t="shared" si="51"/>
        <v>1148.8706434170588</v>
      </c>
      <c r="BK16" s="57">
        <f t="shared" si="52"/>
        <v>0.76551548486890342</v>
      </c>
      <c r="BL16" s="55" t="str">
        <f t="shared" si="53"/>
        <v/>
      </c>
      <c r="BM16" s="55">
        <f t="shared" si="54"/>
        <v>0</v>
      </c>
      <c r="BN16" s="55" t="str">
        <f t="shared" si="55"/>
        <v/>
      </c>
      <c r="BO16" s="57" t="str">
        <f t="shared" si="56"/>
        <v/>
      </c>
      <c r="BP16" s="55" t="str">
        <f t="shared" si="57"/>
        <v/>
      </c>
      <c r="BQ16" s="55">
        <f t="shared" si="58"/>
        <v>0</v>
      </c>
      <c r="BR16" s="55" t="str">
        <f t="shared" si="59"/>
        <v/>
      </c>
      <c r="BS16" s="57" t="str">
        <f t="shared" si="60"/>
        <v/>
      </c>
      <c r="BT16" s="55">
        <f t="shared" si="61"/>
        <v>246.56490555555555</v>
      </c>
      <c r="BU16" s="55">
        <f t="shared" si="62"/>
        <v>135.73842966666669</v>
      </c>
      <c r="BV16" s="55">
        <f t="shared" si="63"/>
        <v>382.30333522222224</v>
      </c>
      <c r="BW16" s="57">
        <f t="shared" si="64"/>
        <v>0.64494573507247654</v>
      </c>
      <c r="BX16" s="55">
        <f t="shared" si="65"/>
        <v>142.97297297297297</v>
      </c>
      <c r="BY16" s="55">
        <f t="shared" si="66"/>
        <v>288.37837837837839</v>
      </c>
      <c r="BZ16" s="55">
        <f t="shared" si="67"/>
        <v>431.35135135135135</v>
      </c>
      <c r="CA16" s="57">
        <f t="shared" si="68"/>
        <v>0.331453634085213</v>
      </c>
      <c r="CB16" s="55">
        <f t="shared" si="69"/>
        <v>265.58504054054055</v>
      </c>
      <c r="CC16" s="55">
        <f t="shared" si="70"/>
        <v>160.7479212972973</v>
      </c>
      <c r="CD16" s="55">
        <f t="shared" si="71"/>
        <v>426.33296183783784</v>
      </c>
      <c r="CE16" s="57">
        <f t="shared" si="72"/>
        <v>0.62295216254369701</v>
      </c>
      <c r="CF16" s="55">
        <f t="shared" si="73"/>
        <v>264.71266842105263</v>
      </c>
      <c r="CG16" s="55">
        <f t="shared" si="74"/>
        <v>153.68673584210526</v>
      </c>
      <c r="CH16" s="55">
        <f t="shared" si="75"/>
        <v>418.39940426315792</v>
      </c>
      <c r="CI16" s="57">
        <f t="shared" si="76"/>
        <v>0.63267936264688862</v>
      </c>
      <c r="CJ16" s="55" t="str">
        <f t="shared" si="77"/>
        <v/>
      </c>
      <c r="CK16" s="55" t="str">
        <f t="shared" si="78"/>
        <v/>
      </c>
      <c r="CL16" s="55" t="str">
        <f t="shared" si="79"/>
        <v/>
      </c>
      <c r="CM16" s="57" t="str">
        <f t="shared" si="80"/>
        <v/>
      </c>
      <c r="CN16" s="55">
        <f t="shared" si="81"/>
        <v>241.47623684210527</v>
      </c>
      <c r="CO16" s="55">
        <f t="shared" si="82"/>
        <v>140.19606052631579</v>
      </c>
      <c r="CP16" s="55">
        <f t="shared" si="83"/>
        <v>381.67229736842103</v>
      </c>
      <c r="CQ16" s="57">
        <f t="shared" si="84"/>
        <v>0.63267949627743836</v>
      </c>
    </row>
    <row r="17" spans="3:95" x14ac:dyDescent="0.25">
      <c r="C17" t="s">
        <v>84</v>
      </c>
      <c r="D17" s="2" t="s">
        <v>134</v>
      </c>
      <c r="E17" s="2" t="s">
        <v>133</v>
      </c>
      <c r="F17">
        <v>0.5</v>
      </c>
      <c r="G17" t="s">
        <v>51</v>
      </c>
      <c r="H17" s="27">
        <v>653545481</v>
      </c>
      <c r="I17" s="27">
        <v>3303384.5</v>
      </c>
      <c r="J17" s="27">
        <v>656848865.5</v>
      </c>
      <c r="K17" s="4">
        <v>650000</v>
      </c>
      <c r="L17" s="27">
        <v>725071213</v>
      </c>
      <c r="M17" s="27">
        <v>9171380.7539999485</v>
      </c>
      <c r="N17" s="27">
        <v>734242593.75399995</v>
      </c>
      <c r="O17" s="5">
        <v>670000</v>
      </c>
      <c r="P17" s="27">
        <v>802860939</v>
      </c>
      <c r="Q17" s="27">
        <v>9743606.057000041</v>
      </c>
      <c r="R17" s="27">
        <v>812604545.05700004</v>
      </c>
      <c r="S17" s="6">
        <v>690000</v>
      </c>
      <c r="T17" s="27">
        <v>685482920</v>
      </c>
      <c r="U17" s="27">
        <v>9258556.7999999523</v>
      </c>
      <c r="V17" s="27">
        <v>694741476.79999995</v>
      </c>
      <c r="W17" s="7">
        <f t="shared" si="85"/>
        <v>720000</v>
      </c>
      <c r="X17" s="28"/>
      <c r="Y17" s="27">
        <v>0</v>
      </c>
      <c r="Z17" s="28"/>
      <c r="AA17" s="9">
        <f t="shared" si="86"/>
        <v>750000</v>
      </c>
      <c r="AB17" s="27">
        <v>804365939</v>
      </c>
      <c r="AC17" s="27">
        <v>0</v>
      </c>
      <c r="AD17" s="27">
        <v>804365939</v>
      </c>
      <c r="AE17" s="11">
        <f t="shared" si="87"/>
        <v>770000</v>
      </c>
      <c r="AF17" s="28"/>
      <c r="AG17" s="27"/>
      <c r="AH17" s="28"/>
      <c r="AI17" s="17">
        <f t="shared" si="88"/>
        <v>800000</v>
      </c>
      <c r="AJ17" s="28"/>
      <c r="AK17" s="28"/>
      <c r="AL17" s="28"/>
      <c r="AM17" s="13">
        <f t="shared" si="89"/>
        <v>830000</v>
      </c>
      <c r="AN17" s="27">
        <v>771909014</v>
      </c>
      <c r="AO17" s="27">
        <v>0</v>
      </c>
      <c r="AP17" s="27">
        <v>771909014</v>
      </c>
      <c r="AQ17" s="15">
        <f t="shared" si="90"/>
        <v>860000</v>
      </c>
      <c r="AR17" s="27">
        <v>699139356</v>
      </c>
      <c r="AS17" s="27">
        <v>0</v>
      </c>
      <c r="AT17" s="27">
        <v>699139356</v>
      </c>
      <c r="AU17" s="14">
        <f t="shared" si="91"/>
        <v>890000</v>
      </c>
      <c r="AV17" s="27">
        <v>676781247</v>
      </c>
      <c r="AW17" s="27">
        <v>0</v>
      </c>
      <c r="AX17" s="27">
        <v>676781247</v>
      </c>
      <c r="AY17" s="16">
        <f t="shared" si="92"/>
        <v>920000</v>
      </c>
      <c r="AZ17" s="55">
        <f t="shared" si="41"/>
        <v>1005.4545861538462</v>
      </c>
      <c r="BA17" s="55">
        <f t="shared" si="42"/>
        <v>5.0821300000000003</v>
      </c>
      <c r="BB17" s="55">
        <f t="shared" si="43"/>
        <v>1010.5367161538461</v>
      </c>
      <c r="BC17" s="57">
        <f t="shared" si="44"/>
        <v>0.99497086061420636</v>
      </c>
      <c r="BD17" s="55">
        <f t="shared" si="45"/>
        <v>1082.1958402985074</v>
      </c>
      <c r="BE17" s="55">
        <f t="shared" si="46"/>
        <v>13.688627991044699</v>
      </c>
      <c r="BF17" s="55">
        <f t="shared" si="47"/>
        <v>1095.8844682895522</v>
      </c>
      <c r="BG17" s="57">
        <f t="shared" si="48"/>
        <v>0.98750905922372467</v>
      </c>
      <c r="BH17" s="55">
        <f t="shared" si="49"/>
        <v>1163.5665782608696</v>
      </c>
      <c r="BI17" s="55">
        <f t="shared" si="50"/>
        <v>14.121168198550784</v>
      </c>
      <c r="BJ17" s="55">
        <f t="shared" si="51"/>
        <v>1177.6877464594204</v>
      </c>
      <c r="BK17" s="57">
        <f t="shared" si="52"/>
        <v>0.98800941230729078</v>
      </c>
      <c r="BL17" s="55">
        <f t="shared" si="53"/>
        <v>952.05961111111117</v>
      </c>
      <c r="BM17" s="55">
        <f t="shared" si="54"/>
        <v>12.8591066666666</v>
      </c>
      <c r="BN17" s="55">
        <f t="shared" si="55"/>
        <v>964.91871777777772</v>
      </c>
      <c r="BO17" s="57">
        <f t="shared" si="56"/>
        <v>0.9866733783584577</v>
      </c>
      <c r="BP17" s="55" t="str">
        <f t="shared" si="57"/>
        <v/>
      </c>
      <c r="BQ17" s="55">
        <f t="shared" si="58"/>
        <v>0</v>
      </c>
      <c r="BR17" s="55" t="str">
        <f t="shared" si="59"/>
        <v/>
      </c>
      <c r="BS17" s="57" t="str">
        <f t="shared" si="60"/>
        <v/>
      </c>
      <c r="BT17" s="55">
        <f t="shared" si="61"/>
        <v>1044.6310896103896</v>
      </c>
      <c r="BU17" s="55">
        <f t="shared" si="62"/>
        <v>0</v>
      </c>
      <c r="BV17" s="55">
        <f t="shared" si="63"/>
        <v>1044.6310896103896</v>
      </c>
      <c r="BW17" s="57">
        <f t="shared" si="64"/>
        <v>1</v>
      </c>
      <c r="BX17" s="55" t="str">
        <f t="shared" si="65"/>
        <v/>
      </c>
      <c r="BY17" s="55" t="str">
        <f t="shared" si="66"/>
        <v/>
      </c>
      <c r="BZ17" s="55" t="str">
        <f t="shared" si="67"/>
        <v/>
      </c>
      <c r="CA17" s="57" t="str">
        <f t="shared" si="68"/>
        <v/>
      </c>
      <c r="CB17" s="55" t="str">
        <f t="shared" si="69"/>
        <v/>
      </c>
      <c r="CC17" s="55" t="str">
        <f t="shared" si="70"/>
        <v/>
      </c>
      <c r="CD17" s="55" t="str">
        <f t="shared" si="71"/>
        <v/>
      </c>
      <c r="CE17" s="57" t="str">
        <f t="shared" si="72"/>
        <v/>
      </c>
      <c r="CF17" s="55">
        <f t="shared" si="73"/>
        <v>897.56862093023256</v>
      </c>
      <c r="CG17" s="55">
        <f t="shared" si="74"/>
        <v>0</v>
      </c>
      <c r="CH17" s="55">
        <f t="shared" si="75"/>
        <v>897.56862093023256</v>
      </c>
      <c r="CI17" s="57">
        <f t="shared" si="76"/>
        <v>1</v>
      </c>
      <c r="CJ17" s="55">
        <f t="shared" si="77"/>
        <v>785.5498382022472</v>
      </c>
      <c r="CK17" s="55">
        <f t="shared" si="78"/>
        <v>0</v>
      </c>
      <c r="CL17" s="55">
        <f t="shared" si="79"/>
        <v>785.5498382022472</v>
      </c>
      <c r="CM17" s="57">
        <f t="shared" si="80"/>
        <v>1</v>
      </c>
      <c r="CN17" s="55">
        <f t="shared" si="81"/>
        <v>735.63179021739131</v>
      </c>
      <c r="CO17" s="55">
        <f t="shared" si="82"/>
        <v>0</v>
      </c>
      <c r="CP17" s="55">
        <f t="shared" si="83"/>
        <v>735.63179021739131</v>
      </c>
      <c r="CQ17" s="57">
        <f t="shared" si="84"/>
        <v>1</v>
      </c>
    </row>
    <row r="18" spans="3:95" x14ac:dyDescent="0.25">
      <c r="C18" t="s">
        <v>75</v>
      </c>
      <c r="D18" s="2" t="s">
        <v>203</v>
      </c>
      <c r="E18" s="2" t="s">
        <v>202</v>
      </c>
      <c r="F18">
        <v>0.1</v>
      </c>
      <c r="G18" t="s">
        <v>51</v>
      </c>
      <c r="H18" s="27">
        <v>5695293</v>
      </c>
      <c r="I18" s="27">
        <v>5355739.1569999997</v>
      </c>
      <c r="J18" s="27">
        <v>11051032.157</v>
      </c>
      <c r="K18" s="4">
        <v>1400</v>
      </c>
      <c r="L18" s="27">
        <v>4252150</v>
      </c>
      <c r="M18" s="27">
        <v>5640456.1280000005</v>
      </c>
      <c r="N18" s="27">
        <v>9892606.1280000005</v>
      </c>
      <c r="O18" s="5">
        <v>1600</v>
      </c>
      <c r="P18" s="27">
        <v>6961911</v>
      </c>
      <c r="Q18" s="27">
        <v>6754981.5250000004</v>
      </c>
      <c r="R18" s="27">
        <v>13716892.525</v>
      </c>
      <c r="S18" s="6">
        <v>1800</v>
      </c>
      <c r="T18" s="27">
        <v>6759210</v>
      </c>
      <c r="U18" s="27">
        <v>4078811.3369999994</v>
      </c>
      <c r="V18" s="27">
        <v>10838021.336999999</v>
      </c>
      <c r="W18" s="7">
        <f t="shared" si="85"/>
        <v>2000</v>
      </c>
      <c r="X18" s="27">
        <v>8731855</v>
      </c>
      <c r="Y18" s="27">
        <v>3227606.5549999997</v>
      </c>
      <c r="Z18" s="27">
        <v>11959461.555</v>
      </c>
      <c r="AA18" s="9">
        <f t="shared" si="86"/>
        <v>2100</v>
      </c>
      <c r="AB18" s="27">
        <v>9919896</v>
      </c>
      <c r="AC18" s="27">
        <v>4876264.6030000001</v>
      </c>
      <c r="AD18" s="27">
        <v>14796160.603</v>
      </c>
      <c r="AE18" s="11">
        <f t="shared" si="87"/>
        <v>2300</v>
      </c>
      <c r="AF18" s="27">
        <v>9865382</v>
      </c>
      <c r="AG18" s="27">
        <v>3060149.9550000001</v>
      </c>
      <c r="AH18" s="27">
        <v>12925531.955</v>
      </c>
      <c r="AI18" s="17">
        <f t="shared" si="88"/>
        <v>2500</v>
      </c>
      <c r="AJ18" s="28"/>
      <c r="AK18" s="28"/>
      <c r="AL18" s="28"/>
      <c r="AM18" s="13">
        <f t="shared" si="89"/>
        <v>2700</v>
      </c>
      <c r="AN18" s="28"/>
      <c r="AO18" s="28"/>
      <c r="AP18" s="28"/>
      <c r="AQ18" s="15">
        <f t="shared" si="90"/>
        <v>2900</v>
      </c>
      <c r="AR18" s="28"/>
      <c r="AS18" s="28"/>
      <c r="AT18" s="28"/>
      <c r="AU18" s="14">
        <f t="shared" si="91"/>
        <v>3100</v>
      </c>
      <c r="AV18" s="28"/>
      <c r="AW18" s="28"/>
      <c r="AX18" s="28"/>
      <c r="AY18" s="16">
        <f t="shared" si="92"/>
        <v>3300</v>
      </c>
      <c r="AZ18" s="55">
        <f t="shared" si="41"/>
        <v>4068.0664285714288</v>
      </c>
      <c r="BA18" s="55">
        <f t="shared" si="42"/>
        <v>3825.5279692857139</v>
      </c>
      <c r="BB18" s="55">
        <f t="shared" si="43"/>
        <v>7893.5943978571422</v>
      </c>
      <c r="BC18" s="57">
        <f t="shared" si="44"/>
        <v>0.51536299226063331</v>
      </c>
      <c r="BD18" s="55">
        <f t="shared" si="45"/>
        <v>2657.59375</v>
      </c>
      <c r="BE18" s="55">
        <f t="shared" si="46"/>
        <v>3525.2850800000001</v>
      </c>
      <c r="BF18" s="55">
        <f t="shared" si="47"/>
        <v>6182.8788300000006</v>
      </c>
      <c r="BG18" s="57">
        <f t="shared" si="48"/>
        <v>0.42983112285899344</v>
      </c>
      <c r="BH18" s="55">
        <f t="shared" si="49"/>
        <v>3867.7283333333335</v>
      </c>
      <c r="BI18" s="55">
        <f t="shared" si="50"/>
        <v>3752.767513888889</v>
      </c>
      <c r="BJ18" s="55">
        <f t="shared" si="51"/>
        <v>7620.4958472222224</v>
      </c>
      <c r="BK18" s="57">
        <f t="shared" si="52"/>
        <v>0.50754287002769971</v>
      </c>
      <c r="BL18" s="55">
        <f t="shared" si="53"/>
        <v>3379.605</v>
      </c>
      <c r="BM18" s="55">
        <f t="shared" si="54"/>
        <v>2039.4056684999996</v>
      </c>
      <c r="BN18" s="55">
        <f t="shared" si="55"/>
        <v>5419.0106685000001</v>
      </c>
      <c r="BO18" s="57">
        <f t="shared" si="56"/>
        <v>0.62365719625635763</v>
      </c>
      <c r="BP18" s="55">
        <f t="shared" si="57"/>
        <v>4158.0261904761901</v>
      </c>
      <c r="BQ18" s="55">
        <f t="shared" si="58"/>
        <v>1536.9555023809523</v>
      </c>
      <c r="BR18" s="55">
        <f t="shared" si="59"/>
        <v>5694.9816928571427</v>
      </c>
      <c r="BS18" s="57">
        <f t="shared" si="60"/>
        <v>0.73012108110748464</v>
      </c>
      <c r="BT18" s="55">
        <f t="shared" si="61"/>
        <v>4312.9982608695655</v>
      </c>
      <c r="BU18" s="55">
        <f t="shared" si="62"/>
        <v>2120.1150447826089</v>
      </c>
      <c r="BV18" s="55">
        <f t="shared" si="63"/>
        <v>6433.1133056521739</v>
      </c>
      <c r="BW18" s="57">
        <f t="shared" si="64"/>
        <v>0.67043716719245994</v>
      </c>
      <c r="BX18" s="55">
        <f t="shared" si="65"/>
        <v>3946.1527999999998</v>
      </c>
      <c r="BY18" s="55">
        <f t="shared" si="66"/>
        <v>1224.059982</v>
      </c>
      <c r="BZ18" s="55">
        <f t="shared" si="67"/>
        <v>5170.2127819999996</v>
      </c>
      <c r="CA18" s="57">
        <f t="shared" si="68"/>
        <v>0.76324765853708343</v>
      </c>
      <c r="CB18" s="55" t="str">
        <f t="shared" si="69"/>
        <v/>
      </c>
      <c r="CC18" s="55" t="str">
        <f t="shared" si="70"/>
        <v/>
      </c>
      <c r="CD18" s="55" t="str">
        <f t="shared" si="71"/>
        <v/>
      </c>
      <c r="CE18" s="57" t="str">
        <f t="shared" si="72"/>
        <v/>
      </c>
      <c r="CF18" s="55" t="str">
        <f t="shared" si="73"/>
        <v/>
      </c>
      <c r="CG18" s="55" t="str">
        <f t="shared" si="74"/>
        <v/>
      </c>
      <c r="CH18" s="55" t="str">
        <f t="shared" si="75"/>
        <v/>
      </c>
      <c r="CI18" s="57" t="str">
        <f t="shared" si="76"/>
        <v/>
      </c>
      <c r="CJ18" s="55" t="str">
        <f t="shared" si="77"/>
        <v/>
      </c>
      <c r="CK18" s="55" t="str">
        <f t="shared" si="78"/>
        <v/>
      </c>
      <c r="CL18" s="55" t="str">
        <f t="shared" si="79"/>
        <v/>
      </c>
      <c r="CM18" s="57" t="str">
        <f t="shared" si="80"/>
        <v/>
      </c>
      <c r="CN18" s="55" t="str">
        <f t="shared" si="81"/>
        <v/>
      </c>
      <c r="CO18" s="55" t="str">
        <f t="shared" si="82"/>
        <v/>
      </c>
      <c r="CP18" s="55" t="str">
        <f t="shared" si="83"/>
        <v/>
      </c>
      <c r="CQ18" s="57" t="str">
        <f t="shared" si="84"/>
        <v/>
      </c>
    </row>
    <row r="19" spans="3:95" x14ac:dyDescent="0.25">
      <c r="C19" t="s">
        <v>48</v>
      </c>
      <c r="D19" s="2" t="s">
        <v>122</v>
      </c>
      <c r="E19" s="2" t="s">
        <v>121</v>
      </c>
      <c r="F19">
        <v>0.7</v>
      </c>
      <c r="G19" t="s">
        <v>55</v>
      </c>
      <c r="H19" s="27">
        <v>15130314</v>
      </c>
      <c r="I19" s="27">
        <v>46962435.530000001</v>
      </c>
      <c r="J19" s="27">
        <v>62092749.530000001</v>
      </c>
      <c r="K19" s="4">
        <v>120000</v>
      </c>
      <c r="L19" s="27">
        <v>11118728</v>
      </c>
      <c r="M19" s="27">
        <v>47163995.806000002</v>
      </c>
      <c r="N19" s="27">
        <v>58282723.806000002</v>
      </c>
      <c r="O19" s="5">
        <v>110000</v>
      </c>
      <c r="P19" s="27">
        <v>7214347</v>
      </c>
      <c r="Q19" s="27">
        <v>40851828.899999999</v>
      </c>
      <c r="R19" s="27">
        <v>48066175.899999999</v>
      </c>
      <c r="S19" s="6">
        <v>110000</v>
      </c>
      <c r="T19" s="27">
        <v>28122266</v>
      </c>
      <c r="U19" s="27">
        <v>28358464.493000001</v>
      </c>
      <c r="V19" s="27">
        <v>56480730.493000001</v>
      </c>
      <c r="W19" s="7">
        <f t="shared" si="85"/>
        <v>110000</v>
      </c>
      <c r="X19" s="27">
        <v>7780061</v>
      </c>
      <c r="Y19" s="27">
        <v>50621016.946999997</v>
      </c>
      <c r="Z19" s="27">
        <v>58401077.946999997</v>
      </c>
      <c r="AA19" s="9">
        <f t="shared" si="86"/>
        <v>110000</v>
      </c>
      <c r="AB19" s="28"/>
      <c r="AC19" s="27">
        <v>0</v>
      </c>
      <c r="AD19" s="28"/>
      <c r="AE19" s="11">
        <f t="shared" si="87"/>
        <v>110000</v>
      </c>
      <c r="AF19" s="28"/>
      <c r="AG19" s="27"/>
      <c r="AH19" s="28"/>
      <c r="AI19" s="17">
        <f t="shared" si="88"/>
        <v>110000</v>
      </c>
      <c r="AJ19" s="28"/>
      <c r="AK19" s="28"/>
      <c r="AL19" s="28"/>
      <c r="AM19" s="13">
        <f t="shared" si="89"/>
        <v>110000</v>
      </c>
      <c r="AN19" s="27">
        <v>18027894</v>
      </c>
      <c r="AO19" s="27">
        <v>21027425.805</v>
      </c>
      <c r="AP19" s="27">
        <v>39055319.805</v>
      </c>
      <c r="AQ19" s="15">
        <f t="shared" si="90"/>
        <v>100000</v>
      </c>
      <c r="AR19" s="28"/>
      <c r="AS19" s="28"/>
      <c r="AT19" s="28"/>
      <c r="AU19" s="14">
        <f t="shared" si="91"/>
        <v>100000</v>
      </c>
      <c r="AV19" s="27">
        <v>9169190</v>
      </c>
      <c r="AW19" s="27">
        <v>24366033.16</v>
      </c>
      <c r="AX19" s="27">
        <v>33535223.16</v>
      </c>
      <c r="AY19" s="16">
        <f t="shared" si="92"/>
        <v>100000</v>
      </c>
      <c r="AZ19" s="55">
        <f t="shared" si="41"/>
        <v>126.08595</v>
      </c>
      <c r="BA19" s="55">
        <f t="shared" si="42"/>
        <v>391.35362941666665</v>
      </c>
      <c r="BB19" s="55">
        <f t="shared" si="43"/>
        <v>517.43957941666667</v>
      </c>
      <c r="BC19" s="57">
        <f t="shared" si="44"/>
        <v>0.24367279778277198</v>
      </c>
      <c r="BD19" s="55">
        <f t="shared" si="45"/>
        <v>101.07934545454546</v>
      </c>
      <c r="BE19" s="55">
        <f t="shared" si="46"/>
        <v>428.76359823636363</v>
      </c>
      <c r="BF19" s="55">
        <f t="shared" si="47"/>
        <v>529.84294369090912</v>
      </c>
      <c r="BG19" s="57">
        <f t="shared" si="48"/>
        <v>0.19077227819704895</v>
      </c>
      <c r="BH19" s="55">
        <f t="shared" si="49"/>
        <v>65.584972727272728</v>
      </c>
      <c r="BI19" s="55">
        <f t="shared" si="50"/>
        <v>371.38026272727274</v>
      </c>
      <c r="BJ19" s="55">
        <f t="shared" si="51"/>
        <v>436.96523545454545</v>
      </c>
      <c r="BK19" s="57">
        <f t="shared" si="52"/>
        <v>0.15009196935094643</v>
      </c>
      <c r="BL19" s="55">
        <f t="shared" si="53"/>
        <v>255.65696363636363</v>
      </c>
      <c r="BM19" s="55">
        <f t="shared" si="54"/>
        <v>257.80422266363638</v>
      </c>
      <c r="BN19" s="55">
        <f t="shared" si="55"/>
        <v>513.46118630000001</v>
      </c>
      <c r="BO19" s="57">
        <f t="shared" si="56"/>
        <v>0.49790903471911296</v>
      </c>
      <c r="BP19" s="55">
        <f t="shared" si="57"/>
        <v>70.727827272727268</v>
      </c>
      <c r="BQ19" s="55">
        <f t="shared" si="58"/>
        <v>460.19106315454542</v>
      </c>
      <c r="BR19" s="55">
        <f t="shared" si="59"/>
        <v>530.91889042727269</v>
      </c>
      <c r="BS19" s="57">
        <f t="shared" si="60"/>
        <v>0.13321776366971413</v>
      </c>
      <c r="BT19" s="55" t="str">
        <f t="shared" si="61"/>
        <v/>
      </c>
      <c r="BU19" s="55">
        <f t="shared" si="62"/>
        <v>0</v>
      </c>
      <c r="BV19" s="55" t="str">
        <f t="shared" si="63"/>
        <v/>
      </c>
      <c r="BW19" s="57" t="str">
        <f t="shared" si="64"/>
        <v/>
      </c>
      <c r="BX19" s="55" t="str">
        <f t="shared" si="65"/>
        <v/>
      </c>
      <c r="BY19" s="55" t="str">
        <f t="shared" si="66"/>
        <v/>
      </c>
      <c r="BZ19" s="55" t="str">
        <f t="shared" si="67"/>
        <v/>
      </c>
      <c r="CA19" s="57" t="str">
        <f t="shared" si="68"/>
        <v/>
      </c>
      <c r="CB19" s="55" t="str">
        <f t="shared" si="69"/>
        <v/>
      </c>
      <c r="CC19" s="55" t="str">
        <f t="shared" si="70"/>
        <v/>
      </c>
      <c r="CD19" s="55" t="str">
        <f t="shared" si="71"/>
        <v/>
      </c>
      <c r="CE19" s="57" t="str">
        <f t="shared" si="72"/>
        <v/>
      </c>
      <c r="CF19" s="55">
        <f t="shared" si="73"/>
        <v>180.27894000000001</v>
      </c>
      <c r="CG19" s="55">
        <f t="shared" si="74"/>
        <v>210.27425804999999</v>
      </c>
      <c r="CH19" s="55">
        <f t="shared" si="75"/>
        <v>390.55319804999999</v>
      </c>
      <c r="CI19" s="57">
        <f t="shared" si="76"/>
        <v>0.46159893428121429</v>
      </c>
      <c r="CJ19" s="55" t="str">
        <f t="shared" si="77"/>
        <v/>
      </c>
      <c r="CK19" s="55" t="str">
        <f t="shared" si="78"/>
        <v/>
      </c>
      <c r="CL19" s="55" t="str">
        <f t="shared" si="79"/>
        <v/>
      </c>
      <c r="CM19" s="57" t="str">
        <f t="shared" si="80"/>
        <v/>
      </c>
      <c r="CN19" s="55">
        <f t="shared" si="81"/>
        <v>91.691900000000004</v>
      </c>
      <c r="CO19" s="55">
        <f t="shared" si="82"/>
        <v>243.66033160000001</v>
      </c>
      <c r="CP19" s="55">
        <f t="shared" si="83"/>
        <v>335.35223159999998</v>
      </c>
      <c r="CQ19" s="57">
        <f t="shared" si="84"/>
        <v>0.27341968044324177</v>
      </c>
    </row>
    <row r="20" spans="3:95" x14ac:dyDescent="0.25">
      <c r="C20" t="s">
        <v>48</v>
      </c>
      <c r="D20" s="2" t="s">
        <v>107</v>
      </c>
      <c r="E20" s="2" t="s">
        <v>106</v>
      </c>
      <c r="F20">
        <v>1</v>
      </c>
      <c r="G20" t="s">
        <v>55</v>
      </c>
      <c r="H20" s="27">
        <v>1900945</v>
      </c>
      <c r="I20" s="27">
        <v>25133198.1994</v>
      </c>
      <c r="J20" s="27">
        <v>27034143.1994</v>
      </c>
      <c r="K20" s="4">
        <v>97000</v>
      </c>
      <c r="L20" s="27">
        <v>1774303</v>
      </c>
      <c r="M20" s="27">
        <v>40002138.888449997</v>
      </c>
      <c r="N20" s="27">
        <v>41776441.888449997</v>
      </c>
      <c r="O20" s="5">
        <v>95000</v>
      </c>
      <c r="P20" s="27">
        <v>2034615</v>
      </c>
      <c r="Q20" s="27">
        <v>23408823.07</v>
      </c>
      <c r="R20" s="27">
        <v>25443438.07</v>
      </c>
      <c r="S20" s="6">
        <v>94000</v>
      </c>
      <c r="T20" s="27">
        <v>2132874</v>
      </c>
      <c r="U20" s="27">
        <v>36614688</v>
      </c>
      <c r="V20" s="27">
        <v>38747562</v>
      </c>
      <c r="W20" s="7">
        <f t="shared" si="85"/>
        <v>92000</v>
      </c>
      <c r="X20" s="27">
        <v>1841735</v>
      </c>
      <c r="Y20" s="27">
        <v>39619171</v>
      </c>
      <c r="Z20" s="27">
        <v>41460906</v>
      </c>
      <c r="AA20" s="9">
        <f t="shared" si="86"/>
        <v>91000</v>
      </c>
      <c r="AB20" s="27">
        <v>289800</v>
      </c>
      <c r="AC20" s="27">
        <v>18124729.07</v>
      </c>
      <c r="AD20" s="27">
        <v>18414529.07</v>
      </c>
      <c r="AE20" s="11">
        <f t="shared" si="87"/>
        <v>90000</v>
      </c>
      <c r="AF20" s="28"/>
      <c r="AG20" s="27"/>
      <c r="AH20" s="28"/>
      <c r="AI20" s="17">
        <f t="shared" si="88"/>
        <v>89000</v>
      </c>
      <c r="AJ20" s="28"/>
      <c r="AK20" s="28"/>
      <c r="AL20" s="28"/>
      <c r="AM20" s="13">
        <f t="shared" si="89"/>
        <v>88000</v>
      </c>
      <c r="AN20" s="28"/>
      <c r="AO20" s="28"/>
      <c r="AP20" s="28"/>
      <c r="AQ20" s="15">
        <f t="shared" si="90"/>
        <v>87000</v>
      </c>
      <c r="AR20" s="28"/>
      <c r="AS20" s="28"/>
      <c r="AT20" s="28"/>
      <c r="AU20" s="14">
        <f t="shared" si="91"/>
        <v>86000</v>
      </c>
      <c r="AV20" s="28"/>
      <c r="AW20" s="28"/>
      <c r="AX20" s="28"/>
      <c r="AY20" s="16">
        <f t="shared" si="92"/>
        <v>85000</v>
      </c>
      <c r="AZ20" s="55">
        <f t="shared" si="41"/>
        <v>19.597371134020619</v>
      </c>
      <c r="BA20" s="55">
        <f t="shared" si="42"/>
        <v>259.10513607628866</v>
      </c>
      <c r="BB20" s="55">
        <f t="shared" si="43"/>
        <v>278.70250721030931</v>
      </c>
      <c r="BC20" s="57">
        <f t="shared" si="44"/>
        <v>7.0316450792573662E-2</v>
      </c>
      <c r="BD20" s="55">
        <f t="shared" si="45"/>
        <v>18.676873684210527</v>
      </c>
      <c r="BE20" s="55">
        <f t="shared" si="46"/>
        <v>421.0751461942105</v>
      </c>
      <c r="BF20" s="55">
        <f t="shared" si="47"/>
        <v>439.75201987842104</v>
      </c>
      <c r="BG20" s="57">
        <f t="shared" si="48"/>
        <v>4.2471376684919272E-2</v>
      </c>
      <c r="BH20" s="55">
        <f t="shared" si="49"/>
        <v>21.644840425531914</v>
      </c>
      <c r="BI20" s="55">
        <f t="shared" si="50"/>
        <v>249.03003265957446</v>
      </c>
      <c r="BJ20" s="55">
        <f t="shared" si="51"/>
        <v>270.67487308510641</v>
      </c>
      <c r="BK20" s="57">
        <f t="shared" si="52"/>
        <v>7.9966197744281486E-2</v>
      </c>
      <c r="BL20" s="55">
        <f t="shared" si="53"/>
        <v>23.183413043478261</v>
      </c>
      <c r="BM20" s="55">
        <f t="shared" si="54"/>
        <v>397.98573913043481</v>
      </c>
      <c r="BN20" s="55">
        <f t="shared" si="55"/>
        <v>421.16915217391306</v>
      </c>
      <c r="BO20" s="57">
        <f t="shared" si="56"/>
        <v>5.5045372919204569E-2</v>
      </c>
      <c r="BP20" s="55">
        <f t="shared" si="57"/>
        <v>20.238846153846154</v>
      </c>
      <c r="BQ20" s="55">
        <f t="shared" si="58"/>
        <v>435.37550549450549</v>
      </c>
      <c r="BR20" s="55">
        <f t="shared" si="59"/>
        <v>455.61435164835166</v>
      </c>
      <c r="BS20" s="57">
        <f t="shared" si="60"/>
        <v>4.4421002281040359E-2</v>
      </c>
      <c r="BT20" s="55">
        <f t="shared" si="61"/>
        <v>3.22</v>
      </c>
      <c r="BU20" s="55">
        <f t="shared" si="62"/>
        <v>201.38587855555556</v>
      </c>
      <c r="BV20" s="55">
        <f t="shared" si="63"/>
        <v>204.60587855555556</v>
      </c>
      <c r="BW20" s="57">
        <f t="shared" si="64"/>
        <v>1.5737573244385988E-2</v>
      </c>
      <c r="BX20" s="55" t="str">
        <f t="shared" si="65"/>
        <v/>
      </c>
      <c r="BY20" s="55" t="str">
        <f t="shared" si="66"/>
        <v/>
      </c>
      <c r="BZ20" s="55" t="str">
        <f t="shared" si="67"/>
        <v/>
      </c>
      <c r="CA20" s="57" t="str">
        <f t="shared" si="68"/>
        <v/>
      </c>
      <c r="CB20" s="55" t="str">
        <f t="shared" si="69"/>
        <v/>
      </c>
      <c r="CC20" s="55" t="str">
        <f t="shared" si="70"/>
        <v/>
      </c>
      <c r="CD20" s="55" t="str">
        <f t="shared" si="71"/>
        <v/>
      </c>
      <c r="CE20" s="57" t="str">
        <f t="shared" si="72"/>
        <v/>
      </c>
      <c r="CF20" s="55" t="str">
        <f t="shared" si="73"/>
        <v/>
      </c>
      <c r="CG20" s="55" t="str">
        <f t="shared" si="74"/>
        <v/>
      </c>
      <c r="CH20" s="55" t="str">
        <f t="shared" si="75"/>
        <v/>
      </c>
      <c r="CI20" s="57" t="str">
        <f t="shared" si="76"/>
        <v/>
      </c>
      <c r="CJ20" s="55" t="str">
        <f t="shared" si="77"/>
        <v/>
      </c>
      <c r="CK20" s="55" t="str">
        <f t="shared" si="78"/>
        <v/>
      </c>
      <c r="CL20" s="55" t="str">
        <f t="shared" si="79"/>
        <v/>
      </c>
      <c r="CM20" s="57" t="str">
        <f t="shared" si="80"/>
        <v/>
      </c>
      <c r="CN20" s="55" t="str">
        <f t="shared" si="81"/>
        <v/>
      </c>
      <c r="CO20" s="55" t="str">
        <f t="shared" si="82"/>
        <v/>
      </c>
      <c r="CP20" s="55" t="str">
        <f t="shared" si="83"/>
        <v/>
      </c>
      <c r="CQ20" s="57" t="str">
        <f t="shared" si="84"/>
        <v/>
      </c>
    </row>
    <row r="21" spans="3:95" x14ac:dyDescent="0.25">
      <c r="C21" t="s">
        <v>48</v>
      </c>
      <c r="D21" s="2" t="s">
        <v>127</v>
      </c>
      <c r="E21" s="2" t="s">
        <v>126</v>
      </c>
      <c r="F21">
        <v>0.6</v>
      </c>
      <c r="G21" t="s">
        <v>47</v>
      </c>
      <c r="H21" s="27">
        <v>18978</v>
      </c>
      <c r="I21" s="27">
        <v>1091792.6529999999</v>
      </c>
      <c r="J21" s="27">
        <v>1110770.6529999999</v>
      </c>
      <c r="K21" s="4">
        <v>2000</v>
      </c>
      <c r="L21" s="27">
        <v>499368</v>
      </c>
      <c r="M21" s="27">
        <v>2050697.4279999998</v>
      </c>
      <c r="N21" s="27">
        <v>2550065.4279999998</v>
      </c>
      <c r="O21" s="5">
        <v>2100</v>
      </c>
      <c r="P21" s="27">
        <v>522275</v>
      </c>
      <c r="Q21" s="27">
        <v>3079697.7230000002</v>
      </c>
      <c r="R21" s="27">
        <v>3601972.7230000002</v>
      </c>
      <c r="S21" s="6">
        <v>2100</v>
      </c>
      <c r="T21" s="27">
        <v>17194</v>
      </c>
      <c r="U21" s="27">
        <v>16833.801243330003</v>
      </c>
      <c r="V21" s="27">
        <v>34027.801243330003</v>
      </c>
      <c r="W21" s="7">
        <f t="shared" si="85"/>
        <v>2200</v>
      </c>
      <c r="X21" s="27">
        <v>1814407</v>
      </c>
      <c r="Y21" s="27">
        <v>3101879.0449999999</v>
      </c>
      <c r="Z21" s="27">
        <v>4916286.0449999999</v>
      </c>
      <c r="AA21" s="9">
        <f t="shared" si="86"/>
        <v>2200</v>
      </c>
      <c r="AB21" s="27">
        <v>2343480</v>
      </c>
      <c r="AC21" s="27">
        <v>1468173.1099999999</v>
      </c>
      <c r="AD21" s="27">
        <v>3811653.11</v>
      </c>
      <c r="AE21" s="11">
        <f t="shared" si="87"/>
        <v>2300</v>
      </c>
      <c r="AF21" s="28"/>
      <c r="AG21" s="27"/>
      <c r="AH21" s="28"/>
      <c r="AI21" s="17">
        <f t="shared" si="88"/>
        <v>2300</v>
      </c>
      <c r="AJ21" s="28"/>
      <c r="AK21" s="28"/>
      <c r="AL21" s="28"/>
      <c r="AM21" s="13">
        <f t="shared" si="89"/>
        <v>2400</v>
      </c>
      <c r="AN21" s="28"/>
      <c r="AO21" s="28"/>
      <c r="AP21" s="28"/>
      <c r="AQ21" s="15">
        <f t="shared" si="90"/>
        <v>2400</v>
      </c>
      <c r="AR21" s="28"/>
      <c r="AS21" s="28"/>
      <c r="AT21" s="28"/>
      <c r="AU21" s="14">
        <f t="shared" si="91"/>
        <v>2400</v>
      </c>
      <c r="AV21" s="28"/>
      <c r="AW21" s="28"/>
      <c r="AX21" s="28"/>
      <c r="AY21" s="16">
        <f t="shared" si="92"/>
        <v>2500</v>
      </c>
      <c r="AZ21" s="55">
        <f t="shared" si="41"/>
        <v>9.4890000000000008</v>
      </c>
      <c r="BA21" s="55">
        <f t="shared" si="42"/>
        <v>545.89632649999999</v>
      </c>
      <c r="BB21" s="55">
        <f t="shared" si="43"/>
        <v>555.38532650000002</v>
      </c>
      <c r="BC21" s="57">
        <f t="shared" si="44"/>
        <v>1.7085435187492302E-2</v>
      </c>
      <c r="BD21" s="55">
        <f t="shared" si="45"/>
        <v>237.79428571428571</v>
      </c>
      <c r="BE21" s="55">
        <f t="shared" si="46"/>
        <v>976.52258476190468</v>
      </c>
      <c r="BF21" s="55">
        <f t="shared" si="47"/>
        <v>1214.3168704761904</v>
      </c>
      <c r="BG21" s="57">
        <f t="shared" si="48"/>
        <v>0.19582556373530038</v>
      </c>
      <c r="BH21" s="55">
        <f t="shared" si="49"/>
        <v>248.70238095238096</v>
      </c>
      <c r="BI21" s="55">
        <f t="shared" si="50"/>
        <v>1466.5227252380953</v>
      </c>
      <c r="BJ21" s="55">
        <f t="shared" si="51"/>
        <v>1715.2251061904763</v>
      </c>
      <c r="BK21" s="57">
        <f t="shared" si="52"/>
        <v>0.14499693367056071</v>
      </c>
      <c r="BL21" s="55">
        <f t="shared" si="53"/>
        <v>7.8154545454545454</v>
      </c>
      <c r="BM21" s="55">
        <f t="shared" si="54"/>
        <v>7.6517278378772744</v>
      </c>
      <c r="BN21" s="55">
        <f t="shared" si="55"/>
        <v>15.467182383331819</v>
      </c>
      <c r="BO21" s="57">
        <f t="shared" si="56"/>
        <v>0.50529271277468457</v>
      </c>
      <c r="BP21" s="55">
        <f t="shared" si="57"/>
        <v>824.73045454545456</v>
      </c>
      <c r="BQ21" s="55">
        <f t="shared" si="58"/>
        <v>1409.9450204545453</v>
      </c>
      <c r="BR21" s="55">
        <f t="shared" si="59"/>
        <v>2234.675475</v>
      </c>
      <c r="BS21" s="57">
        <f t="shared" si="60"/>
        <v>0.36906050286583764</v>
      </c>
      <c r="BT21" s="55">
        <f t="shared" si="61"/>
        <v>1018.9043478260869</v>
      </c>
      <c r="BU21" s="55">
        <f t="shared" si="62"/>
        <v>638.33613478260861</v>
      </c>
      <c r="BV21" s="55">
        <f t="shared" si="63"/>
        <v>1657.2404826086956</v>
      </c>
      <c r="BW21" s="57">
        <f t="shared" si="64"/>
        <v>0.61481985174668741</v>
      </c>
      <c r="BX21" s="55" t="str">
        <f t="shared" si="65"/>
        <v/>
      </c>
      <c r="BY21" s="55" t="str">
        <f t="shared" si="66"/>
        <v/>
      </c>
      <c r="BZ21" s="55" t="str">
        <f t="shared" si="67"/>
        <v/>
      </c>
      <c r="CA21" s="57" t="str">
        <f t="shared" si="68"/>
        <v/>
      </c>
      <c r="CB21" s="55" t="str">
        <f t="shared" si="69"/>
        <v/>
      </c>
      <c r="CC21" s="55" t="str">
        <f t="shared" si="70"/>
        <v/>
      </c>
      <c r="CD21" s="55" t="str">
        <f t="shared" si="71"/>
        <v/>
      </c>
      <c r="CE21" s="57" t="str">
        <f t="shared" si="72"/>
        <v/>
      </c>
      <c r="CF21" s="55" t="str">
        <f t="shared" si="73"/>
        <v/>
      </c>
      <c r="CG21" s="55" t="str">
        <f t="shared" si="74"/>
        <v/>
      </c>
      <c r="CH21" s="55" t="str">
        <f t="shared" si="75"/>
        <v/>
      </c>
      <c r="CI21" s="57" t="str">
        <f t="shared" si="76"/>
        <v/>
      </c>
      <c r="CJ21" s="55" t="str">
        <f t="shared" si="77"/>
        <v/>
      </c>
      <c r="CK21" s="55" t="str">
        <f t="shared" si="78"/>
        <v/>
      </c>
      <c r="CL21" s="55" t="str">
        <f t="shared" si="79"/>
        <v/>
      </c>
      <c r="CM21" s="57" t="str">
        <f t="shared" si="80"/>
        <v/>
      </c>
      <c r="CN21" s="55" t="str">
        <f t="shared" si="81"/>
        <v/>
      </c>
      <c r="CO21" s="55" t="str">
        <f t="shared" si="82"/>
        <v/>
      </c>
      <c r="CP21" s="55" t="str">
        <f t="shared" si="83"/>
        <v/>
      </c>
      <c r="CQ21" s="57" t="str">
        <f t="shared" si="84"/>
        <v/>
      </c>
    </row>
    <row r="22" spans="3:95" x14ac:dyDescent="0.25">
      <c r="C22" t="s">
        <v>114</v>
      </c>
      <c r="D22" s="2" t="s">
        <v>135</v>
      </c>
      <c r="E22" s="2" t="s">
        <v>8</v>
      </c>
      <c r="F22">
        <v>0.5</v>
      </c>
      <c r="G22" t="s">
        <v>47</v>
      </c>
      <c r="H22" s="27">
        <v>1703403</v>
      </c>
      <c r="I22" s="27">
        <v>52031794.850000001</v>
      </c>
      <c r="J22" s="27">
        <v>53735197.850000001</v>
      </c>
      <c r="K22" s="4">
        <v>86000</v>
      </c>
      <c r="L22" s="27">
        <v>2436832</v>
      </c>
      <c r="M22" s="27">
        <v>55622637.210000001</v>
      </c>
      <c r="N22" s="27">
        <v>58059469.210000001</v>
      </c>
      <c r="O22" s="5">
        <v>85000</v>
      </c>
      <c r="P22" s="27">
        <v>5300117</v>
      </c>
      <c r="Q22" s="27">
        <v>47533897.909999996</v>
      </c>
      <c r="R22" s="27">
        <v>52834014.909999996</v>
      </c>
      <c r="S22" s="6">
        <v>83000</v>
      </c>
      <c r="T22" s="27">
        <v>5212931</v>
      </c>
      <c r="U22" s="27">
        <v>45670786.619999997</v>
      </c>
      <c r="V22" s="27">
        <v>50883717.619999997</v>
      </c>
      <c r="W22" s="7">
        <f t="shared" si="85"/>
        <v>82000</v>
      </c>
      <c r="X22" s="28"/>
      <c r="Y22" s="27">
        <v>0</v>
      </c>
      <c r="Z22" s="28"/>
      <c r="AA22" s="9">
        <f t="shared" si="86"/>
        <v>81000</v>
      </c>
      <c r="AB22" s="28"/>
      <c r="AC22" s="28"/>
      <c r="AD22" s="28"/>
      <c r="AE22" s="11">
        <f t="shared" si="87"/>
        <v>79000</v>
      </c>
      <c r="AF22" s="27">
        <v>8157098</v>
      </c>
      <c r="AG22" s="27">
        <v>35165437</v>
      </c>
      <c r="AH22" s="27">
        <v>43322535</v>
      </c>
      <c r="AI22" s="17">
        <f t="shared" si="88"/>
        <v>78000</v>
      </c>
      <c r="AJ22" s="28"/>
      <c r="AK22" s="28"/>
      <c r="AL22" s="28"/>
      <c r="AM22" s="13">
        <f t="shared" si="89"/>
        <v>76000</v>
      </c>
      <c r="AN22" s="29">
        <v>8300000</v>
      </c>
      <c r="AO22" s="27">
        <v>26100000</v>
      </c>
      <c r="AP22" s="28">
        <v>34400000</v>
      </c>
      <c r="AQ22" s="15">
        <f t="shared" si="90"/>
        <v>75000</v>
      </c>
      <c r="AR22" s="28"/>
      <c r="AS22" s="28"/>
      <c r="AT22" s="28"/>
      <c r="AU22" s="14">
        <f t="shared" si="91"/>
        <v>74000</v>
      </c>
      <c r="AV22" s="28"/>
      <c r="AW22" s="28"/>
      <c r="AX22" s="28"/>
      <c r="AY22" s="16">
        <f t="shared" si="92"/>
        <v>73000</v>
      </c>
      <c r="AZ22" s="55">
        <f t="shared" si="41"/>
        <v>19.807011627906977</v>
      </c>
      <c r="BA22" s="55">
        <f t="shared" si="42"/>
        <v>605.02087034883721</v>
      </c>
      <c r="BB22" s="55">
        <f t="shared" si="43"/>
        <v>624.82788197674415</v>
      </c>
      <c r="BC22" s="57">
        <f t="shared" si="44"/>
        <v>3.1699948416585202E-2</v>
      </c>
      <c r="BD22" s="55">
        <f t="shared" si="45"/>
        <v>28.668611764705883</v>
      </c>
      <c r="BE22" s="55">
        <f t="shared" si="46"/>
        <v>654.38396717647061</v>
      </c>
      <c r="BF22" s="55">
        <f t="shared" si="47"/>
        <v>683.05257894117653</v>
      </c>
      <c r="BG22" s="57">
        <f t="shared" si="48"/>
        <v>4.1971310333307123E-2</v>
      </c>
      <c r="BH22" s="55">
        <f t="shared" si="49"/>
        <v>63.856831325301208</v>
      </c>
      <c r="BI22" s="55">
        <f t="shared" si="50"/>
        <v>572.6975651807229</v>
      </c>
      <c r="BJ22" s="55">
        <f t="shared" si="51"/>
        <v>636.55439650602409</v>
      </c>
      <c r="BK22" s="57">
        <f t="shared" si="52"/>
        <v>0.10031637779238384</v>
      </c>
      <c r="BL22" s="55">
        <f t="shared" si="53"/>
        <v>63.572329268292684</v>
      </c>
      <c r="BM22" s="55">
        <f t="shared" si="54"/>
        <v>556.96081243902438</v>
      </c>
      <c r="BN22" s="55">
        <f t="shared" si="55"/>
        <v>620.53314170731699</v>
      </c>
      <c r="BO22" s="57">
        <f t="shared" si="56"/>
        <v>0.10244791937040076</v>
      </c>
      <c r="BP22" s="55" t="str">
        <f t="shared" si="57"/>
        <v/>
      </c>
      <c r="BQ22" s="55">
        <f t="shared" si="58"/>
        <v>0</v>
      </c>
      <c r="BR22" s="55" t="str">
        <f t="shared" si="59"/>
        <v/>
      </c>
      <c r="BS22" s="57" t="str">
        <f t="shared" si="60"/>
        <v/>
      </c>
      <c r="BT22" s="55" t="str">
        <f t="shared" si="61"/>
        <v/>
      </c>
      <c r="BU22" s="55" t="str">
        <f t="shared" si="62"/>
        <v/>
      </c>
      <c r="BV22" s="55" t="str">
        <f t="shared" si="63"/>
        <v/>
      </c>
      <c r="BW22" s="57" t="str">
        <f t="shared" si="64"/>
        <v/>
      </c>
      <c r="BX22" s="55">
        <f t="shared" si="65"/>
        <v>104.57817948717948</v>
      </c>
      <c r="BY22" s="55">
        <f t="shared" si="66"/>
        <v>450.83893589743587</v>
      </c>
      <c r="BZ22" s="55">
        <f t="shared" si="67"/>
        <v>555.41711538461539</v>
      </c>
      <c r="CA22" s="57">
        <f t="shared" si="68"/>
        <v>0.18828764290916955</v>
      </c>
      <c r="CB22" s="55" t="str">
        <f t="shared" si="69"/>
        <v/>
      </c>
      <c r="CC22" s="55" t="str">
        <f t="shared" si="70"/>
        <v/>
      </c>
      <c r="CD22" s="55" t="str">
        <f t="shared" si="71"/>
        <v/>
      </c>
      <c r="CE22" s="57" t="str">
        <f t="shared" si="72"/>
        <v/>
      </c>
      <c r="CF22" s="55">
        <f t="shared" si="73"/>
        <v>110.66666666666667</v>
      </c>
      <c r="CG22" s="55">
        <f t="shared" si="74"/>
        <v>348</v>
      </c>
      <c r="CH22" s="55">
        <f t="shared" si="75"/>
        <v>458.66666666666669</v>
      </c>
      <c r="CI22" s="57">
        <f t="shared" si="76"/>
        <v>0.24127906976744187</v>
      </c>
      <c r="CJ22" s="55" t="str">
        <f t="shared" si="77"/>
        <v/>
      </c>
      <c r="CK22" s="55" t="str">
        <f t="shared" si="78"/>
        <v/>
      </c>
      <c r="CL22" s="55" t="str">
        <f t="shared" si="79"/>
        <v/>
      </c>
      <c r="CM22" s="57" t="str">
        <f t="shared" si="80"/>
        <v/>
      </c>
      <c r="CN22" s="55" t="str">
        <f t="shared" si="81"/>
        <v/>
      </c>
      <c r="CO22" s="55" t="str">
        <f t="shared" si="82"/>
        <v/>
      </c>
      <c r="CP22" s="55" t="str">
        <f t="shared" si="83"/>
        <v/>
      </c>
      <c r="CQ22" s="57" t="str">
        <f t="shared" si="84"/>
        <v/>
      </c>
    </row>
    <row r="23" spans="3:95" x14ac:dyDescent="0.25">
      <c r="C23" t="s">
        <v>48</v>
      </c>
      <c r="D23" s="2" t="s">
        <v>71</v>
      </c>
      <c r="E23" s="2" t="s">
        <v>70</v>
      </c>
      <c r="F23">
        <v>3.1</v>
      </c>
      <c r="G23" t="s">
        <v>47</v>
      </c>
      <c r="H23" s="27">
        <v>1923386</v>
      </c>
      <c r="I23" s="27">
        <v>75047524.989999995</v>
      </c>
      <c r="J23" s="27">
        <v>76970910.989999995</v>
      </c>
      <c r="K23" s="4">
        <v>510000</v>
      </c>
      <c r="L23" s="27">
        <v>14395254</v>
      </c>
      <c r="M23" s="27">
        <v>49790369.685000002</v>
      </c>
      <c r="N23" s="27">
        <v>64185623.685000002</v>
      </c>
      <c r="O23" s="5">
        <v>520000</v>
      </c>
      <c r="P23" s="27">
        <v>9170306</v>
      </c>
      <c r="Q23" s="27">
        <v>38800908.202</v>
      </c>
      <c r="R23" s="27">
        <v>47971214.202</v>
      </c>
      <c r="S23" s="6">
        <v>520000</v>
      </c>
      <c r="T23" s="27">
        <v>15726635</v>
      </c>
      <c r="U23" s="27">
        <v>35114239.391999997</v>
      </c>
      <c r="V23" s="27">
        <v>50840874.391999997</v>
      </c>
      <c r="W23" s="7">
        <f t="shared" si="85"/>
        <v>530000</v>
      </c>
      <c r="X23" s="27">
        <v>14805716</v>
      </c>
      <c r="Y23" s="27">
        <v>57743586.969999999</v>
      </c>
      <c r="Z23" s="27">
        <v>72549302.969999999</v>
      </c>
      <c r="AA23" s="9">
        <f t="shared" si="86"/>
        <v>530000</v>
      </c>
      <c r="AB23" s="28"/>
      <c r="AC23" s="28"/>
      <c r="AD23" s="28"/>
      <c r="AE23" s="11">
        <f t="shared" si="87"/>
        <v>520000</v>
      </c>
      <c r="AF23" s="28"/>
      <c r="AG23" s="28"/>
      <c r="AH23" s="28"/>
      <c r="AI23" s="17">
        <f t="shared" si="88"/>
        <v>520000</v>
      </c>
      <c r="AJ23" s="28"/>
      <c r="AK23" s="28"/>
      <c r="AL23" s="28"/>
      <c r="AM23" s="13">
        <f t="shared" si="89"/>
        <v>510000</v>
      </c>
      <c r="AN23" s="28"/>
      <c r="AO23" s="28"/>
      <c r="AP23" s="28"/>
      <c r="AQ23" s="15">
        <f t="shared" si="90"/>
        <v>510000</v>
      </c>
      <c r="AR23" s="28"/>
      <c r="AS23" s="28"/>
      <c r="AT23" s="28"/>
      <c r="AU23" s="14">
        <f t="shared" si="91"/>
        <v>510000</v>
      </c>
      <c r="AV23" s="28"/>
      <c r="AW23" s="28"/>
      <c r="AX23" s="28"/>
      <c r="AY23" s="16">
        <f t="shared" si="92"/>
        <v>510000</v>
      </c>
      <c r="AZ23" s="55">
        <f t="shared" si="41"/>
        <v>3.7713450980392156</v>
      </c>
      <c r="BA23" s="55">
        <f t="shared" si="42"/>
        <v>147.15200978431372</v>
      </c>
      <c r="BB23" s="55">
        <f t="shared" si="43"/>
        <v>150.92335488235292</v>
      </c>
      <c r="BC23" s="57">
        <f t="shared" si="44"/>
        <v>2.498847909244422E-2</v>
      </c>
      <c r="BD23" s="55">
        <f t="shared" si="45"/>
        <v>27.68318076923077</v>
      </c>
      <c r="BE23" s="55">
        <f t="shared" si="46"/>
        <v>95.750710932692314</v>
      </c>
      <c r="BF23" s="55">
        <f t="shared" si="47"/>
        <v>123.43389170192309</v>
      </c>
      <c r="BG23" s="57">
        <f t="shared" si="48"/>
        <v>0.22427536220021385</v>
      </c>
      <c r="BH23" s="55">
        <f t="shared" si="49"/>
        <v>17.635203846153846</v>
      </c>
      <c r="BI23" s="55">
        <f t="shared" si="50"/>
        <v>74.617131157692313</v>
      </c>
      <c r="BJ23" s="55">
        <f t="shared" si="51"/>
        <v>92.252335003846156</v>
      </c>
      <c r="BK23" s="57">
        <f t="shared" si="52"/>
        <v>0.19116268271603754</v>
      </c>
      <c r="BL23" s="55">
        <f t="shared" si="53"/>
        <v>29.672896226415094</v>
      </c>
      <c r="BM23" s="55">
        <f t="shared" si="54"/>
        <v>66.253281871698107</v>
      </c>
      <c r="BN23" s="55">
        <f t="shared" si="55"/>
        <v>95.926178098113198</v>
      </c>
      <c r="BO23" s="57">
        <f t="shared" si="56"/>
        <v>0.30933053744792882</v>
      </c>
      <c r="BP23" s="55">
        <f t="shared" si="57"/>
        <v>27.935313207547171</v>
      </c>
      <c r="BQ23" s="55">
        <f t="shared" si="58"/>
        <v>108.95016409433963</v>
      </c>
      <c r="BR23" s="55">
        <f t="shared" si="59"/>
        <v>136.88547730188679</v>
      </c>
      <c r="BS23" s="57">
        <f t="shared" si="60"/>
        <v>0.20407799101973922</v>
      </c>
      <c r="BT23" s="55" t="str">
        <f t="shared" si="61"/>
        <v/>
      </c>
      <c r="BU23" s="55" t="str">
        <f t="shared" si="62"/>
        <v/>
      </c>
      <c r="BV23" s="55" t="str">
        <f t="shared" si="63"/>
        <v/>
      </c>
      <c r="BW23" s="57" t="str">
        <f t="shared" si="64"/>
        <v/>
      </c>
      <c r="BX23" s="55" t="str">
        <f t="shared" si="65"/>
        <v/>
      </c>
      <c r="BY23" s="55" t="str">
        <f t="shared" si="66"/>
        <v/>
      </c>
      <c r="BZ23" s="55" t="str">
        <f t="shared" si="67"/>
        <v/>
      </c>
      <c r="CA23" s="57" t="str">
        <f t="shared" si="68"/>
        <v/>
      </c>
      <c r="CB23" s="55" t="str">
        <f t="shared" si="69"/>
        <v/>
      </c>
      <c r="CC23" s="55" t="str">
        <f t="shared" si="70"/>
        <v/>
      </c>
      <c r="CD23" s="55" t="str">
        <f t="shared" si="71"/>
        <v/>
      </c>
      <c r="CE23" s="57" t="str">
        <f t="shared" si="72"/>
        <v/>
      </c>
      <c r="CF23" s="55" t="str">
        <f t="shared" si="73"/>
        <v/>
      </c>
      <c r="CG23" s="55" t="str">
        <f t="shared" si="74"/>
        <v/>
      </c>
      <c r="CH23" s="55" t="str">
        <f t="shared" si="75"/>
        <v/>
      </c>
      <c r="CI23" s="57" t="str">
        <f t="shared" si="76"/>
        <v/>
      </c>
      <c r="CJ23" s="55" t="str">
        <f t="shared" si="77"/>
        <v/>
      </c>
      <c r="CK23" s="55" t="str">
        <f t="shared" si="78"/>
        <v/>
      </c>
      <c r="CL23" s="55" t="str">
        <f t="shared" si="79"/>
        <v/>
      </c>
      <c r="CM23" s="57" t="str">
        <f t="shared" si="80"/>
        <v/>
      </c>
      <c r="CN23" s="55" t="str">
        <f t="shared" si="81"/>
        <v/>
      </c>
      <c r="CO23" s="55" t="str">
        <f t="shared" si="82"/>
        <v/>
      </c>
      <c r="CP23" s="55" t="str">
        <f t="shared" si="83"/>
        <v/>
      </c>
      <c r="CQ23" s="57" t="str">
        <f t="shared" si="84"/>
        <v/>
      </c>
    </row>
    <row r="24" spans="3:95" x14ac:dyDescent="0.25">
      <c r="C24" t="s">
        <v>48</v>
      </c>
      <c r="D24" s="2" t="s">
        <v>65</v>
      </c>
      <c r="E24" s="2" t="s">
        <v>64</v>
      </c>
      <c r="F24">
        <v>3.5</v>
      </c>
      <c r="G24" t="s">
        <v>55</v>
      </c>
      <c r="H24" s="28">
        <v>2200000</v>
      </c>
      <c r="I24" s="27">
        <v>9200000</v>
      </c>
      <c r="J24" s="28">
        <v>11400000</v>
      </c>
      <c r="K24" s="4">
        <v>130000</v>
      </c>
      <c r="L24" s="28">
        <v>1900000</v>
      </c>
      <c r="M24" s="27">
        <v>13000000</v>
      </c>
      <c r="N24" s="28">
        <v>14900000</v>
      </c>
      <c r="O24" s="5">
        <v>130000</v>
      </c>
      <c r="P24" s="28">
        <v>1900000</v>
      </c>
      <c r="Q24" s="27">
        <v>13900000</v>
      </c>
      <c r="R24" s="28">
        <v>15800000</v>
      </c>
      <c r="S24" s="6">
        <v>120000</v>
      </c>
      <c r="T24" s="28"/>
      <c r="U24" s="27">
        <v>0</v>
      </c>
      <c r="V24" s="28"/>
      <c r="W24" s="7">
        <f t="shared" si="85"/>
        <v>120000</v>
      </c>
      <c r="X24" s="28"/>
      <c r="Y24" s="27">
        <v>0</v>
      </c>
      <c r="Z24" s="28"/>
      <c r="AA24" s="9">
        <f t="shared" si="86"/>
        <v>110000</v>
      </c>
      <c r="AB24" s="28"/>
      <c r="AC24" s="28"/>
      <c r="AD24" s="28"/>
      <c r="AE24" s="11">
        <f t="shared" si="87"/>
        <v>110000</v>
      </c>
      <c r="AF24" s="28"/>
      <c r="AG24" s="28"/>
      <c r="AH24" s="28"/>
      <c r="AI24" s="17">
        <f t="shared" si="88"/>
        <v>110000</v>
      </c>
      <c r="AJ24" s="28"/>
      <c r="AK24" s="28"/>
      <c r="AL24" s="28"/>
      <c r="AM24" s="13">
        <f t="shared" si="89"/>
        <v>110000</v>
      </c>
      <c r="AN24" s="28"/>
      <c r="AO24" s="28"/>
      <c r="AP24" s="28"/>
      <c r="AQ24" s="15">
        <f t="shared" si="90"/>
        <v>110000</v>
      </c>
      <c r="AR24" s="28"/>
      <c r="AS24" s="28"/>
      <c r="AT24" s="28"/>
      <c r="AU24" s="14">
        <f t="shared" si="91"/>
        <v>100000</v>
      </c>
      <c r="AV24" s="28"/>
      <c r="AW24" s="28"/>
      <c r="AX24" s="28"/>
      <c r="AY24" s="16">
        <f t="shared" si="92"/>
        <v>100000</v>
      </c>
      <c r="AZ24" s="55">
        <f t="shared" si="41"/>
        <v>16.923076923076923</v>
      </c>
      <c r="BA24" s="55">
        <f t="shared" si="42"/>
        <v>70.769230769230774</v>
      </c>
      <c r="BB24" s="55">
        <f t="shared" si="43"/>
        <v>87.692307692307693</v>
      </c>
      <c r="BC24" s="57">
        <f t="shared" si="44"/>
        <v>0.19298245614035087</v>
      </c>
      <c r="BD24" s="55">
        <f t="shared" si="45"/>
        <v>14.615384615384615</v>
      </c>
      <c r="BE24" s="55">
        <f t="shared" si="46"/>
        <v>100</v>
      </c>
      <c r="BF24" s="55">
        <f t="shared" si="47"/>
        <v>114.61538461538461</v>
      </c>
      <c r="BG24" s="57">
        <f t="shared" si="48"/>
        <v>0.12751677852348994</v>
      </c>
      <c r="BH24" s="55">
        <f t="shared" si="49"/>
        <v>15.833333333333334</v>
      </c>
      <c r="BI24" s="55">
        <f t="shared" si="50"/>
        <v>115.83333333333333</v>
      </c>
      <c r="BJ24" s="55">
        <f t="shared" si="51"/>
        <v>131.66666666666666</v>
      </c>
      <c r="BK24" s="57">
        <f t="shared" si="52"/>
        <v>0.12025316455696204</v>
      </c>
      <c r="BL24" s="55" t="str">
        <f t="shared" si="53"/>
        <v/>
      </c>
      <c r="BM24" s="55">
        <f t="shared" si="54"/>
        <v>0</v>
      </c>
      <c r="BN24" s="55" t="str">
        <f t="shared" si="55"/>
        <v/>
      </c>
      <c r="BO24" s="57" t="str">
        <f t="shared" si="56"/>
        <v/>
      </c>
      <c r="BP24" s="55" t="str">
        <f t="shared" si="57"/>
        <v/>
      </c>
      <c r="BQ24" s="55">
        <f t="shared" si="58"/>
        <v>0</v>
      </c>
      <c r="BR24" s="55" t="str">
        <f t="shared" si="59"/>
        <v/>
      </c>
      <c r="BS24" s="57" t="str">
        <f t="shared" si="60"/>
        <v/>
      </c>
      <c r="BT24" s="55" t="str">
        <f t="shared" si="61"/>
        <v/>
      </c>
      <c r="BU24" s="55" t="str">
        <f t="shared" si="62"/>
        <v/>
      </c>
      <c r="BV24" s="55" t="str">
        <f t="shared" si="63"/>
        <v/>
      </c>
      <c r="BW24" s="57" t="str">
        <f t="shared" si="64"/>
        <v/>
      </c>
      <c r="BX24" s="55" t="str">
        <f t="shared" si="65"/>
        <v/>
      </c>
      <c r="BY24" s="55" t="str">
        <f t="shared" si="66"/>
        <v/>
      </c>
      <c r="BZ24" s="55" t="str">
        <f t="shared" si="67"/>
        <v/>
      </c>
      <c r="CA24" s="57" t="str">
        <f t="shared" si="68"/>
        <v/>
      </c>
      <c r="CB24" s="55" t="str">
        <f t="shared" si="69"/>
        <v/>
      </c>
      <c r="CC24" s="55" t="str">
        <f t="shared" si="70"/>
        <v/>
      </c>
      <c r="CD24" s="55" t="str">
        <f t="shared" si="71"/>
        <v/>
      </c>
      <c r="CE24" s="57" t="str">
        <f t="shared" si="72"/>
        <v/>
      </c>
      <c r="CF24" s="55" t="str">
        <f t="shared" si="73"/>
        <v/>
      </c>
      <c r="CG24" s="55" t="str">
        <f t="shared" si="74"/>
        <v/>
      </c>
      <c r="CH24" s="55" t="str">
        <f t="shared" si="75"/>
        <v/>
      </c>
      <c r="CI24" s="57" t="str">
        <f t="shared" si="76"/>
        <v/>
      </c>
      <c r="CJ24" s="55" t="str">
        <f t="shared" si="77"/>
        <v/>
      </c>
      <c r="CK24" s="55" t="str">
        <f t="shared" si="78"/>
        <v/>
      </c>
      <c r="CL24" s="55" t="str">
        <f t="shared" si="79"/>
        <v/>
      </c>
      <c r="CM24" s="57" t="str">
        <f t="shared" si="80"/>
        <v/>
      </c>
      <c r="CN24" s="55" t="str">
        <f t="shared" si="81"/>
        <v/>
      </c>
      <c r="CO24" s="55" t="str">
        <f t="shared" si="82"/>
        <v/>
      </c>
      <c r="CP24" s="55" t="str">
        <f t="shared" si="83"/>
        <v/>
      </c>
      <c r="CQ24" s="57" t="str">
        <f t="shared" si="84"/>
        <v/>
      </c>
    </row>
    <row r="25" spans="3:95" x14ac:dyDescent="0.25">
      <c r="C25" t="s">
        <v>48</v>
      </c>
      <c r="D25" s="2" t="s">
        <v>98</v>
      </c>
      <c r="E25" s="2" t="s">
        <v>97</v>
      </c>
      <c r="F25">
        <v>1.2</v>
      </c>
      <c r="G25" t="s">
        <v>55</v>
      </c>
      <c r="H25" s="27">
        <v>2063160</v>
      </c>
      <c r="I25" s="27">
        <v>10594107.02</v>
      </c>
      <c r="J25" s="27">
        <v>12657267.02</v>
      </c>
      <c r="K25" s="4">
        <v>100000</v>
      </c>
      <c r="L25" s="27">
        <v>3862235</v>
      </c>
      <c r="M25" s="27">
        <v>7929254.4330000002</v>
      </c>
      <c r="N25" s="27">
        <v>11791489.433</v>
      </c>
      <c r="O25" s="5">
        <v>100000</v>
      </c>
      <c r="P25" s="27">
        <v>2610372</v>
      </c>
      <c r="Q25" s="27">
        <v>15391386.366</v>
      </c>
      <c r="R25" s="27">
        <v>18001758.366</v>
      </c>
      <c r="S25" s="6">
        <v>110000</v>
      </c>
      <c r="T25" s="27">
        <v>6343779</v>
      </c>
      <c r="U25" s="27">
        <v>10005364.888</v>
      </c>
      <c r="V25" s="27">
        <v>16349143.888</v>
      </c>
      <c r="W25" s="7">
        <f t="shared" si="85"/>
        <v>110000</v>
      </c>
      <c r="X25" s="27">
        <v>4622591</v>
      </c>
      <c r="Y25" s="27">
        <v>13010062.699999999</v>
      </c>
      <c r="Z25" s="27">
        <v>17632653.699999999</v>
      </c>
      <c r="AA25" s="9">
        <f t="shared" si="86"/>
        <v>110000</v>
      </c>
      <c r="AB25" s="28"/>
      <c r="AC25" s="28"/>
      <c r="AD25" s="28"/>
      <c r="AE25" s="11">
        <f t="shared" si="87"/>
        <v>110000</v>
      </c>
      <c r="AF25" s="28"/>
      <c r="AG25" s="28"/>
      <c r="AH25" s="28"/>
      <c r="AI25" s="17">
        <f t="shared" si="88"/>
        <v>110000</v>
      </c>
      <c r="AJ25" s="28"/>
      <c r="AK25" s="28"/>
      <c r="AL25" s="28"/>
      <c r="AM25" s="13">
        <f t="shared" si="89"/>
        <v>120000</v>
      </c>
      <c r="AN25" s="28"/>
      <c r="AO25" s="28"/>
      <c r="AP25" s="28"/>
      <c r="AQ25" s="15">
        <f t="shared" si="90"/>
        <v>120000</v>
      </c>
      <c r="AR25" s="28"/>
      <c r="AS25" s="28"/>
      <c r="AT25" s="28"/>
      <c r="AU25" s="14">
        <f t="shared" si="91"/>
        <v>120000</v>
      </c>
      <c r="AV25" s="28"/>
      <c r="AW25" s="28"/>
      <c r="AX25" s="28"/>
      <c r="AY25" s="16">
        <f t="shared" si="92"/>
        <v>120000</v>
      </c>
      <c r="AZ25" s="55">
        <f t="shared" si="41"/>
        <v>20.631599999999999</v>
      </c>
      <c r="BA25" s="55">
        <f t="shared" si="42"/>
        <v>105.9410702</v>
      </c>
      <c r="BB25" s="55">
        <f t="shared" si="43"/>
        <v>126.57267019999999</v>
      </c>
      <c r="BC25" s="57">
        <f t="shared" si="44"/>
        <v>0.1630020127362376</v>
      </c>
      <c r="BD25" s="55">
        <f t="shared" si="45"/>
        <v>38.622349999999997</v>
      </c>
      <c r="BE25" s="55">
        <f t="shared" si="46"/>
        <v>79.292544329999998</v>
      </c>
      <c r="BF25" s="55">
        <f t="shared" si="47"/>
        <v>117.91489433</v>
      </c>
      <c r="BG25" s="57">
        <f t="shared" si="48"/>
        <v>0.32754428708480526</v>
      </c>
      <c r="BH25" s="55">
        <f t="shared" si="49"/>
        <v>23.730654545454545</v>
      </c>
      <c r="BI25" s="55">
        <f t="shared" si="50"/>
        <v>139.92169423636363</v>
      </c>
      <c r="BJ25" s="55">
        <f t="shared" si="51"/>
        <v>163.65234878181818</v>
      </c>
      <c r="BK25" s="57">
        <f t="shared" si="52"/>
        <v>0.14500650141656279</v>
      </c>
      <c r="BL25" s="55">
        <f t="shared" si="53"/>
        <v>57.670718181818181</v>
      </c>
      <c r="BM25" s="55">
        <f t="shared" si="54"/>
        <v>90.957862618181821</v>
      </c>
      <c r="BN25" s="55">
        <f t="shared" si="55"/>
        <v>148.62858080000001</v>
      </c>
      <c r="BO25" s="57">
        <f t="shared" si="56"/>
        <v>0.38801903288992567</v>
      </c>
      <c r="BP25" s="55">
        <f t="shared" si="57"/>
        <v>42.023554545454544</v>
      </c>
      <c r="BQ25" s="55">
        <f t="shared" si="58"/>
        <v>118.27329727272726</v>
      </c>
      <c r="BR25" s="55">
        <f t="shared" si="59"/>
        <v>160.29685181818181</v>
      </c>
      <c r="BS25" s="57">
        <f t="shared" si="60"/>
        <v>0.26216082267866464</v>
      </c>
      <c r="BT25" s="55" t="str">
        <f t="shared" si="61"/>
        <v/>
      </c>
      <c r="BU25" s="55" t="str">
        <f t="shared" si="62"/>
        <v/>
      </c>
      <c r="BV25" s="55" t="str">
        <f t="shared" si="63"/>
        <v/>
      </c>
      <c r="BW25" s="57" t="str">
        <f t="shared" si="64"/>
        <v/>
      </c>
      <c r="BX25" s="55" t="str">
        <f t="shared" si="65"/>
        <v/>
      </c>
      <c r="BY25" s="55" t="str">
        <f t="shared" si="66"/>
        <v/>
      </c>
      <c r="BZ25" s="55" t="str">
        <f t="shared" si="67"/>
        <v/>
      </c>
      <c r="CA25" s="57" t="str">
        <f t="shared" si="68"/>
        <v/>
      </c>
      <c r="CB25" s="55" t="str">
        <f t="shared" si="69"/>
        <v/>
      </c>
      <c r="CC25" s="55" t="str">
        <f t="shared" si="70"/>
        <v/>
      </c>
      <c r="CD25" s="55" t="str">
        <f t="shared" si="71"/>
        <v/>
      </c>
      <c r="CE25" s="57" t="str">
        <f t="shared" si="72"/>
        <v/>
      </c>
      <c r="CF25" s="55" t="str">
        <f t="shared" si="73"/>
        <v/>
      </c>
      <c r="CG25" s="55" t="str">
        <f t="shared" si="74"/>
        <v/>
      </c>
      <c r="CH25" s="55" t="str">
        <f t="shared" si="75"/>
        <v/>
      </c>
      <c r="CI25" s="57" t="str">
        <f t="shared" si="76"/>
        <v/>
      </c>
      <c r="CJ25" s="55" t="str">
        <f t="shared" si="77"/>
        <v/>
      </c>
      <c r="CK25" s="55" t="str">
        <f t="shared" si="78"/>
        <v/>
      </c>
      <c r="CL25" s="55" t="str">
        <f t="shared" si="79"/>
        <v/>
      </c>
      <c r="CM25" s="57" t="str">
        <f t="shared" si="80"/>
        <v/>
      </c>
      <c r="CN25" s="55" t="str">
        <f t="shared" si="81"/>
        <v/>
      </c>
      <c r="CO25" s="55" t="str">
        <f t="shared" si="82"/>
        <v/>
      </c>
      <c r="CP25" s="55" t="str">
        <f t="shared" si="83"/>
        <v/>
      </c>
      <c r="CQ25" s="57" t="str">
        <f t="shared" si="84"/>
        <v/>
      </c>
    </row>
    <row r="26" spans="3:95" x14ac:dyDescent="0.25">
      <c r="C26" t="s">
        <v>84</v>
      </c>
      <c r="D26" s="2" t="s">
        <v>137</v>
      </c>
      <c r="E26" s="2" t="s">
        <v>136</v>
      </c>
      <c r="F26">
        <v>0.5</v>
      </c>
      <c r="G26" t="s">
        <v>103</v>
      </c>
      <c r="H26" s="27">
        <v>110436733</v>
      </c>
      <c r="I26" s="27">
        <v>309231.59399999998</v>
      </c>
      <c r="J26" s="27">
        <v>141307412.05399999</v>
      </c>
      <c r="K26" s="4">
        <v>34000</v>
      </c>
      <c r="L26" s="27">
        <v>119224642</v>
      </c>
      <c r="M26" s="27">
        <v>468526.85550000001</v>
      </c>
      <c r="N26" s="27">
        <v>157229158.8055</v>
      </c>
      <c r="O26" s="5">
        <v>37000</v>
      </c>
      <c r="P26" s="27">
        <v>123180023</v>
      </c>
      <c r="Q26" s="27">
        <v>438142.3872</v>
      </c>
      <c r="R26" s="27">
        <v>165883779.12720001</v>
      </c>
      <c r="S26" s="6">
        <v>40000</v>
      </c>
      <c r="T26" s="27">
        <v>136781489</v>
      </c>
      <c r="U26" s="27">
        <v>227585.45970000001</v>
      </c>
      <c r="V26" s="27">
        <v>212550138.9797</v>
      </c>
      <c r="W26" s="7">
        <f t="shared" si="85"/>
        <v>43000</v>
      </c>
      <c r="X26" s="28"/>
      <c r="Y26" s="28"/>
      <c r="Z26" s="28"/>
      <c r="AA26" s="9">
        <f t="shared" si="86"/>
        <v>47000</v>
      </c>
      <c r="AB26" s="28"/>
      <c r="AC26" s="28"/>
      <c r="AD26" s="28"/>
      <c r="AE26" s="11">
        <f t="shared" si="87"/>
        <v>51000</v>
      </c>
      <c r="AF26" s="27">
        <v>124509458</v>
      </c>
      <c r="AG26" s="27">
        <v>55427.360000000001</v>
      </c>
      <c r="AH26" s="27">
        <v>172772050.00999999</v>
      </c>
      <c r="AI26" s="17">
        <f t="shared" si="88"/>
        <v>55000</v>
      </c>
      <c r="AJ26" s="27">
        <v>118838480</v>
      </c>
      <c r="AK26" s="27">
        <v>65978074.108599991</v>
      </c>
      <c r="AL26" s="27">
        <v>184816554.10859999</v>
      </c>
      <c r="AM26" s="13">
        <f t="shared" si="89"/>
        <v>60000</v>
      </c>
      <c r="AN26" s="27">
        <v>176222581</v>
      </c>
      <c r="AO26" s="27">
        <v>168488.98740000001</v>
      </c>
      <c r="AP26" s="27">
        <v>282358585.18739998</v>
      </c>
      <c r="AQ26" s="15">
        <f t="shared" si="90"/>
        <v>65000</v>
      </c>
      <c r="AR26" s="27">
        <v>207644768</v>
      </c>
      <c r="AS26" s="27">
        <v>0</v>
      </c>
      <c r="AT26" s="27">
        <v>316014348.30000001</v>
      </c>
      <c r="AU26" s="14">
        <f t="shared" si="91"/>
        <v>70000</v>
      </c>
      <c r="AV26" s="27">
        <v>205742308</v>
      </c>
      <c r="AW26" s="27">
        <v>16319.81</v>
      </c>
      <c r="AX26" s="27">
        <v>325931502.75</v>
      </c>
      <c r="AY26" s="16">
        <f t="shared" si="92"/>
        <v>74000</v>
      </c>
      <c r="AZ26" s="55">
        <f t="shared" si="41"/>
        <v>3248.1392058823531</v>
      </c>
      <c r="BA26" s="55">
        <f t="shared" si="42"/>
        <v>9.0950468823529409</v>
      </c>
      <c r="BB26" s="55">
        <f t="shared" si="43"/>
        <v>4156.1003545294116</v>
      </c>
      <c r="BC26" s="57">
        <f t="shared" si="44"/>
        <v>0.78153531647580599</v>
      </c>
      <c r="BD26" s="55">
        <f t="shared" si="45"/>
        <v>3222.2876216216218</v>
      </c>
      <c r="BE26" s="55">
        <f t="shared" si="46"/>
        <v>12.662887986486487</v>
      </c>
      <c r="BF26" s="55">
        <f t="shared" si="47"/>
        <v>4249.4367244729729</v>
      </c>
      <c r="BG26" s="57">
        <f t="shared" si="48"/>
        <v>0.75828582246303688</v>
      </c>
      <c r="BH26" s="55">
        <f t="shared" si="49"/>
        <v>3079.500575</v>
      </c>
      <c r="BI26" s="55">
        <f t="shared" si="50"/>
        <v>10.95355968</v>
      </c>
      <c r="BJ26" s="55">
        <f t="shared" si="51"/>
        <v>4147.0944781799999</v>
      </c>
      <c r="BK26" s="57">
        <f t="shared" si="52"/>
        <v>0.74256822245136656</v>
      </c>
      <c r="BL26" s="55">
        <f t="shared" si="53"/>
        <v>3180.9648604651161</v>
      </c>
      <c r="BM26" s="55">
        <f t="shared" si="54"/>
        <v>5.2926851093023259</v>
      </c>
      <c r="BN26" s="55">
        <f t="shared" si="55"/>
        <v>4943.0264878999997</v>
      </c>
      <c r="BO26" s="57">
        <f t="shared" si="56"/>
        <v>0.64352575658895983</v>
      </c>
      <c r="BP26" s="55" t="str">
        <f t="shared" si="57"/>
        <v/>
      </c>
      <c r="BQ26" s="55" t="str">
        <f t="shared" si="58"/>
        <v/>
      </c>
      <c r="BR26" s="55" t="str">
        <f t="shared" si="59"/>
        <v/>
      </c>
      <c r="BS26" s="57" t="str">
        <f t="shared" si="60"/>
        <v/>
      </c>
      <c r="BT26" s="55" t="str">
        <f t="shared" si="61"/>
        <v/>
      </c>
      <c r="BU26" s="55" t="str">
        <f t="shared" si="62"/>
        <v/>
      </c>
      <c r="BV26" s="55" t="str">
        <f t="shared" si="63"/>
        <v/>
      </c>
      <c r="BW26" s="57" t="str">
        <f t="shared" si="64"/>
        <v/>
      </c>
      <c r="BX26" s="55">
        <f t="shared" si="65"/>
        <v>2263.8083272727272</v>
      </c>
      <c r="BY26" s="55">
        <f t="shared" si="66"/>
        <v>1.0077701818181819</v>
      </c>
      <c r="BZ26" s="55">
        <f t="shared" si="67"/>
        <v>3141.3100001818179</v>
      </c>
      <c r="CA26" s="57">
        <f t="shared" si="68"/>
        <v>0.72065740953350632</v>
      </c>
      <c r="CB26" s="55">
        <f t="shared" si="69"/>
        <v>1980.6413333333333</v>
      </c>
      <c r="CC26" s="55">
        <f t="shared" si="70"/>
        <v>1099.6345684766666</v>
      </c>
      <c r="CD26" s="55">
        <f t="shared" si="71"/>
        <v>3080.2759018100001</v>
      </c>
      <c r="CE26" s="57">
        <f t="shared" si="72"/>
        <v>0.64300776828773332</v>
      </c>
      <c r="CF26" s="55">
        <f t="shared" si="73"/>
        <v>2711.1166307692306</v>
      </c>
      <c r="CG26" s="55">
        <f t="shared" si="74"/>
        <v>2.5921382676923077</v>
      </c>
      <c r="CH26" s="55">
        <f t="shared" si="75"/>
        <v>4343.9782336523076</v>
      </c>
      <c r="CI26" s="57">
        <f t="shared" si="76"/>
        <v>0.6241091655953791</v>
      </c>
      <c r="CJ26" s="55">
        <f t="shared" si="77"/>
        <v>2966.3538285714285</v>
      </c>
      <c r="CK26" s="55">
        <f t="shared" si="78"/>
        <v>0</v>
      </c>
      <c r="CL26" s="55">
        <f t="shared" si="79"/>
        <v>4514.4906900000005</v>
      </c>
      <c r="CM26" s="57">
        <f t="shared" si="80"/>
        <v>0.6570738610984771</v>
      </c>
      <c r="CN26" s="55">
        <f t="shared" si="81"/>
        <v>2780.3014594594592</v>
      </c>
      <c r="CO26" s="55">
        <f t="shared" si="82"/>
        <v>0.22053797297297298</v>
      </c>
      <c r="CP26" s="55">
        <f t="shared" si="83"/>
        <v>4404.4797668918918</v>
      </c>
      <c r="CQ26" s="57">
        <f t="shared" si="84"/>
        <v>0.63124400760306676</v>
      </c>
    </row>
    <row r="27" spans="3:95" x14ac:dyDescent="0.25">
      <c r="C27" t="s">
        <v>84</v>
      </c>
      <c r="D27" s="2" t="s">
        <v>139</v>
      </c>
      <c r="E27" s="2" t="s">
        <v>138</v>
      </c>
      <c r="F27">
        <v>0.5</v>
      </c>
      <c r="G27" t="s">
        <v>51</v>
      </c>
      <c r="H27" s="27">
        <v>87782780</v>
      </c>
      <c r="I27" s="27">
        <v>220540.8363</v>
      </c>
      <c r="J27" s="27">
        <v>105630779.18629999</v>
      </c>
      <c r="K27" s="4">
        <v>130000</v>
      </c>
      <c r="L27" s="27">
        <v>86962224</v>
      </c>
      <c r="M27" s="27">
        <v>275590.78769999999</v>
      </c>
      <c r="N27" s="27">
        <v>113064729.66769999</v>
      </c>
      <c r="O27" s="5">
        <v>130000</v>
      </c>
      <c r="P27" s="27">
        <v>62819944</v>
      </c>
      <c r="Q27" s="27">
        <v>0</v>
      </c>
      <c r="R27" s="27">
        <v>96673834.900000006</v>
      </c>
      <c r="S27" s="6">
        <v>140000</v>
      </c>
      <c r="T27" s="27">
        <v>99335154</v>
      </c>
      <c r="U27" s="27">
        <v>176131.20189999999</v>
      </c>
      <c r="V27" s="27">
        <v>134944827.13190001</v>
      </c>
      <c r="W27" s="7">
        <f t="shared" si="85"/>
        <v>140000</v>
      </c>
      <c r="X27" s="27">
        <v>84674170</v>
      </c>
      <c r="Y27" s="27">
        <v>306019.7254</v>
      </c>
      <c r="Z27" s="27">
        <v>119528046.6654</v>
      </c>
      <c r="AA27" s="9">
        <f t="shared" si="86"/>
        <v>150000</v>
      </c>
      <c r="AB27" s="28"/>
      <c r="AC27" s="28"/>
      <c r="AD27" s="28"/>
      <c r="AE27" s="11">
        <f t="shared" si="87"/>
        <v>160000</v>
      </c>
      <c r="AF27" s="27"/>
      <c r="AG27" s="27"/>
      <c r="AH27" s="27"/>
      <c r="AI27" s="17">
        <f t="shared" si="88"/>
        <v>160000</v>
      </c>
      <c r="AJ27" s="28"/>
      <c r="AK27" s="28"/>
      <c r="AL27" s="28"/>
      <c r="AM27" s="13">
        <f t="shared" si="89"/>
        <v>170000</v>
      </c>
      <c r="AN27" s="28"/>
      <c r="AO27" s="28"/>
      <c r="AP27" s="28"/>
      <c r="AQ27" s="15">
        <f t="shared" si="90"/>
        <v>180000</v>
      </c>
      <c r="AR27" s="28"/>
      <c r="AS27" s="28"/>
      <c r="AT27" s="28"/>
      <c r="AU27" s="14">
        <f t="shared" si="91"/>
        <v>190000</v>
      </c>
      <c r="AV27" s="28"/>
      <c r="AW27" s="28"/>
      <c r="AX27" s="28"/>
      <c r="AY27" s="16">
        <f t="shared" si="92"/>
        <v>200000</v>
      </c>
      <c r="AZ27" s="55">
        <f t="shared" si="41"/>
        <v>675.25215384615387</v>
      </c>
      <c r="BA27" s="55">
        <f t="shared" si="42"/>
        <v>1.6964679715384614</v>
      </c>
      <c r="BB27" s="55">
        <f t="shared" si="43"/>
        <v>812.54445527923076</v>
      </c>
      <c r="BC27" s="57">
        <f t="shared" si="44"/>
        <v>0.83103410460674865</v>
      </c>
      <c r="BD27" s="55">
        <f t="shared" si="45"/>
        <v>668.94018461538462</v>
      </c>
      <c r="BE27" s="55">
        <f t="shared" si="46"/>
        <v>2.1199291361538459</v>
      </c>
      <c r="BF27" s="55">
        <f t="shared" si="47"/>
        <v>869.72868975153835</v>
      </c>
      <c r="BG27" s="57">
        <f t="shared" si="48"/>
        <v>0.76913661984231607</v>
      </c>
      <c r="BH27" s="55">
        <f t="shared" si="49"/>
        <v>448.71388571428571</v>
      </c>
      <c r="BI27" s="55">
        <f t="shared" si="50"/>
        <v>0</v>
      </c>
      <c r="BJ27" s="55">
        <f t="shared" si="51"/>
        <v>690.52739214285714</v>
      </c>
      <c r="BK27" s="57">
        <f t="shared" si="52"/>
        <v>0.64981330330984932</v>
      </c>
      <c r="BL27" s="55">
        <f t="shared" si="53"/>
        <v>709.53681428571429</v>
      </c>
      <c r="BM27" s="55">
        <f t="shared" si="54"/>
        <v>1.2580800135714285</v>
      </c>
      <c r="BN27" s="55">
        <f t="shared" si="55"/>
        <v>963.89162237071434</v>
      </c>
      <c r="BO27" s="57">
        <f t="shared" si="56"/>
        <v>0.73611679759244264</v>
      </c>
      <c r="BP27" s="55">
        <f t="shared" si="57"/>
        <v>564.49446666666665</v>
      </c>
      <c r="BQ27" s="55">
        <f t="shared" si="58"/>
        <v>2.0401315026666667</v>
      </c>
      <c r="BR27" s="55">
        <f t="shared" si="59"/>
        <v>796.85364443599997</v>
      </c>
      <c r="BS27" s="57">
        <f t="shared" si="60"/>
        <v>0.70840419769455487</v>
      </c>
      <c r="BT27" s="55" t="str">
        <f t="shared" si="61"/>
        <v/>
      </c>
      <c r="BU27" s="55" t="str">
        <f t="shared" si="62"/>
        <v/>
      </c>
      <c r="BV27" s="55" t="str">
        <f t="shared" si="63"/>
        <v/>
      </c>
      <c r="BW27" s="57" t="str">
        <f t="shared" si="64"/>
        <v/>
      </c>
      <c r="BX27" s="55" t="str">
        <f t="shared" si="65"/>
        <v/>
      </c>
      <c r="BY27" s="55" t="str">
        <f t="shared" si="66"/>
        <v/>
      </c>
      <c r="BZ27" s="55" t="str">
        <f t="shared" si="67"/>
        <v/>
      </c>
      <c r="CA27" s="57" t="str">
        <f t="shared" si="68"/>
        <v/>
      </c>
      <c r="CB27" s="55" t="str">
        <f t="shared" si="69"/>
        <v/>
      </c>
      <c r="CC27" s="55" t="str">
        <f t="shared" si="70"/>
        <v/>
      </c>
      <c r="CD27" s="55" t="str">
        <f t="shared" si="71"/>
        <v/>
      </c>
      <c r="CE27" s="57" t="str">
        <f t="shared" si="72"/>
        <v/>
      </c>
      <c r="CF27" s="55" t="str">
        <f t="shared" si="73"/>
        <v/>
      </c>
      <c r="CG27" s="55" t="str">
        <f t="shared" si="74"/>
        <v/>
      </c>
      <c r="CH27" s="55" t="str">
        <f t="shared" si="75"/>
        <v/>
      </c>
      <c r="CI27" s="57" t="str">
        <f t="shared" si="76"/>
        <v/>
      </c>
      <c r="CJ27" s="55" t="str">
        <f t="shared" si="77"/>
        <v/>
      </c>
      <c r="CK27" s="55" t="str">
        <f t="shared" si="78"/>
        <v/>
      </c>
      <c r="CL27" s="55" t="str">
        <f t="shared" si="79"/>
        <v/>
      </c>
      <c r="CM27" s="57" t="str">
        <f t="shared" si="80"/>
        <v/>
      </c>
      <c r="CN27" s="55" t="str">
        <f t="shared" si="81"/>
        <v/>
      </c>
      <c r="CO27" s="55" t="str">
        <f t="shared" si="82"/>
        <v/>
      </c>
      <c r="CP27" s="55" t="str">
        <f t="shared" si="83"/>
        <v/>
      </c>
      <c r="CQ27" s="57" t="str">
        <f t="shared" si="84"/>
        <v/>
      </c>
    </row>
    <row r="28" spans="3:95" x14ac:dyDescent="0.25">
      <c r="C28" t="s">
        <v>48</v>
      </c>
      <c r="D28" s="2" t="s">
        <v>205</v>
      </c>
      <c r="E28" s="2" t="s">
        <v>204</v>
      </c>
      <c r="F28">
        <v>0.1</v>
      </c>
      <c r="G28" t="s">
        <v>47</v>
      </c>
      <c r="H28" s="28"/>
      <c r="I28" s="28"/>
      <c r="J28" s="28"/>
      <c r="K28" s="4">
        <v>100</v>
      </c>
      <c r="L28" s="27">
        <v>169643</v>
      </c>
      <c r="M28" s="27">
        <v>0</v>
      </c>
      <c r="N28" s="27">
        <v>169643</v>
      </c>
      <c r="O28" s="5">
        <v>100</v>
      </c>
      <c r="P28" s="27">
        <v>936323</v>
      </c>
      <c r="Q28" s="27">
        <v>0</v>
      </c>
      <c r="R28" s="27">
        <v>936323</v>
      </c>
      <c r="S28" s="6">
        <v>200</v>
      </c>
      <c r="T28" s="27">
        <v>174303</v>
      </c>
      <c r="U28" s="27">
        <v>1353301.541</v>
      </c>
      <c r="V28" s="27">
        <v>1532305.5619870001</v>
      </c>
      <c r="W28" s="7">
        <f t="shared" si="85"/>
        <v>200</v>
      </c>
      <c r="X28" s="27">
        <v>230686</v>
      </c>
      <c r="Y28" s="27">
        <v>462274.98859999998</v>
      </c>
      <c r="Z28" s="27">
        <v>696389.56002900004</v>
      </c>
      <c r="AA28" s="9">
        <f t="shared" si="86"/>
        <v>200</v>
      </c>
      <c r="AB28" s="27">
        <v>271568</v>
      </c>
      <c r="AC28" s="27">
        <v>780581</v>
      </c>
      <c r="AD28" s="27">
        <v>1052149</v>
      </c>
      <c r="AE28" s="11">
        <f t="shared" si="87"/>
        <v>200</v>
      </c>
      <c r="AF28" s="28"/>
      <c r="AG28" s="28"/>
      <c r="AH28" s="28"/>
      <c r="AI28" s="17">
        <f t="shared" si="88"/>
        <v>200</v>
      </c>
      <c r="AJ28" s="27">
        <v>39512</v>
      </c>
      <c r="AK28" s="27">
        <v>796613</v>
      </c>
      <c r="AL28" s="27">
        <v>836125</v>
      </c>
      <c r="AM28" s="13">
        <f t="shared" si="89"/>
        <v>200</v>
      </c>
      <c r="AN28" s="27">
        <v>148975</v>
      </c>
      <c r="AO28" s="27">
        <v>2130277.0120000001</v>
      </c>
      <c r="AP28" s="27">
        <v>2325188.18946</v>
      </c>
      <c r="AQ28" s="15">
        <f t="shared" si="90"/>
        <v>200</v>
      </c>
      <c r="AR28" s="27">
        <v>160037</v>
      </c>
      <c r="AS28" s="27">
        <v>1083039.3770000001</v>
      </c>
      <c r="AT28" s="27">
        <v>1243076.3770000001</v>
      </c>
      <c r="AU28" s="14">
        <f t="shared" si="91"/>
        <v>200</v>
      </c>
      <c r="AV28" s="27">
        <v>135705</v>
      </c>
      <c r="AW28" s="27">
        <v>1489522.92</v>
      </c>
      <c r="AX28" s="27">
        <v>1625227.92</v>
      </c>
      <c r="AY28" s="16">
        <f t="shared" si="92"/>
        <v>200</v>
      </c>
      <c r="AZ28" s="55" t="str">
        <f t="shared" si="41"/>
        <v/>
      </c>
      <c r="BA28" s="55" t="str">
        <f t="shared" si="42"/>
        <v/>
      </c>
      <c r="BB28" s="55" t="str">
        <f t="shared" si="43"/>
        <v/>
      </c>
      <c r="BC28" s="57" t="str">
        <f t="shared" si="44"/>
        <v/>
      </c>
      <c r="BD28" s="55">
        <f t="shared" si="45"/>
        <v>1696.43</v>
      </c>
      <c r="BE28" s="55">
        <f t="shared" si="46"/>
        <v>0</v>
      </c>
      <c r="BF28" s="55">
        <f t="shared" si="47"/>
        <v>1696.43</v>
      </c>
      <c r="BG28" s="57">
        <f t="shared" si="48"/>
        <v>1</v>
      </c>
      <c r="BH28" s="55">
        <f t="shared" si="49"/>
        <v>4681.6149999999998</v>
      </c>
      <c r="BI28" s="55">
        <f t="shared" si="50"/>
        <v>0</v>
      </c>
      <c r="BJ28" s="55">
        <f t="shared" si="51"/>
        <v>4681.6149999999998</v>
      </c>
      <c r="BK28" s="57">
        <f t="shared" si="52"/>
        <v>1</v>
      </c>
      <c r="BL28" s="55">
        <f t="shared" si="53"/>
        <v>871.51499999999999</v>
      </c>
      <c r="BM28" s="55">
        <f t="shared" si="54"/>
        <v>6766.507705</v>
      </c>
      <c r="BN28" s="55">
        <f t="shared" si="55"/>
        <v>7661.5278099349998</v>
      </c>
      <c r="BO28" s="57">
        <f t="shared" si="56"/>
        <v>0.1137521159774259</v>
      </c>
      <c r="BP28" s="55">
        <f t="shared" si="57"/>
        <v>1153.43</v>
      </c>
      <c r="BQ28" s="55">
        <f t="shared" si="58"/>
        <v>2311.3749429999998</v>
      </c>
      <c r="BR28" s="55">
        <f t="shared" si="59"/>
        <v>3481.9478001450002</v>
      </c>
      <c r="BS28" s="57">
        <f t="shared" si="60"/>
        <v>0.33125999187924854</v>
      </c>
      <c r="BT28" s="55">
        <f t="shared" si="61"/>
        <v>1357.84</v>
      </c>
      <c r="BU28" s="55">
        <f t="shared" si="62"/>
        <v>3902.9050000000002</v>
      </c>
      <c r="BV28" s="55">
        <f t="shared" si="63"/>
        <v>5260.7449999999999</v>
      </c>
      <c r="BW28" s="57">
        <f t="shared" si="64"/>
        <v>0.25810792958031609</v>
      </c>
      <c r="BX28" s="55" t="str">
        <f t="shared" si="65"/>
        <v/>
      </c>
      <c r="BY28" s="55" t="str">
        <f t="shared" si="66"/>
        <v/>
      </c>
      <c r="BZ28" s="55" t="str">
        <f t="shared" si="67"/>
        <v/>
      </c>
      <c r="CA28" s="57" t="str">
        <f t="shared" si="68"/>
        <v/>
      </c>
      <c r="CB28" s="55">
        <f t="shared" si="69"/>
        <v>197.56</v>
      </c>
      <c r="CC28" s="55">
        <f t="shared" si="70"/>
        <v>3983.0650000000001</v>
      </c>
      <c r="CD28" s="55">
        <f t="shared" si="71"/>
        <v>4180.625</v>
      </c>
      <c r="CE28" s="57">
        <f t="shared" si="72"/>
        <v>4.72560920914935E-2</v>
      </c>
      <c r="CF28" s="55">
        <f t="shared" si="73"/>
        <v>744.875</v>
      </c>
      <c r="CG28" s="55">
        <f t="shared" si="74"/>
        <v>10651.385060000001</v>
      </c>
      <c r="CH28" s="55">
        <f t="shared" si="75"/>
        <v>11625.9409473</v>
      </c>
      <c r="CI28" s="57">
        <f t="shared" si="76"/>
        <v>6.4070082875570533E-2</v>
      </c>
      <c r="CJ28" s="55">
        <f t="shared" si="77"/>
        <v>800.18499999999995</v>
      </c>
      <c r="CK28" s="55">
        <f t="shared" si="78"/>
        <v>5415.1968850000003</v>
      </c>
      <c r="CL28" s="55">
        <f t="shared" si="79"/>
        <v>6215.3818850000007</v>
      </c>
      <c r="CM28" s="57">
        <f t="shared" si="80"/>
        <v>0.12874269269457767</v>
      </c>
      <c r="CN28" s="55">
        <f t="shared" si="81"/>
        <v>678.52499999999998</v>
      </c>
      <c r="CO28" s="55">
        <f t="shared" si="82"/>
        <v>7447.6145999999999</v>
      </c>
      <c r="CP28" s="55">
        <f t="shared" si="83"/>
        <v>8126.1395999999995</v>
      </c>
      <c r="CQ28" s="57">
        <f t="shared" si="84"/>
        <v>8.3499057781384903E-2</v>
      </c>
    </row>
    <row r="29" spans="3:95" x14ac:dyDescent="0.25">
      <c r="C29" t="s">
        <v>48</v>
      </c>
      <c r="D29" s="2" t="s">
        <v>73</v>
      </c>
      <c r="E29" s="2" t="s">
        <v>72</v>
      </c>
      <c r="F29">
        <v>3.1</v>
      </c>
      <c r="G29" t="s">
        <v>47</v>
      </c>
      <c r="H29" s="28">
        <v>4400000</v>
      </c>
      <c r="I29" s="28">
        <v>7500000</v>
      </c>
      <c r="J29" s="28">
        <v>11900000</v>
      </c>
      <c r="K29" s="4">
        <v>81000</v>
      </c>
      <c r="L29" s="28">
        <v>8100000</v>
      </c>
      <c r="M29" s="28">
        <v>8400000</v>
      </c>
      <c r="N29" s="28">
        <v>16500000</v>
      </c>
      <c r="O29" s="5">
        <v>83000</v>
      </c>
      <c r="P29" s="28"/>
      <c r="Q29" s="28"/>
      <c r="R29" s="28"/>
      <c r="S29" s="6">
        <v>85000</v>
      </c>
      <c r="T29" s="28"/>
      <c r="U29" s="28"/>
      <c r="V29" s="28"/>
      <c r="W29" s="7">
        <f t="shared" si="85"/>
        <v>87000</v>
      </c>
      <c r="X29" s="28"/>
      <c r="Y29" s="28"/>
      <c r="Z29" s="28"/>
      <c r="AA29" s="9">
        <f t="shared" si="86"/>
        <v>89000</v>
      </c>
      <c r="AB29" s="28"/>
      <c r="AC29" s="28"/>
      <c r="AD29" s="28"/>
      <c r="AE29" s="11">
        <f t="shared" si="87"/>
        <v>91000</v>
      </c>
      <c r="AF29" s="28"/>
      <c r="AG29" s="28"/>
      <c r="AH29" s="28"/>
      <c r="AI29" s="17">
        <f t="shared" si="88"/>
        <v>93000</v>
      </c>
      <c r="AJ29" s="28"/>
      <c r="AK29" s="28"/>
      <c r="AL29" s="28"/>
      <c r="AM29" s="13">
        <f t="shared" si="89"/>
        <v>95000</v>
      </c>
      <c r="AN29" s="28"/>
      <c r="AO29" s="28"/>
      <c r="AP29" s="28"/>
      <c r="AQ29" s="15">
        <f t="shared" si="90"/>
        <v>98000</v>
      </c>
      <c r="AR29" s="28"/>
      <c r="AS29" s="28"/>
      <c r="AT29" s="28"/>
      <c r="AU29" s="14">
        <f t="shared" si="91"/>
        <v>100000</v>
      </c>
      <c r="AV29" s="28"/>
      <c r="AW29" s="28"/>
      <c r="AX29" s="28"/>
      <c r="AY29" s="16">
        <f t="shared" si="92"/>
        <v>100000</v>
      </c>
      <c r="AZ29" s="55">
        <f t="shared" si="41"/>
        <v>54.320987654320987</v>
      </c>
      <c r="BA29" s="55">
        <f t="shared" si="42"/>
        <v>92.592592592592595</v>
      </c>
      <c r="BB29" s="55">
        <f t="shared" si="43"/>
        <v>146.91358024691357</v>
      </c>
      <c r="BC29" s="57">
        <f t="shared" si="44"/>
        <v>0.36974789915966388</v>
      </c>
      <c r="BD29" s="55">
        <f t="shared" si="45"/>
        <v>97.590361445783131</v>
      </c>
      <c r="BE29" s="55">
        <f t="shared" si="46"/>
        <v>101.20481927710843</v>
      </c>
      <c r="BF29" s="55">
        <f t="shared" si="47"/>
        <v>198.79518072289156</v>
      </c>
      <c r="BG29" s="57">
        <f t="shared" si="48"/>
        <v>0.49090909090909091</v>
      </c>
      <c r="BH29" s="55" t="str">
        <f t="shared" si="49"/>
        <v/>
      </c>
      <c r="BI29" s="55" t="str">
        <f t="shared" si="50"/>
        <v/>
      </c>
      <c r="BJ29" s="55" t="str">
        <f t="shared" si="51"/>
        <v/>
      </c>
      <c r="BK29" s="57" t="str">
        <f t="shared" si="52"/>
        <v/>
      </c>
      <c r="BL29" s="55" t="str">
        <f t="shared" si="53"/>
        <v/>
      </c>
      <c r="BM29" s="55" t="str">
        <f t="shared" si="54"/>
        <v/>
      </c>
      <c r="BN29" s="55" t="str">
        <f t="shared" si="55"/>
        <v/>
      </c>
      <c r="BO29" s="57" t="str">
        <f t="shared" si="56"/>
        <v/>
      </c>
      <c r="BP29" s="55" t="str">
        <f t="shared" si="57"/>
        <v/>
      </c>
      <c r="BQ29" s="55" t="str">
        <f t="shared" si="58"/>
        <v/>
      </c>
      <c r="BR29" s="55" t="str">
        <f t="shared" si="59"/>
        <v/>
      </c>
      <c r="BS29" s="57" t="str">
        <f t="shared" si="60"/>
        <v/>
      </c>
      <c r="BT29" s="55" t="str">
        <f t="shared" si="61"/>
        <v/>
      </c>
      <c r="BU29" s="55" t="str">
        <f t="shared" si="62"/>
        <v/>
      </c>
      <c r="BV29" s="55" t="str">
        <f t="shared" si="63"/>
        <v/>
      </c>
      <c r="BW29" s="57" t="str">
        <f t="shared" si="64"/>
        <v/>
      </c>
      <c r="BX29" s="55" t="str">
        <f t="shared" si="65"/>
        <v/>
      </c>
      <c r="BY29" s="55" t="str">
        <f t="shared" si="66"/>
        <v/>
      </c>
      <c r="BZ29" s="55" t="str">
        <f t="shared" si="67"/>
        <v/>
      </c>
      <c r="CA29" s="57" t="str">
        <f t="shared" si="68"/>
        <v/>
      </c>
      <c r="CB29" s="55" t="str">
        <f t="shared" si="69"/>
        <v/>
      </c>
      <c r="CC29" s="55" t="str">
        <f t="shared" si="70"/>
        <v/>
      </c>
      <c r="CD29" s="55" t="str">
        <f t="shared" si="71"/>
        <v/>
      </c>
      <c r="CE29" s="57" t="str">
        <f t="shared" si="72"/>
        <v/>
      </c>
      <c r="CF29" s="55" t="str">
        <f t="shared" si="73"/>
        <v/>
      </c>
      <c r="CG29" s="55" t="str">
        <f t="shared" si="74"/>
        <v/>
      </c>
      <c r="CH29" s="55" t="str">
        <f t="shared" si="75"/>
        <v/>
      </c>
      <c r="CI29" s="57" t="str">
        <f t="shared" si="76"/>
        <v/>
      </c>
      <c r="CJ29" s="55" t="str">
        <f t="shared" si="77"/>
        <v/>
      </c>
      <c r="CK29" s="55" t="str">
        <f t="shared" si="78"/>
        <v/>
      </c>
      <c r="CL29" s="55" t="str">
        <f t="shared" si="79"/>
        <v/>
      </c>
      <c r="CM29" s="57" t="str">
        <f t="shared" si="80"/>
        <v/>
      </c>
      <c r="CN29" s="55" t="str">
        <f t="shared" si="81"/>
        <v/>
      </c>
      <c r="CO29" s="55" t="str">
        <f t="shared" si="82"/>
        <v/>
      </c>
      <c r="CP29" s="55" t="str">
        <f t="shared" si="83"/>
        <v/>
      </c>
      <c r="CQ29" s="57" t="str">
        <f t="shared" si="84"/>
        <v/>
      </c>
    </row>
    <row r="30" spans="3:95" x14ac:dyDescent="0.25">
      <c r="C30" t="s">
        <v>84</v>
      </c>
      <c r="D30" s="2" t="s">
        <v>148</v>
      </c>
      <c r="E30" s="2" t="s">
        <v>147</v>
      </c>
      <c r="F30">
        <v>0.4</v>
      </c>
      <c r="G30" t="s">
        <v>51</v>
      </c>
      <c r="H30" s="28"/>
      <c r="I30" s="28"/>
      <c r="J30" s="28"/>
      <c r="K30" s="4">
        <v>7700</v>
      </c>
      <c r="L30" s="27">
        <v>24765744</v>
      </c>
      <c r="M30" s="27">
        <v>2178897</v>
      </c>
      <c r="N30" s="27">
        <v>30556390</v>
      </c>
      <c r="O30" s="5">
        <v>8300</v>
      </c>
      <c r="P30" s="28"/>
      <c r="Q30" s="28"/>
      <c r="R30" s="28"/>
      <c r="S30" s="6">
        <v>8900</v>
      </c>
      <c r="T30" s="27">
        <v>18402940</v>
      </c>
      <c r="U30" s="27">
        <v>1701913</v>
      </c>
      <c r="V30" s="27">
        <v>22246679</v>
      </c>
      <c r="W30" s="7">
        <f t="shared" si="85"/>
        <v>9500</v>
      </c>
      <c r="X30" s="28"/>
      <c r="Y30" s="28"/>
      <c r="Z30" s="28"/>
      <c r="AA30" s="9">
        <f t="shared" si="86"/>
        <v>10000</v>
      </c>
      <c r="AB30" s="27">
        <v>12236072</v>
      </c>
      <c r="AC30" s="27">
        <v>875101.90960000001</v>
      </c>
      <c r="AD30" s="27">
        <v>19139767.162599999</v>
      </c>
      <c r="AE30" s="11">
        <f t="shared" si="87"/>
        <v>11000</v>
      </c>
      <c r="AF30" s="28"/>
      <c r="AG30" s="28"/>
      <c r="AH30" s="28"/>
      <c r="AI30" s="17">
        <f t="shared" si="88"/>
        <v>11000</v>
      </c>
      <c r="AJ30" s="28"/>
      <c r="AK30" s="28"/>
      <c r="AL30" s="28"/>
      <c r="AM30" s="13">
        <f t="shared" si="89"/>
        <v>12000</v>
      </c>
      <c r="AN30" s="28"/>
      <c r="AO30" s="28"/>
      <c r="AP30" s="28"/>
      <c r="AQ30" s="15">
        <f t="shared" si="90"/>
        <v>13000</v>
      </c>
      <c r="AR30" s="27">
        <v>50004550</v>
      </c>
      <c r="AS30" s="27">
        <v>2118176.56</v>
      </c>
      <c r="AT30" s="27">
        <v>54011158.689999998</v>
      </c>
      <c r="AU30" s="14">
        <f t="shared" si="91"/>
        <v>14000</v>
      </c>
      <c r="AV30" s="28"/>
      <c r="AW30" s="28"/>
      <c r="AX30" s="28"/>
      <c r="AY30" s="16">
        <f t="shared" si="92"/>
        <v>14000</v>
      </c>
      <c r="AZ30" s="55" t="str">
        <f t="shared" si="41"/>
        <v/>
      </c>
      <c r="BA30" s="55" t="str">
        <f t="shared" si="42"/>
        <v/>
      </c>
      <c r="BB30" s="55" t="str">
        <f t="shared" si="43"/>
        <v/>
      </c>
      <c r="BC30" s="57" t="str">
        <f t="shared" si="44"/>
        <v/>
      </c>
      <c r="BD30" s="55">
        <f t="shared" si="45"/>
        <v>2983.8245783132529</v>
      </c>
      <c r="BE30" s="55">
        <f t="shared" si="46"/>
        <v>262.51771084337349</v>
      </c>
      <c r="BF30" s="55">
        <f t="shared" si="47"/>
        <v>3681.4927710843372</v>
      </c>
      <c r="BG30" s="57">
        <f t="shared" si="48"/>
        <v>0.81049312435140408</v>
      </c>
      <c r="BH30" s="55" t="str">
        <f t="shared" si="49"/>
        <v/>
      </c>
      <c r="BI30" s="55" t="str">
        <f t="shared" si="50"/>
        <v/>
      </c>
      <c r="BJ30" s="55" t="str">
        <f t="shared" si="51"/>
        <v/>
      </c>
      <c r="BK30" s="57" t="str">
        <f t="shared" si="52"/>
        <v/>
      </c>
      <c r="BL30" s="55">
        <f t="shared" si="53"/>
        <v>1937.1515789473685</v>
      </c>
      <c r="BM30" s="55">
        <f t="shared" si="54"/>
        <v>179.14873684210525</v>
      </c>
      <c r="BN30" s="55">
        <f t="shared" si="55"/>
        <v>2341.7556842105264</v>
      </c>
      <c r="BO30" s="57">
        <f t="shared" si="56"/>
        <v>0.8272218968053614</v>
      </c>
      <c r="BP30" s="55" t="str">
        <f t="shared" si="57"/>
        <v/>
      </c>
      <c r="BQ30" s="55" t="str">
        <f t="shared" si="58"/>
        <v/>
      </c>
      <c r="BR30" s="55" t="str">
        <f t="shared" si="59"/>
        <v/>
      </c>
      <c r="BS30" s="57" t="str">
        <f t="shared" si="60"/>
        <v/>
      </c>
      <c r="BT30" s="55">
        <f t="shared" si="61"/>
        <v>1112.3701818181819</v>
      </c>
      <c r="BU30" s="55">
        <f t="shared" si="62"/>
        <v>79.554719054545458</v>
      </c>
      <c r="BV30" s="55">
        <f t="shared" si="63"/>
        <v>1739.9788329636363</v>
      </c>
      <c r="BW30" s="57">
        <f t="shared" si="64"/>
        <v>0.63930098501458565</v>
      </c>
      <c r="BX30" s="55" t="str">
        <f t="shared" si="65"/>
        <v/>
      </c>
      <c r="BY30" s="55" t="str">
        <f t="shared" si="66"/>
        <v/>
      </c>
      <c r="BZ30" s="55" t="str">
        <f t="shared" si="67"/>
        <v/>
      </c>
      <c r="CA30" s="57" t="str">
        <f t="shared" si="68"/>
        <v/>
      </c>
      <c r="CB30" s="55" t="str">
        <f t="shared" si="69"/>
        <v/>
      </c>
      <c r="CC30" s="55" t="str">
        <f t="shared" si="70"/>
        <v/>
      </c>
      <c r="CD30" s="55" t="str">
        <f t="shared" si="71"/>
        <v/>
      </c>
      <c r="CE30" s="57" t="str">
        <f t="shared" si="72"/>
        <v/>
      </c>
      <c r="CF30" s="55" t="str">
        <f t="shared" si="73"/>
        <v/>
      </c>
      <c r="CG30" s="55" t="str">
        <f t="shared" si="74"/>
        <v/>
      </c>
      <c r="CH30" s="55" t="str">
        <f t="shared" si="75"/>
        <v/>
      </c>
      <c r="CI30" s="57" t="str">
        <f t="shared" si="76"/>
        <v/>
      </c>
      <c r="CJ30" s="55">
        <f t="shared" si="77"/>
        <v>3571.7535714285714</v>
      </c>
      <c r="CK30" s="55">
        <f t="shared" si="78"/>
        <v>151.29832571428571</v>
      </c>
      <c r="CL30" s="55">
        <f t="shared" si="79"/>
        <v>3857.9399064285712</v>
      </c>
      <c r="CM30" s="57">
        <f t="shared" si="80"/>
        <v>0.92581887174470467</v>
      </c>
      <c r="CN30" s="55" t="str">
        <f t="shared" si="81"/>
        <v/>
      </c>
      <c r="CO30" s="55" t="str">
        <f t="shared" si="82"/>
        <v/>
      </c>
      <c r="CP30" s="55" t="str">
        <f t="shared" si="83"/>
        <v/>
      </c>
      <c r="CQ30" s="57" t="str">
        <f t="shared" si="84"/>
        <v/>
      </c>
    </row>
    <row r="31" spans="3:95" x14ac:dyDescent="0.25">
      <c r="C31" t="s">
        <v>48</v>
      </c>
      <c r="D31" s="2" t="s">
        <v>76</v>
      </c>
      <c r="E31" s="2" t="s">
        <v>9</v>
      </c>
      <c r="F31">
        <v>2.4</v>
      </c>
      <c r="G31" t="s">
        <v>47</v>
      </c>
      <c r="H31" s="27">
        <v>8529681</v>
      </c>
      <c r="I31" s="27">
        <v>107625176.59999999</v>
      </c>
      <c r="J31" s="27">
        <v>119936505.632</v>
      </c>
      <c r="K31" s="4">
        <v>500000</v>
      </c>
      <c r="L31" s="27">
        <v>4654699</v>
      </c>
      <c r="M31" s="27">
        <v>106998408</v>
      </c>
      <c r="N31" s="27">
        <v>114776945.68000001</v>
      </c>
      <c r="O31" s="5">
        <v>500000</v>
      </c>
      <c r="P31" s="27">
        <v>11480025</v>
      </c>
      <c r="Q31" s="27">
        <v>85825380.469999999</v>
      </c>
      <c r="R31" s="27">
        <v>97995386.861900002</v>
      </c>
      <c r="S31" s="6">
        <v>490000</v>
      </c>
      <c r="T31" s="27">
        <v>13804950</v>
      </c>
      <c r="U31" s="27">
        <v>109586095.59999999</v>
      </c>
      <c r="V31" s="27">
        <v>124202802.57610001</v>
      </c>
      <c r="W31" s="7">
        <f t="shared" si="85"/>
        <v>480000</v>
      </c>
      <c r="X31" s="27">
        <v>8334163</v>
      </c>
      <c r="Y31" s="27">
        <v>54548459.82</v>
      </c>
      <c r="Z31" s="27">
        <v>63012679.566399999</v>
      </c>
      <c r="AA31" s="9">
        <f t="shared" si="86"/>
        <v>470000</v>
      </c>
      <c r="AB31" s="28"/>
      <c r="AC31" s="28"/>
      <c r="AD31" s="28"/>
      <c r="AE31" s="11">
        <f t="shared" si="87"/>
        <v>460000</v>
      </c>
      <c r="AF31" s="28"/>
      <c r="AG31" s="28"/>
      <c r="AH31" s="28"/>
      <c r="AI31" s="17">
        <f t="shared" si="88"/>
        <v>460000</v>
      </c>
      <c r="AJ31" s="28"/>
      <c r="AK31" s="28"/>
      <c r="AL31" s="28"/>
      <c r="AM31" s="13">
        <f t="shared" si="89"/>
        <v>450000</v>
      </c>
      <c r="AN31" s="28"/>
      <c r="AO31" s="28"/>
      <c r="AP31" s="28"/>
      <c r="AQ31" s="15">
        <f t="shared" si="90"/>
        <v>440000</v>
      </c>
      <c r="AR31" s="28"/>
      <c r="AS31" s="28"/>
      <c r="AT31" s="28"/>
      <c r="AU31" s="14">
        <f t="shared" si="91"/>
        <v>430000</v>
      </c>
      <c r="AV31" s="28"/>
      <c r="AW31" s="28"/>
      <c r="AX31" s="28"/>
      <c r="AY31" s="16">
        <f t="shared" si="92"/>
        <v>430000</v>
      </c>
      <c r="AZ31" s="55">
        <f t="shared" si="41"/>
        <v>17.059362</v>
      </c>
      <c r="BA31" s="55">
        <f t="shared" si="42"/>
        <v>215.25035319999998</v>
      </c>
      <c r="BB31" s="55">
        <f t="shared" si="43"/>
        <v>239.87301126399998</v>
      </c>
      <c r="BC31" s="57">
        <f t="shared" si="44"/>
        <v>7.1118305098628917E-2</v>
      </c>
      <c r="BD31" s="55">
        <f t="shared" si="45"/>
        <v>9.3093979999999998</v>
      </c>
      <c r="BE31" s="55">
        <f t="shared" si="46"/>
        <v>213.996816</v>
      </c>
      <c r="BF31" s="55">
        <f t="shared" si="47"/>
        <v>229.55389136000002</v>
      </c>
      <c r="BG31" s="57">
        <f t="shared" si="48"/>
        <v>4.0554302716656845E-2</v>
      </c>
      <c r="BH31" s="55">
        <f t="shared" si="49"/>
        <v>23.428622448979592</v>
      </c>
      <c r="BI31" s="55">
        <f t="shared" si="50"/>
        <v>175.15383769387756</v>
      </c>
      <c r="BJ31" s="55">
        <f t="shared" si="51"/>
        <v>199.990585432449</v>
      </c>
      <c r="BK31" s="57">
        <f t="shared" si="52"/>
        <v>0.1171486267631988</v>
      </c>
      <c r="BL31" s="55">
        <f t="shared" si="53"/>
        <v>28.760312500000001</v>
      </c>
      <c r="BM31" s="55">
        <f t="shared" si="54"/>
        <v>228.30436583333332</v>
      </c>
      <c r="BN31" s="55">
        <f t="shared" si="55"/>
        <v>258.75583870020836</v>
      </c>
      <c r="BO31" s="57">
        <f t="shared" si="56"/>
        <v>0.11114845811584326</v>
      </c>
      <c r="BP31" s="55">
        <f t="shared" si="57"/>
        <v>17.732261702127659</v>
      </c>
      <c r="BQ31" s="55">
        <f t="shared" si="58"/>
        <v>116.06055280851064</v>
      </c>
      <c r="BR31" s="55">
        <f t="shared" si="59"/>
        <v>134.06953099234042</v>
      </c>
      <c r="BS31" s="57">
        <f t="shared" si="60"/>
        <v>0.13226168220981341</v>
      </c>
      <c r="BT31" s="55" t="str">
        <f t="shared" si="61"/>
        <v/>
      </c>
      <c r="BU31" s="55" t="str">
        <f t="shared" si="62"/>
        <v/>
      </c>
      <c r="BV31" s="55" t="str">
        <f t="shared" si="63"/>
        <v/>
      </c>
      <c r="BW31" s="57" t="str">
        <f t="shared" si="64"/>
        <v/>
      </c>
      <c r="BX31" s="55" t="str">
        <f t="shared" si="65"/>
        <v/>
      </c>
      <c r="BY31" s="55" t="str">
        <f t="shared" si="66"/>
        <v/>
      </c>
      <c r="BZ31" s="55" t="str">
        <f t="shared" si="67"/>
        <v/>
      </c>
      <c r="CA31" s="57" t="str">
        <f t="shared" si="68"/>
        <v/>
      </c>
      <c r="CB31" s="55" t="str">
        <f t="shared" si="69"/>
        <v/>
      </c>
      <c r="CC31" s="55" t="str">
        <f t="shared" si="70"/>
        <v/>
      </c>
      <c r="CD31" s="55" t="str">
        <f t="shared" si="71"/>
        <v/>
      </c>
      <c r="CE31" s="57" t="str">
        <f t="shared" si="72"/>
        <v/>
      </c>
      <c r="CF31" s="55" t="str">
        <f t="shared" si="73"/>
        <v/>
      </c>
      <c r="CG31" s="55" t="str">
        <f t="shared" si="74"/>
        <v/>
      </c>
      <c r="CH31" s="55" t="str">
        <f t="shared" si="75"/>
        <v/>
      </c>
      <c r="CI31" s="57" t="str">
        <f t="shared" si="76"/>
        <v/>
      </c>
      <c r="CJ31" s="55" t="str">
        <f t="shared" si="77"/>
        <v/>
      </c>
      <c r="CK31" s="55" t="str">
        <f t="shared" si="78"/>
        <v/>
      </c>
      <c r="CL31" s="55" t="str">
        <f t="shared" si="79"/>
        <v/>
      </c>
      <c r="CM31" s="57" t="str">
        <f t="shared" si="80"/>
        <v/>
      </c>
      <c r="CN31" s="55" t="str">
        <f t="shared" si="81"/>
        <v/>
      </c>
      <c r="CO31" s="55" t="str">
        <f t="shared" si="82"/>
        <v/>
      </c>
      <c r="CP31" s="55" t="str">
        <f t="shared" si="83"/>
        <v/>
      </c>
      <c r="CQ31" s="57" t="str">
        <f t="shared" si="84"/>
        <v/>
      </c>
    </row>
    <row r="32" spans="3:95" x14ac:dyDescent="0.25">
      <c r="C32" t="s">
        <v>84</v>
      </c>
      <c r="D32" s="2" t="s">
        <v>150</v>
      </c>
      <c r="E32" s="2" t="s">
        <v>149</v>
      </c>
      <c r="F32">
        <v>0.4</v>
      </c>
      <c r="G32" t="s">
        <v>51</v>
      </c>
      <c r="H32" s="27">
        <v>56999895</v>
      </c>
      <c r="I32" s="27">
        <v>11720931.109999999</v>
      </c>
      <c r="J32" s="27">
        <v>68720826.109999999</v>
      </c>
      <c r="K32" s="4">
        <v>15000</v>
      </c>
      <c r="L32" s="27">
        <v>58593535</v>
      </c>
      <c r="M32" s="27">
        <v>8261406.9529999997</v>
      </c>
      <c r="N32" s="27">
        <v>66854941.953000002</v>
      </c>
      <c r="O32" s="5">
        <v>17000</v>
      </c>
      <c r="P32" s="27">
        <v>61245963</v>
      </c>
      <c r="Q32" s="27">
        <v>9321422.7280000001</v>
      </c>
      <c r="R32" s="27">
        <v>70567385.728</v>
      </c>
      <c r="S32" s="6">
        <v>19000</v>
      </c>
      <c r="T32" s="27">
        <v>62992629</v>
      </c>
      <c r="U32" s="27">
        <v>9053818.7860000003</v>
      </c>
      <c r="V32" s="27">
        <v>72046447.785999998</v>
      </c>
      <c r="W32" s="7">
        <f t="shared" si="85"/>
        <v>21000</v>
      </c>
      <c r="X32" s="27">
        <v>63807290</v>
      </c>
      <c r="Y32" s="27">
        <v>5927082.3969999999</v>
      </c>
      <c r="Z32" s="27">
        <v>69734372.397</v>
      </c>
      <c r="AA32" s="9">
        <f t="shared" si="86"/>
        <v>23000</v>
      </c>
      <c r="AB32" s="28"/>
      <c r="AC32" s="28"/>
      <c r="AD32" s="28"/>
      <c r="AE32" s="11">
        <f t="shared" si="87"/>
        <v>25000</v>
      </c>
      <c r="AF32" s="28"/>
      <c r="AG32" s="28"/>
      <c r="AH32" s="28"/>
      <c r="AI32" s="17">
        <f t="shared" si="88"/>
        <v>27000</v>
      </c>
      <c r="AJ32" s="28"/>
      <c r="AK32" s="28"/>
      <c r="AL32" s="28"/>
      <c r="AM32" s="13">
        <f t="shared" si="89"/>
        <v>28000</v>
      </c>
      <c r="AN32" s="28"/>
      <c r="AO32" s="28"/>
      <c r="AP32" s="28"/>
      <c r="AQ32" s="15">
        <f t="shared" si="90"/>
        <v>30000</v>
      </c>
      <c r="AR32" s="28"/>
      <c r="AS32" s="28"/>
      <c r="AT32" s="28"/>
      <c r="AU32" s="14">
        <f t="shared" si="91"/>
        <v>31000</v>
      </c>
      <c r="AV32" s="28"/>
      <c r="AW32" s="28"/>
      <c r="AX32" s="28"/>
      <c r="AY32" s="16">
        <f t="shared" si="92"/>
        <v>32000</v>
      </c>
      <c r="AZ32" s="55">
        <f t="shared" si="41"/>
        <v>3799.9929999999999</v>
      </c>
      <c r="BA32" s="55">
        <f t="shared" si="42"/>
        <v>781.39540733333331</v>
      </c>
      <c r="BB32" s="55">
        <f t="shared" si="43"/>
        <v>4581.3884073333329</v>
      </c>
      <c r="BC32" s="57">
        <f t="shared" si="44"/>
        <v>0.82944135317525802</v>
      </c>
      <c r="BD32" s="55">
        <f t="shared" si="45"/>
        <v>3446.6785294117649</v>
      </c>
      <c r="BE32" s="55">
        <f t="shared" si="46"/>
        <v>485.96511488235291</v>
      </c>
      <c r="BF32" s="55">
        <f t="shared" si="47"/>
        <v>3932.6436442941176</v>
      </c>
      <c r="BG32" s="57">
        <f t="shared" si="48"/>
        <v>0.87642787935097022</v>
      </c>
      <c r="BH32" s="55">
        <f t="shared" si="49"/>
        <v>3223.4717368421052</v>
      </c>
      <c r="BI32" s="55">
        <f t="shared" si="50"/>
        <v>490.60119621052633</v>
      </c>
      <c r="BJ32" s="55">
        <f t="shared" si="51"/>
        <v>3714.0729330526315</v>
      </c>
      <c r="BK32" s="57">
        <f t="shared" si="52"/>
        <v>0.86790749534169853</v>
      </c>
      <c r="BL32" s="55">
        <f t="shared" si="53"/>
        <v>2999.6489999999999</v>
      </c>
      <c r="BM32" s="55">
        <f t="shared" si="54"/>
        <v>431.13422790476193</v>
      </c>
      <c r="BN32" s="55">
        <f t="shared" si="55"/>
        <v>3430.783227904762</v>
      </c>
      <c r="BO32" s="57">
        <f t="shared" si="56"/>
        <v>0.87433358528802674</v>
      </c>
      <c r="BP32" s="55">
        <f t="shared" si="57"/>
        <v>2774.23</v>
      </c>
      <c r="BQ32" s="55">
        <f t="shared" si="58"/>
        <v>257.69923465217391</v>
      </c>
      <c r="BR32" s="55">
        <f t="shared" si="59"/>
        <v>3031.9292346521738</v>
      </c>
      <c r="BS32" s="57">
        <f t="shared" si="60"/>
        <v>0.91500486498599387</v>
      </c>
      <c r="BT32" s="55" t="str">
        <f t="shared" si="61"/>
        <v/>
      </c>
      <c r="BU32" s="55" t="str">
        <f t="shared" si="62"/>
        <v/>
      </c>
      <c r="BV32" s="55" t="str">
        <f t="shared" si="63"/>
        <v/>
      </c>
      <c r="BW32" s="57" t="str">
        <f t="shared" si="64"/>
        <v/>
      </c>
      <c r="BX32" s="55" t="str">
        <f t="shared" si="65"/>
        <v/>
      </c>
      <c r="BY32" s="55" t="str">
        <f t="shared" si="66"/>
        <v/>
      </c>
      <c r="BZ32" s="55" t="str">
        <f t="shared" si="67"/>
        <v/>
      </c>
      <c r="CA32" s="57" t="str">
        <f t="shared" si="68"/>
        <v/>
      </c>
      <c r="CB32" s="55" t="str">
        <f t="shared" si="69"/>
        <v/>
      </c>
      <c r="CC32" s="55" t="str">
        <f t="shared" si="70"/>
        <v/>
      </c>
      <c r="CD32" s="55" t="str">
        <f t="shared" si="71"/>
        <v/>
      </c>
      <c r="CE32" s="57" t="str">
        <f t="shared" si="72"/>
        <v/>
      </c>
      <c r="CF32" s="55" t="str">
        <f t="shared" si="73"/>
        <v/>
      </c>
      <c r="CG32" s="55" t="str">
        <f t="shared" si="74"/>
        <v/>
      </c>
      <c r="CH32" s="55" t="str">
        <f t="shared" si="75"/>
        <v/>
      </c>
      <c r="CI32" s="57" t="str">
        <f t="shared" si="76"/>
        <v/>
      </c>
      <c r="CJ32" s="55" t="str">
        <f t="shared" si="77"/>
        <v/>
      </c>
      <c r="CK32" s="55" t="str">
        <f t="shared" si="78"/>
        <v/>
      </c>
      <c r="CL32" s="55" t="str">
        <f t="shared" si="79"/>
        <v/>
      </c>
      <c r="CM32" s="57" t="str">
        <f t="shared" si="80"/>
        <v/>
      </c>
      <c r="CN32" s="55" t="str">
        <f t="shared" si="81"/>
        <v/>
      </c>
      <c r="CO32" s="55" t="str">
        <f t="shared" si="82"/>
        <v/>
      </c>
      <c r="CP32" s="55" t="str">
        <f t="shared" si="83"/>
        <v/>
      </c>
      <c r="CQ32" s="57" t="str">
        <f t="shared" si="84"/>
        <v/>
      </c>
    </row>
    <row r="33" spans="3:95" x14ac:dyDescent="0.25">
      <c r="C33" t="s">
        <v>48</v>
      </c>
      <c r="D33" s="2" t="s">
        <v>117</v>
      </c>
      <c r="E33" s="2" t="s">
        <v>116</v>
      </c>
      <c r="F33">
        <v>0.8</v>
      </c>
      <c r="G33" t="s">
        <v>55</v>
      </c>
      <c r="H33" s="27">
        <v>162272</v>
      </c>
      <c r="I33" s="27">
        <v>85047024</v>
      </c>
      <c r="J33" s="27">
        <v>186945819</v>
      </c>
      <c r="K33" s="4">
        <v>530000</v>
      </c>
      <c r="L33" s="27">
        <v>2759539</v>
      </c>
      <c r="M33" s="27">
        <v>102437817</v>
      </c>
      <c r="N33" s="27">
        <v>195554363</v>
      </c>
      <c r="O33" s="5">
        <v>530000</v>
      </c>
      <c r="P33" s="27">
        <v>1765235</v>
      </c>
      <c r="Q33" s="27">
        <v>101268276</v>
      </c>
      <c r="R33" s="27">
        <v>190800215</v>
      </c>
      <c r="S33" s="6">
        <v>520000</v>
      </c>
      <c r="T33" s="27">
        <v>2710269</v>
      </c>
      <c r="U33" s="27">
        <v>139843066</v>
      </c>
      <c r="V33" s="27">
        <v>229278486</v>
      </c>
      <c r="W33" s="7">
        <f t="shared" si="85"/>
        <v>520000</v>
      </c>
      <c r="X33" s="27">
        <v>18701115</v>
      </c>
      <c r="Y33" s="27">
        <v>103913389</v>
      </c>
      <c r="Z33" s="27">
        <v>222443091</v>
      </c>
      <c r="AA33" s="9">
        <f t="shared" si="86"/>
        <v>520000</v>
      </c>
      <c r="AB33" s="27">
        <v>30383681</v>
      </c>
      <c r="AC33" s="27">
        <v>94899519</v>
      </c>
      <c r="AD33" s="27">
        <v>222422695</v>
      </c>
      <c r="AE33" s="11">
        <f t="shared" si="87"/>
        <v>510000</v>
      </c>
      <c r="AF33" s="27">
        <v>23387661</v>
      </c>
      <c r="AG33" s="27">
        <v>59085129</v>
      </c>
      <c r="AH33" s="27">
        <v>82833995.599999994</v>
      </c>
      <c r="AI33" s="17">
        <f t="shared" si="88"/>
        <v>510000</v>
      </c>
      <c r="AJ33" s="27">
        <v>12470267</v>
      </c>
      <c r="AK33" s="27">
        <v>136180595.80000001</v>
      </c>
      <c r="AL33" s="27">
        <v>149439207.09999999</v>
      </c>
      <c r="AM33" s="13">
        <f t="shared" si="89"/>
        <v>510000</v>
      </c>
      <c r="AN33" s="27">
        <v>18662067</v>
      </c>
      <c r="AO33" s="27">
        <v>155309285</v>
      </c>
      <c r="AP33" s="27">
        <v>174572248.59999999</v>
      </c>
      <c r="AQ33" s="15">
        <f t="shared" si="90"/>
        <v>510000</v>
      </c>
      <c r="AR33" s="28"/>
      <c r="AS33" s="28"/>
      <c r="AT33" s="28"/>
      <c r="AU33" s="14">
        <f t="shared" si="91"/>
        <v>520000</v>
      </c>
      <c r="AV33" s="28"/>
      <c r="AW33" s="28"/>
      <c r="AX33" s="28"/>
      <c r="AY33" s="16">
        <f t="shared" si="92"/>
        <v>520000</v>
      </c>
      <c r="AZ33" s="55">
        <f t="shared" si="41"/>
        <v>0.30617358490566038</v>
      </c>
      <c r="BA33" s="55">
        <f t="shared" si="42"/>
        <v>160.46608301886792</v>
      </c>
      <c r="BB33" s="55">
        <f t="shared" si="43"/>
        <v>352.7279603773585</v>
      </c>
      <c r="BC33" s="57">
        <f t="shared" si="44"/>
        <v>8.6801620313316555E-4</v>
      </c>
      <c r="BD33" s="55">
        <f t="shared" si="45"/>
        <v>5.2066773584905661</v>
      </c>
      <c r="BE33" s="55">
        <f t="shared" si="46"/>
        <v>193.27889999999999</v>
      </c>
      <c r="BF33" s="55">
        <f t="shared" si="47"/>
        <v>368.97049622641509</v>
      </c>
      <c r="BG33" s="57">
        <f t="shared" si="48"/>
        <v>1.4111365032545963E-2</v>
      </c>
      <c r="BH33" s="55">
        <f t="shared" si="49"/>
        <v>3.3946826923076925</v>
      </c>
      <c r="BI33" s="55">
        <f t="shared" si="50"/>
        <v>194.74668461538462</v>
      </c>
      <c r="BJ33" s="55">
        <f t="shared" si="51"/>
        <v>366.92349038461538</v>
      </c>
      <c r="BK33" s="57">
        <f t="shared" si="52"/>
        <v>9.2517453400144233E-3</v>
      </c>
      <c r="BL33" s="55">
        <f t="shared" si="53"/>
        <v>5.2120557692307692</v>
      </c>
      <c r="BM33" s="55">
        <f t="shared" si="54"/>
        <v>268.92897307692306</v>
      </c>
      <c r="BN33" s="55">
        <f t="shared" si="55"/>
        <v>440.92016538461536</v>
      </c>
      <c r="BO33" s="57">
        <f t="shared" si="56"/>
        <v>1.1820860505856621E-2</v>
      </c>
      <c r="BP33" s="55">
        <f t="shared" si="57"/>
        <v>35.963682692307692</v>
      </c>
      <c r="BQ33" s="55">
        <f t="shared" si="58"/>
        <v>199.83344038461539</v>
      </c>
      <c r="BR33" s="55">
        <f t="shared" si="59"/>
        <v>427.77517499999999</v>
      </c>
      <c r="BS33" s="57">
        <f t="shared" si="60"/>
        <v>8.4071458079136296E-2</v>
      </c>
      <c r="BT33" s="55">
        <f t="shared" si="61"/>
        <v>59.575845098039217</v>
      </c>
      <c r="BU33" s="55">
        <f t="shared" si="62"/>
        <v>186.07748823529411</v>
      </c>
      <c r="BV33" s="55">
        <f t="shared" si="63"/>
        <v>436.12293137254903</v>
      </c>
      <c r="BW33" s="57">
        <f t="shared" si="64"/>
        <v>0.13660333087862278</v>
      </c>
      <c r="BX33" s="55">
        <f t="shared" si="65"/>
        <v>45.858158823529415</v>
      </c>
      <c r="BY33" s="55">
        <f t="shared" si="66"/>
        <v>115.85319411764706</v>
      </c>
      <c r="BZ33" s="55">
        <f t="shared" si="67"/>
        <v>162.41959921568628</v>
      </c>
      <c r="CA33" s="57">
        <f t="shared" si="68"/>
        <v>0.28234375066171502</v>
      </c>
      <c r="CB33" s="55">
        <f t="shared" si="69"/>
        <v>24.451503921568627</v>
      </c>
      <c r="CC33" s="55">
        <f t="shared" si="70"/>
        <v>267.02077607843137</v>
      </c>
      <c r="CD33" s="55">
        <f t="shared" si="71"/>
        <v>293.01805313725487</v>
      </c>
      <c r="CE33" s="57">
        <f t="shared" si="72"/>
        <v>8.3447090238208316E-2</v>
      </c>
      <c r="CF33" s="55">
        <f t="shared" si="73"/>
        <v>36.59228823529412</v>
      </c>
      <c r="CG33" s="55">
        <f t="shared" si="74"/>
        <v>304.52800980392158</v>
      </c>
      <c r="CH33" s="55">
        <f t="shared" si="75"/>
        <v>342.29852666666665</v>
      </c>
      <c r="CI33" s="57">
        <f t="shared" si="76"/>
        <v>0.10690168196641996</v>
      </c>
      <c r="CJ33" s="55" t="str">
        <f t="shared" si="77"/>
        <v/>
      </c>
      <c r="CK33" s="55" t="str">
        <f t="shared" si="78"/>
        <v/>
      </c>
      <c r="CL33" s="55" t="str">
        <f t="shared" si="79"/>
        <v/>
      </c>
      <c r="CM33" s="57" t="str">
        <f t="shared" si="80"/>
        <v/>
      </c>
      <c r="CN33" s="55" t="str">
        <f t="shared" si="81"/>
        <v/>
      </c>
      <c r="CO33" s="55" t="str">
        <f t="shared" si="82"/>
        <v/>
      </c>
      <c r="CP33" s="55" t="str">
        <f t="shared" si="83"/>
        <v/>
      </c>
      <c r="CQ33" s="57" t="str">
        <f t="shared" si="84"/>
        <v/>
      </c>
    </row>
    <row r="34" spans="3:95" x14ac:dyDescent="0.25">
      <c r="C34" t="s">
        <v>120</v>
      </c>
      <c r="D34" s="2" t="s">
        <v>119</v>
      </c>
      <c r="E34" s="2" t="s">
        <v>118</v>
      </c>
      <c r="F34">
        <v>0.8</v>
      </c>
      <c r="G34" t="s">
        <v>47</v>
      </c>
      <c r="H34" s="28">
        <v>0</v>
      </c>
      <c r="I34" s="28">
        <v>2000000</v>
      </c>
      <c r="J34" s="28">
        <v>2000000</v>
      </c>
      <c r="K34" s="4">
        <v>11000</v>
      </c>
      <c r="L34" s="28">
        <v>627300</v>
      </c>
      <c r="M34" s="28">
        <v>4400000</v>
      </c>
      <c r="N34" s="28">
        <v>5027300</v>
      </c>
      <c r="O34" s="5">
        <v>11000</v>
      </c>
      <c r="P34" s="28">
        <v>867100</v>
      </c>
      <c r="Q34" s="28">
        <v>3000000</v>
      </c>
      <c r="R34" s="28">
        <v>3867100</v>
      </c>
      <c r="S34" s="6">
        <v>10000</v>
      </c>
      <c r="T34" s="28">
        <v>274400</v>
      </c>
      <c r="U34" s="28">
        <v>2600000</v>
      </c>
      <c r="V34" s="28">
        <v>28744000</v>
      </c>
      <c r="W34" s="7">
        <f t="shared" si="85"/>
        <v>9400</v>
      </c>
      <c r="X34" s="28"/>
      <c r="Y34" s="28"/>
      <c r="Z34" s="28"/>
      <c r="AA34" s="9">
        <f t="shared" si="86"/>
        <v>9000</v>
      </c>
      <c r="AB34" s="28"/>
      <c r="AC34" s="28"/>
      <c r="AD34" s="28"/>
      <c r="AE34" s="11">
        <f t="shared" si="87"/>
        <v>8500</v>
      </c>
      <c r="AF34" s="28"/>
      <c r="AG34" s="28"/>
      <c r="AH34" s="28"/>
      <c r="AI34" s="17">
        <f t="shared" si="88"/>
        <v>8100</v>
      </c>
      <c r="AJ34" s="28"/>
      <c r="AK34" s="28"/>
      <c r="AL34" s="28"/>
      <c r="AM34" s="13">
        <f t="shared" si="89"/>
        <v>7700</v>
      </c>
      <c r="AN34" s="28"/>
      <c r="AO34" s="28"/>
      <c r="AP34" s="28"/>
      <c r="AQ34" s="15">
        <f t="shared" si="90"/>
        <v>7400</v>
      </c>
      <c r="AR34" s="28"/>
      <c r="AS34" s="28"/>
      <c r="AT34" s="28"/>
      <c r="AU34" s="14">
        <f t="shared" si="91"/>
        <v>7100</v>
      </c>
      <c r="AV34" s="28"/>
      <c r="AW34" s="28"/>
      <c r="AX34" s="28"/>
      <c r="AY34" s="16">
        <f t="shared" si="92"/>
        <v>6800</v>
      </c>
      <c r="AZ34" s="55">
        <f t="shared" si="41"/>
        <v>0</v>
      </c>
      <c r="BA34" s="55">
        <f t="shared" si="42"/>
        <v>181.81818181818181</v>
      </c>
      <c r="BB34" s="55">
        <f t="shared" si="43"/>
        <v>181.81818181818181</v>
      </c>
      <c r="BC34" s="57">
        <f t="shared" si="44"/>
        <v>0</v>
      </c>
      <c r="BD34" s="55">
        <f t="shared" si="45"/>
        <v>57.027272727272724</v>
      </c>
      <c r="BE34" s="55">
        <f t="shared" si="46"/>
        <v>400</v>
      </c>
      <c r="BF34" s="55">
        <f t="shared" si="47"/>
        <v>457.0272727272727</v>
      </c>
      <c r="BG34" s="57">
        <f t="shared" si="48"/>
        <v>0.12477870825293895</v>
      </c>
      <c r="BH34" s="55">
        <f t="shared" si="49"/>
        <v>86.71</v>
      </c>
      <c r="BI34" s="55">
        <f t="shared" si="50"/>
        <v>300</v>
      </c>
      <c r="BJ34" s="55">
        <f t="shared" si="51"/>
        <v>386.71</v>
      </c>
      <c r="BK34" s="57">
        <f t="shared" si="52"/>
        <v>0.22422487135062449</v>
      </c>
      <c r="BL34" s="55">
        <f t="shared" si="53"/>
        <v>29.191489361702128</v>
      </c>
      <c r="BM34" s="55">
        <f t="shared" si="54"/>
        <v>276.59574468085106</v>
      </c>
      <c r="BN34" s="55">
        <f t="shared" si="55"/>
        <v>3057.872340425532</v>
      </c>
      <c r="BO34" s="57">
        <f t="shared" si="56"/>
        <v>9.5463401057612023E-3</v>
      </c>
      <c r="BP34" s="55" t="str">
        <f t="shared" si="57"/>
        <v/>
      </c>
      <c r="BQ34" s="55" t="str">
        <f t="shared" si="58"/>
        <v/>
      </c>
      <c r="BR34" s="55" t="str">
        <f t="shared" si="59"/>
        <v/>
      </c>
      <c r="BS34" s="57" t="str">
        <f t="shared" si="60"/>
        <v/>
      </c>
      <c r="BT34" s="55" t="str">
        <f t="shared" si="61"/>
        <v/>
      </c>
      <c r="BU34" s="55" t="str">
        <f t="shared" si="62"/>
        <v/>
      </c>
      <c r="BV34" s="55" t="str">
        <f t="shared" si="63"/>
        <v/>
      </c>
      <c r="BW34" s="57" t="str">
        <f t="shared" si="64"/>
        <v/>
      </c>
      <c r="BX34" s="55" t="str">
        <f t="shared" si="65"/>
        <v/>
      </c>
      <c r="BY34" s="55" t="str">
        <f t="shared" si="66"/>
        <v/>
      </c>
      <c r="BZ34" s="55" t="str">
        <f t="shared" si="67"/>
        <v/>
      </c>
      <c r="CA34" s="57" t="str">
        <f t="shared" si="68"/>
        <v/>
      </c>
      <c r="CB34" s="55" t="str">
        <f t="shared" si="69"/>
        <v/>
      </c>
      <c r="CC34" s="55" t="str">
        <f t="shared" si="70"/>
        <v/>
      </c>
      <c r="CD34" s="55" t="str">
        <f t="shared" si="71"/>
        <v/>
      </c>
      <c r="CE34" s="57" t="str">
        <f t="shared" si="72"/>
        <v/>
      </c>
      <c r="CF34" s="55" t="str">
        <f t="shared" si="73"/>
        <v/>
      </c>
      <c r="CG34" s="55" t="str">
        <f t="shared" si="74"/>
        <v/>
      </c>
      <c r="CH34" s="55" t="str">
        <f t="shared" si="75"/>
        <v/>
      </c>
      <c r="CI34" s="57" t="str">
        <f t="shared" si="76"/>
        <v/>
      </c>
      <c r="CJ34" s="55" t="str">
        <f t="shared" si="77"/>
        <v/>
      </c>
      <c r="CK34" s="55" t="str">
        <f t="shared" si="78"/>
        <v/>
      </c>
      <c r="CL34" s="55" t="str">
        <f t="shared" si="79"/>
        <v/>
      </c>
      <c r="CM34" s="57" t="str">
        <f t="shared" si="80"/>
        <v/>
      </c>
      <c r="CN34" s="55" t="str">
        <f t="shared" si="81"/>
        <v/>
      </c>
      <c r="CO34" s="55" t="str">
        <f t="shared" si="82"/>
        <v/>
      </c>
      <c r="CP34" s="55" t="str">
        <f t="shared" si="83"/>
        <v/>
      </c>
      <c r="CQ34" s="57" t="str">
        <f t="shared" si="84"/>
        <v/>
      </c>
    </row>
    <row r="35" spans="3:95" x14ac:dyDescent="0.25">
      <c r="C35" t="s">
        <v>84</v>
      </c>
      <c r="D35" s="2" t="s">
        <v>111</v>
      </c>
      <c r="E35" s="2" t="s">
        <v>10</v>
      </c>
      <c r="F35">
        <v>0.9</v>
      </c>
      <c r="G35" t="s">
        <v>51</v>
      </c>
      <c r="H35" s="28"/>
      <c r="I35" s="28"/>
      <c r="J35" s="28"/>
      <c r="K35" s="4">
        <v>81000</v>
      </c>
      <c r="L35" s="28"/>
      <c r="M35" s="28"/>
      <c r="N35" s="28"/>
      <c r="O35" s="5">
        <v>80000</v>
      </c>
      <c r="P35" s="28"/>
      <c r="Q35" s="28"/>
      <c r="R35" s="28"/>
      <c r="S35" s="6">
        <v>78000</v>
      </c>
      <c r="T35" s="27">
        <v>9262504</v>
      </c>
      <c r="U35" s="27">
        <v>20711558.199999999</v>
      </c>
      <c r="V35" s="27">
        <v>40729788.159999996</v>
      </c>
      <c r="W35" s="7">
        <f t="shared" si="85"/>
        <v>77000</v>
      </c>
      <c r="X35" s="27">
        <v>3972430</v>
      </c>
      <c r="Y35" s="27">
        <v>13081145.08</v>
      </c>
      <c r="Z35" s="27">
        <v>17053575.079999998</v>
      </c>
      <c r="AA35" s="9">
        <f t="shared" si="86"/>
        <v>75000</v>
      </c>
      <c r="AB35" s="27">
        <v>5671243</v>
      </c>
      <c r="AC35" s="27">
        <v>11354911.43</v>
      </c>
      <c r="AD35" s="27">
        <v>17026154.43</v>
      </c>
      <c r="AE35" s="11">
        <f t="shared" si="87"/>
        <v>74000</v>
      </c>
      <c r="AF35" s="27">
        <v>10422341</v>
      </c>
      <c r="AG35" s="27">
        <v>8695132.1290000007</v>
      </c>
      <c r="AH35" s="27">
        <v>19117473.129000001</v>
      </c>
      <c r="AI35" s="17">
        <f t="shared" si="88"/>
        <v>73000</v>
      </c>
      <c r="AJ35" s="27">
        <v>12235681</v>
      </c>
      <c r="AK35" s="27">
        <v>14552900</v>
      </c>
      <c r="AL35" s="27">
        <v>26788581</v>
      </c>
      <c r="AM35" s="13">
        <f t="shared" si="89"/>
        <v>73000</v>
      </c>
      <c r="AN35" s="27">
        <v>14743318</v>
      </c>
      <c r="AO35" s="27">
        <v>6230084.2309999997</v>
      </c>
      <c r="AP35" s="27">
        <v>20973402.230999999</v>
      </c>
      <c r="AQ35" s="15">
        <f t="shared" si="90"/>
        <v>72000</v>
      </c>
      <c r="AR35" s="27">
        <v>37153479</v>
      </c>
      <c r="AS35" s="27">
        <v>28797827.120000001</v>
      </c>
      <c r="AT35" s="27">
        <v>89156187.780000001</v>
      </c>
      <c r="AU35" s="14">
        <f t="shared" si="91"/>
        <v>72000</v>
      </c>
      <c r="AV35" s="27">
        <v>40931323</v>
      </c>
      <c r="AW35" s="27">
        <v>31159244.120000001</v>
      </c>
      <c r="AX35" s="27">
        <v>97118276.620000005</v>
      </c>
      <c r="AY35" s="16">
        <f t="shared" si="92"/>
        <v>72000</v>
      </c>
      <c r="AZ35" s="55" t="str">
        <f t="shared" si="41"/>
        <v/>
      </c>
      <c r="BA35" s="55" t="str">
        <f t="shared" si="42"/>
        <v/>
      </c>
      <c r="BB35" s="55" t="str">
        <f t="shared" si="43"/>
        <v/>
      </c>
      <c r="BC35" s="57" t="str">
        <f t="shared" si="44"/>
        <v/>
      </c>
      <c r="BD35" s="55" t="str">
        <f t="shared" si="45"/>
        <v/>
      </c>
      <c r="BE35" s="55" t="str">
        <f t="shared" si="46"/>
        <v/>
      </c>
      <c r="BF35" s="55" t="str">
        <f t="shared" si="47"/>
        <v/>
      </c>
      <c r="BG35" s="57" t="str">
        <f t="shared" si="48"/>
        <v/>
      </c>
      <c r="BH35" s="55" t="str">
        <f t="shared" si="49"/>
        <v/>
      </c>
      <c r="BI35" s="55" t="str">
        <f t="shared" si="50"/>
        <v/>
      </c>
      <c r="BJ35" s="55" t="str">
        <f t="shared" si="51"/>
        <v/>
      </c>
      <c r="BK35" s="57" t="str">
        <f t="shared" si="52"/>
        <v/>
      </c>
      <c r="BL35" s="55">
        <f t="shared" si="53"/>
        <v>120.29225974025974</v>
      </c>
      <c r="BM35" s="55">
        <f t="shared" si="54"/>
        <v>268.98127532467532</v>
      </c>
      <c r="BN35" s="55">
        <f t="shared" si="55"/>
        <v>528.95828779220778</v>
      </c>
      <c r="BO35" s="57">
        <f t="shared" si="56"/>
        <v>0.22741350786343004</v>
      </c>
      <c r="BP35" s="55">
        <f t="shared" si="57"/>
        <v>52.965733333333333</v>
      </c>
      <c r="BQ35" s="55">
        <f t="shared" si="58"/>
        <v>174.41526773333334</v>
      </c>
      <c r="BR35" s="55">
        <f t="shared" si="59"/>
        <v>227.38100106666664</v>
      </c>
      <c r="BS35" s="57">
        <f t="shared" si="60"/>
        <v>0.23293825378930461</v>
      </c>
      <c r="BT35" s="55">
        <f t="shared" si="61"/>
        <v>76.638418918918916</v>
      </c>
      <c r="BU35" s="55">
        <f t="shared" si="62"/>
        <v>153.44474905405406</v>
      </c>
      <c r="BV35" s="55">
        <f t="shared" si="63"/>
        <v>230.08316797297297</v>
      </c>
      <c r="BW35" s="57">
        <f t="shared" si="64"/>
        <v>0.33309007170798932</v>
      </c>
      <c r="BX35" s="55">
        <f t="shared" si="65"/>
        <v>142.77179452054796</v>
      </c>
      <c r="BY35" s="55">
        <f t="shared" si="66"/>
        <v>119.11139902739727</v>
      </c>
      <c r="BZ35" s="55">
        <f t="shared" si="67"/>
        <v>261.88319354794521</v>
      </c>
      <c r="CA35" s="57">
        <f t="shared" si="68"/>
        <v>0.54517356607081968</v>
      </c>
      <c r="CB35" s="55">
        <f t="shared" si="69"/>
        <v>167.61206849315067</v>
      </c>
      <c r="CC35" s="55">
        <f t="shared" si="70"/>
        <v>199.35479452054796</v>
      </c>
      <c r="CD35" s="55">
        <f t="shared" si="71"/>
        <v>366.96686301369863</v>
      </c>
      <c r="CE35" s="57">
        <f t="shared" si="72"/>
        <v>0.45674987413480389</v>
      </c>
      <c r="CF35" s="55">
        <f t="shared" si="73"/>
        <v>204.76830555555554</v>
      </c>
      <c r="CG35" s="55">
        <f t="shared" si="74"/>
        <v>86.528947652777774</v>
      </c>
      <c r="CH35" s="55">
        <f t="shared" si="75"/>
        <v>291.2972532083333</v>
      </c>
      <c r="CI35" s="57">
        <f t="shared" si="76"/>
        <v>0.70295309447736876</v>
      </c>
      <c r="CJ35" s="55">
        <f t="shared" si="77"/>
        <v>516.02054166666665</v>
      </c>
      <c r="CK35" s="55">
        <f t="shared" si="78"/>
        <v>399.96982111111112</v>
      </c>
      <c r="CL35" s="55">
        <f t="shared" si="79"/>
        <v>1238.2803858333334</v>
      </c>
      <c r="CM35" s="57">
        <f t="shared" si="80"/>
        <v>0.41672350428081523</v>
      </c>
      <c r="CN35" s="55">
        <f t="shared" si="81"/>
        <v>568.49059722222228</v>
      </c>
      <c r="CO35" s="55">
        <f t="shared" si="82"/>
        <v>432.76727944444445</v>
      </c>
      <c r="CP35" s="55">
        <f t="shared" si="83"/>
        <v>1348.8649530555556</v>
      </c>
      <c r="CQ35" s="57">
        <f t="shared" si="84"/>
        <v>0.42145849807605457</v>
      </c>
    </row>
    <row r="36" spans="3:95" x14ac:dyDescent="0.25">
      <c r="C36" t="s">
        <v>84</v>
      </c>
      <c r="D36" s="2" t="s">
        <v>152</v>
      </c>
      <c r="E36" s="2" t="s">
        <v>151</v>
      </c>
      <c r="F36">
        <v>0.4</v>
      </c>
      <c r="G36" t="s">
        <v>51</v>
      </c>
      <c r="H36" s="28"/>
      <c r="I36" s="28"/>
      <c r="J36" s="28"/>
      <c r="K36" s="4">
        <v>32000</v>
      </c>
      <c r="L36" s="27">
        <v>24270868</v>
      </c>
      <c r="M36" s="27">
        <v>2975539.57</v>
      </c>
      <c r="N36" s="27">
        <v>28641874.300000001</v>
      </c>
      <c r="O36" s="5">
        <v>34000</v>
      </c>
      <c r="P36" s="28"/>
      <c r="Q36" s="28"/>
      <c r="R36" s="28"/>
      <c r="S36" s="6">
        <v>35000</v>
      </c>
      <c r="T36" s="28"/>
      <c r="U36" s="28"/>
      <c r="V36" s="28"/>
      <c r="W36" s="7">
        <f t="shared" si="85"/>
        <v>36000</v>
      </c>
      <c r="X36" s="28"/>
      <c r="Y36" s="28"/>
      <c r="Z36" s="28"/>
      <c r="AA36" s="9">
        <f t="shared" si="86"/>
        <v>38000</v>
      </c>
      <c r="AB36" s="27">
        <v>6645825</v>
      </c>
      <c r="AC36" s="27">
        <v>6584696.2199999997</v>
      </c>
      <c r="AD36" s="27">
        <v>13230521.220000001</v>
      </c>
      <c r="AE36" s="11">
        <f t="shared" si="87"/>
        <v>39000</v>
      </c>
      <c r="AF36" s="28"/>
      <c r="AG36" s="28"/>
      <c r="AH36" s="28"/>
      <c r="AI36" s="17">
        <f t="shared" si="88"/>
        <v>40000</v>
      </c>
      <c r="AJ36" s="28"/>
      <c r="AK36" s="28"/>
      <c r="AL36" s="28"/>
      <c r="AM36" s="13">
        <f t="shared" si="89"/>
        <v>42000</v>
      </c>
      <c r="AN36" s="27">
        <v>24904746</v>
      </c>
      <c r="AO36" s="27">
        <v>0</v>
      </c>
      <c r="AP36" s="27">
        <v>24904746</v>
      </c>
      <c r="AQ36" s="15">
        <f t="shared" si="90"/>
        <v>44000</v>
      </c>
      <c r="AR36" s="27">
        <v>14807266</v>
      </c>
      <c r="AS36" s="27">
        <v>501000</v>
      </c>
      <c r="AT36" s="27">
        <v>15614260</v>
      </c>
      <c r="AU36" s="14">
        <f t="shared" si="91"/>
        <v>46000</v>
      </c>
      <c r="AV36" s="27">
        <v>15959367</v>
      </c>
      <c r="AW36" s="27">
        <v>0</v>
      </c>
      <c r="AX36" s="27">
        <v>15959367</v>
      </c>
      <c r="AY36" s="16">
        <f t="shared" si="92"/>
        <v>47000</v>
      </c>
      <c r="AZ36" s="55" t="str">
        <f t="shared" si="41"/>
        <v/>
      </c>
      <c r="BA36" s="55" t="str">
        <f t="shared" si="42"/>
        <v/>
      </c>
      <c r="BB36" s="55" t="str">
        <f t="shared" si="43"/>
        <v/>
      </c>
      <c r="BC36" s="57" t="str">
        <f t="shared" si="44"/>
        <v/>
      </c>
      <c r="BD36" s="55">
        <f t="shared" si="45"/>
        <v>713.84905882352939</v>
      </c>
      <c r="BE36" s="55">
        <f t="shared" si="46"/>
        <v>87.515869705882352</v>
      </c>
      <c r="BF36" s="55">
        <f t="shared" si="47"/>
        <v>842.40806764705883</v>
      </c>
      <c r="BG36" s="57">
        <f t="shared" si="48"/>
        <v>0.84739105219800503</v>
      </c>
      <c r="BH36" s="55" t="str">
        <f t="shared" si="49"/>
        <v/>
      </c>
      <c r="BI36" s="55" t="str">
        <f t="shared" si="50"/>
        <v/>
      </c>
      <c r="BJ36" s="55" t="str">
        <f t="shared" si="51"/>
        <v/>
      </c>
      <c r="BK36" s="57" t="str">
        <f t="shared" si="52"/>
        <v/>
      </c>
      <c r="BL36" s="55" t="str">
        <f t="shared" si="53"/>
        <v/>
      </c>
      <c r="BM36" s="55" t="str">
        <f t="shared" si="54"/>
        <v/>
      </c>
      <c r="BN36" s="55" t="str">
        <f t="shared" si="55"/>
        <v/>
      </c>
      <c r="BO36" s="57" t="str">
        <f t="shared" si="56"/>
        <v/>
      </c>
      <c r="BP36" s="55" t="str">
        <f t="shared" si="57"/>
        <v/>
      </c>
      <c r="BQ36" s="55" t="str">
        <f t="shared" si="58"/>
        <v/>
      </c>
      <c r="BR36" s="55" t="str">
        <f t="shared" si="59"/>
        <v/>
      </c>
      <c r="BS36" s="57" t="str">
        <f t="shared" si="60"/>
        <v/>
      </c>
      <c r="BT36" s="55">
        <f t="shared" si="61"/>
        <v>170.40576923076924</v>
      </c>
      <c r="BU36" s="55">
        <f t="shared" si="62"/>
        <v>168.83836461538462</v>
      </c>
      <c r="BV36" s="55">
        <f t="shared" si="63"/>
        <v>339.24413384615389</v>
      </c>
      <c r="BW36" s="57">
        <f t="shared" si="64"/>
        <v>0.50231014254780804</v>
      </c>
      <c r="BX36" s="55" t="str">
        <f t="shared" si="65"/>
        <v/>
      </c>
      <c r="BY36" s="55" t="str">
        <f t="shared" si="66"/>
        <v/>
      </c>
      <c r="BZ36" s="55" t="str">
        <f t="shared" si="67"/>
        <v/>
      </c>
      <c r="CA36" s="57" t="str">
        <f t="shared" si="68"/>
        <v/>
      </c>
      <c r="CB36" s="55" t="str">
        <f t="shared" si="69"/>
        <v/>
      </c>
      <c r="CC36" s="55" t="str">
        <f t="shared" si="70"/>
        <v/>
      </c>
      <c r="CD36" s="55" t="str">
        <f t="shared" si="71"/>
        <v/>
      </c>
      <c r="CE36" s="57" t="str">
        <f t="shared" si="72"/>
        <v/>
      </c>
      <c r="CF36" s="55">
        <f t="shared" si="73"/>
        <v>566.0169545454545</v>
      </c>
      <c r="CG36" s="55">
        <f t="shared" si="74"/>
        <v>0</v>
      </c>
      <c r="CH36" s="55">
        <f t="shared" si="75"/>
        <v>566.0169545454545</v>
      </c>
      <c r="CI36" s="57">
        <f t="shared" si="76"/>
        <v>1</v>
      </c>
      <c r="CJ36" s="55">
        <f t="shared" si="77"/>
        <v>321.89708695652172</v>
      </c>
      <c r="CK36" s="55">
        <f t="shared" si="78"/>
        <v>10.891304347826088</v>
      </c>
      <c r="CL36" s="55">
        <f t="shared" si="79"/>
        <v>339.44043478260869</v>
      </c>
      <c r="CM36" s="57">
        <f t="shared" si="80"/>
        <v>0.94831685907625463</v>
      </c>
      <c r="CN36" s="55">
        <f t="shared" si="81"/>
        <v>339.56099999999998</v>
      </c>
      <c r="CO36" s="55">
        <f t="shared" si="82"/>
        <v>0</v>
      </c>
      <c r="CP36" s="55">
        <f t="shared" si="83"/>
        <v>339.56099999999998</v>
      </c>
      <c r="CQ36" s="57">
        <f t="shared" si="84"/>
        <v>1</v>
      </c>
    </row>
    <row r="37" spans="3:95" x14ac:dyDescent="0.25">
      <c r="C37" t="s">
        <v>84</v>
      </c>
      <c r="D37" s="2" t="s">
        <v>141</v>
      </c>
      <c r="E37" s="2" t="s">
        <v>140</v>
      </c>
      <c r="F37">
        <v>0.5</v>
      </c>
      <c r="G37" t="s">
        <v>47</v>
      </c>
      <c r="H37" s="28"/>
      <c r="I37" s="28"/>
      <c r="J37" s="28"/>
      <c r="K37" s="4">
        <v>26000</v>
      </c>
      <c r="L37" s="27">
        <v>37297450</v>
      </c>
      <c r="M37" s="27">
        <v>11455432</v>
      </c>
      <c r="N37" s="27">
        <v>49857063</v>
      </c>
      <c r="O37" s="5">
        <v>27000</v>
      </c>
      <c r="P37" s="28"/>
      <c r="Q37" s="28"/>
      <c r="R37" s="28"/>
      <c r="S37" s="6">
        <v>27000</v>
      </c>
      <c r="T37" s="27">
        <v>41243741</v>
      </c>
      <c r="U37" s="27">
        <v>13976689</v>
      </c>
      <c r="V37" s="27">
        <v>59224233</v>
      </c>
      <c r="W37" s="7">
        <f t="shared" si="85"/>
        <v>28000</v>
      </c>
      <c r="X37" s="27">
        <v>46595135</v>
      </c>
      <c r="Y37" s="27">
        <v>13764792</v>
      </c>
      <c r="Z37" s="27">
        <v>62305782</v>
      </c>
      <c r="AA37" s="9">
        <f t="shared" si="86"/>
        <v>28000</v>
      </c>
      <c r="AB37" s="27">
        <v>45120439</v>
      </c>
      <c r="AC37" s="27">
        <v>14771149</v>
      </c>
      <c r="AD37" s="27">
        <v>68138036</v>
      </c>
      <c r="AE37" s="11">
        <f t="shared" si="87"/>
        <v>28000</v>
      </c>
      <c r="AF37" s="27">
        <v>54199144</v>
      </c>
      <c r="AG37" s="27">
        <v>12335447</v>
      </c>
      <c r="AH37" s="27">
        <v>69971303</v>
      </c>
      <c r="AI37" s="17">
        <f t="shared" si="88"/>
        <v>28000</v>
      </c>
      <c r="AJ37" s="28"/>
      <c r="AK37" s="28"/>
      <c r="AL37" s="28"/>
      <c r="AM37" s="13">
        <f t="shared" si="89"/>
        <v>28000</v>
      </c>
      <c r="AN37" s="27">
        <v>48152828</v>
      </c>
      <c r="AO37" s="27">
        <v>8592844</v>
      </c>
      <c r="AP37" s="27">
        <v>60112211</v>
      </c>
      <c r="AQ37" s="15">
        <f t="shared" si="90"/>
        <v>28000</v>
      </c>
      <c r="AR37" s="27">
        <v>36850429</v>
      </c>
      <c r="AS37" s="27">
        <v>9243717</v>
      </c>
      <c r="AT37" s="27">
        <v>49288264</v>
      </c>
      <c r="AU37" s="14">
        <f t="shared" si="91"/>
        <v>27000</v>
      </c>
      <c r="AV37" s="27">
        <v>33288506</v>
      </c>
      <c r="AW37" s="27">
        <v>9764012</v>
      </c>
      <c r="AX37" s="27">
        <v>46000846</v>
      </c>
      <c r="AY37" s="16">
        <f t="shared" si="92"/>
        <v>27000</v>
      </c>
      <c r="AZ37" s="55" t="str">
        <f t="shared" si="41"/>
        <v/>
      </c>
      <c r="BA37" s="55" t="str">
        <f t="shared" si="42"/>
        <v/>
      </c>
      <c r="BB37" s="55" t="str">
        <f t="shared" si="43"/>
        <v/>
      </c>
      <c r="BC37" s="57" t="str">
        <f t="shared" si="44"/>
        <v/>
      </c>
      <c r="BD37" s="55">
        <f t="shared" si="45"/>
        <v>1381.3870370370371</v>
      </c>
      <c r="BE37" s="55">
        <f t="shared" si="46"/>
        <v>424.27525925925926</v>
      </c>
      <c r="BF37" s="55">
        <f t="shared" si="47"/>
        <v>1846.5578888888888</v>
      </c>
      <c r="BG37" s="57">
        <f t="shared" si="48"/>
        <v>0.748087587911065</v>
      </c>
      <c r="BH37" s="55" t="str">
        <f t="shared" si="49"/>
        <v/>
      </c>
      <c r="BI37" s="55" t="str">
        <f t="shared" si="50"/>
        <v/>
      </c>
      <c r="BJ37" s="55" t="str">
        <f t="shared" si="51"/>
        <v/>
      </c>
      <c r="BK37" s="57" t="str">
        <f t="shared" si="52"/>
        <v/>
      </c>
      <c r="BL37" s="55">
        <f t="shared" si="53"/>
        <v>1472.9907499999999</v>
      </c>
      <c r="BM37" s="55">
        <f t="shared" si="54"/>
        <v>499.16746428571429</v>
      </c>
      <c r="BN37" s="55">
        <f t="shared" si="55"/>
        <v>2115.1511785714288</v>
      </c>
      <c r="BO37" s="57">
        <f t="shared" si="56"/>
        <v>0.69639974906893254</v>
      </c>
      <c r="BP37" s="55">
        <f t="shared" si="57"/>
        <v>1664.1119642857143</v>
      </c>
      <c r="BQ37" s="55">
        <f t="shared" si="58"/>
        <v>491.5997142857143</v>
      </c>
      <c r="BR37" s="55">
        <f t="shared" si="59"/>
        <v>2225.2064999999998</v>
      </c>
      <c r="BS37" s="57">
        <f t="shared" si="60"/>
        <v>0.74784608272792408</v>
      </c>
      <c r="BT37" s="55">
        <f t="shared" si="61"/>
        <v>1611.44425</v>
      </c>
      <c r="BU37" s="55">
        <f t="shared" si="62"/>
        <v>527.54103571428573</v>
      </c>
      <c r="BV37" s="55">
        <f t="shared" si="63"/>
        <v>2433.5012857142856</v>
      </c>
      <c r="BW37" s="57">
        <f t="shared" si="64"/>
        <v>0.66219165753471387</v>
      </c>
      <c r="BX37" s="55">
        <f t="shared" si="65"/>
        <v>1935.6837142857144</v>
      </c>
      <c r="BY37" s="55">
        <f t="shared" si="66"/>
        <v>440.55167857142857</v>
      </c>
      <c r="BZ37" s="55">
        <f t="shared" si="67"/>
        <v>2498.9751071428573</v>
      </c>
      <c r="CA37" s="57">
        <f t="shared" si="68"/>
        <v>0.77459103484181224</v>
      </c>
      <c r="CB37" s="55" t="str">
        <f t="shared" si="69"/>
        <v/>
      </c>
      <c r="CC37" s="55" t="str">
        <f t="shared" si="70"/>
        <v/>
      </c>
      <c r="CD37" s="55" t="str">
        <f t="shared" si="71"/>
        <v/>
      </c>
      <c r="CE37" s="57" t="str">
        <f t="shared" si="72"/>
        <v/>
      </c>
      <c r="CF37" s="55">
        <f t="shared" si="73"/>
        <v>1719.7438571428572</v>
      </c>
      <c r="CG37" s="55">
        <f t="shared" si="74"/>
        <v>306.88728571428572</v>
      </c>
      <c r="CH37" s="55">
        <f t="shared" si="75"/>
        <v>2146.8646785714286</v>
      </c>
      <c r="CI37" s="57">
        <f t="shared" si="76"/>
        <v>0.80104902479797324</v>
      </c>
      <c r="CJ37" s="55">
        <f t="shared" si="77"/>
        <v>1364.8307037037036</v>
      </c>
      <c r="CK37" s="55">
        <f t="shared" si="78"/>
        <v>342.35988888888886</v>
      </c>
      <c r="CL37" s="55">
        <f t="shared" si="79"/>
        <v>1825.4912592592593</v>
      </c>
      <c r="CM37" s="57">
        <f t="shared" si="80"/>
        <v>0.74765118528013075</v>
      </c>
      <c r="CN37" s="55">
        <f t="shared" si="81"/>
        <v>1232.9076296296296</v>
      </c>
      <c r="CO37" s="55">
        <f t="shared" si="82"/>
        <v>361.63007407407406</v>
      </c>
      <c r="CP37" s="55">
        <f t="shared" si="83"/>
        <v>1703.735037037037</v>
      </c>
      <c r="CQ37" s="57">
        <f t="shared" si="84"/>
        <v>0.72364986504813411</v>
      </c>
    </row>
    <row r="38" spans="3:95" x14ac:dyDescent="0.25">
      <c r="C38" t="s">
        <v>48</v>
      </c>
      <c r="D38" s="2" t="s">
        <v>60</v>
      </c>
      <c r="E38" s="2" t="s">
        <v>59</v>
      </c>
      <c r="F38">
        <v>7.2</v>
      </c>
      <c r="G38" t="s">
        <v>51</v>
      </c>
      <c r="H38" s="28">
        <v>918700</v>
      </c>
      <c r="I38" s="28">
        <v>1943600</v>
      </c>
      <c r="J38" s="28">
        <v>2862300</v>
      </c>
      <c r="K38" s="4">
        <v>31000</v>
      </c>
      <c r="L38" s="28" t="s">
        <v>243</v>
      </c>
      <c r="M38" s="28"/>
      <c r="N38" s="28" t="s">
        <v>243</v>
      </c>
      <c r="O38" s="5">
        <v>34000</v>
      </c>
      <c r="P38" s="28"/>
      <c r="Q38" s="28"/>
      <c r="R38" s="28"/>
      <c r="S38" s="6">
        <v>37000</v>
      </c>
      <c r="T38" s="28">
        <v>1700000</v>
      </c>
      <c r="U38" s="28"/>
      <c r="V38" s="28">
        <v>2378000</v>
      </c>
      <c r="W38" s="7">
        <f t="shared" si="85"/>
        <v>41000</v>
      </c>
      <c r="X38" s="28">
        <v>7800000</v>
      </c>
      <c r="Y38" s="28"/>
      <c r="Z38" s="28">
        <v>8672000</v>
      </c>
      <c r="AA38" s="9">
        <f t="shared" si="86"/>
        <v>44000</v>
      </c>
      <c r="AB38" s="28"/>
      <c r="AC38" s="28"/>
      <c r="AD38" s="28"/>
      <c r="AE38" s="11">
        <f t="shared" si="87"/>
        <v>47000</v>
      </c>
      <c r="AF38" s="28"/>
      <c r="AG38" s="28"/>
      <c r="AH38" s="28"/>
      <c r="AI38" s="17">
        <f t="shared" si="88"/>
        <v>51000</v>
      </c>
      <c r="AJ38" s="28"/>
      <c r="AK38" s="28"/>
      <c r="AL38" s="28"/>
      <c r="AM38" s="13">
        <f t="shared" si="89"/>
        <v>55000</v>
      </c>
      <c r="AN38" s="28"/>
      <c r="AO38" s="28"/>
      <c r="AP38" s="28"/>
      <c r="AQ38" s="15">
        <f t="shared" si="90"/>
        <v>58000</v>
      </c>
      <c r="AR38" s="28"/>
      <c r="AS38" s="28"/>
      <c r="AT38" s="28"/>
      <c r="AU38" s="14">
        <f t="shared" si="91"/>
        <v>61000</v>
      </c>
      <c r="AV38" s="28"/>
      <c r="AW38" s="28"/>
      <c r="AX38" s="28"/>
      <c r="AY38" s="16">
        <f t="shared" si="92"/>
        <v>65000</v>
      </c>
      <c r="AZ38" s="55">
        <f t="shared" si="41"/>
        <v>29.635483870967743</v>
      </c>
      <c r="BA38" s="55">
        <f t="shared" si="42"/>
        <v>62.696774193548386</v>
      </c>
      <c r="BB38" s="55">
        <f t="shared" si="43"/>
        <v>92.332258064516125</v>
      </c>
      <c r="BC38" s="57">
        <f t="shared" si="44"/>
        <v>0.32096565698913465</v>
      </c>
      <c r="BD38" s="55" t="str">
        <f t="shared" si="45"/>
        <v/>
      </c>
      <c r="BE38" s="55" t="str">
        <f t="shared" si="46"/>
        <v/>
      </c>
      <c r="BF38" s="55" t="str">
        <f t="shared" si="47"/>
        <v/>
      </c>
      <c r="BG38" s="57" t="str">
        <f t="shared" si="48"/>
        <v/>
      </c>
      <c r="BH38" s="55" t="str">
        <f t="shared" si="49"/>
        <v/>
      </c>
      <c r="BI38" s="55" t="str">
        <f t="shared" si="50"/>
        <v/>
      </c>
      <c r="BJ38" s="55" t="str">
        <f t="shared" si="51"/>
        <v/>
      </c>
      <c r="BK38" s="57" t="str">
        <f t="shared" si="52"/>
        <v/>
      </c>
      <c r="BL38" s="55">
        <f t="shared" si="53"/>
        <v>41.463414634146339</v>
      </c>
      <c r="BM38" s="55" t="str">
        <f t="shared" si="54"/>
        <v/>
      </c>
      <c r="BN38" s="55">
        <f t="shared" si="55"/>
        <v>58</v>
      </c>
      <c r="BO38" s="57">
        <f t="shared" si="56"/>
        <v>0.71488645920941962</v>
      </c>
      <c r="BP38" s="55">
        <f t="shared" si="57"/>
        <v>177.27272727272728</v>
      </c>
      <c r="BQ38" s="55" t="str">
        <f t="shared" si="58"/>
        <v/>
      </c>
      <c r="BR38" s="55">
        <f t="shared" si="59"/>
        <v>197.09090909090909</v>
      </c>
      <c r="BS38" s="57">
        <f t="shared" si="60"/>
        <v>0.89944649446494462</v>
      </c>
      <c r="BT38" s="55" t="str">
        <f t="shared" si="61"/>
        <v/>
      </c>
      <c r="BU38" s="55" t="str">
        <f t="shared" si="62"/>
        <v/>
      </c>
      <c r="BV38" s="55" t="str">
        <f t="shared" si="63"/>
        <v/>
      </c>
      <c r="BW38" s="57" t="str">
        <f t="shared" si="64"/>
        <v/>
      </c>
      <c r="BX38" s="55" t="str">
        <f t="shared" si="65"/>
        <v/>
      </c>
      <c r="BY38" s="55" t="str">
        <f t="shared" si="66"/>
        <v/>
      </c>
      <c r="BZ38" s="55" t="str">
        <f t="shared" si="67"/>
        <v/>
      </c>
      <c r="CA38" s="57" t="str">
        <f t="shared" si="68"/>
        <v/>
      </c>
      <c r="CB38" s="55" t="str">
        <f t="shared" si="69"/>
        <v/>
      </c>
      <c r="CC38" s="55" t="str">
        <f t="shared" si="70"/>
        <v/>
      </c>
      <c r="CD38" s="55" t="str">
        <f t="shared" si="71"/>
        <v/>
      </c>
      <c r="CE38" s="57" t="str">
        <f t="shared" si="72"/>
        <v/>
      </c>
      <c r="CF38" s="55" t="str">
        <f t="shared" si="73"/>
        <v/>
      </c>
      <c r="CG38" s="55" t="str">
        <f t="shared" si="74"/>
        <v/>
      </c>
      <c r="CH38" s="55" t="str">
        <f t="shared" si="75"/>
        <v/>
      </c>
      <c r="CI38" s="57" t="str">
        <f t="shared" si="76"/>
        <v/>
      </c>
      <c r="CJ38" s="55" t="str">
        <f t="shared" si="77"/>
        <v/>
      </c>
      <c r="CK38" s="55" t="str">
        <f t="shared" si="78"/>
        <v/>
      </c>
      <c r="CL38" s="55" t="str">
        <f t="shared" si="79"/>
        <v/>
      </c>
      <c r="CM38" s="57" t="str">
        <f t="shared" si="80"/>
        <v/>
      </c>
      <c r="CN38" s="55" t="str">
        <f t="shared" si="81"/>
        <v/>
      </c>
      <c r="CO38" s="55" t="str">
        <f t="shared" si="82"/>
        <v/>
      </c>
      <c r="CP38" s="55" t="str">
        <f t="shared" si="83"/>
        <v/>
      </c>
      <c r="CQ38" s="57" t="str">
        <f t="shared" si="84"/>
        <v/>
      </c>
    </row>
    <row r="39" spans="3:95" x14ac:dyDescent="0.25">
      <c r="C39" t="s">
        <v>48</v>
      </c>
      <c r="D39" s="2" t="s">
        <v>129</v>
      </c>
      <c r="E39" s="2" t="s">
        <v>128</v>
      </c>
      <c r="F39">
        <v>0.6</v>
      </c>
      <c r="G39" t="s">
        <v>55</v>
      </c>
      <c r="H39" s="28">
        <v>1200000</v>
      </c>
      <c r="I39" s="28">
        <v>12400000</v>
      </c>
      <c r="J39" s="28">
        <v>13600000</v>
      </c>
      <c r="K39" s="4">
        <v>18000</v>
      </c>
      <c r="L39" s="28" t="s">
        <v>243</v>
      </c>
      <c r="M39" s="28"/>
      <c r="N39" s="28" t="s">
        <v>243</v>
      </c>
      <c r="O39" s="5">
        <v>17000</v>
      </c>
      <c r="P39" s="28"/>
      <c r="Q39" s="28"/>
      <c r="R39" s="28"/>
      <c r="S39" s="6">
        <v>17000</v>
      </c>
      <c r="T39" s="28"/>
      <c r="U39" s="28"/>
      <c r="V39" s="28"/>
      <c r="W39" s="7">
        <f t="shared" si="85"/>
        <v>16000</v>
      </c>
      <c r="X39" s="28"/>
      <c r="Y39" s="28"/>
      <c r="Z39" s="28"/>
      <c r="AA39" s="9">
        <f t="shared" si="86"/>
        <v>16000</v>
      </c>
      <c r="AB39" s="28"/>
      <c r="AC39" s="28"/>
      <c r="AD39" s="28"/>
      <c r="AE39" s="11">
        <f t="shared" si="87"/>
        <v>16000</v>
      </c>
      <c r="AF39" s="28"/>
      <c r="AG39" s="28"/>
      <c r="AH39" s="28"/>
      <c r="AI39" s="17">
        <f t="shared" si="88"/>
        <v>15000</v>
      </c>
      <c r="AJ39" s="28"/>
      <c r="AK39" s="28"/>
      <c r="AL39" s="28"/>
      <c r="AM39" s="13">
        <f t="shared" si="89"/>
        <v>15000</v>
      </c>
      <c r="AN39" s="28"/>
      <c r="AO39" s="28"/>
      <c r="AP39" s="28"/>
      <c r="AQ39" s="15">
        <f t="shared" si="90"/>
        <v>15000</v>
      </c>
      <c r="AR39" s="28">
        <v>0</v>
      </c>
      <c r="AS39" s="28">
        <v>4600000</v>
      </c>
      <c r="AT39" s="28">
        <v>4600000</v>
      </c>
      <c r="AU39" s="14">
        <f t="shared" si="91"/>
        <v>14000</v>
      </c>
      <c r="AV39" s="28">
        <v>0</v>
      </c>
      <c r="AW39" s="28">
        <v>4200000</v>
      </c>
      <c r="AX39" s="28">
        <v>4200000</v>
      </c>
      <c r="AY39" s="16">
        <f t="shared" si="92"/>
        <v>14000</v>
      </c>
      <c r="AZ39" s="55">
        <f t="shared" si="41"/>
        <v>66.666666666666671</v>
      </c>
      <c r="BA39" s="55">
        <f t="shared" si="42"/>
        <v>688.88888888888891</v>
      </c>
      <c r="BB39" s="55">
        <f t="shared" si="43"/>
        <v>755.55555555555554</v>
      </c>
      <c r="BC39" s="57">
        <f t="shared" si="44"/>
        <v>8.8235294117647065E-2</v>
      </c>
      <c r="BD39" s="55" t="str">
        <f t="shared" si="45"/>
        <v/>
      </c>
      <c r="BE39" s="55" t="str">
        <f t="shared" si="46"/>
        <v/>
      </c>
      <c r="BF39" s="55" t="str">
        <f t="shared" si="47"/>
        <v/>
      </c>
      <c r="BG39" s="57" t="str">
        <f t="shared" si="48"/>
        <v/>
      </c>
      <c r="BH39" s="55" t="str">
        <f t="shared" si="49"/>
        <v/>
      </c>
      <c r="BI39" s="55" t="str">
        <f t="shared" si="50"/>
        <v/>
      </c>
      <c r="BJ39" s="55" t="str">
        <f t="shared" si="51"/>
        <v/>
      </c>
      <c r="BK39" s="57" t="str">
        <f t="shared" si="52"/>
        <v/>
      </c>
      <c r="BL39" s="55" t="str">
        <f t="shared" si="53"/>
        <v/>
      </c>
      <c r="BM39" s="55" t="str">
        <f t="shared" si="54"/>
        <v/>
      </c>
      <c r="BN39" s="55" t="str">
        <f t="shared" si="55"/>
        <v/>
      </c>
      <c r="BO39" s="57" t="str">
        <f t="shared" si="56"/>
        <v/>
      </c>
      <c r="BP39" s="55" t="str">
        <f t="shared" si="57"/>
        <v/>
      </c>
      <c r="BQ39" s="55" t="str">
        <f t="shared" si="58"/>
        <v/>
      </c>
      <c r="BR39" s="55" t="str">
        <f t="shared" si="59"/>
        <v/>
      </c>
      <c r="BS39" s="57" t="str">
        <f t="shared" si="60"/>
        <v/>
      </c>
      <c r="BT39" s="55" t="str">
        <f t="shared" si="61"/>
        <v/>
      </c>
      <c r="BU39" s="55" t="str">
        <f t="shared" si="62"/>
        <v/>
      </c>
      <c r="BV39" s="55" t="str">
        <f t="shared" si="63"/>
        <v/>
      </c>
      <c r="BW39" s="57" t="str">
        <f t="shared" si="64"/>
        <v/>
      </c>
      <c r="BX39" s="55" t="str">
        <f t="shared" si="65"/>
        <v/>
      </c>
      <c r="BY39" s="55" t="str">
        <f t="shared" si="66"/>
        <v/>
      </c>
      <c r="BZ39" s="55" t="str">
        <f t="shared" si="67"/>
        <v/>
      </c>
      <c r="CA39" s="57" t="str">
        <f t="shared" si="68"/>
        <v/>
      </c>
      <c r="CB39" s="55" t="str">
        <f t="shared" si="69"/>
        <v/>
      </c>
      <c r="CC39" s="55" t="str">
        <f t="shared" si="70"/>
        <v/>
      </c>
      <c r="CD39" s="55" t="str">
        <f t="shared" si="71"/>
        <v/>
      </c>
      <c r="CE39" s="57" t="str">
        <f t="shared" si="72"/>
        <v/>
      </c>
      <c r="CF39" s="55" t="str">
        <f t="shared" si="73"/>
        <v/>
      </c>
      <c r="CG39" s="55" t="str">
        <f t="shared" si="74"/>
        <v/>
      </c>
      <c r="CH39" s="55" t="str">
        <f t="shared" si="75"/>
        <v/>
      </c>
      <c r="CI39" s="57" t="str">
        <f t="shared" si="76"/>
        <v/>
      </c>
      <c r="CJ39" s="55">
        <f t="shared" si="77"/>
        <v>0</v>
      </c>
      <c r="CK39" s="55">
        <f t="shared" si="78"/>
        <v>328.57142857142856</v>
      </c>
      <c r="CL39" s="55">
        <f t="shared" si="79"/>
        <v>328.57142857142856</v>
      </c>
      <c r="CM39" s="57">
        <f t="shared" si="80"/>
        <v>0</v>
      </c>
      <c r="CN39" s="55">
        <f t="shared" si="81"/>
        <v>0</v>
      </c>
      <c r="CO39" s="55">
        <f t="shared" si="82"/>
        <v>300</v>
      </c>
      <c r="CP39" s="55">
        <f t="shared" si="83"/>
        <v>300</v>
      </c>
      <c r="CQ39" s="57">
        <f t="shared" si="84"/>
        <v>0</v>
      </c>
    </row>
    <row r="40" spans="3:95" x14ac:dyDescent="0.25">
      <c r="C40" t="s">
        <v>48</v>
      </c>
      <c r="D40" s="2" t="s">
        <v>46</v>
      </c>
      <c r="E40" s="2" t="s">
        <v>11</v>
      </c>
      <c r="F40">
        <v>27</v>
      </c>
      <c r="G40" t="s">
        <v>47</v>
      </c>
      <c r="H40" s="28"/>
      <c r="I40" s="28"/>
      <c r="J40" s="28"/>
      <c r="K40" s="4">
        <v>170000</v>
      </c>
      <c r="L40" s="28"/>
      <c r="M40" s="28"/>
      <c r="N40" s="28"/>
      <c r="O40" s="5">
        <v>180000</v>
      </c>
      <c r="P40" s="28">
        <v>30900000</v>
      </c>
      <c r="Q40" s="28"/>
      <c r="R40" s="28">
        <v>86800000</v>
      </c>
      <c r="S40" s="6">
        <v>180000</v>
      </c>
      <c r="T40" s="28"/>
      <c r="U40" s="28"/>
      <c r="V40" s="28"/>
      <c r="W40" s="7">
        <f t="shared" si="85"/>
        <v>190000</v>
      </c>
      <c r="X40" s="29">
        <v>33200000</v>
      </c>
      <c r="Y40" s="29">
        <v>63800000</v>
      </c>
      <c r="Z40" s="28">
        <v>97000000</v>
      </c>
      <c r="AA40" s="9">
        <f t="shared" si="86"/>
        <v>190000</v>
      </c>
      <c r="AB40" s="28"/>
      <c r="AC40" s="28"/>
      <c r="AD40" s="28"/>
      <c r="AE40" s="11">
        <f t="shared" si="87"/>
        <v>200000</v>
      </c>
      <c r="AF40" s="28"/>
      <c r="AG40" s="28"/>
      <c r="AH40" s="28"/>
      <c r="AI40" s="17">
        <f t="shared" si="88"/>
        <v>200000</v>
      </c>
      <c r="AJ40" s="28"/>
      <c r="AK40" s="28"/>
      <c r="AL40" s="28"/>
      <c r="AM40" s="13">
        <f t="shared" si="89"/>
        <v>200000</v>
      </c>
      <c r="AN40" s="28"/>
      <c r="AO40" s="28"/>
      <c r="AP40" s="28"/>
      <c r="AQ40" s="15">
        <f t="shared" si="90"/>
        <v>200000</v>
      </c>
      <c r="AR40" s="28"/>
      <c r="AS40" s="28"/>
      <c r="AT40" s="28"/>
      <c r="AU40" s="14">
        <f t="shared" si="91"/>
        <v>200000</v>
      </c>
      <c r="AV40" s="28"/>
      <c r="AW40" s="28"/>
      <c r="AX40" s="28"/>
      <c r="AY40" s="16">
        <f t="shared" si="92"/>
        <v>200000</v>
      </c>
      <c r="AZ40" s="55" t="str">
        <f t="shared" si="41"/>
        <v/>
      </c>
      <c r="BA40" s="55" t="str">
        <f t="shared" si="42"/>
        <v/>
      </c>
      <c r="BB40" s="55" t="str">
        <f t="shared" si="43"/>
        <v/>
      </c>
      <c r="BC40" s="57" t="str">
        <f t="shared" si="44"/>
        <v/>
      </c>
      <c r="BD40" s="55" t="str">
        <f t="shared" si="45"/>
        <v/>
      </c>
      <c r="BE40" s="55" t="str">
        <f t="shared" si="46"/>
        <v/>
      </c>
      <c r="BF40" s="55" t="str">
        <f t="shared" si="47"/>
        <v/>
      </c>
      <c r="BG40" s="57" t="str">
        <f t="shared" si="48"/>
        <v/>
      </c>
      <c r="BH40" s="55">
        <f t="shared" si="49"/>
        <v>171.66666666666666</v>
      </c>
      <c r="BI40" s="55" t="str">
        <f t="shared" si="50"/>
        <v/>
      </c>
      <c r="BJ40" s="55">
        <f t="shared" si="51"/>
        <v>482.22222222222223</v>
      </c>
      <c r="BK40" s="57">
        <f t="shared" si="52"/>
        <v>0.35599078341013823</v>
      </c>
      <c r="BL40" s="55" t="str">
        <f t="shared" si="53"/>
        <v/>
      </c>
      <c r="BM40" s="55" t="str">
        <f t="shared" si="54"/>
        <v/>
      </c>
      <c r="BN40" s="55" t="str">
        <f t="shared" si="55"/>
        <v/>
      </c>
      <c r="BO40" s="57" t="str">
        <f t="shared" si="56"/>
        <v/>
      </c>
      <c r="BP40" s="55">
        <f t="shared" si="57"/>
        <v>174.73684210526315</v>
      </c>
      <c r="BQ40" s="55">
        <f t="shared" si="58"/>
        <v>335.78947368421052</v>
      </c>
      <c r="BR40" s="55">
        <f t="shared" si="59"/>
        <v>510.5263157894737</v>
      </c>
      <c r="BS40" s="57">
        <f t="shared" si="60"/>
        <v>0.34226804123711335</v>
      </c>
      <c r="BT40" s="55" t="str">
        <f t="shared" si="61"/>
        <v/>
      </c>
      <c r="BU40" s="55" t="str">
        <f t="shared" si="62"/>
        <v/>
      </c>
      <c r="BV40" s="55" t="str">
        <f t="shared" si="63"/>
        <v/>
      </c>
      <c r="BW40" s="57" t="str">
        <f t="shared" si="64"/>
        <v/>
      </c>
      <c r="BX40" s="55" t="str">
        <f t="shared" si="65"/>
        <v/>
      </c>
      <c r="BY40" s="55" t="str">
        <f t="shared" si="66"/>
        <v/>
      </c>
      <c r="BZ40" s="55" t="str">
        <f t="shared" si="67"/>
        <v/>
      </c>
      <c r="CA40" s="57" t="str">
        <f t="shared" si="68"/>
        <v/>
      </c>
      <c r="CB40" s="55" t="str">
        <f t="shared" si="69"/>
        <v/>
      </c>
      <c r="CC40" s="55" t="str">
        <f t="shared" si="70"/>
        <v/>
      </c>
      <c r="CD40" s="55" t="str">
        <f t="shared" si="71"/>
        <v/>
      </c>
      <c r="CE40" s="57" t="str">
        <f t="shared" si="72"/>
        <v/>
      </c>
      <c r="CF40" s="55" t="str">
        <f t="shared" si="73"/>
        <v/>
      </c>
      <c r="CG40" s="55" t="str">
        <f t="shared" si="74"/>
        <v/>
      </c>
      <c r="CH40" s="55" t="str">
        <f t="shared" si="75"/>
        <v/>
      </c>
      <c r="CI40" s="57" t="str">
        <f t="shared" si="76"/>
        <v/>
      </c>
      <c r="CJ40" s="55" t="str">
        <f t="shared" si="77"/>
        <v/>
      </c>
      <c r="CK40" s="55" t="str">
        <f t="shared" si="78"/>
        <v/>
      </c>
      <c r="CL40" s="55" t="str">
        <f t="shared" si="79"/>
        <v/>
      </c>
      <c r="CM40" s="57" t="str">
        <f t="shared" si="80"/>
        <v/>
      </c>
      <c r="CN40" s="55" t="str">
        <f t="shared" si="81"/>
        <v/>
      </c>
      <c r="CO40" s="55" t="str">
        <f t="shared" si="82"/>
        <v/>
      </c>
      <c r="CP40" s="55" t="str">
        <f t="shared" si="83"/>
        <v/>
      </c>
      <c r="CQ40" s="57" t="str">
        <f t="shared" si="84"/>
        <v/>
      </c>
    </row>
    <row r="41" spans="3:95" x14ac:dyDescent="0.25">
      <c r="C41" t="s">
        <v>48</v>
      </c>
      <c r="D41" s="2" t="s">
        <v>112</v>
      </c>
      <c r="E41" s="2" t="s">
        <v>12</v>
      </c>
      <c r="F41">
        <v>0.9</v>
      </c>
      <c r="G41" t="s">
        <v>55</v>
      </c>
      <c r="H41" s="28"/>
      <c r="I41" s="28"/>
      <c r="J41" s="28"/>
      <c r="K41" s="4">
        <v>670000</v>
      </c>
      <c r="L41" s="28"/>
      <c r="M41" s="28"/>
      <c r="N41" s="28"/>
      <c r="O41" s="5">
        <v>670000</v>
      </c>
      <c r="P41" s="28">
        <v>54400000</v>
      </c>
      <c r="Q41" s="28">
        <v>348900000</v>
      </c>
      <c r="R41" s="28">
        <v>403300000</v>
      </c>
      <c r="S41" s="6">
        <v>670000</v>
      </c>
      <c r="T41" s="28"/>
      <c r="U41" s="28"/>
      <c r="V41" s="28"/>
      <c r="W41" s="7">
        <f t="shared" si="85"/>
        <v>670000</v>
      </c>
      <c r="X41" s="28"/>
      <c r="Y41" s="28"/>
      <c r="Z41" s="28"/>
      <c r="AA41" s="9">
        <f t="shared" si="86"/>
        <v>670000</v>
      </c>
      <c r="AB41" s="28"/>
      <c r="AC41" s="28"/>
      <c r="AD41" s="28"/>
      <c r="AE41" s="11">
        <f t="shared" si="87"/>
        <v>670000</v>
      </c>
      <c r="AF41" s="28"/>
      <c r="AG41" s="28"/>
      <c r="AH41" s="28"/>
      <c r="AI41" s="17">
        <f t="shared" si="88"/>
        <v>670000</v>
      </c>
      <c r="AJ41" s="28">
        <v>54400000</v>
      </c>
      <c r="AK41" s="28">
        <v>297200000</v>
      </c>
      <c r="AL41" s="28">
        <v>351600000</v>
      </c>
      <c r="AM41" s="13">
        <f t="shared" si="89"/>
        <v>670000</v>
      </c>
      <c r="AN41" s="28"/>
      <c r="AO41" s="28"/>
      <c r="AP41" s="28"/>
      <c r="AQ41" s="15">
        <f t="shared" si="90"/>
        <v>670000</v>
      </c>
      <c r="AR41" s="28">
        <v>10600000</v>
      </c>
      <c r="AS41" s="28">
        <v>242000000</v>
      </c>
      <c r="AT41" s="28">
        <v>252600000</v>
      </c>
      <c r="AU41" s="14">
        <f t="shared" si="91"/>
        <v>670000</v>
      </c>
      <c r="AV41" s="27">
        <v>7700000</v>
      </c>
      <c r="AW41" s="27">
        <v>179500000</v>
      </c>
      <c r="AX41" s="28">
        <v>187200000</v>
      </c>
      <c r="AY41" s="16">
        <f t="shared" si="92"/>
        <v>670000</v>
      </c>
      <c r="AZ41" s="55" t="str">
        <f t="shared" si="41"/>
        <v/>
      </c>
      <c r="BA41" s="55" t="str">
        <f t="shared" si="42"/>
        <v/>
      </c>
      <c r="BB41" s="55" t="str">
        <f t="shared" si="43"/>
        <v/>
      </c>
      <c r="BC41" s="57" t="str">
        <f t="shared" si="44"/>
        <v/>
      </c>
      <c r="BD41" s="55" t="str">
        <f t="shared" si="45"/>
        <v/>
      </c>
      <c r="BE41" s="55" t="str">
        <f t="shared" si="46"/>
        <v/>
      </c>
      <c r="BF41" s="55" t="str">
        <f t="shared" si="47"/>
        <v/>
      </c>
      <c r="BG41" s="57" t="str">
        <f t="shared" si="48"/>
        <v/>
      </c>
      <c r="BH41" s="55">
        <f t="shared" si="49"/>
        <v>81.194029850746276</v>
      </c>
      <c r="BI41" s="55">
        <f t="shared" si="50"/>
        <v>520.74626865671644</v>
      </c>
      <c r="BJ41" s="55">
        <f t="shared" si="51"/>
        <v>601.94029850746267</v>
      </c>
      <c r="BK41" s="57">
        <f t="shared" si="52"/>
        <v>0.1348871807587404</v>
      </c>
      <c r="BL41" s="55" t="str">
        <f t="shared" si="53"/>
        <v/>
      </c>
      <c r="BM41" s="55" t="str">
        <f t="shared" si="54"/>
        <v/>
      </c>
      <c r="BN41" s="55" t="str">
        <f t="shared" si="55"/>
        <v/>
      </c>
      <c r="BO41" s="57" t="str">
        <f t="shared" si="56"/>
        <v/>
      </c>
      <c r="BP41" s="55" t="str">
        <f t="shared" si="57"/>
        <v/>
      </c>
      <c r="BQ41" s="55" t="str">
        <f t="shared" si="58"/>
        <v/>
      </c>
      <c r="BR41" s="55" t="str">
        <f t="shared" si="59"/>
        <v/>
      </c>
      <c r="BS41" s="57" t="str">
        <f t="shared" si="60"/>
        <v/>
      </c>
      <c r="BT41" s="55" t="str">
        <f t="shared" si="61"/>
        <v/>
      </c>
      <c r="BU41" s="55" t="str">
        <f t="shared" si="62"/>
        <v/>
      </c>
      <c r="BV41" s="55" t="str">
        <f t="shared" si="63"/>
        <v/>
      </c>
      <c r="BW41" s="57" t="str">
        <f t="shared" si="64"/>
        <v/>
      </c>
      <c r="BX41" s="55" t="str">
        <f t="shared" si="65"/>
        <v/>
      </c>
      <c r="BY41" s="55" t="str">
        <f t="shared" si="66"/>
        <v/>
      </c>
      <c r="BZ41" s="55" t="str">
        <f t="shared" si="67"/>
        <v/>
      </c>
      <c r="CA41" s="57" t="str">
        <f t="shared" si="68"/>
        <v/>
      </c>
      <c r="CB41" s="55">
        <f t="shared" si="69"/>
        <v>81.194029850746276</v>
      </c>
      <c r="CC41" s="55">
        <f t="shared" si="70"/>
        <v>443.58208955223881</v>
      </c>
      <c r="CD41" s="55">
        <f t="shared" si="71"/>
        <v>524.77611940298505</v>
      </c>
      <c r="CE41" s="57">
        <f t="shared" si="72"/>
        <v>0.15472127417519912</v>
      </c>
      <c r="CF41" s="55" t="str">
        <f t="shared" si="73"/>
        <v/>
      </c>
      <c r="CG41" s="55" t="str">
        <f t="shared" si="74"/>
        <v/>
      </c>
      <c r="CH41" s="55" t="str">
        <f t="shared" si="75"/>
        <v/>
      </c>
      <c r="CI41" s="57" t="str">
        <f t="shared" si="76"/>
        <v/>
      </c>
      <c r="CJ41" s="55">
        <f t="shared" si="77"/>
        <v>15.82089552238806</v>
      </c>
      <c r="CK41" s="55">
        <f t="shared" si="78"/>
        <v>361.19402985074629</v>
      </c>
      <c r="CL41" s="55">
        <f t="shared" si="79"/>
        <v>377.0149253731343</v>
      </c>
      <c r="CM41" s="57">
        <f t="shared" si="80"/>
        <v>4.1963578780680924E-2</v>
      </c>
      <c r="CN41" s="55">
        <f t="shared" si="81"/>
        <v>11.492537313432836</v>
      </c>
      <c r="CO41" s="55">
        <f t="shared" si="82"/>
        <v>267.91044776119401</v>
      </c>
      <c r="CP41" s="55">
        <f t="shared" si="83"/>
        <v>279.40298507462688</v>
      </c>
      <c r="CQ41" s="57">
        <f t="shared" si="84"/>
        <v>4.1132478632478632E-2</v>
      </c>
    </row>
    <row r="42" spans="3:95" x14ac:dyDescent="0.25">
      <c r="C42" t="s">
        <v>114</v>
      </c>
      <c r="D42" s="2" t="s">
        <v>174</v>
      </c>
      <c r="E42" s="2" t="s">
        <v>173</v>
      </c>
      <c r="F42">
        <v>0.2</v>
      </c>
      <c r="G42" t="s">
        <v>51</v>
      </c>
      <c r="H42" s="27">
        <v>274162</v>
      </c>
      <c r="I42" s="27">
        <v>2058089.247</v>
      </c>
      <c r="J42" s="27">
        <v>2332251.247</v>
      </c>
      <c r="K42" s="4">
        <v>500</v>
      </c>
      <c r="L42" s="27">
        <v>274162</v>
      </c>
      <c r="M42" s="27">
        <v>2058089.247</v>
      </c>
      <c r="N42" s="27">
        <v>2332251.247</v>
      </c>
      <c r="O42" s="5">
        <v>500</v>
      </c>
      <c r="P42" s="27">
        <v>467602</v>
      </c>
      <c r="Q42" s="27">
        <v>1787609.95</v>
      </c>
      <c r="R42" s="27">
        <v>2255211.9500000002</v>
      </c>
      <c r="S42" s="6">
        <v>500</v>
      </c>
      <c r="T42" s="27">
        <v>0</v>
      </c>
      <c r="U42" s="27">
        <v>335117.6249</v>
      </c>
      <c r="V42" s="27">
        <v>335117.6249</v>
      </c>
      <c r="W42" s="7">
        <f t="shared" si="85"/>
        <v>1000</v>
      </c>
      <c r="X42" s="27">
        <v>191953</v>
      </c>
      <c r="Y42" s="27">
        <v>0</v>
      </c>
      <c r="Z42" s="27">
        <v>191953</v>
      </c>
      <c r="AA42" s="9">
        <f t="shared" si="86"/>
        <v>1000</v>
      </c>
      <c r="AB42" s="27">
        <v>150833</v>
      </c>
      <c r="AC42" s="27">
        <v>62553.666669999999</v>
      </c>
      <c r="AD42" s="27">
        <v>213386.66667000001</v>
      </c>
      <c r="AE42" s="11">
        <f t="shared" si="87"/>
        <v>1000</v>
      </c>
      <c r="AF42" s="28"/>
      <c r="AG42" s="28"/>
      <c r="AH42" s="28"/>
      <c r="AI42" s="17">
        <f t="shared" si="88"/>
        <v>1000</v>
      </c>
      <c r="AJ42" s="27">
        <v>509384</v>
      </c>
      <c r="AK42" s="27">
        <v>158885</v>
      </c>
      <c r="AL42" s="27">
        <v>668269</v>
      </c>
      <c r="AM42" s="13">
        <f t="shared" si="89"/>
        <v>1000</v>
      </c>
      <c r="AN42" s="28"/>
      <c r="AO42" s="28"/>
      <c r="AP42" s="28"/>
      <c r="AQ42" s="15">
        <f t="shared" si="90"/>
        <v>1000</v>
      </c>
      <c r="AR42" s="28"/>
      <c r="AS42" s="28"/>
      <c r="AT42" s="28"/>
      <c r="AU42" s="14">
        <f t="shared" si="91"/>
        <v>1000</v>
      </c>
      <c r="AV42" s="28"/>
      <c r="AW42" s="28"/>
      <c r="AX42" s="28"/>
      <c r="AY42" s="16">
        <f t="shared" si="92"/>
        <v>1000</v>
      </c>
      <c r="AZ42" s="55">
        <f t="shared" si="41"/>
        <v>548.32399999999996</v>
      </c>
      <c r="BA42" s="55">
        <f t="shared" si="42"/>
        <v>4116.1784939999998</v>
      </c>
      <c r="BB42" s="55">
        <f t="shared" si="43"/>
        <v>4664.5024940000003</v>
      </c>
      <c r="BC42" s="57">
        <f t="shared" si="44"/>
        <v>0.11755251513003048</v>
      </c>
      <c r="BD42" s="55">
        <f t="shared" si="45"/>
        <v>548.32399999999996</v>
      </c>
      <c r="BE42" s="55">
        <f t="shared" si="46"/>
        <v>4116.1784939999998</v>
      </c>
      <c r="BF42" s="55">
        <f t="shared" si="47"/>
        <v>4664.5024940000003</v>
      </c>
      <c r="BG42" s="57">
        <f t="shared" si="48"/>
        <v>0.11755251513003048</v>
      </c>
      <c r="BH42" s="55">
        <f t="shared" si="49"/>
        <v>935.20399999999995</v>
      </c>
      <c r="BI42" s="55">
        <f t="shared" si="50"/>
        <v>3575.2199000000001</v>
      </c>
      <c r="BJ42" s="55">
        <f t="shared" si="51"/>
        <v>4510.4239000000007</v>
      </c>
      <c r="BK42" s="57">
        <f t="shared" si="52"/>
        <v>0.20734281760080239</v>
      </c>
      <c r="BL42" s="55">
        <f t="shared" si="53"/>
        <v>0</v>
      </c>
      <c r="BM42" s="55">
        <f t="shared" si="54"/>
        <v>335.11762490000001</v>
      </c>
      <c r="BN42" s="55">
        <f t="shared" si="55"/>
        <v>335.11762490000001</v>
      </c>
      <c r="BO42" s="57">
        <f t="shared" si="56"/>
        <v>0</v>
      </c>
      <c r="BP42" s="55">
        <f t="shared" si="57"/>
        <v>191.953</v>
      </c>
      <c r="BQ42" s="55">
        <f t="shared" si="58"/>
        <v>0</v>
      </c>
      <c r="BR42" s="55">
        <f t="shared" si="59"/>
        <v>191.953</v>
      </c>
      <c r="BS42" s="57">
        <f t="shared" si="60"/>
        <v>1</v>
      </c>
      <c r="BT42" s="55">
        <f t="shared" si="61"/>
        <v>150.833</v>
      </c>
      <c r="BU42" s="55">
        <f t="shared" si="62"/>
        <v>62.553666669999998</v>
      </c>
      <c r="BV42" s="55">
        <f t="shared" si="63"/>
        <v>213.38666667000001</v>
      </c>
      <c r="BW42" s="57">
        <f t="shared" si="64"/>
        <v>0.70685297424539406</v>
      </c>
      <c r="BX42" s="55" t="str">
        <f t="shared" si="65"/>
        <v/>
      </c>
      <c r="BY42" s="55" t="str">
        <f t="shared" si="66"/>
        <v/>
      </c>
      <c r="BZ42" s="55" t="str">
        <f t="shared" si="67"/>
        <v/>
      </c>
      <c r="CA42" s="57" t="str">
        <f t="shared" si="68"/>
        <v/>
      </c>
      <c r="CB42" s="55">
        <f t="shared" si="69"/>
        <v>509.38400000000001</v>
      </c>
      <c r="CC42" s="55">
        <f t="shared" si="70"/>
        <v>158.88499999999999</v>
      </c>
      <c r="CD42" s="55">
        <f t="shared" si="71"/>
        <v>668.26900000000001</v>
      </c>
      <c r="CE42" s="57">
        <f t="shared" si="72"/>
        <v>0.76224394667416862</v>
      </c>
      <c r="CF42" s="55" t="str">
        <f t="shared" si="73"/>
        <v/>
      </c>
      <c r="CG42" s="55" t="str">
        <f t="shared" si="74"/>
        <v/>
      </c>
      <c r="CH42" s="55" t="str">
        <f t="shared" si="75"/>
        <v/>
      </c>
      <c r="CI42" s="57" t="str">
        <f t="shared" si="76"/>
        <v/>
      </c>
      <c r="CJ42" s="55" t="str">
        <f t="shared" si="77"/>
        <v/>
      </c>
      <c r="CK42" s="55" t="str">
        <f t="shared" si="78"/>
        <v/>
      </c>
      <c r="CL42" s="55" t="str">
        <f t="shared" si="79"/>
        <v/>
      </c>
      <c r="CM42" s="57" t="str">
        <f t="shared" si="80"/>
        <v/>
      </c>
      <c r="CN42" s="55" t="str">
        <f t="shared" si="81"/>
        <v/>
      </c>
      <c r="CO42" s="55" t="str">
        <f t="shared" si="82"/>
        <v/>
      </c>
      <c r="CP42" s="55" t="str">
        <f t="shared" si="83"/>
        <v/>
      </c>
      <c r="CQ42" s="57" t="str">
        <f t="shared" si="84"/>
        <v/>
      </c>
    </row>
    <row r="43" spans="3:95" x14ac:dyDescent="0.25">
      <c r="C43" t="s">
        <v>48</v>
      </c>
      <c r="D43" s="2" t="s">
        <v>67</v>
      </c>
      <c r="E43" s="2" t="s">
        <v>66</v>
      </c>
      <c r="F43">
        <v>3.5</v>
      </c>
      <c r="G43" t="s">
        <v>51</v>
      </c>
      <c r="H43" s="27">
        <v>3857125</v>
      </c>
      <c r="I43" s="27">
        <v>2543529.3280000002</v>
      </c>
      <c r="J43" s="27">
        <v>6583069.5822000001</v>
      </c>
      <c r="K43" s="4">
        <v>42000</v>
      </c>
      <c r="L43" s="27">
        <v>5679337</v>
      </c>
      <c r="M43" s="27">
        <v>2356057.6570000001</v>
      </c>
      <c r="N43" s="27">
        <v>8035394.6569999997</v>
      </c>
      <c r="O43" s="5">
        <v>44000</v>
      </c>
      <c r="P43" s="27">
        <v>6423890</v>
      </c>
      <c r="Q43" s="27">
        <v>3510777.2560000001</v>
      </c>
      <c r="R43" s="27">
        <v>9934667.2559999991</v>
      </c>
      <c r="S43" s="6">
        <v>45000</v>
      </c>
      <c r="T43" s="27">
        <v>12280214</v>
      </c>
      <c r="U43" s="27">
        <v>2009291.8689999999</v>
      </c>
      <c r="V43" s="27">
        <v>15229284.894400001</v>
      </c>
      <c r="W43" s="7">
        <f t="shared" si="85"/>
        <v>46000</v>
      </c>
      <c r="X43" s="27">
        <v>10121784</v>
      </c>
      <c r="Y43" s="27">
        <v>750860.54009999998</v>
      </c>
      <c r="Z43" s="27">
        <v>11176198.454500001</v>
      </c>
      <c r="AA43" s="9">
        <f t="shared" si="86"/>
        <v>48000</v>
      </c>
      <c r="AB43" s="27">
        <v>4808085</v>
      </c>
      <c r="AC43" s="27">
        <v>454441.18150000001</v>
      </c>
      <c r="AD43" s="27">
        <v>6452777.3095000004</v>
      </c>
      <c r="AE43" s="11">
        <f t="shared" si="87"/>
        <v>49000</v>
      </c>
      <c r="AF43" s="28"/>
      <c r="AG43" s="28"/>
      <c r="AH43" s="28"/>
      <c r="AI43" s="17">
        <f t="shared" si="88"/>
        <v>50000</v>
      </c>
      <c r="AJ43" s="28"/>
      <c r="AK43" s="28"/>
      <c r="AL43" s="28"/>
      <c r="AM43" s="13">
        <f t="shared" si="89"/>
        <v>50000</v>
      </c>
      <c r="AN43" s="28"/>
      <c r="AO43" s="28"/>
      <c r="AP43" s="28"/>
      <c r="AQ43" s="15">
        <f t="shared" si="90"/>
        <v>51000</v>
      </c>
      <c r="AR43" s="27">
        <v>5551216</v>
      </c>
      <c r="AS43" s="27">
        <v>274406.42</v>
      </c>
      <c r="AT43" s="27">
        <v>5825622.4199999999</v>
      </c>
      <c r="AU43" s="14">
        <f t="shared" si="91"/>
        <v>51000</v>
      </c>
      <c r="AV43" s="28"/>
      <c r="AW43" s="28"/>
      <c r="AX43" s="28"/>
      <c r="AY43" s="16">
        <f t="shared" si="92"/>
        <v>51000</v>
      </c>
      <c r="AZ43" s="55">
        <f t="shared" si="41"/>
        <v>91.836309523809518</v>
      </c>
      <c r="BA43" s="55">
        <f t="shared" si="42"/>
        <v>60.560222095238103</v>
      </c>
      <c r="BB43" s="55">
        <f t="shared" si="43"/>
        <v>156.73975195714286</v>
      </c>
      <c r="BC43" s="57">
        <f t="shared" si="44"/>
        <v>0.58591587888259644</v>
      </c>
      <c r="BD43" s="55">
        <f t="shared" si="45"/>
        <v>129.07584090909091</v>
      </c>
      <c r="BE43" s="55">
        <f t="shared" si="46"/>
        <v>53.546764931818181</v>
      </c>
      <c r="BF43" s="55">
        <f t="shared" si="47"/>
        <v>182.62260584090907</v>
      </c>
      <c r="BG43" s="57">
        <f t="shared" si="48"/>
        <v>0.70679005107141446</v>
      </c>
      <c r="BH43" s="55">
        <f t="shared" si="49"/>
        <v>142.75311111111111</v>
      </c>
      <c r="BI43" s="55">
        <f t="shared" si="50"/>
        <v>78.017272355555562</v>
      </c>
      <c r="BJ43" s="55">
        <f t="shared" si="51"/>
        <v>220.77038346666666</v>
      </c>
      <c r="BK43" s="57">
        <f t="shared" si="52"/>
        <v>0.64661350344877622</v>
      </c>
      <c r="BL43" s="55">
        <f t="shared" si="53"/>
        <v>266.96117391304347</v>
      </c>
      <c r="BM43" s="55">
        <f t="shared" si="54"/>
        <v>43.680258021739128</v>
      </c>
      <c r="BN43" s="55">
        <f t="shared" si="55"/>
        <v>331.07141074782612</v>
      </c>
      <c r="BO43" s="57">
        <f t="shared" si="56"/>
        <v>0.80635526127136725</v>
      </c>
      <c r="BP43" s="55">
        <f t="shared" si="57"/>
        <v>210.87049999999999</v>
      </c>
      <c r="BQ43" s="55">
        <f t="shared" si="58"/>
        <v>15.642927918749999</v>
      </c>
      <c r="BR43" s="55">
        <f t="shared" si="59"/>
        <v>232.83746780208335</v>
      </c>
      <c r="BS43" s="57">
        <f t="shared" si="60"/>
        <v>0.90565535689146159</v>
      </c>
      <c r="BT43" s="55">
        <f t="shared" si="61"/>
        <v>98.124183673469389</v>
      </c>
      <c r="BU43" s="55">
        <f t="shared" si="62"/>
        <v>9.2743098265306116</v>
      </c>
      <c r="BV43" s="55">
        <f t="shared" si="63"/>
        <v>131.68933284693878</v>
      </c>
      <c r="BW43" s="57">
        <f t="shared" si="64"/>
        <v>0.74511869376328421</v>
      </c>
      <c r="BX43" s="55" t="str">
        <f t="shared" si="65"/>
        <v/>
      </c>
      <c r="BY43" s="55" t="str">
        <f t="shared" si="66"/>
        <v/>
      </c>
      <c r="BZ43" s="55" t="str">
        <f t="shared" si="67"/>
        <v/>
      </c>
      <c r="CA43" s="57" t="str">
        <f t="shared" si="68"/>
        <v/>
      </c>
      <c r="CB43" s="55" t="str">
        <f t="shared" si="69"/>
        <v/>
      </c>
      <c r="CC43" s="55" t="str">
        <f t="shared" si="70"/>
        <v/>
      </c>
      <c r="CD43" s="55" t="str">
        <f t="shared" si="71"/>
        <v/>
      </c>
      <c r="CE43" s="57" t="str">
        <f t="shared" si="72"/>
        <v/>
      </c>
      <c r="CF43" s="55" t="str">
        <f t="shared" si="73"/>
        <v/>
      </c>
      <c r="CG43" s="55" t="str">
        <f t="shared" si="74"/>
        <v/>
      </c>
      <c r="CH43" s="55" t="str">
        <f t="shared" si="75"/>
        <v/>
      </c>
      <c r="CI43" s="57" t="str">
        <f t="shared" si="76"/>
        <v/>
      </c>
      <c r="CJ43" s="55">
        <f t="shared" si="77"/>
        <v>108.84737254901961</v>
      </c>
      <c r="CK43" s="55">
        <f t="shared" si="78"/>
        <v>5.3805180392156862</v>
      </c>
      <c r="CL43" s="55">
        <f t="shared" si="79"/>
        <v>114.2278905882353</v>
      </c>
      <c r="CM43" s="57">
        <f t="shared" si="80"/>
        <v>0.95289663486292331</v>
      </c>
      <c r="CN43" s="55" t="str">
        <f t="shared" si="81"/>
        <v/>
      </c>
      <c r="CO43" s="55" t="str">
        <f t="shared" si="82"/>
        <v/>
      </c>
      <c r="CP43" s="55" t="str">
        <f t="shared" si="83"/>
        <v/>
      </c>
      <c r="CQ43" s="57" t="str">
        <f t="shared" si="84"/>
        <v/>
      </c>
    </row>
    <row r="44" spans="3:95" x14ac:dyDescent="0.25">
      <c r="C44" t="s">
        <v>48</v>
      </c>
      <c r="D44" s="2" t="s">
        <v>82</v>
      </c>
      <c r="E44" s="2" t="s">
        <v>81</v>
      </c>
      <c r="F44">
        <v>1.9</v>
      </c>
      <c r="G44" t="s">
        <v>55</v>
      </c>
      <c r="H44" s="28"/>
      <c r="I44" s="28"/>
      <c r="J44" s="28"/>
      <c r="K44" s="4">
        <v>19000</v>
      </c>
      <c r="L44" s="28"/>
      <c r="M44" s="28"/>
      <c r="N44" s="28"/>
      <c r="O44" s="5">
        <v>20000</v>
      </c>
      <c r="P44" s="28"/>
      <c r="Q44" s="28"/>
      <c r="R44" s="28"/>
      <c r="S44" s="6">
        <v>21000</v>
      </c>
      <c r="T44" s="28"/>
      <c r="U44" s="28"/>
      <c r="V44" s="28"/>
      <c r="W44" s="7">
        <f t="shared" si="85"/>
        <v>22000</v>
      </c>
      <c r="X44" s="28"/>
      <c r="Y44" s="28"/>
      <c r="Z44" s="28"/>
      <c r="AA44" s="9">
        <f t="shared" si="86"/>
        <v>23000</v>
      </c>
      <c r="AB44" s="28"/>
      <c r="AC44" s="28"/>
      <c r="AD44" s="28"/>
      <c r="AE44" s="11">
        <f t="shared" si="87"/>
        <v>24000</v>
      </c>
      <c r="AF44" s="28">
        <v>8800000</v>
      </c>
      <c r="AG44" s="28"/>
      <c r="AH44" s="28">
        <v>16000000</v>
      </c>
      <c r="AI44" s="17">
        <f t="shared" si="88"/>
        <v>25000</v>
      </c>
      <c r="AJ44" s="28"/>
      <c r="AK44" s="28"/>
      <c r="AL44" s="28"/>
      <c r="AM44" s="13">
        <f t="shared" si="89"/>
        <v>25000</v>
      </c>
      <c r="AN44" s="28"/>
      <c r="AO44" s="28"/>
      <c r="AP44" s="28"/>
      <c r="AQ44" s="15">
        <f t="shared" si="90"/>
        <v>26000</v>
      </c>
      <c r="AR44" s="28"/>
      <c r="AS44" s="28"/>
      <c r="AT44" s="28"/>
      <c r="AU44" s="14">
        <f t="shared" si="91"/>
        <v>27000</v>
      </c>
      <c r="AV44" s="28">
        <v>1000000</v>
      </c>
      <c r="AW44" s="28">
        <v>0</v>
      </c>
      <c r="AX44" s="28">
        <v>1000000</v>
      </c>
      <c r="AY44" s="16">
        <f t="shared" si="92"/>
        <v>28000</v>
      </c>
      <c r="AZ44" s="55" t="str">
        <f t="shared" si="41"/>
        <v/>
      </c>
      <c r="BA44" s="55" t="str">
        <f t="shared" si="42"/>
        <v/>
      </c>
      <c r="BB44" s="55" t="str">
        <f t="shared" si="43"/>
        <v/>
      </c>
      <c r="BC44" s="57" t="str">
        <f t="shared" si="44"/>
        <v/>
      </c>
      <c r="BD44" s="55" t="str">
        <f t="shared" si="45"/>
        <v/>
      </c>
      <c r="BE44" s="55" t="str">
        <f t="shared" si="46"/>
        <v/>
      </c>
      <c r="BF44" s="55" t="str">
        <f t="shared" si="47"/>
        <v/>
      </c>
      <c r="BG44" s="57" t="str">
        <f t="shared" si="48"/>
        <v/>
      </c>
      <c r="BH44" s="55" t="str">
        <f t="shared" si="49"/>
        <v/>
      </c>
      <c r="BI44" s="55" t="str">
        <f t="shared" si="50"/>
        <v/>
      </c>
      <c r="BJ44" s="55" t="str">
        <f t="shared" si="51"/>
        <v/>
      </c>
      <c r="BK44" s="57" t="str">
        <f t="shared" si="52"/>
        <v/>
      </c>
      <c r="BL44" s="55" t="str">
        <f t="shared" si="53"/>
        <v/>
      </c>
      <c r="BM44" s="55" t="str">
        <f t="shared" si="54"/>
        <v/>
      </c>
      <c r="BN44" s="55" t="str">
        <f t="shared" si="55"/>
        <v/>
      </c>
      <c r="BO44" s="57" t="str">
        <f t="shared" si="56"/>
        <v/>
      </c>
      <c r="BP44" s="55" t="str">
        <f t="shared" si="57"/>
        <v/>
      </c>
      <c r="BQ44" s="55" t="str">
        <f t="shared" si="58"/>
        <v/>
      </c>
      <c r="BR44" s="55" t="str">
        <f t="shared" si="59"/>
        <v/>
      </c>
      <c r="BS44" s="57" t="str">
        <f t="shared" si="60"/>
        <v/>
      </c>
      <c r="BT44" s="55" t="str">
        <f t="shared" si="61"/>
        <v/>
      </c>
      <c r="BU44" s="55" t="str">
        <f t="shared" si="62"/>
        <v/>
      </c>
      <c r="BV44" s="55" t="str">
        <f t="shared" si="63"/>
        <v/>
      </c>
      <c r="BW44" s="57" t="str">
        <f t="shared" si="64"/>
        <v/>
      </c>
      <c r="BX44" s="55">
        <f t="shared" si="65"/>
        <v>352</v>
      </c>
      <c r="BY44" s="55" t="str">
        <f t="shared" si="66"/>
        <v/>
      </c>
      <c r="BZ44" s="55">
        <f t="shared" si="67"/>
        <v>640</v>
      </c>
      <c r="CA44" s="57">
        <f t="shared" si="68"/>
        <v>0.55000000000000004</v>
      </c>
      <c r="CB44" s="55" t="str">
        <f t="shared" si="69"/>
        <v/>
      </c>
      <c r="CC44" s="55" t="str">
        <f t="shared" si="70"/>
        <v/>
      </c>
      <c r="CD44" s="55" t="str">
        <f t="shared" si="71"/>
        <v/>
      </c>
      <c r="CE44" s="57" t="str">
        <f t="shared" si="72"/>
        <v/>
      </c>
      <c r="CF44" s="55" t="str">
        <f t="shared" si="73"/>
        <v/>
      </c>
      <c r="CG44" s="55" t="str">
        <f t="shared" si="74"/>
        <v/>
      </c>
      <c r="CH44" s="55" t="str">
        <f t="shared" si="75"/>
        <v/>
      </c>
      <c r="CI44" s="57" t="str">
        <f t="shared" si="76"/>
        <v/>
      </c>
      <c r="CJ44" s="55" t="str">
        <f t="shared" si="77"/>
        <v/>
      </c>
      <c r="CK44" s="55" t="str">
        <f t="shared" si="78"/>
        <v/>
      </c>
      <c r="CL44" s="55" t="str">
        <f t="shared" si="79"/>
        <v/>
      </c>
      <c r="CM44" s="57" t="str">
        <f t="shared" si="80"/>
        <v/>
      </c>
      <c r="CN44" s="55">
        <f t="shared" si="81"/>
        <v>35.714285714285715</v>
      </c>
      <c r="CO44" s="55">
        <f t="shared" si="82"/>
        <v>0</v>
      </c>
      <c r="CP44" s="55">
        <f t="shared" si="83"/>
        <v>35.714285714285715</v>
      </c>
      <c r="CQ44" s="57">
        <f t="shared" si="84"/>
        <v>1</v>
      </c>
    </row>
    <row r="45" spans="3:95" x14ac:dyDescent="0.25">
      <c r="C45" t="s">
        <v>75</v>
      </c>
      <c r="D45" s="2" t="s">
        <v>153</v>
      </c>
      <c r="E45" s="2" t="s">
        <v>13</v>
      </c>
      <c r="F45">
        <v>0.4</v>
      </c>
      <c r="G45" t="s">
        <v>51</v>
      </c>
      <c r="H45" s="27">
        <v>3372270</v>
      </c>
      <c r="I45" s="27">
        <v>5715057.7050000001</v>
      </c>
      <c r="J45" s="27">
        <v>10372885.445</v>
      </c>
      <c r="K45" s="4">
        <v>2400</v>
      </c>
      <c r="L45" s="27">
        <v>4260499</v>
      </c>
      <c r="M45" s="27">
        <v>6832963</v>
      </c>
      <c r="N45" s="27">
        <v>15909290</v>
      </c>
      <c r="O45" s="5">
        <v>2900</v>
      </c>
      <c r="P45" s="27">
        <v>4478054</v>
      </c>
      <c r="Q45" s="27">
        <v>8521914</v>
      </c>
      <c r="R45" s="27">
        <v>14255584</v>
      </c>
      <c r="S45" s="6">
        <v>3400</v>
      </c>
      <c r="T45" s="27">
        <v>4716172</v>
      </c>
      <c r="U45" s="27">
        <v>11064342</v>
      </c>
      <c r="V45" s="27">
        <v>16557873</v>
      </c>
      <c r="W45" s="7">
        <f t="shared" si="85"/>
        <v>4000</v>
      </c>
      <c r="X45" s="27">
        <v>5361536</v>
      </c>
      <c r="Y45" s="27">
        <v>9137970</v>
      </c>
      <c r="Z45" s="27">
        <v>16103397</v>
      </c>
      <c r="AA45" s="9">
        <f t="shared" si="86"/>
        <v>4700</v>
      </c>
      <c r="AB45" s="27">
        <v>8166782</v>
      </c>
      <c r="AC45" s="27">
        <v>7021657</v>
      </c>
      <c r="AD45" s="27">
        <v>16962519</v>
      </c>
      <c r="AE45" s="11">
        <f t="shared" si="87"/>
        <v>5300</v>
      </c>
      <c r="AF45" s="27">
        <v>8753885</v>
      </c>
      <c r="AG45" s="27">
        <v>5079545.8099999996</v>
      </c>
      <c r="AH45" s="27">
        <v>15953309.810000001</v>
      </c>
      <c r="AI45" s="17">
        <f t="shared" si="88"/>
        <v>6000</v>
      </c>
      <c r="AJ45" s="28"/>
      <c r="AK45" s="28"/>
      <c r="AL45" s="28"/>
      <c r="AM45" s="13">
        <f t="shared" si="89"/>
        <v>6800</v>
      </c>
      <c r="AN45" s="27">
        <v>13444827</v>
      </c>
      <c r="AO45" s="27">
        <v>6108376.3899999997</v>
      </c>
      <c r="AP45" s="27">
        <v>19929495.739999998</v>
      </c>
      <c r="AQ45" s="15">
        <f t="shared" si="90"/>
        <v>7500</v>
      </c>
      <c r="AR45" s="28"/>
      <c r="AS45" s="28"/>
      <c r="AT45" s="28"/>
      <c r="AU45" s="14">
        <f t="shared" si="91"/>
        <v>8300</v>
      </c>
      <c r="AV45" s="27">
        <v>14159868</v>
      </c>
      <c r="AW45" s="27">
        <v>1737923.05</v>
      </c>
      <c r="AX45" s="27">
        <v>15897791.050000001</v>
      </c>
      <c r="AY45" s="16">
        <f t="shared" si="92"/>
        <v>9100</v>
      </c>
      <c r="AZ45" s="55">
        <f t="shared" si="41"/>
        <v>1405.1125</v>
      </c>
      <c r="BA45" s="55">
        <f t="shared" si="42"/>
        <v>2381.2740437500001</v>
      </c>
      <c r="BB45" s="55">
        <f t="shared" si="43"/>
        <v>4322.0356020833333</v>
      </c>
      <c r="BC45" s="57">
        <f t="shared" si="44"/>
        <v>0.32510433262574218</v>
      </c>
      <c r="BD45" s="55">
        <f t="shared" si="45"/>
        <v>1469.1375862068965</v>
      </c>
      <c r="BE45" s="55">
        <f t="shared" si="46"/>
        <v>2356.1941379310347</v>
      </c>
      <c r="BF45" s="55">
        <f t="shared" si="47"/>
        <v>5485.9620689655176</v>
      </c>
      <c r="BG45" s="57">
        <f t="shared" si="48"/>
        <v>0.26779944296697084</v>
      </c>
      <c r="BH45" s="55">
        <f t="shared" si="49"/>
        <v>1317.0747058823529</v>
      </c>
      <c r="BI45" s="55">
        <f t="shared" si="50"/>
        <v>2506.4452941176469</v>
      </c>
      <c r="BJ45" s="55">
        <f t="shared" si="51"/>
        <v>4192.8188235294119</v>
      </c>
      <c r="BK45" s="57">
        <f t="shared" si="52"/>
        <v>0.31412631008312247</v>
      </c>
      <c r="BL45" s="55">
        <f t="shared" si="53"/>
        <v>1179.0429999999999</v>
      </c>
      <c r="BM45" s="55">
        <f t="shared" si="54"/>
        <v>2766.0855000000001</v>
      </c>
      <c r="BN45" s="55">
        <f t="shared" si="55"/>
        <v>4139.4682499999999</v>
      </c>
      <c r="BO45" s="57">
        <f t="shared" si="56"/>
        <v>0.28482957925815711</v>
      </c>
      <c r="BP45" s="55">
        <f t="shared" si="57"/>
        <v>1140.7523404255319</v>
      </c>
      <c r="BQ45" s="55">
        <f t="shared" si="58"/>
        <v>1944.2489361702128</v>
      </c>
      <c r="BR45" s="55">
        <f t="shared" si="59"/>
        <v>3426.2546808510638</v>
      </c>
      <c r="BS45" s="57">
        <f t="shared" si="60"/>
        <v>0.33294440918273333</v>
      </c>
      <c r="BT45" s="55">
        <f t="shared" si="61"/>
        <v>1540.9022641509434</v>
      </c>
      <c r="BU45" s="55">
        <f t="shared" si="62"/>
        <v>1324.8409433962265</v>
      </c>
      <c r="BV45" s="55">
        <f t="shared" si="63"/>
        <v>3200.4752830188681</v>
      </c>
      <c r="BW45" s="57">
        <f t="shared" si="64"/>
        <v>0.48146044817989592</v>
      </c>
      <c r="BX45" s="55">
        <f t="shared" si="65"/>
        <v>1458.9808333333333</v>
      </c>
      <c r="BY45" s="55">
        <f t="shared" si="66"/>
        <v>846.59096833333331</v>
      </c>
      <c r="BZ45" s="55">
        <f t="shared" si="67"/>
        <v>2658.8849683333333</v>
      </c>
      <c r="CA45" s="57">
        <f t="shared" si="68"/>
        <v>0.54871904979321651</v>
      </c>
      <c r="CB45" s="55" t="str">
        <f t="shared" si="69"/>
        <v/>
      </c>
      <c r="CC45" s="55" t="str">
        <f t="shared" si="70"/>
        <v/>
      </c>
      <c r="CD45" s="55" t="str">
        <f t="shared" si="71"/>
        <v/>
      </c>
      <c r="CE45" s="57" t="str">
        <f t="shared" si="72"/>
        <v/>
      </c>
      <c r="CF45" s="55">
        <f t="shared" si="73"/>
        <v>1792.6436000000001</v>
      </c>
      <c r="CG45" s="55">
        <f t="shared" si="74"/>
        <v>814.45018533333325</v>
      </c>
      <c r="CH45" s="55">
        <f t="shared" si="75"/>
        <v>2657.2660986666665</v>
      </c>
      <c r="CI45" s="57">
        <f t="shared" si="76"/>
        <v>0.67461952752849741</v>
      </c>
      <c r="CJ45" s="55" t="str">
        <f t="shared" si="77"/>
        <v/>
      </c>
      <c r="CK45" s="55" t="str">
        <f t="shared" si="78"/>
        <v/>
      </c>
      <c r="CL45" s="55" t="str">
        <f t="shared" si="79"/>
        <v/>
      </c>
      <c r="CM45" s="57" t="str">
        <f t="shared" si="80"/>
        <v/>
      </c>
      <c r="CN45" s="55">
        <f t="shared" si="81"/>
        <v>1556.0294505494505</v>
      </c>
      <c r="CO45" s="55">
        <f t="shared" si="82"/>
        <v>190.98055494505496</v>
      </c>
      <c r="CP45" s="55">
        <f t="shared" si="83"/>
        <v>1747.0100054945055</v>
      </c>
      <c r="CQ45" s="57">
        <f t="shared" si="84"/>
        <v>0.8906814761538836</v>
      </c>
    </row>
    <row r="46" spans="3:95" x14ac:dyDescent="0.25">
      <c r="C46" t="s">
        <v>48</v>
      </c>
      <c r="D46" s="2" t="s">
        <v>86</v>
      </c>
      <c r="E46" s="2" t="s">
        <v>85</v>
      </c>
      <c r="F46">
        <v>1.7</v>
      </c>
      <c r="G46" t="s">
        <v>47</v>
      </c>
      <c r="H46" s="27">
        <v>6051970</v>
      </c>
      <c r="I46" s="27">
        <v>40544315</v>
      </c>
      <c r="J46" s="27">
        <v>54228387</v>
      </c>
      <c r="K46" s="4">
        <v>290000</v>
      </c>
      <c r="L46" s="27">
        <v>8087144</v>
      </c>
      <c r="M46" s="27">
        <v>48015481</v>
      </c>
      <c r="N46" s="27">
        <v>62147564</v>
      </c>
      <c r="O46" s="5">
        <v>290000</v>
      </c>
      <c r="P46" s="27">
        <v>14854634</v>
      </c>
      <c r="Q46" s="27">
        <v>60807945</v>
      </c>
      <c r="R46" s="27">
        <v>81677333</v>
      </c>
      <c r="S46" s="6">
        <v>300000</v>
      </c>
      <c r="T46" s="27">
        <v>4524557</v>
      </c>
      <c r="U46" s="27">
        <v>87433712</v>
      </c>
      <c r="V46" s="27">
        <v>145105927</v>
      </c>
      <c r="W46" s="7">
        <f t="shared" si="85"/>
        <v>310000</v>
      </c>
      <c r="X46" s="27">
        <v>6830808</v>
      </c>
      <c r="Y46" s="27">
        <v>40457844</v>
      </c>
      <c r="Z46" s="27">
        <v>106502691</v>
      </c>
      <c r="AA46" s="9">
        <f t="shared" si="86"/>
        <v>310000</v>
      </c>
      <c r="AB46" s="27">
        <v>2817175</v>
      </c>
      <c r="AC46" s="27">
        <v>106329503.59999999</v>
      </c>
      <c r="AD46" s="27">
        <v>151619631.25</v>
      </c>
      <c r="AE46" s="11">
        <f t="shared" si="87"/>
        <v>320000</v>
      </c>
      <c r="AF46" s="27">
        <v>4679195</v>
      </c>
      <c r="AG46" s="27">
        <v>45154574.829999998</v>
      </c>
      <c r="AH46" s="27">
        <v>92306722.480000004</v>
      </c>
      <c r="AI46" s="17">
        <f t="shared" si="88"/>
        <v>330000</v>
      </c>
      <c r="AJ46" s="27">
        <v>6606220</v>
      </c>
      <c r="AK46" s="27">
        <v>42651032</v>
      </c>
      <c r="AL46" s="27">
        <v>68079469</v>
      </c>
      <c r="AM46" s="13">
        <f t="shared" si="89"/>
        <v>330000</v>
      </c>
      <c r="AN46" s="28"/>
      <c r="AO46" s="28"/>
      <c r="AP46" s="28"/>
      <c r="AQ46" s="15">
        <f t="shared" si="90"/>
        <v>330000</v>
      </c>
      <c r="AR46" s="28"/>
      <c r="AS46" s="28"/>
      <c r="AT46" s="28"/>
      <c r="AU46" s="14">
        <f t="shared" si="91"/>
        <v>340000</v>
      </c>
      <c r="AV46" s="28"/>
      <c r="AW46" s="28"/>
      <c r="AX46" s="28"/>
      <c r="AY46" s="16">
        <f t="shared" si="92"/>
        <v>340000</v>
      </c>
      <c r="AZ46" s="55">
        <f t="shared" si="41"/>
        <v>20.868862068965516</v>
      </c>
      <c r="BA46" s="55">
        <f t="shared" si="42"/>
        <v>139.80798275862068</v>
      </c>
      <c r="BB46" s="55">
        <f t="shared" si="43"/>
        <v>186.99443793103447</v>
      </c>
      <c r="BC46" s="57">
        <f t="shared" si="44"/>
        <v>0.11160151232231931</v>
      </c>
      <c r="BD46" s="55">
        <f t="shared" si="45"/>
        <v>27.886703448275863</v>
      </c>
      <c r="BE46" s="55">
        <f t="shared" si="46"/>
        <v>165.57062413793105</v>
      </c>
      <c r="BF46" s="55">
        <f t="shared" si="47"/>
        <v>214.3019448275862</v>
      </c>
      <c r="BG46" s="57">
        <f t="shared" si="48"/>
        <v>0.13012809319444926</v>
      </c>
      <c r="BH46" s="55">
        <f t="shared" si="49"/>
        <v>49.515446666666669</v>
      </c>
      <c r="BI46" s="55">
        <f t="shared" si="50"/>
        <v>202.69315</v>
      </c>
      <c r="BJ46" s="55">
        <f t="shared" si="51"/>
        <v>272.25777666666664</v>
      </c>
      <c r="BK46" s="57">
        <f t="shared" si="52"/>
        <v>0.18186972388043085</v>
      </c>
      <c r="BL46" s="55">
        <f t="shared" si="53"/>
        <v>14.595345161290323</v>
      </c>
      <c r="BM46" s="55">
        <f t="shared" si="54"/>
        <v>282.04423225806454</v>
      </c>
      <c r="BN46" s="55">
        <f t="shared" si="55"/>
        <v>468.08363548387098</v>
      </c>
      <c r="BO46" s="57">
        <f t="shared" si="56"/>
        <v>3.1181062645359758E-2</v>
      </c>
      <c r="BP46" s="55">
        <f t="shared" si="57"/>
        <v>22.034864516129034</v>
      </c>
      <c r="BQ46" s="55">
        <f t="shared" si="58"/>
        <v>130.50917419354838</v>
      </c>
      <c r="BR46" s="55">
        <f t="shared" si="59"/>
        <v>343.5570677419355</v>
      </c>
      <c r="BS46" s="57">
        <f t="shared" si="60"/>
        <v>6.4137421654444388E-2</v>
      </c>
      <c r="BT46" s="55">
        <f t="shared" si="61"/>
        <v>8.8036718749999991</v>
      </c>
      <c r="BU46" s="55">
        <f t="shared" si="62"/>
        <v>332.27969874999997</v>
      </c>
      <c r="BV46" s="55">
        <f t="shared" si="63"/>
        <v>473.81134765625001</v>
      </c>
      <c r="BW46" s="57">
        <f t="shared" si="64"/>
        <v>1.8580542484995653E-2</v>
      </c>
      <c r="BX46" s="55">
        <f t="shared" si="65"/>
        <v>14.179378787878788</v>
      </c>
      <c r="BY46" s="55">
        <f t="shared" si="66"/>
        <v>136.83204493939394</v>
      </c>
      <c r="BZ46" s="55">
        <f t="shared" si="67"/>
        <v>279.71734084848487</v>
      </c>
      <c r="CA46" s="57">
        <f t="shared" si="68"/>
        <v>5.0691811758497178E-2</v>
      </c>
      <c r="CB46" s="55">
        <f t="shared" si="69"/>
        <v>20.018848484848483</v>
      </c>
      <c r="CC46" s="55">
        <f t="shared" si="70"/>
        <v>129.2455515151515</v>
      </c>
      <c r="CD46" s="55">
        <f t="shared" si="71"/>
        <v>206.3014212121212</v>
      </c>
      <c r="CE46" s="57">
        <f t="shared" si="72"/>
        <v>9.7036890813587282E-2</v>
      </c>
      <c r="CF46" s="55" t="str">
        <f t="shared" si="73"/>
        <v/>
      </c>
      <c r="CG46" s="55" t="str">
        <f t="shared" si="74"/>
        <v/>
      </c>
      <c r="CH46" s="55" t="str">
        <f t="shared" si="75"/>
        <v/>
      </c>
      <c r="CI46" s="57" t="str">
        <f t="shared" si="76"/>
        <v/>
      </c>
      <c r="CJ46" s="55" t="str">
        <f t="shared" si="77"/>
        <v/>
      </c>
      <c r="CK46" s="55" t="str">
        <f t="shared" si="78"/>
        <v/>
      </c>
      <c r="CL46" s="55" t="str">
        <f t="shared" si="79"/>
        <v/>
      </c>
      <c r="CM46" s="57" t="str">
        <f t="shared" si="80"/>
        <v/>
      </c>
      <c r="CN46" s="55" t="str">
        <f t="shared" si="81"/>
        <v/>
      </c>
      <c r="CO46" s="55" t="str">
        <f t="shared" si="82"/>
        <v/>
      </c>
      <c r="CP46" s="55" t="str">
        <f t="shared" si="83"/>
        <v/>
      </c>
      <c r="CQ46" s="57" t="str">
        <f t="shared" si="84"/>
        <v/>
      </c>
    </row>
    <row r="47" spans="3:95" x14ac:dyDescent="0.25">
      <c r="C47" t="s">
        <v>84</v>
      </c>
      <c r="D47" s="2" t="s">
        <v>158</v>
      </c>
      <c r="E47" s="2" t="s">
        <v>157</v>
      </c>
      <c r="F47">
        <v>0.3</v>
      </c>
      <c r="G47" t="s">
        <v>51</v>
      </c>
      <c r="H47" s="27">
        <v>26325377</v>
      </c>
      <c r="I47" s="27">
        <v>14480296.73</v>
      </c>
      <c r="J47" s="27">
        <v>45025408.166000001</v>
      </c>
      <c r="K47" s="4">
        <v>34000</v>
      </c>
      <c r="L47" s="27">
        <v>28765245</v>
      </c>
      <c r="M47" s="27">
        <v>12885695.66</v>
      </c>
      <c r="N47" s="27">
        <v>46082033.711999997</v>
      </c>
      <c r="O47" s="5">
        <v>35000</v>
      </c>
      <c r="P47" s="27">
        <v>26885645</v>
      </c>
      <c r="Q47" s="27">
        <v>14967042.029999999</v>
      </c>
      <c r="R47" s="27">
        <v>46930846.413000003</v>
      </c>
      <c r="S47" s="6">
        <v>36000</v>
      </c>
      <c r="T47" s="27">
        <v>27225416</v>
      </c>
      <c r="U47" s="27">
        <v>20625979</v>
      </c>
      <c r="V47" s="27">
        <v>53225006</v>
      </c>
      <c r="W47" s="7">
        <f t="shared" si="85"/>
        <v>36000</v>
      </c>
      <c r="X47" s="27">
        <v>32797020</v>
      </c>
      <c r="Y47" s="27">
        <v>19767052</v>
      </c>
      <c r="Z47" s="27">
        <v>57371338</v>
      </c>
      <c r="AA47" s="9">
        <f t="shared" si="86"/>
        <v>37000</v>
      </c>
      <c r="AB47" s="27">
        <v>34354767</v>
      </c>
      <c r="AC47" s="27">
        <v>16602619</v>
      </c>
      <c r="AD47" s="27">
        <v>55519729</v>
      </c>
      <c r="AE47" s="11">
        <f t="shared" si="87"/>
        <v>37000</v>
      </c>
      <c r="AF47" s="28"/>
      <c r="AG47" s="28"/>
      <c r="AH47" s="28"/>
      <c r="AI47" s="17">
        <f t="shared" si="88"/>
        <v>37000</v>
      </c>
      <c r="AJ47" s="27">
        <v>10028125</v>
      </c>
      <c r="AK47" s="27">
        <v>11539045.310000001</v>
      </c>
      <c r="AL47" s="27">
        <v>21587237.27</v>
      </c>
      <c r="AM47" s="13">
        <f t="shared" si="89"/>
        <v>37000</v>
      </c>
      <c r="AN47" s="27">
        <v>12072635</v>
      </c>
      <c r="AO47" s="27">
        <v>11726591.76</v>
      </c>
      <c r="AP47" s="27">
        <v>23819204.350000001</v>
      </c>
      <c r="AQ47" s="15">
        <f t="shared" si="90"/>
        <v>37000</v>
      </c>
      <c r="AR47" s="27">
        <v>11328677</v>
      </c>
      <c r="AS47" s="27">
        <v>11135365.140000001</v>
      </c>
      <c r="AT47" s="27">
        <v>22482606.84</v>
      </c>
      <c r="AU47" s="14">
        <f t="shared" si="91"/>
        <v>36000</v>
      </c>
      <c r="AV47" s="27">
        <v>19830959</v>
      </c>
      <c r="AW47" s="27">
        <v>7632628.7400000002</v>
      </c>
      <c r="AX47" s="27">
        <v>27943483.98</v>
      </c>
      <c r="AY47" s="16">
        <f t="shared" si="92"/>
        <v>36000</v>
      </c>
      <c r="AZ47" s="55">
        <f t="shared" si="41"/>
        <v>774.27579411764702</v>
      </c>
      <c r="BA47" s="55">
        <f t="shared" si="42"/>
        <v>425.89108029411767</v>
      </c>
      <c r="BB47" s="55">
        <f t="shared" si="43"/>
        <v>1324.276710764706</v>
      </c>
      <c r="BC47" s="57">
        <f t="shared" si="44"/>
        <v>0.58467825328630907</v>
      </c>
      <c r="BD47" s="55">
        <f t="shared" si="45"/>
        <v>821.86414285714284</v>
      </c>
      <c r="BE47" s="55">
        <f t="shared" si="46"/>
        <v>368.16273314285712</v>
      </c>
      <c r="BF47" s="55">
        <f t="shared" si="47"/>
        <v>1316.6295346285713</v>
      </c>
      <c r="BG47" s="57">
        <f t="shared" si="48"/>
        <v>0.6242182187482187</v>
      </c>
      <c r="BH47" s="55">
        <f t="shared" si="49"/>
        <v>746.82347222222222</v>
      </c>
      <c r="BI47" s="55">
        <f t="shared" si="50"/>
        <v>415.75116750000001</v>
      </c>
      <c r="BJ47" s="55">
        <f t="shared" si="51"/>
        <v>1303.6346225833333</v>
      </c>
      <c r="BK47" s="57">
        <f t="shared" si="52"/>
        <v>0.57287790557624774</v>
      </c>
      <c r="BL47" s="55">
        <f t="shared" si="53"/>
        <v>756.26155555555556</v>
      </c>
      <c r="BM47" s="55">
        <f t="shared" si="54"/>
        <v>572.94386111111112</v>
      </c>
      <c r="BN47" s="55">
        <f t="shared" si="55"/>
        <v>1478.4723888888889</v>
      </c>
      <c r="BO47" s="57">
        <f t="shared" si="56"/>
        <v>0.51151550833080228</v>
      </c>
      <c r="BP47" s="55">
        <f t="shared" si="57"/>
        <v>886.40594594594597</v>
      </c>
      <c r="BQ47" s="55">
        <f t="shared" si="58"/>
        <v>534.24464864864865</v>
      </c>
      <c r="BR47" s="55">
        <f t="shared" si="59"/>
        <v>1550.5767027027027</v>
      </c>
      <c r="BS47" s="57">
        <f t="shared" si="60"/>
        <v>0.5716621076538253</v>
      </c>
      <c r="BT47" s="55">
        <f t="shared" si="61"/>
        <v>928.50721621621619</v>
      </c>
      <c r="BU47" s="55">
        <f t="shared" si="62"/>
        <v>448.71943243243243</v>
      </c>
      <c r="BV47" s="55">
        <f t="shared" si="63"/>
        <v>1500.5332162162163</v>
      </c>
      <c r="BW47" s="57">
        <f t="shared" si="64"/>
        <v>0.61878484673439238</v>
      </c>
      <c r="BX47" s="55" t="str">
        <f t="shared" si="65"/>
        <v/>
      </c>
      <c r="BY47" s="55" t="str">
        <f t="shared" si="66"/>
        <v/>
      </c>
      <c r="BZ47" s="55" t="str">
        <f t="shared" si="67"/>
        <v/>
      </c>
      <c r="CA47" s="57" t="str">
        <f t="shared" si="68"/>
        <v/>
      </c>
      <c r="CB47" s="55">
        <f t="shared" si="69"/>
        <v>271.03040540540542</v>
      </c>
      <c r="CC47" s="55">
        <f t="shared" si="70"/>
        <v>311.86608945945949</v>
      </c>
      <c r="CD47" s="55">
        <f t="shared" si="71"/>
        <v>583.43884513513513</v>
      </c>
      <c r="CE47" s="57">
        <f t="shared" si="72"/>
        <v>0.46453952743347043</v>
      </c>
      <c r="CF47" s="55">
        <f t="shared" si="73"/>
        <v>326.28743243243241</v>
      </c>
      <c r="CG47" s="55">
        <f t="shared" si="74"/>
        <v>316.93491243243244</v>
      </c>
      <c r="CH47" s="55">
        <f t="shared" si="75"/>
        <v>643.76227972972981</v>
      </c>
      <c r="CI47" s="57">
        <f t="shared" si="76"/>
        <v>0.50684459575577712</v>
      </c>
      <c r="CJ47" s="55">
        <f t="shared" si="77"/>
        <v>314.68547222222224</v>
      </c>
      <c r="CK47" s="55">
        <f t="shared" si="78"/>
        <v>309.31569833333333</v>
      </c>
      <c r="CL47" s="55">
        <f t="shared" si="79"/>
        <v>624.51685666666663</v>
      </c>
      <c r="CM47" s="57">
        <f t="shared" si="80"/>
        <v>0.50388627442635125</v>
      </c>
      <c r="CN47" s="55">
        <f t="shared" si="81"/>
        <v>550.85997222222227</v>
      </c>
      <c r="CO47" s="55">
        <f t="shared" si="82"/>
        <v>212.01746500000002</v>
      </c>
      <c r="CP47" s="55">
        <f t="shared" si="83"/>
        <v>776.20788833333336</v>
      </c>
      <c r="CQ47" s="57">
        <f t="shared" si="84"/>
        <v>0.70968097658093099</v>
      </c>
    </row>
    <row r="48" spans="3:95" x14ac:dyDescent="0.25">
      <c r="C48" t="s">
        <v>48</v>
      </c>
      <c r="D48" s="2" t="s">
        <v>92</v>
      </c>
      <c r="E48" s="2" t="s">
        <v>91</v>
      </c>
      <c r="F48">
        <v>1.4</v>
      </c>
      <c r="G48" t="s">
        <v>55</v>
      </c>
      <c r="H48" s="27">
        <v>398818</v>
      </c>
      <c r="I48" s="27">
        <v>12722272.08</v>
      </c>
      <c r="J48" s="27">
        <v>13508991.968</v>
      </c>
      <c r="K48" s="4">
        <v>93000</v>
      </c>
      <c r="L48" s="27">
        <v>317576</v>
      </c>
      <c r="M48" s="27">
        <v>11106795.27</v>
      </c>
      <c r="N48" s="27">
        <v>11942596.701099999</v>
      </c>
      <c r="O48" s="5">
        <v>95000</v>
      </c>
      <c r="P48" s="27">
        <v>638185</v>
      </c>
      <c r="Q48" s="27">
        <v>14139106.41</v>
      </c>
      <c r="R48" s="27">
        <v>15044153.486300001</v>
      </c>
      <c r="S48" s="6">
        <v>97000</v>
      </c>
      <c r="T48" s="27">
        <v>2302175</v>
      </c>
      <c r="U48" s="27">
        <v>9486460.9820000008</v>
      </c>
      <c r="V48" s="27">
        <v>12076993.017200001</v>
      </c>
      <c r="W48" s="7">
        <f t="shared" si="85"/>
        <v>99000</v>
      </c>
      <c r="X48" s="27">
        <v>2579555</v>
      </c>
      <c r="Y48" s="27">
        <v>11834280.380000001</v>
      </c>
      <c r="Z48" s="27">
        <v>14413835.380000001</v>
      </c>
      <c r="AA48" s="9">
        <f t="shared" si="86"/>
        <v>100000</v>
      </c>
      <c r="AB48" s="27">
        <v>3339108</v>
      </c>
      <c r="AC48" s="27">
        <v>10753092</v>
      </c>
      <c r="AD48" s="27">
        <v>15762745.267000001</v>
      </c>
      <c r="AE48" s="11">
        <f t="shared" si="87"/>
        <v>100000</v>
      </c>
      <c r="AF48" s="28"/>
      <c r="AG48" s="28"/>
      <c r="AH48" s="28"/>
      <c r="AI48" s="17">
        <f t="shared" si="88"/>
        <v>100000</v>
      </c>
      <c r="AJ48" s="27">
        <v>2271695</v>
      </c>
      <c r="AK48" s="27">
        <v>17808743</v>
      </c>
      <c r="AL48" s="27">
        <v>20925838</v>
      </c>
      <c r="AM48" s="13">
        <f t="shared" si="89"/>
        <v>110000</v>
      </c>
      <c r="AN48" s="27">
        <v>689891</v>
      </c>
      <c r="AO48" s="27">
        <v>8160028</v>
      </c>
      <c r="AP48" s="27">
        <v>8873515</v>
      </c>
      <c r="AQ48" s="15">
        <f t="shared" si="90"/>
        <v>110000</v>
      </c>
      <c r="AR48" s="27">
        <v>8791210</v>
      </c>
      <c r="AS48" s="27">
        <v>5348629.4000000004</v>
      </c>
      <c r="AT48" s="27">
        <v>14156319.4</v>
      </c>
      <c r="AU48" s="14">
        <f t="shared" si="91"/>
        <v>110000</v>
      </c>
      <c r="AV48" s="27">
        <v>6918742</v>
      </c>
      <c r="AW48" s="27">
        <v>20345663</v>
      </c>
      <c r="AX48" s="27">
        <v>27264405</v>
      </c>
      <c r="AY48" s="16">
        <f t="shared" si="92"/>
        <v>110000</v>
      </c>
      <c r="AZ48" s="55">
        <f t="shared" si="41"/>
        <v>4.2883655913978496</v>
      </c>
      <c r="BA48" s="55">
        <f t="shared" si="42"/>
        <v>136.79862451612902</v>
      </c>
      <c r="BB48" s="55">
        <f t="shared" si="43"/>
        <v>145.25797815053764</v>
      </c>
      <c r="BC48" s="57">
        <f t="shared" si="44"/>
        <v>2.9522410032126536E-2</v>
      </c>
      <c r="BD48" s="55">
        <f t="shared" si="45"/>
        <v>3.3429052631578946</v>
      </c>
      <c r="BE48" s="55">
        <f t="shared" si="46"/>
        <v>116.91363442105262</v>
      </c>
      <c r="BF48" s="55">
        <f t="shared" si="47"/>
        <v>125.71154422210526</v>
      </c>
      <c r="BG48" s="57">
        <f t="shared" si="48"/>
        <v>2.6591871763596349E-2</v>
      </c>
      <c r="BH48" s="55">
        <f t="shared" si="49"/>
        <v>6.579226804123711</v>
      </c>
      <c r="BI48" s="55">
        <f t="shared" si="50"/>
        <v>145.76398360824743</v>
      </c>
      <c r="BJ48" s="55">
        <f t="shared" si="51"/>
        <v>155.09436583814434</v>
      </c>
      <c r="BK48" s="57">
        <f t="shared" si="52"/>
        <v>4.2420798257686271E-2</v>
      </c>
      <c r="BL48" s="55">
        <f t="shared" si="53"/>
        <v>23.25429292929293</v>
      </c>
      <c r="BM48" s="55">
        <f t="shared" si="54"/>
        <v>95.822838202020208</v>
      </c>
      <c r="BN48" s="55">
        <f t="shared" si="55"/>
        <v>121.98982845656566</v>
      </c>
      <c r="BO48" s="57">
        <f t="shared" si="56"/>
        <v>0.19062485146105926</v>
      </c>
      <c r="BP48" s="55">
        <f t="shared" si="57"/>
        <v>25.795549999999999</v>
      </c>
      <c r="BQ48" s="55">
        <f t="shared" si="58"/>
        <v>118.34280380000001</v>
      </c>
      <c r="BR48" s="55">
        <f t="shared" si="59"/>
        <v>144.1383538</v>
      </c>
      <c r="BS48" s="57">
        <f t="shared" si="60"/>
        <v>0.1789638171932556</v>
      </c>
      <c r="BT48" s="55">
        <f t="shared" si="61"/>
        <v>33.391080000000002</v>
      </c>
      <c r="BU48" s="55">
        <f t="shared" si="62"/>
        <v>107.53091999999999</v>
      </c>
      <c r="BV48" s="55">
        <f t="shared" si="63"/>
        <v>157.62745267</v>
      </c>
      <c r="BW48" s="57">
        <f t="shared" si="64"/>
        <v>0.21183543497277532</v>
      </c>
      <c r="BX48" s="55" t="str">
        <f t="shared" si="65"/>
        <v/>
      </c>
      <c r="BY48" s="55" t="str">
        <f t="shared" si="66"/>
        <v/>
      </c>
      <c r="BZ48" s="55" t="str">
        <f t="shared" si="67"/>
        <v/>
      </c>
      <c r="CA48" s="57" t="str">
        <f t="shared" si="68"/>
        <v/>
      </c>
      <c r="CB48" s="55">
        <f t="shared" si="69"/>
        <v>20.651772727272729</v>
      </c>
      <c r="CC48" s="55">
        <f t="shared" si="70"/>
        <v>161.89766363636363</v>
      </c>
      <c r="CD48" s="55">
        <f t="shared" si="71"/>
        <v>190.23489090909092</v>
      </c>
      <c r="CE48" s="57">
        <f t="shared" si="72"/>
        <v>0.10855933224753055</v>
      </c>
      <c r="CF48" s="55">
        <f t="shared" si="73"/>
        <v>6.2717363636363634</v>
      </c>
      <c r="CG48" s="55">
        <f t="shared" si="74"/>
        <v>74.182072727272725</v>
      </c>
      <c r="CH48" s="55">
        <f t="shared" si="75"/>
        <v>80.668318181818179</v>
      </c>
      <c r="CI48" s="57">
        <f t="shared" si="76"/>
        <v>7.7747206152240692E-2</v>
      </c>
      <c r="CJ48" s="55">
        <f t="shared" si="77"/>
        <v>79.920090909090902</v>
      </c>
      <c r="CK48" s="55">
        <f t="shared" si="78"/>
        <v>48.623903636363643</v>
      </c>
      <c r="CL48" s="55">
        <f t="shared" si="79"/>
        <v>128.69381272727273</v>
      </c>
      <c r="CM48" s="57">
        <f t="shared" si="80"/>
        <v>0.62100958247664284</v>
      </c>
      <c r="CN48" s="55">
        <f t="shared" si="81"/>
        <v>62.897654545454543</v>
      </c>
      <c r="CO48" s="55">
        <f t="shared" si="82"/>
        <v>184.96057272727273</v>
      </c>
      <c r="CP48" s="55">
        <f t="shared" si="83"/>
        <v>247.85822727272728</v>
      </c>
      <c r="CQ48" s="57">
        <f t="shared" si="84"/>
        <v>0.25376464294746209</v>
      </c>
    </row>
    <row r="49" spans="3:95" x14ac:dyDescent="0.25">
      <c r="C49" t="s">
        <v>48</v>
      </c>
      <c r="D49" s="2" t="s">
        <v>69</v>
      </c>
      <c r="E49" s="2" t="s">
        <v>68</v>
      </c>
      <c r="F49">
        <v>3.4</v>
      </c>
      <c r="G49" t="s">
        <v>55</v>
      </c>
      <c r="H49" s="28">
        <v>238000</v>
      </c>
      <c r="I49" s="28">
        <v>5000000</v>
      </c>
      <c r="J49" s="28">
        <v>5238000</v>
      </c>
      <c r="K49" s="4">
        <v>34000</v>
      </c>
      <c r="L49" s="28">
        <v>611800</v>
      </c>
      <c r="M49" s="28">
        <v>4600000</v>
      </c>
      <c r="N49" s="28">
        <v>5211800</v>
      </c>
      <c r="O49" s="5">
        <v>35000</v>
      </c>
      <c r="P49" s="28"/>
      <c r="Q49" s="28"/>
      <c r="R49" s="28"/>
      <c r="S49" s="6">
        <v>36000</v>
      </c>
      <c r="T49" s="28"/>
      <c r="U49" s="28"/>
      <c r="V49" s="28"/>
      <c r="W49" s="7">
        <f t="shared" si="85"/>
        <v>37000</v>
      </c>
      <c r="X49" s="28"/>
      <c r="Y49" s="28"/>
      <c r="Z49" s="28"/>
      <c r="AA49" s="9">
        <f t="shared" si="86"/>
        <v>38000</v>
      </c>
      <c r="AB49" s="28"/>
      <c r="AC49" s="28"/>
      <c r="AD49" s="28"/>
      <c r="AE49" s="11">
        <f t="shared" si="87"/>
        <v>38000</v>
      </c>
      <c r="AF49" s="28"/>
      <c r="AG49" s="28"/>
      <c r="AH49" s="28"/>
      <c r="AI49" s="17">
        <f t="shared" si="88"/>
        <v>39000</v>
      </c>
      <c r="AJ49" s="28"/>
      <c r="AK49" s="28"/>
      <c r="AL49" s="28"/>
      <c r="AM49" s="13">
        <f t="shared" si="89"/>
        <v>39000</v>
      </c>
      <c r="AN49" s="28"/>
      <c r="AO49" s="28"/>
      <c r="AP49" s="28"/>
      <c r="AQ49" s="15">
        <f t="shared" si="90"/>
        <v>40000</v>
      </c>
      <c r="AR49" s="28"/>
      <c r="AS49" s="28"/>
      <c r="AT49" s="28"/>
      <c r="AU49" s="14">
        <f t="shared" si="91"/>
        <v>40000</v>
      </c>
      <c r="AV49" s="28"/>
      <c r="AW49" s="28"/>
      <c r="AX49" s="28"/>
      <c r="AY49" s="16">
        <f t="shared" si="92"/>
        <v>40000</v>
      </c>
      <c r="AZ49" s="55">
        <f t="shared" si="41"/>
        <v>7</v>
      </c>
      <c r="BA49" s="55">
        <f t="shared" si="42"/>
        <v>147.05882352941177</v>
      </c>
      <c r="BB49" s="55">
        <f t="shared" si="43"/>
        <v>154.05882352941177</v>
      </c>
      <c r="BC49" s="57">
        <f t="shared" si="44"/>
        <v>4.5437189767086675E-2</v>
      </c>
      <c r="BD49" s="55">
        <f t="shared" si="45"/>
        <v>17.48</v>
      </c>
      <c r="BE49" s="55">
        <f t="shared" si="46"/>
        <v>131.42857142857142</v>
      </c>
      <c r="BF49" s="55">
        <f t="shared" si="47"/>
        <v>148.90857142857143</v>
      </c>
      <c r="BG49" s="57">
        <f t="shared" si="48"/>
        <v>0.11738746690203</v>
      </c>
      <c r="BH49" s="55" t="str">
        <f t="shared" si="49"/>
        <v/>
      </c>
      <c r="BI49" s="55" t="str">
        <f t="shared" si="50"/>
        <v/>
      </c>
      <c r="BJ49" s="55" t="str">
        <f t="shared" si="51"/>
        <v/>
      </c>
      <c r="BK49" s="57" t="str">
        <f t="shared" si="52"/>
        <v/>
      </c>
      <c r="BL49" s="55" t="str">
        <f t="shared" si="53"/>
        <v/>
      </c>
      <c r="BM49" s="55" t="str">
        <f t="shared" si="54"/>
        <v/>
      </c>
      <c r="BN49" s="55" t="str">
        <f t="shared" si="55"/>
        <v/>
      </c>
      <c r="BO49" s="57" t="str">
        <f t="shared" si="56"/>
        <v/>
      </c>
      <c r="BP49" s="55" t="str">
        <f t="shared" si="57"/>
        <v/>
      </c>
      <c r="BQ49" s="55" t="str">
        <f t="shared" si="58"/>
        <v/>
      </c>
      <c r="BR49" s="55" t="str">
        <f t="shared" si="59"/>
        <v/>
      </c>
      <c r="BS49" s="57" t="str">
        <f t="shared" si="60"/>
        <v/>
      </c>
      <c r="BT49" s="55" t="str">
        <f t="shared" si="61"/>
        <v/>
      </c>
      <c r="BU49" s="55" t="str">
        <f t="shared" si="62"/>
        <v/>
      </c>
      <c r="BV49" s="55" t="str">
        <f t="shared" si="63"/>
        <v/>
      </c>
      <c r="BW49" s="57" t="str">
        <f t="shared" si="64"/>
        <v/>
      </c>
      <c r="BX49" s="55" t="str">
        <f t="shared" si="65"/>
        <v/>
      </c>
      <c r="BY49" s="55" t="str">
        <f t="shared" si="66"/>
        <v/>
      </c>
      <c r="BZ49" s="55" t="str">
        <f t="shared" si="67"/>
        <v/>
      </c>
      <c r="CA49" s="57" t="str">
        <f t="shared" si="68"/>
        <v/>
      </c>
      <c r="CB49" s="55" t="str">
        <f t="shared" si="69"/>
        <v/>
      </c>
      <c r="CC49" s="55" t="str">
        <f t="shared" si="70"/>
        <v/>
      </c>
      <c r="CD49" s="55" t="str">
        <f t="shared" si="71"/>
        <v/>
      </c>
      <c r="CE49" s="57" t="str">
        <f t="shared" si="72"/>
        <v/>
      </c>
      <c r="CF49" s="55" t="str">
        <f t="shared" si="73"/>
        <v/>
      </c>
      <c r="CG49" s="55" t="str">
        <f t="shared" si="74"/>
        <v/>
      </c>
      <c r="CH49" s="55" t="str">
        <f t="shared" si="75"/>
        <v/>
      </c>
      <c r="CI49" s="57" t="str">
        <f t="shared" si="76"/>
        <v/>
      </c>
      <c r="CJ49" s="55" t="str">
        <f t="shared" si="77"/>
        <v/>
      </c>
      <c r="CK49" s="55" t="str">
        <f t="shared" si="78"/>
        <v/>
      </c>
      <c r="CL49" s="55" t="str">
        <f t="shared" si="79"/>
        <v/>
      </c>
      <c r="CM49" s="57" t="str">
        <f t="shared" si="80"/>
        <v/>
      </c>
      <c r="CN49" s="55" t="str">
        <f t="shared" si="81"/>
        <v/>
      </c>
      <c r="CO49" s="55" t="str">
        <f t="shared" si="82"/>
        <v/>
      </c>
      <c r="CP49" s="55" t="str">
        <f t="shared" si="83"/>
        <v/>
      </c>
      <c r="CQ49" s="57" t="str">
        <f t="shared" si="84"/>
        <v/>
      </c>
    </row>
    <row r="50" spans="3:95" x14ac:dyDescent="0.25">
      <c r="C50" t="s">
        <v>84</v>
      </c>
      <c r="D50" s="2" t="s">
        <v>93</v>
      </c>
      <c r="E50" s="2" t="s">
        <v>14</v>
      </c>
      <c r="F50">
        <v>1.4</v>
      </c>
      <c r="G50" t="s">
        <v>51</v>
      </c>
      <c r="H50" s="28"/>
      <c r="I50" s="28"/>
      <c r="J50" s="28"/>
      <c r="K50" s="4">
        <v>6700</v>
      </c>
      <c r="L50" s="28"/>
      <c r="M50" s="28"/>
      <c r="N50" s="28"/>
      <c r="O50" s="5">
        <v>7000</v>
      </c>
      <c r="P50" s="28">
        <v>2400000</v>
      </c>
      <c r="Q50" s="28"/>
      <c r="R50" s="28">
        <v>21600000</v>
      </c>
      <c r="S50" s="6">
        <v>7300</v>
      </c>
      <c r="T50" s="27">
        <v>3300000</v>
      </c>
      <c r="U50" s="27"/>
      <c r="V50" s="28">
        <v>21800000</v>
      </c>
      <c r="W50" s="7">
        <f t="shared" si="85"/>
        <v>7500</v>
      </c>
      <c r="X50" s="28"/>
      <c r="Y50" s="28"/>
      <c r="Z50" s="28"/>
      <c r="AA50" s="9">
        <f t="shared" si="86"/>
        <v>7700</v>
      </c>
      <c r="AB50" s="28"/>
      <c r="AC50" s="28"/>
      <c r="AD50" s="28"/>
      <c r="AE50" s="11">
        <f t="shared" si="87"/>
        <v>7900</v>
      </c>
      <c r="AF50" s="28"/>
      <c r="AG50" s="28"/>
      <c r="AH50" s="28"/>
      <c r="AI50" s="17">
        <f t="shared" si="88"/>
        <v>8100</v>
      </c>
      <c r="AJ50" s="28"/>
      <c r="AK50" s="28"/>
      <c r="AL50" s="28"/>
      <c r="AM50" s="13">
        <f t="shared" si="89"/>
        <v>8300</v>
      </c>
      <c r="AN50" s="28"/>
      <c r="AO50" s="28"/>
      <c r="AP50" s="28"/>
      <c r="AQ50" s="15">
        <f t="shared" si="90"/>
        <v>8400</v>
      </c>
      <c r="AR50" s="28"/>
      <c r="AS50" s="28"/>
      <c r="AT50" s="28"/>
      <c r="AU50" s="14">
        <f t="shared" si="91"/>
        <v>8600</v>
      </c>
      <c r="AV50" s="28"/>
      <c r="AW50" s="28"/>
      <c r="AX50" s="28"/>
      <c r="AY50" s="16">
        <f t="shared" si="92"/>
        <v>8700</v>
      </c>
      <c r="AZ50" s="55" t="str">
        <f t="shared" si="41"/>
        <v/>
      </c>
      <c r="BA50" s="55" t="str">
        <f t="shared" si="42"/>
        <v/>
      </c>
      <c r="BB50" s="55" t="str">
        <f t="shared" si="43"/>
        <v/>
      </c>
      <c r="BC50" s="57" t="str">
        <f t="shared" si="44"/>
        <v/>
      </c>
      <c r="BD50" s="55" t="str">
        <f t="shared" si="45"/>
        <v/>
      </c>
      <c r="BE50" s="55" t="str">
        <f t="shared" si="46"/>
        <v/>
      </c>
      <c r="BF50" s="55" t="str">
        <f t="shared" si="47"/>
        <v/>
      </c>
      <c r="BG50" s="57" t="str">
        <f t="shared" si="48"/>
        <v/>
      </c>
      <c r="BH50" s="55">
        <f t="shared" si="49"/>
        <v>328.76712328767121</v>
      </c>
      <c r="BI50" s="55" t="str">
        <f t="shared" si="50"/>
        <v/>
      </c>
      <c r="BJ50" s="55">
        <f t="shared" si="51"/>
        <v>2958.9041095890411</v>
      </c>
      <c r="BK50" s="57">
        <f t="shared" si="52"/>
        <v>0.1111111111111111</v>
      </c>
      <c r="BL50" s="55">
        <f t="shared" si="53"/>
        <v>440</v>
      </c>
      <c r="BM50" s="55" t="str">
        <f t="shared" si="54"/>
        <v/>
      </c>
      <c r="BN50" s="55">
        <f t="shared" si="55"/>
        <v>2906.6666666666665</v>
      </c>
      <c r="BO50" s="57">
        <f t="shared" si="56"/>
        <v>0.15137614678899083</v>
      </c>
      <c r="BP50" s="55" t="str">
        <f t="shared" si="57"/>
        <v/>
      </c>
      <c r="BQ50" s="55" t="str">
        <f t="shared" si="58"/>
        <v/>
      </c>
      <c r="BR50" s="55" t="str">
        <f t="shared" si="59"/>
        <v/>
      </c>
      <c r="BS50" s="57" t="str">
        <f t="shared" si="60"/>
        <v/>
      </c>
      <c r="BT50" s="55" t="str">
        <f t="shared" si="61"/>
        <v/>
      </c>
      <c r="BU50" s="55" t="str">
        <f t="shared" si="62"/>
        <v/>
      </c>
      <c r="BV50" s="55" t="str">
        <f t="shared" si="63"/>
        <v/>
      </c>
      <c r="BW50" s="57" t="str">
        <f t="shared" si="64"/>
        <v/>
      </c>
      <c r="BX50" s="55" t="str">
        <f t="shared" si="65"/>
        <v/>
      </c>
      <c r="BY50" s="55" t="str">
        <f t="shared" si="66"/>
        <v/>
      </c>
      <c r="BZ50" s="55" t="str">
        <f t="shared" si="67"/>
        <v/>
      </c>
      <c r="CA50" s="57" t="str">
        <f t="shared" si="68"/>
        <v/>
      </c>
      <c r="CB50" s="55" t="str">
        <f t="shared" si="69"/>
        <v/>
      </c>
      <c r="CC50" s="55" t="str">
        <f t="shared" si="70"/>
        <v/>
      </c>
      <c r="CD50" s="55" t="str">
        <f t="shared" si="71"/>
        <v/>
      </c>
      <c r="CE50" s="57" t="str">
        <f t="shared" si="72"/>
        <v/>
      </c>
      <c r="CF50" s="55" t="str">
        <f t="shared" si="73"/>
        <v/>
      </c>
      <c r="CG50" s="55" t="str">
        <f t="shared" si="74"/>
        <v/>
      </c>
      <c r="CH50" s="55" t="str">
        <f t="shared" si="75"/>
        <v/>
      </c>
      <c r="CI50" s="57" t="str">
        <f t="shared" si="76"/>
        <v/>
      </c>
      <c r="CJ50" s="55" t="str">
        <f t="shared" si="77"/>
        <v/>
      </c>
      <c r="CK50" s="55" t="str">
        <f t="shared" si="78"/>
        <v/>
      </c>
      <c r="CL50" s="55" t="str">
        <f t="shared" si="79"/>
        <v/>
      </c>
      <c r="CM50" s="57" t="str">
        <f t="shared" si="80"/>
        <v/>
      </c>
      <c r="CN50" s="55" t="str">
        <f t="shared" si="81"/>
        <v/>
      </c>
      <c r="CO50" s="55" t="str">
        <f t="shared" si="82"/>
        <v/>
      </c>
      <c r="CP50" s="55" t="str">
        <f t="shared" si="83"/>
        <v/>
      </c>
      <c r="CQ50" s="57" t="str">
        <f t="shared" si="84"/>
        <v/>
      </c>
    </row>
    <row r="51" spans="3:95" x14ac:dyDescent="0.25">
      <c r="C51" t="s">
        <v>84</v>
      </c>
      <c r="D51" s="2" t="s">
        <v>83</v>
      </c>
      <c r="E51" s="2" t="s">
        <v>15</v>
      </c>
      <c r="F51">
        <v>1.9</v>
      </c>
      <c r="G51" t="s">
        <v>55</v>
      </c>
      <c r="H51" s="27">
        <v>1608233</v>
      </c>
      <c r="I51" s="27">
        <v>134110233.40000001</v>
      </c>
      <c r="J51" s="27">
        <v>135718466.40000001</v>
      </c>
      <c r="K51" s="4">
        <v>140000</v>
      </c>
      <c r="L51" s="27">
        <v>1608233</v>
      </c>
      <c r="M51" s="27">
        <v>164523916.59999999</v>
      </c>
      <c r="N51" s="27">
        <v>166132149.59999999</v>
      </c>
      <c r="O51" s="5">
        <v>140000</v>
      </c>
      <c r="P51" s="27">
        <v>1608233</v>
      </c>
      <c r="Q51" s="27">
        <v>207401048</v>
      </c>
      <c r="R51" s="27">
        <v>209009281</v>
      </c>
      <c r="S51" s="6">
        <v>140000</v>
      </c>
      <c r="T51" s="27">
        <v>884655</v>
      </c>
      <c r="U51" s="27">
        <v>114921741</v>
      </c>
      <c r="V51" s="27">
        <v>115806396</v>
      </c>
      <c r="W51" s="7">
        <f t="shared" si="85"/>
        <v>150000</v>
      </c>
      <c r="X51" s="27">
        <v>352174</v>
      </c>
      <c r="Y51" s="27">
        <v>127522213</v>
      </c>
      <c r="Z51" s="27">
        <v>127874387</v>
      </c>
      <c r="AA51" s="9">
        <f t="shared" si="86"/>
        <v>150000</v>
      </c>
      <c r="AB51" s="27">
        <v>2662292</v>
      </c>
      <c r="AC51" s="27">
        <v>135059967</v>
      </c>
      <c r="AD51" s="27">
        <v>137722259</v>
      </c>
      <c r="AE51" s="11">
        <f t="shared" si="87"/>
        <v>150000</v>
      </c>
      <c r="AF51" s="27">
        <v>2664832</v>
      </c>
      <c r="AG51" s="27">
        <v>125140938</v>
      </c>
      <c r="AH51" s="27">
        <v>127805770</v>
      </c>
      <c r="AI51" s="17">
        <f t="shared" si="88"/>
        <v>150000</v>
      </c>
      <c r="AJ51" s="27">
        <v>3968260</v>
      </c>
      <c r="AK51" s="27">
        <v>107595576</v>
      </c>
      <c r="AL51" s="27">
        <v>111563836</v>
      </c>
      <c r="AM51" s="13">
        <f t="shared" si="89"/>
        <v>150000</v>
      </c>
      <c r="AN51" s="28"/>
      <c r="AO51" s="28"/>
      <c r="AP51" s="28"/>
      <c r="AQ51" s="15">
        <f t="shared" si="90"/>
        <v>150000</v>
      </c>
      <c r="AR51" s="28"/>
      <c r="AS51" s="28"/>
      <c r="AT51" s="28"/>
      <c r="AU51" s="14">
        <f t="shared" si="91"/>
        <v>150000</v>
      </c>
      <c r="AV51" s="28"/>
      <c r="AW51" s="28"/>
      <c r="AX51" s="28"/>
      <c r="AY51" s="16">
        <f t="shared" si="92"/>
        <v>160000</v>
      </c>
      <c r="AZ51" s="55">
        <f t="shared" si="41"/>
        <v>11.487378571428572</v>
      </c>
      <c r="BA51" s="55">
        <f t="shared" si="42"/>
        <v>957.93023857142862</v>
      </c>
      <c r="BB51" s="55">
        <f t="shared" si="43"/>
        <v>969.41761714285724</v>
      </c>
      <c r="BC51" s="57">
        <f t="shared" si="44"/>
        <v>1.1849772861860159E-2</v>
      </c>
      <c r="BD51" s="55">
        <f t="shared" si="45"/>
        <v>11.487378571428572</v>
      </c>
      <c r="BE51" s="55">
        <f t="shared" si="46"/>
        <v>1175.1708328571428</v>
      </c>
      <c r="BF51" s="55">
        <f t="shared" si="47"/>
        <v>1186.6582114285713</v>
      </c>
      <c r="BG51" s="57">
        <f t="shared" si="48"/>
        <v>9.6804441757491113E-3</v>
      </c>
      <c r="BH51" s="55">
        <f t="shared" si="49"/>
        <v>11.487378571428572</v>
      </c>
      <c r="BI51" s="55">
        <f t="shared" si="50"/>
        <v>1481.4360571428572</v>
      </c>
      <c r="BJ51" s="55">
        <f t="shared" si="51"/>
        <v>1492.9234357142857</v>
      </c>
      <c r="BK51" s="57">
        <f t="shared" si="52"/>
        <v>7.6945530471443516E-3</v>
      </c>
      <c r="BL51" s="55">
        <f t="shared" si="53"/>
        <v>5.8977000000000004</v>
      </c>
      <c r="BM51" s="55">
        <f t="shared" si="54"/>
        <v>766.14494000000002</v>
      </c>
      <c r="BN51" s="55">
        <f t="shared" si="55"/>
        <v>772.04264000000001</v>
      </c>
      <c r="BO51" s="57">
        <f t="shared" si="56"/>
        <v>7.6390858411654571E-3</v>
      </c>
      <c r="BP51" s="55">
        <f t="shared" si="57"/>
        <v>2.3478266666666667</v>
      </c>
      <c r="BQ51" s="55">
        <f t="shared" si="58"/>
        <v>850.1480866666667</v>
      </c>
      <c r="BR51" s="55">
        <f t="shared" si="59"/>
        <v>852.49591333333331</v>
      </c>
      <c r="BS51" s="57">
        <f t="shared" si="60"/>
        <v>2.7540620781235886E-3</v>
      </c>
      <c r="BT51" s="55">
        <f t="shared" si="61"/>
        <v>17.748613333333335</v>
      </c>
      <c r="BU51" s="55">
        <f t="shared" si="62"/>
        <v>900.39977999999996</v>
      </c>
      <c r="BV51" s="55">
        <f t="shared" si="63"/>
        <v>918.14839333333339</v>
      </c>
      <c r="BW51" s="57">
        <f t="shared" si="64"/>
        <v>1.9330876645001882E-2</v>
      </c>
      <c r="BX51" s="55">
        <f t="shared" si="65"/>
        <v>17.765546666666665</v>
      </c>
      <c r="BY51" s="55">
        <f t="shared" si="66"/>
        <v>834.27292</v>
      </c>
      <c r="BZ51" s="55">
        <f t="shared" si="67"/>
        <v>852.03846666666664</v>
      </c>
      <c r="CA51" s="57">
        <f t="shared" si="68"/>
        <v>2.0850639216054172E-2</v>
      </c>
      <c r="CB51" s="55">
        <f t="shared" si="69"/>
        <v>26.455066666666667</v>
      </c>
      <c r="CC51" s="55">
        <f t="shared" si="70"/>
        <v>717.30384000000004</v>
      </c>
      <c r="CD51" s="55">
        <f t="shared" si="71"/>
        <v>743.75890666666669</v>
      </c>
      <c r="CE51" s="57">
        <f t="shared" si="72"/>
        <v>3.5569411578856069E-2</v>
      </c>
      <c r="CF51" s="55" t="str">
        <f t="shared" si="73"/>
        <v/>
      </c>
      <c r="CG51" s="55" t="str">
        <f t="shared" si="74"/>
        <v/>
      </c>
      <c r="CH51" s="55" t="str">
        <f t="shared" si="75"/>
        <v/>
      </c>
      <c r="CI51" s="57" t="str">
        <f t="shared" si="76"/>
        <v/>
      </c>
      <c r="CJ51" s="55" t="str">
        <f t="shared" si="77"/>
        <v/>
      </c>
      <c r="CK51" s="55" t="str">
        <f t="shared" si="78"/>
        <v/>
      </c>
      <c r="CL51" s="55" t="str">
        <f t="shared" si="79"/>
        <v/>
      </c>
      <c r="CM51" s="57" t="str">
        <f t="shared" si="80"/>
        <v/>
      </c>
      <c r="CN51" s="55" t="str">
        <f t="shared" si="81"/>
        <v/>
      </c>
      <c r="CO51" s="55" t="str">
        <f t="shared" si="82"/>
        <v/>
      </c>
      <c r="CP51" s="55" t="str">
        <f t="shared" si="83"/>
        <v/>
      </c>
      <c r="CQ51" s="57" t="str">
        <f t="shared" si="84"/>
        <v/>
      </c>
    </row>
    <row r="52" spans="3:95" x14ac:dyDescent="0.25">
      <c r="C52" t="s">
        <v>84</v>
      </c>
      <c r="D52" s="2" t="s">
        <v>160</v>
      </c>
      <c r="E52" s="2" t="s">
        <v>159</v>
      </c>
      <c r="F52">
        <v>0.3</v>
      </c>
      <c r="G52" t="s">
        <v>47</v>
      </c>
      <c r="H52" s="27">
        <v>14785269</v>
      </c>
      <c r="I52" s="27">
        <v>13385132.34</v>
      </c>
      <c r="J52" s="27">
        <v>31974902.982999999</v>
      </c>
      <c r="K52" s="4">
        <v>25000</v>
      </c>
      <c r="L52" s="27">
        <v>16025455</v>
      </c>
      <c r="M52" s="27">
        <v>15716345.67</v>
      </c>
      <c r="N52" s="27">
        <v>36184175.200999998</v>
      </c>
      <c r="O52" s="5">
        <v>25000</v>
      </c>
      <c r="P52" s="27">
        <v>15999798</v>
      </c>
      <c r="Q52" s="27">
        <v>15691182.85</v>
      </c>
      <c r="R52" s="27">
        <v>36126243.037</v>
      </c>
      <c r="S52" s="6">
        <v>24000</v>
      </c>
      <c r="T52" s="27">
        <v>16466390</v>
      </c>
      <c r="U52" s="27">
        <v>17981686.66</v>
      </c>
      <c r="V52" s="27">
        <v>38299978.068000004</v>
      </c>
      <c r="W52" s="7">
        <f t="shared" si="85"/>
        <v>24000</v>
      </c>
      <c r="X52" s="27">
        <v>15784431</v>
      </c>
      <c r="Y52" s="27">
        <v>17236971.829999998</v>
      </c>
      <c r="Z52" s="27">
        <v>36713777.038999997</v>
      </c>
      <c r="AA52" s="9">
        <f t="shared" si="86"/>
        <v>24000</v>
      </c>
      <c r="AB52" s="28"/>
      <c r="AC52" s="28"/>
      <c r="AD52" s="28"/>
      <c r="AE52" s="11">
        <f t="shared" si="87"/>
        <v>24000</v>
      </c>
      <c r="AF52" s="28"/>
      <c r="AG52" s="28"/>
      <c r="AH52" s="28"/>
      <c r="AI52" s="17">
        <f t="shared" si="88"/>
        <v>24000</v>
      </c>
      <c r="AJ52" s="28"/>
      <c r="AK52" s="28"/>
      <c r="AL52" s="28"/>
      <c r="AM52" s="13">
        <f t="shared" si="89"/>
        <v>24000</v>
      </c>
      <c r="AN52" s="28"/>
      <c r="AO52" s="28"/>
      <c r="AP52" s="28"/>
      <c r="AQ52" s="15">
        <f t="shared" si="90"/>
        <v>24000</v>
      </c>
      <c r="AR52" s="28"/>
      <c r="AS52" s="28"/>
      <c r="AT52" s="28"/>
      <c r="AU52" s="14">
        <f t="shared" si="91"/>
        <v>24000</v>
      </c>
      <c r="AV52" s="28"/>
      <c r="AW52" s="28"/>
      <c r="AX52" s="28"/>
      <c r="AY52" s="16">
        <f t="shared" si="92"/>
        <v>25000</v>
      </c>
      <c r="AZ52" s="55">
        <f t="shared" si="41"/>
        <v>591.41075999999998</v>
      </c>
      <c r="BA52" s="55">
        <f t="shared" si="42"/>
        <v>535.40529360000005</v>
      </c>
      <c r="BB52" s="55">
        <f t="shared" si="43"/>
        <v>1278.9961193199999</v>
      </c>
      <c r="BC52" s="57">
        <f t="shared" si="44"/>
        <v>0.46240230995730747</v>
      </c>
      <c r="BD52" s="55">
        <f t="shared" si="45"/>
        <v>641.01819999999998</v>
      </c>
      <c r="BE52" s="55">
        <f t="shared" si="46"/>
        <v>628.65382680000005</v>
      </c>
      <c r="BF52" s="55">
        <f t="shared" si="47"/>
        <v>1447.36700804</v>
      </c>
      <c r="BG52" s="57">
        <f t="shared" si="48"/>
        <v>0.4428857341912581</v>
      </c>
      <c r="BH52" s="55">
        <f t="shared" si="49"/>
        <v>666.65824999999995</v>
      </c>
      <c r="BI52" s="55">
        <f t="shared" si="50"/>
        <v>653.79928541666663</v>
      </c>
      <c r="BJ52" s="55">
        <f t="shared" si="51"/>
        <v>1505.2601265416668</v>
      </c>
      <c r="BK52" s="57">
        <f t="shared" si="52"/>
        <v>0.44288574329783548</v>
      </c>
      <c r="BL52" s="55">
        <f t="shared" si="53"/>
        <v>686.09958333333338</v>
      </c>
      <c r="BM52" s="55">
        <f t="shared" si="54"/>
        <v>749.23694416666672</v>
      </c>
      <c r="BN52" s="55">
        <f t="shared" si="55"/>
        <v>1595.8324195000002</v>
      </c>
      <c r="BO52" s="57">
        <f t="shared" si="56"/>
        <v>0.42993209998096121</v>
      </c>
      <c r="BP52" s="55">
        <f t="shared" si="57"/>
        <v>657.68462499999998</v>
      </c>
      <c r="BQ52" s="55">
        <f t="shared" si="58"/>
        <v>718.20715958333324</v>
      </c>
      <c r="BR52" s="55">
        <f t="shared" si="59"/>
        <v>1529.7407099583331</v>
      </c>
      <c r="BS52" s="57">
        <f t="shared" si="60"/>
        <v>0.42993209288253426</v>
      </c>
      <c r="BT52" s="55" t="str">
        <f t="shared" si="61"/>
        <v/>
      </c>
      <c r="BU52" s="55" t="str">
        <f t="shared" si="62"/>
        <v/>
      </c>
      <c r="BV52" s="55" t="str">
        <f t="shared" si="63"/>
        <v/>
      </c>
      <c r="BW52" s="57" t="str">
        <f t="shared" si="64"/>
        <v/>
      </c>
      <c r="BX52" s="55" t="str">
        <f t="shared" si="65"/>
        <v/>
      </c>
      <c r="BY52" s="55" t="str">
        <f t="shared" si="66"/>
        <v/>
      </c>
      <c r="BZ52" s="55" t="str">
        <f t="shared" si="67"/>
        <v/>
      </c>
      <c r="CA52" s="57" t="str">
        <f t="shared" si="68"/>
        <v/>
      </c>
      <c r="CB52" s="55" t="str">
        <f t="shared" si="69"/>
        <v/>
      </c>
      <c r="CC52" s="55" t="str">
        <f t="shared" si="70"/>
        <v/>
      </c>
      <c r="CD52" s="55" t="str">
        <f t="shared" si="71"/>
        <v/>
      </c>
      <c r="CE52" s="57" t="str">
        <f t="shared" si="72"/>
        <v/>
      </c>
      <c r="CF52" s="55" t="str">
        <f t="shared" si="73"/>
        <v/>
      </c>
      <c r="CG52" s="55" t="str">
        <f t="shared" si="74"/>
        <v/>
      </c>
      <c r="CH52" s="55" t="str">
        <f t="shared" si="75"/>
        <v/>
      </c>
      <c r="CI52" s="57" t="str">
        <f t="shared" si="76"/>
        <v/>
      </c>
      <c r="CJ52" s="55" t="str">
        <f t="shared" si="77"/>
        <v/>
      </c>
      <c r="CK52" s="55" t="str">
        <f t="shared" si="78"/>
        <v/>
      </c>
      <c r="CL52" s="55" t="str">
        <f t="shared" si="79"/>
        <v/>
      </c>
      <c r="CM52" s="57" t="str">
        <f t="shared" si="80"/>
        <v/>
      </c>
      <c r="CN52" s="55" t="str">
        <f t="shared" si="81"/>
        <v/>
      </c>
      <c r="CO52" s="55" t="str">
        <f t="shared" si="82"/>
        <v/>
      </c>
      <c r="CP52" s="55" t="str">
        <f t="shared" si="83"/>
        <v/>
      </c>
      <c r="CQ52" s="57" t="str">
        <f t="shared" si="84"/>
        <v/>
      </c>
    </row>
    <row r="53" spans="3:95" x14ac:dyDescent="0.25">
      <c r="C53" t="s">
        <v>109</v>
      </c>
      <c r="D53" s="2" t="s">
        <v>235</v>
      </c>
      <c r="E53" s="2" t="s">
        <v>16</v>
      </c>
      <c r="G53" t="s">
        <v>47</v>
      </c>
      <c r="H53" s="27">
        <v>23093678</v>
      </c>
      <c r="I53" s="27">
        <v>116907887</v>
      </c>
      <c r="J53" s="27">
        <v>140001565</v>
      </c>
      <c r="L53" s="27">
        <v>225715496</v>
      </c>
      <c r="M53" s="27">
        <v>0</v>
      </c>
      <c r="N53" s="27">
        <v>225715496</v>
      </c>
      <c r="P53" s="27">
        <v>275000076</v>
      </c>
      <c r="Q53" s="27">
        <v>0</v>
      </c>
      <c r="R53" s="27">
        <v>275000076</v>
      </c>
      <c r="T53" s="27">
        <v>205808366</v>
      </c>
      <c r="U53" s="27">
        <v>0</v>
      </c>
      <c r="V53" s="27">
        <v>205808366</v>
      </c>
      <c r="W53" s="7" t="str">
        <f t="shared" si="85"/>
        <v/>
      </c>
      <c r="X53" s="27">
        <v>144554317</v>
      </c>
      <c r="Y53" s="27">
        <v>0</v>
      </c>
      <c r="Z53" s="27">
        <v>144554317</v>
      </c>
      <c r="AA53" s="9" t="str">
        <f t="shared" si="86"/>
        <v/>
      </c>
      <c r="AB53" s="27">
        <v>164330065</v>
      </c>
      <c r="AC53" s="27">
        <v>0</v>
      </c>
      <c r="AD53" s="27">
        <v>164330065</v>
      </c>
      <c r="AE53" s="11" t="str">
        <f t="shared" si="87"/>
        <v/>
      </c>
      <c r="AF53" s="28"/>
      <c r="AG53" s="28"/>
      <c r="AH53" s="28"/>
      <c r="AI53" s="17" t="str">
        <f t="shared" si="88"/>
        <v/>
      </c>
      <c r="AJ53" s="28"/>
      <c r="AK53" s="28"/>
      <c r="AL53" s="28"/>
      <c r="AM53" s="13" t="str">
        <f t="shared" si="89"/>
        <v/>
      </c>
      <c r="AN53" s="27">
        <v>370506154</v>
      </c>
      <c r="AO53" s="27">
        <v>0</v>
      </c>
      <c r="AP53" s="27">
        <v>370506154</v>
      </c>
      <c r="AQ53" s="15" t="str">
        <f t="shared" si="90"/>
        <v/>
      </c>
      <c r="AR53" s="27">
        <v>275000000</v>
      </c>
      <c r="AS53" s="27">
        <v>0</v>
      </c>
      <c r="AT53" s="27">
        <v>275000000</v>
      </c>
      <c r="AU53" s="14" t="str">
        <f t="shared" si="91"/>
        <v/>
      </c>
      <c r="AV53" s="28"/>
      <c r="AW53" s="28"/>
      <c r="AX53" s="28"/>
      <c r="AY53" s="16" t="str">
        <f t="shared" si="92"/>
        <v/>
      </c>
      <c r="AZ53" s="55" t="str">
        <f>IFERROR(IF(ISBLANK(H53),"",H53/K53),"")</f>
        <v/>
      </c>
      <c r="BA53" s="55" t="str">
        <f>IFERROR(IF(ISBLANK(I53),"",I53/K53),"")</f>
        <v/>
      </c>
      <c r="BB53" s="55" t="str">
        <f>IFERROR(IF(ISBLANK(J53),"",J53/K53),"")</f>
        <v/>
      </c>
      <c r="BC53" s="57" t="str">
        <f t="shared" ref="BC53" si="93">IFERROR(IF(AND(AZ53&lt;&gt;"",BB53&lt;&gt;""),AZ53/BB53,""),"")</f>
        <v/>
      </c>
      <c r="BD53" s="55" t="str">
        <f t="shared" ref="BD53" si="94">IFERROR(IF(ISBLANK(L53),"",L53/O53),"")</f>
        <v/>
      </c>
      <c r="BE53" s="55" t="str">
        <f t="shared" ref="BE53" si="95">IFERROR(IF(ISBLANK(M53),"",M53/O53),"")</f>
        <v/>
      </c>
      <c r="BF53" s="55" t="str">
        <f t="shared" ref="BF53" si="96">IFERROR(IF(ISBLANK(N53),"",N53/O53),"")</f>
        <v/>
      </c>
      <c r="BG53" s="57" t="str">
        <f t="shared" ref="BG53" si="97">IFERROR(IF(AND(BD53&lt;&gt;"",BF53&lt;&gt;""),BD53/BF53,""),"")</f>
        <v/>
      </c>
      <c r="BH53" s="55" t="str">
        <f t="shared" ref="BH53" si="98">IFERROR(IF(ISBLANK(P53),"",P53/S53),"")</f>
        <v/>
      </c>
      <c r="BI53" s="55" t="str">
        <f t="shared" ref="BI53" si="99">IFERROR(IF(ISBLANK(Q53),"",Q53/S53),"")</f>
        <v/>
      </c>
      <c r="BJ53" s="55" t="str">
        <f t="shared" ref="BJ53" si="100">IFERROR(IF(ISBLANK(R53),"",R53/S53),"")</f>
        <v/>
      </c>
      <c r="BK53" s="57" t="str">
        <f t="shared" ref="BK53" si="101">IFERROR(IF(AND(BH53&lt;&gt;"",BJ53&lt;&gt;""),BH53/BJ53,""),"")</f>
        <v/>
      </c>
      <c r="BL53" s="55" t="str">
        <f t="shared" ref="BL53" si="102">IFERROR(IF(ISBLANK(T53),"",T53/W53),"")</f>
        <v/>
      </c>
      <c r="BM53" s="55" t="str">
        <f t="shared" ref="BM53" si="103">IFERROR(IF(ISBLANK(U53),"",U53/W53),"")</f>
        <v/>
      </c>
      <c r="BN53" s="55" t="str">
        <f t="shared" ref="BN53" si="104">IFERROR(IF(ISBLANK(V53),"",V53/W53),"")</f>
        <v/>
      </c>
      <c r="BO53" s="57" t="str">
        <f t="shared" ref="BO53" si="105">IFERROR(IF(AND(BL53&lt;&gt;"",BN53&lt;&gt;""),BL53/BN53,""),"")</f>
        <v/>
      </c>
      <c r="BP53" s="55" t="str">
        <f t="shared" ref="BP53" si="106">IFERROR(IF(ISBLANK(X53),"",X53/AA53),"")</f>
        <v/>
      </c>
      <c r="BQ53" s="55" t="str">
        <f t="shared" ref="BQ53" si="107">IFERROR(IF(ISBLANK(Y53),"",Y53/AA53),"")</f>
        <v/>
      </c>
      <c r="BR53" s="55" t="str">
        <f t="shared" ref="BR53" si="108">IFERROR(IF(ISBLANK(Z53),"",Z53/AA53),"")</f>
        <v/>
      </c>
      <c r="BS53" s="57" t="str">
        <f t="shared" ref="BS53" si="109">IFERROR(IF(AND(BP53&lt;&gt;"",BR53&lt;&gt;""),BP53/BR53,""),"")</f>
        <v/>
      </c>
      <c r="BT53" s="55" t="str">
        <f t="shared" ref="BT53" si="110">IFERROR(IF(ISBLANK(AB53),"",AB53/AE53),"")</f>
        <v/>
      </c>
      <c r="BU53" s="55" t="str">
        <f t="shared" ref="BU53" si="111">IFERROR(IF(ISBLANK(AC53),"",AC53/AE53),"")</f>
        <v/>
      </c>
      <c r="BV53" s="55" t="str">
        <f t="shared" ref="BV53" si="112">IFERROR(IF(ISBLANK(AD53),"",AD53/AE53),"")</f>
        <v/>
      </c>
      <c r="BW53" s="57" t="str">
        <f t="shared" ref="BW53" si="113">IFERROR(IF(AND(BT53&lt;&gt;"",BV53&lt;&gt;""),BT53/BV53,""),"")</f>
        <v/>
      </c>
      <c r="BX53" s="55" t="str">
        <f t="shared" ref="BX53" si="114">IFERROR(IF(ISBLANK(AF53),"",AF53/AI53),"")</f>
        <v/>
      </c>
      <c r="BY53" s="55" t="str">
        <f t="shared" ref="BY53" si="115">IFERROR(IF(ISBLANK(AG53),"",AG53/AI53),"")</f>
        <v/>
      </c>
      <c r="BZ53" s="55" t="str">
        <f t="shared" ref="BZ53" si="116">IFERROR(IF(ISBLANK(AH53),"",AH53/AI53),"")</f>
        <v/>
      </c>
      <c r="CA53" s="57" t="str">
        <f t="shared" ref="CA53" si="117">IFERROR(IF(AND(BX53&lt;&gt;"",BZ53&lt;&gt;""),BX53/BZ53,""),"")</f>
        <v/>
      </c>
      <c r="CB53" s="55" t="str">
        <f t="shared" ref="CB53" si="118">IFERROR(IF(ISBLANK(AJ53),"",AJ53/AM53),"")</f>
        <v/>
      </c>
      <c r="CC53" s="55" t="str">
        <f t="shared" ref="CC53" si="119">IFERROR(IF(ISBLANK(AK53),"",AK53/AM53),"")</f>
        <v/>
      </c>
      <c r="CD53" s="55" t="str">
        <f t="shared" ref="CD53" si="120">IFERROR(IF(ISBLANK(AL53),"",AL53/AM53),"")</f>
        <v/>
      </c>
      <c r="CE53" s="57" t="str">
        <f t="shared" ref="CE53" si="121">IFERROR(IF(AND(CB53&lt;&gt;"",CD53&lt;&gt;""),CB53/CD53,""),"")</f>
        <v/>
      </c>
      <c r="CF53" s="55" t="str">
        <f t="shared" ref="CF53" si="122">IFERROR(IF(ISBLANK(AN53),"",AN53/AQ53),"")</f>
        <v/>
      </c>
      <c r="CG53" s="55" t="str">
        <f t="shared" ref="CG53" si="123">IFERROR(IF(ISBLANK(AO53),"",AO53/AQ53),"")</f>
        <v/>
      </c>
      <c r="CH53" s="55" t="str">
        <f t="shared" ref="CH53" si="124">IFERROR(IF(ISBLANK(AP53),"",AP53/AQ53),"")</f>
        <v/>
      </c>
      <c r="CI53" s="57" t="str">
        <f t="shared" ref="CI53" si="125">IFERROR(IF(AND(CF53&lt;&gt;"",CH53&lt;&gt;""),CF53/CH53,""),"")</f>
        <v/>
      </c>
      <c r="CJ53" s="55" t="str">
        <f t="shared" ref="CJ53" si="126">IFERROR(IF(ISBLANK(AR53),"",AR53/AU53),"")</f>
        <v/>
      </c>
      <c r="CK53" s="55" t="str">
        <f t="shared" ref="CK53" si="127">IFERROR(IF(ISBLANK(AS53),"",AS53/AU53),"")</f>
        <v/>
      </c>
      <c r="CL53" s="55" t="str">
        <f t="shared" ref="CL53" si="128">IFERROR(IF(ISBLANK(AT53),"",AT53/AU53),"")</f>
        <v/>
      </c>
      <c r="CM53" s="57" t="str">
        <f t="shared" ref="CM53" si="129">IFERROR(IF(AND(CJ53&lt;&gt;"",CL53&lt;&gt;""),CJ53/CL53,""),"")</f>
        <v/>
      </c>
      <c r="CN53" s="55" t="str">
        <f t="shared" ref="CN53" si="130">IFERROR(IF(ISBLANK(AV53),"",AV53/AY53),"")</f>
        <v/>
      </c>
      <c r="CO53" s="55" t="str">
        <f t="shared" ref="CO53" si="131">IFERROR(IF(ISBLANK(AW53),"",AW53/AY53),"")</f>
        <v/>
      </c>
      <c r="CP53" s="55" t="str">
        <f t="shared" ref="CP53" si="132">IFERROR(IF(ISBLANK(AX53),"",AX53/AY53),"")</f>
        <v/>
      </c>
      <c r="CQ53" s="57" t="str">
        <f t="shared" ref="CQ53" si="133">IFERROR(IF(AND(CN53&lt;&gt;"",CP53&lt;&gt;""),CN53/CP53,""),"")</f>
        <v/>
      </c>
    </row>
    <row r="54" spans="3:95" x14ac:dyDescent="0.25">
      <c r="C54" t="s">
        <v>109</v>
      </c>
      <c r="D54" s="2" t="s">
        <v>245</v>
      </c>
      <c r="E54" s="2" t="s">
        <v>244</v>
      </c>
      <c r="F54">
        <v>4.1000000000000002E-2</v>
      </c>
      <c r="G54" t="s">
        <v>242</v>
      </c>
      <c r="H54" s="27">
        <v>21318844</v>
      </c>
      <c r="I54" s="27">
        <v>38966576.009999998</v>
      </c>
      <c r="J54" s="27">
        <v>60285420.009999998</v>
      </c>
      <c r="L54" s="27">
        <v>27577082</v>
      </c>
      <c r="M54" s="27">
        <v>41224115</v>
      </c>
      <c r="N54" s="27">
        <v>68801197</v>
      </c>
      <c r="P54" s="27">
        <v>29727973</v>
      </c>
      <c r="Q54" s="27">
        <v>42815648</v>
      </c>
      <c r="R54" s="27">
        <v>72543621</v>
      </c>
      <c r="T54" s="27">
        <v>36851913</v>
      </c>
      <c r="U54" s="27">
        <v>50150781</v>
      </c>
      <c r="V54" s="27">
        <v>87002694</v>
      </c>
      <c r="W54" s="7" t="str">
        <f t="shared" si="85"/>
        <v/>
      </c>
      <c r="X54" s="27"/>
      <c r="Y54" s="27"/>
      <c r="Z54" s="27"/>
      <c r="AA54" s="9" t="str">
        <f t="shared" si="86"/>
        <v/>
      </c>
      <c r="AB54" s="27"/>
      <c r="AC54" s="27"/>
      <c r="AD54" s="27"/>
      <c r="AE54" s="11" t="str">
        <f t="shared" si="87"/>
        <v/>
      </c>
      <c r="AF54" s="27">
        <v>55350175</v>
      </c>
      <c r="AG54" s="27">
        <v>59234913</v>
      </c>
      <c r="AH54" s="27">
        <v>114585088</v>
      </c>
      <c r="AI54" s="17" t="str">
        <f t="shared" si="88"/>
        <v/>
      </c>
      <c r="AJ54" s="27">
        <v>103052033</v>
      </c>
      <c r="AK54" s="27">
        <v>70425033</v>
      </c>
      <c r="AL54" s="27">
        <v>173477066</v>
      </c>
      <c r="AM54" s="13" t="str">
        <f t="shared" si="89"/>
        <v/>
      </c>
      <c r="AN54" s="27">
        <v>75153476</v>
      </c>
      <c r="AO54" s="27">
        <v>66974138.799999997</v>
      </c>
      <c r="AP54" s="27">
        <v>151974617.88</v>
      </c>
      <c r="AQ54" s="15" t="str">
        <f t="shared" si="90"/>
        <v/>
      </c>
      <c r="AR54" s="27">
        <v>74322845</v>
      </c>
      <c r="AS54" s="27">
        <v>34284251.759999998</v>
      </c>
      <c r="AT54" s="27">
        <v>119102112.14</v>
      </c>
      <c r="AU54" s="14" t="str">
        <f t="shared" si="91"/>
        <v/>
      </c>
      <c r="AV54" s="28"/>
      <c r="AW54" s="28"/>
      <c r="AX54" s="28"/>
      <c r="AY54" s="16" t="str">
        <f t="shared" si="92"/>
        <v/>
      </c>
      <c r="AZ54" s="55" t="str">
        <f t="shared" ref="AZ54:AZ115" si="134">IFERROR(IF(ISBLANK(H54),"",H54/K54),"")</f>
        <v/>
      </c>
      <c r="BA54" s="55" t="str">
        <f t="shared" ref="BA54:BA115" si="135">IFERROR(IF(ISBLANK(I54),"",I54/K54),"")</f>
        <v/>
      </c>
      <c r="BB54" s="55" t="str">
        <f t="shared" ref="BB54:BB115" si="136">IFERROR(IF(ISBLANK(J54),"",J54/K54),"")</f>
        <v/>
      </c>
      <c r="BC54" s="57" t="str">
        <f t="shared" ref="BC54:BC115" si="137">IFERROR(IF(AND(AZ54&lt;&gt;"",BB54&lt;&gt;""),AZ54/BB54,""),"")</f>
        <v/>
      </c>
      <c r="BD54" s="55" t="str">
        <f t="shared" ref="BD54:BD115" si="138">IFERROR(IF(ISBLANK(L54),"",L54/O54),"")</f>
        <v/>
      </c>
      <c r="BE54" s="55" t="str">
        <f t="shared" ref="BE54:BE115" si="139">IFERROR(IF(ISBLANK(M54),"",M54/O54),"")</f>
        <v/>
      </c>
      <c r="BF54" s="55" t="str">
        <f t="shared" ref="BF54:BF115" si="140">IFERROR(IF(ISBLANK(N54),"",N54/O54),"")</f>
        <v/>
      </c>
      <c r="BG54" s="57" t="str">
        <f t="shared" ref="BG54:BG115" si="141">IFERROR(IF(AND(BD54&lt;&gt;"",BF54&lt;&gt;""),BD54/BF54,""),"")</f>
        <v/>
      </c>
      <c r="BH54" s="55" t="str">
        <f t="shared" ref="BH54:BH115" si="142">IFERROR(IF(ISBLANK(P54),"",P54/S54),"")</f>
        <v/>
      </c>
      <c r="BI54" s="55" t="str">
        <f t="shared" ref="BI54:BI115" si="143">IFERROR(IF(ISBLANK(Q54),"",Q54/S54),"")</f>
        <v/>
      </c>
      <c r="BJ54" s="55" t="str">
        <f t="shared" ref="BJ54:BJ115" si="144">IFERROR(IF(ISBLANK(R54),"",R54/S54),"")</f>
        <v/>
      </c>
      <c r="BK54" s="57" t="str">
        <f t="shared" ref="BK54:BK115" si="145">IFERROR(IF(AND(BH54&lt;&gt;"",BJ54&lt;&gt;""),BH54/BJ54,""),"")</f>
        <v/>
      </c>
      <c r="BL54" s="55" t="str">
        <f t="shared" ref="BL54:BL115" si="146">IFERROR(IF(ISBLANK(T54),"",T54/W54),"")</f>
        <v/>
      </c>
      <c r="BM54" s="55" t="str">
        <f t="shared" ref="BM54:BM115" si="147">IFERROR(IF(ISBLANK(U54),"",U54/W54),"")</f>
        <v/>
      </c>
      <c r="BN54" s="55" t="str">
        <f t="shared" ref="BN54:BN115" si="148">IFERROR(IF(ISBLANK(V54),"",V54/W54),"")</f>
        <v/>
      </c>
      <c r="BO54" s="57" t="str">
        <f t="shared" ref="BO54:BO115" si="149">IFERROR(IF(AND(BL54&lt;&gt;"",BN54&lt;&gt;""),BL54/BN54,""),"")</f>
        <v/>
      </c>
      <c r="BP54" s="55" t="str">
        <f t="shared" ref="BP54:BP115" si="150">IFERROR(IF(ISBLANK(X54),"",X54/AA54),"")</f>
        <v/>
      </c>
      <c r="BQ54" s="55" t="str">
        <f t="shared" ref="BQ54:BQ115" si="151">IFERROR(IF(ISBLANK(Y54),"",Y54/AA54),"")</f>
        <v/>
      </c>
      <c r="BR54" s="55" t="str">
        <f t="shared" ref="BR54:BR115" si="152">IFERROR(IF(ISBLANK(Z54),"",Z54/AA54),"")</f>
        <v/>
      </c>
      <c r="BS54" s="57" t="str">
        <f t="shared" ref="BS54:BS115" si="153">IFERROR(IF(AND(BP54&lt;&gt;"",BR54&lt;&gt;""),BP54/BR54,""),"")</f>
        <v/>
      </c>
      <c r="BT54" s="55" t="str">
        <f t="shared" ref="BT54:BT115" si="154">IFERROR(IF(ISBLANK(AB54),"",AB54/AE54),"")</f>
        <v/>
      </c>
      <c r="BU54" s="55" t="str">
        <f t="shared" ref="BU54:BU115" si="155">IFERROR(IF(ISBLANK(AC54),"",AC54/AE54),"")</f>
        <v/>
      </c>
      <c r="BV54" s="55" t="str">
        <f t="shared" ref="BV54:BV115" si="156">IFERROR(IF(ISBLANK(AD54),"",AD54/AE54),"")</f>
        <v/>
      </c>
      <c r="BW54" s="57" t="str">
        <f t="shared" ref="BW54:BW115" si="157">IFERROR(IF(AND(BT54&lt;&gt;"",BV54&lt;&gt;""),BT54/BV54,""),"")</f>
        <v/>
      </c>
      <c r="BX54" s="55" t="str">
        <f t="shared" ref="BX54:BX115" si="158">IFERROR(IF(ISBLANK(AF54),"",AF54/AI54),"")</f>
        <v/>
      </c>
      <c r="BY54" s="55" t="str">
        <f t="shared" ref="BY54:BY115" si="159">IFERROR(IF(ISBLANK(AG54),"",AG54/AI54),"")</f>
        <v/>
      </c>
      <c r="BZ54" s="55" t="str">
        <f t="shared" ref="BZ54:BZ115" si="160">IFERROR(IF(ISBLANK(AH54),"",AH54/AI54),"")</f>
        <v/>
      </c>
      <c r="CA54" s="57" t="str">
        <f t="shared" ref="CA54:CA115" si="161">IFERROR(IF(AND(BX54&lt;&gt;"",BZ54&lt;&gt;""),BX54/BZ54,""),"")</f>
        <v/>
      </c>
      <c r="CB54" s="55" t="str">
        <f t="shared" ref="CB54:CB115" si="162">IFERROR(IF(ISBLANK(AJ54),"",AJ54/AM54),"")</f>
        <v/>
      </c>
      <c r="CC54" s="55" t="str">
        <f t="shared" ref="CC54:CC115" si="163">IFERROR(IF(ISBLANK(AK54),"",AK54/AM54),"")</f>
        <v/>
      </c>
      <c r="CD54" s="55" t="str">
        <f t="shared" ref="CD54:CD115" si="164">IFERROR(IF(ISBLANK(AL54),"",AL54/AM54),"")</f>
        <v/>
      </c>
      <c r="CE54" s="57" t="str">
        <f t="shared" ref="CE54:CE115" si="165">IFERROR(IF(AND(CB54&lt;&gt;"",CD54&lt;&gt;""),CB54/CD54,""),"")</f>
        <v/>
      </c>
      <c r="CF54" s="55" t="str">
        <f t="shared" ref="CF54:CF115" si="166">IFERROR(IF(ISBLANK(AN54),"",AN54/AQ54),"")</f>
        <v/>
      </c>
      <c r="CG54" s="55" t="str">
        <f t="shared" ref="CG54:CG115" si="167">IFERROR(IF(ISBLANK(AO54),"",AO54/AQ54),"")</f>
        <v/>
      </c>
      <c r="CH54" s="55" t="str">
        <f t="shared" ref="CH54:CH115" si="168">IFERROR(IF(ISBLANK(AP54),"",AP54/AQ54),"")</f>
        <v/>
      </c>
      <c r="CI54" s="57" t="str">
        <f t="shared" ref="CI54:CI115" si="169">IFERROR(IF(AND(CF54&lt;&gt;"",CH54&lt;&gt;""),CF54/CH54,""),"")</f>
        <v/>
      </c>
      <c r="CJ54" s="55" t="str">
        <f t="shared" ref="CJ54:CJ115" si="170">IFERROR(IF(ISBLANK(AR54),"",AR54/AU54),"")</f>
        <v/>
      </c>
      <c r="CK54" s="55" t="str">
        <f t="shared" ref="CK54:CK115" si="171">IFERROR(IF(ISBLANK(AS54),"",AS54/AU54),"")</f>
        <v/>
      </c>
      <c r="CL54" s="55" t="str">
        <f t="shared" ref="CL54:CL115" si="172">IFERROR(IF(ISBLANK(AT54),"",AT54/AU54),"")</f>
        <v/>
      </c>
      <c r="CM54" s="57" t="str">
        <f t="shared" ref="CM54:CM115" si="173">IFERROR(IF(AND(CJ54&lt;&gt;"",CL54&lt;&gt;""),CJ54/CL54,""),"")</f>
        <v/>
      </c>
      <c r="CN54" s="55" t="str">
        <f t="shared" ref="CN54:CN115" si="174">IFERROR(IF(ISBLANK(AV54),"",AV54/AY54),"")</f>
        <v/>
      </c>
      <c r="CO54" s="55" t="str">
        <f t="shared" ref="CO54:CO115" si="175">IFERROR(IF(ISBLANK(AW54),"",AW54/AY54),"")</f>
        <v/>
      </c>
      <c r="CP54" s="55" t="str">
        <f t="shared" ref="CP54:CP115" si="176">IFERROR(IF(ISBLANK(AX54),"",AX54/AY54),"")</f>
        <v/>
      </c>
      <c r="CQ54" s="57" t="str">
        <f t="shared" ref="CQ54:CQ115" si="177">IFERROR(IF(AND(CN54&lt;&gt;"",CP54&lt;&gt;""),CN54/CP54,""),"")</f>
        <v/>
      </c>
    </row>
    <row r="55" spans="3:95" x14ac:dyDescent="0.25">
      <c r="C55" t="s">
        <v>120</v>
      </c>
      <c r="D55" s="2" t="s">
        <v>207</v>
      </c>
      <c r="E55" s="2" t="s">
        <v>206</v>
      </c>
      <c r="F55">
        <v>0.1</v>
      </c>
      <c r="G55" t="s">
        <v>51</v>
      </c>
      <c r="H55" s="28">
        <v>36200000</v>
      </c>
      <c r="I55" s="28">
        <v>4600000</v>
      </c>
      <c r="J55" s="28">
        <v>40800000</v>
      </c>
      <c r="K55" s="4">
        <v>46000</v>
      </c>
      <c r="L55" s="28" t="s">
        <v>243</v>
      </c>
      <c r="M55" s="28"/>
      <c r="N55" s="28" t="s">
        <v>243</v>
      </c>
      <c r="O55" s="5">
        <v>48000</v>
      </c>
      <c r="P55" s="28"/>
      <c r="Q55" s="28"/>
      <c r="R55" s="28"/>
      <c r="S55" s="6">
        <v>50000</v>
      </c>
      <c r="T55" s="28">
        <v>69400000</v>
      </c>
      <c r="U55" s="28">
        <v>3000000</v>
      </c>
      <c r="V55" s="28">
        <v>74500000</v>
      </c>
      <c r="W55" s="7">
        <f t="shared" si="85"/>
        <v>51000</v>
      </c>
      <c r="X55" s="28"/>
      <c r="Y55" s="28"/>
      <c r="Z55" s="28"/>
      <c r="AA55" s="9">
        <f t="shared" si="86"/>
        <v>52000</v>
      </c>
      <c r="AB55" s="28"/>
      <c r="AC55" s="28"/>
      <c r="AD55" s="28"/>
      <c r="AE55" s="11">
        <f t="shared" si="87"/>
        <v>54000</v>
      </c>
      <c r="AF55" s="28"/>
      <c r="AG55" s="28"/>
      <c r="AH55" s="28"/>
      <c r="AI55" s="17">
        <f t="shared" si="88"/>
        <v>55000</v>
      </c>
      <c r="AJ55" s="28"/>
      <c r="AK55" s="28"/>
      <c r="AL55" s="28"/>
      <c r="AM55" s="13">
        <f t="shared" si="89"/>
        <v>56000</v>
      </c>
      <c r="AN55" s="28"/>
      <c r="AO55" s="28"/>
      <c r="AP55" s="28"/>
      <c r="AQ55" s="15">
        <f t="shared" si="90"/>
        <v>57000</v>
      </c>
      <c r="AR55" s="28"/>
      <c r="AS55" s="28"/>
      <c r="AT55" s="28"/>
      <c r="AU55" s="14">
        <f t="shared" si="91"/>
        <v>58000</v>
      </c>
      <c r="AV55" s="28"/>
      <c r="AW55" s="28"/>
      <c r="AX55" s="28"/>
      <c r="AY55" s="16">
        <f t="shared" si="92"/>
        <v>59000</v>
      </c>
      <c r="AZ55" s="55">
        <f t="shared" si="134"/>
        <v>786.95652173913038</v>
      </c>
      <c r="BA55" s="55">
        <f t="shared" si="135"/>
        <v>100</v>
      </c>
      <c r="BB55" s="55">
        <f t="shared" si="136"/>
        <v>886.95652173913038</v>
      </c>
      <c r="BC55" s="57">
        <f t="shared" si="137"/>
        <v>0.88725490196078427</v>
      </c>
      <c r="BD55" s="55" t="str">
        <f t="shared" si="138"/>
        <v/>
      </c>
      <c r="BE55" s="55" t="str">
        <f t="shared" si="139"/>
        <v/>
      </c>
      <c r="BF55" s="55" t="str">
        <f t="shared" si="140"/>
        <v/>
      </c>
      <c r="BG55" s="57" t="str">
        <f t="shared" si="141"/>
        <v/>
      </c>
      <c r="BH55" s="55" t="str">
        <f t="shared" si="142"/>
        <v/>
      </c>
      <c r="BI55" s="55" t="str">
        <f t="shared" si="143"/>
        <v/>
      </c>
      <c r="BJ55" s="55" t="str">
        <f t="shared" si="144"/>
        <v/>
      </c>
      <c r="BK55" s="57" t="str">
        <f t="shared" si="145"/>
        <v/>
      </c>
      <c r="BL55" s="55">
        <f t="shared" si="146"/>
        <v>1360.7843137254902</v>
      </c>
      <c r="BM55" s="55">
        <f t="shared" si="147"/>
        <v>58.823529411764703</v>
      </c>
      <c r="BN55" s="55">
        <f t="shared" si="148"/>
        <v>1460.7843137254902</v>
      </c>
      <c r="BO55" s="57">
        <f t="shared" si="149"/>
        <v>0.93154362416107384</v>
      </c>
      <c r="BP55" s="55" t="str">
        <f t="shared" si="150"/>
        <v/>
      </c>
      <c r="BQ55" s="55" t="str">
        <f t="shared" si="151"/>
        <v/>
      </c>
      <c r="BR55" s="55" t="str">
        <f t="shared" si="152"/>
        <v/>
      </c>
      <c r="BS55" s="57" t="str">
        <f t="shared" si="153"/>
        <v/>
      </c>
      <c r="BT55" s="55" t="str">
        <f t="shared" si="154"/>
        <v/>
      </c>
      <c r="BU55" s="55" t="str">
        <f t="shared" si="155"/>
        <v/>
      </c>
      <c r="BV55" s="55" t="str">
        <f t="shared" si="156"/>
        <v/>
      </c>
      <c r="BW55" s="57" t="str">
        <f t="shared" si="157"/>
        <v/>
      </c>
      <c r="BX55" s="55" t="str">
        <f t="shared" si="158"/>
        <v/>
      </c>
      <c r="BY55" s="55" t="str">
        <f t="shared" si="159"/>
        <v/>
      </c>
      <c r="BZ55" s="55" t="str">
        <f t="shared" si="160"/>
        <v/>
      </c>
      <c r="CA55" s="57" t="str">
        <f t="shared" si="161"/>
        <v/>
      </c>
      <c r="CB55" s="55" t="str">
        <f t="shared" si="162"/>
        <v/>
      </c>
      <c r="CC55" s="55" t="str">
        <f t="shared" si="163"/>
        <v/>
      </c>
      <c r="CD55" s="55" t="str">
        <f t="shared" si="164"/>
        <v/>
      </c>
      <c r="CE55" s="57" t="str">
        <f t="shared" si="165"/>
        <v/>
      </c>
      <c r="CF55" s="55" t="str">
        <f t="shared" si="166"/>
        <v/>
      </c>
      <c r="CG55" s="55" t="str">
        <f t="shared" si="167"/>
        <v/>
      </c>
      <c r="CH55" s="55" t="str">
        <f t="shared" si="168"/>
        <v/>
      </c>
      <c r="CI55" s="57" t="str">
        <f t="shared" si="169"/>
        <v/>
      </c>
      <c r="CJ55" s="55" t="str">
        <f t="shared" si="170"/>
        <v/>
      </c>
      <c r="CK55" s="55" t="str">
        <f t="shared" si="171"/>
        <v/>
      </c>
      <c r="CL55" s="55" t="str">
        <f t="shared" si="172"/>
        <v/>
      </c>
      <c r="CM55" s="57" t="str">
        <f t="shared" si="173"/>
        <v/>
      </c>
      <c r="CN55" s="55" t="str">
        <f t="shared" si="174"/>
        <v/>
      </c>
      <c r="CO55" s="55" t="str">
        <f t="shared" si="175"/>
        <v/>
      </c>
      <c r="CP55" s="55" t="str">
        <f t="shared" si="176"/>
        <v/>
      </c>
      <c r="CQ55" s="57" t="str">
        <f t="shared" si="177"/>
        <v/>
      </c>
    </row>
    <row r="56" spans="3:95" x14ac:dyDescent="0.25">
      <c r="C56" t="s">
        <v>84</v>
      </c>
      <c r="D56" s="2" t="s">
        <v>94</v>
      </c>
      <c r="E56" s="2" t="s">
        <v>17</v>
      </c>
      <c r="F56">
        <v>1.4</v>
      </c>
      <c r="G56" t="s">
        <v>51</v>
      </c>
      <c r="H56" s="27">
        <v>3437894</v>
      </c>
      <c r="I56" s="27">
        <v>11708616.439999999</v>
      </c>
      <c r="J56" s="27">
        <v>15192487.45149</v>
      </c>
      <c r="K56" s="4">
        <v>27000</v>
      </c>
      <c r="L56" s="27">
        <v>3848958</v>
      </c>
      <c r="M56" s="27">
        <v>10771906.439999999</v>
      </c>
      <c r="N56" s="27">
        <v>14666841.45149</v>
      </c>
      <c r="O56" s="5">
        <v>28000</v>
      </c>
      <c r="P56" s="27">
        <v>3498285</v>
      </c>
      <c r="Q56" s="27">
        <v>8405744</v>
      </c>
      <c r="R56" s="27">
        <v>18364388</v>
      </c>
      <c r="S56" s="6">
        <v>28000</v>
      </c>
      <c r="T56" s="27">
        <v>3115403</v>
      </c>
      <c r="U56" s="27">
        <v>7064914</v>
      </c>
      <c r="V56" s="27">
        <v>17136135</v>
      </c>
      <c r="W56" s="7">
        <f t="shared" si="85"/>
        <v>29000</v>
      </c>
      <c r="X56" s="27">
        <v>4191600</v>
      </c>
      <c r="Y56" s="27">
        <v>6823567.2609999999</v>
      </c>
      <c r="Z56" s="27">
        <v>12591006.461999999</v>
      </c>
      <c r="AA56" s="9">
        <f t="shared" si="86"/>
        <v>30000</v>
      </c>
      <c r="AB56" s="27">
        <v>4324205</v>
      </c>
      <c r="AC56" s="27">
        <v>9455441.1520000007</v>
      </c>
      <c r="AD56" s="27">
        <v>15477905.998</v>
      </c>
      <c r="AE56" s="11">
        <f t="shared" si="87"/>
        <v>30000</v>
      </c>
      <c r="AF56" s="27">
        <v>8456178</v>
      </c>
      <c r="AG56" s="27">
        <v>6948925</v>
      </c>
      <c r="AH56" s="27">
        <v>16847596</v>
      </c>
      <c r="AI56" s="17">
        <f t="shared" si="88"/>
        <v>31000</v>
      </c>
      <c r="AJ56" s="27">
        <v>2750285</v>
      </c>
      <c r="AK56" s="27">
        <v>15280668.73</v>
      </c>
      <c r="AL56" s="27">
        <v>19487738.73</v>
      </c>
      <c r="AM56" s="13">
        <f t="shared" si="89"/>
        <v>31000</v>
      </c>
      <c r="AN56" s="28"/>
      <c r="AO56" s="28"/>
      <c r="AP56" s="28"/>
      <c r="AQ56" s="15">
        <f t="shared" si="90"/>
        <v>32000</v>
      </c>
      <c r="AR56" s="28"/>
      <c r="AS56" s="28"/>
      <c r="AT56" s="28"/>
      <c r="AU56" s="14">
        <f t="shared" si="91"/>
        <v>32000</v>
      </c>
      <c r="AV56" s="28"/>
      <c r="AW56" s="28"/>
      <c r="AX56" s="28"/>
      <c r="AY56" s="16">
        <f t="shared" si="92"/>
        <v>32000</v>
      </c>
      <c r="AZ56" s="55">
        <f t="shared" si="134"/>
        <v>127.3294074074074</v>
      </c>
      <c r="BA56" s="55">
        <f t="shared" si="135"/>
        <v>433.65246074074071</v>
      </c>
      <c r="BB56" s="55">
        <f t="shared" si="136"/>
        <v>562.6847204255555</v>
      </c>
      <c r="BC56" s="57">
        <f t="shared" si="137"/>
        <v>0.2262890794530707</v>
      </c>
      <c r="BD56" s="55">
        <f t="shared" si="138"/>
        <v>137.4627857142857</v>
      </c>
      <c r="BE56" s="55">
        <f t="shared" si="139"/>
        <v>384.71094428571428</v>
      </c>
      <c r="BF56" s="55">
        <f t="shared" si="140"/>
        <v>523.81576612464289</v>
      </c>
      <c r="BG56" s="57">
        <f t="shared" si="141"/>
        <v>0.2624258271782835</v>
      </c>
      <c r="BH56" s="55">
        <f t="shared" si="142"/>
        <v>124.93875</v>
      </c>
      <c r="BI56" s="55">
        <f t="shared" si="143"/>
        <v>300.20514285714285</v>
      </c>
      <c r="BJ56" s="55">
        <f t="shared" si="144"/>
        <v>655.87099999999998</v>
      </c>
      <c r="BK56" s="57">
        <f t="shared" si="145"/>
        <v>0.19049287131158416</v>
      </c>
      <c r="BL56" s="55">
        <f t="shared" si="146"/>
        <v>107.42768965517241</v>
      </c>
      <c r="BM56" s="55">
        <f t="shared" si="147"/>
        <v>243.61772413793102</v>
      </c>
      <c r="BN56" s="55">
        <f t="shared" si="148"/>
        <v>590.90120689655168</v>
      </c>
      <c r="BO56" s="57">
        <f t="shared" si="149"/>
        <v>0.18180313121949612</v>
      </c>
      <c r="BP56" s="55">
        <f t="shared" si="150"/>
        <v>139.72</v>
      </c>
      <c r="BQ56" s="55">
        <f t="shared" si="151"/>
        <v>227.45224203333333</v>
      </c>
      <c r="BR56" s="55">
        <f t="shared" si="152"/>
        <v>419.70021539999999</v>
      </c>
      <c r="BS56" s="57">
        <f t="shared" si="153"/>
        <v>0.33290428470911859</v>
      </c>
      <c r="BT56" s="55">
        <f t="shared" si="154"/>
        <v>144.14016666666666</v>
      </c>
      <c r="BU56" s="55">
        <f t="shared" si="155"/>
        <v>315.18137173333338</v>
      </c>
      <c r="BV56" s="55">
        <f t="shared" si="156"/>
        <v>515.93019993333337</v>
      </c>
      <c r="BW56" s="57">
        <f t="shared" si="157"/>
        <v>0.27937920029742769</v>
      </c>
      <c r="BX56" s="55">
        <f t="shared" si="158"/>
        <v>272.77993548387099</v>
      </c>
      <c r="BY56" s="55">
        <f t="shared" si="159"/>
        <v>224.15887096774193</v>
      </c>
      <c r="BZ56" s="55">
        <f t="shared" si="160"/>
        <v>543.47083870967742</v>
      </c>
      <c r="CA56" s="57">
        <f t="shared" si="161"/>
        <v>0.50192193592486434</v>
      </c>
      <c r="CB56" s="55">
        <f t="shared" si="162"/>
        <v>88.718870967741935</v>
      </c>
      <c r="CC56" s="55">
        <f t="shared" si="163"/>
        <v>492.92479774193549</v>
      </c>
      <c r="CD56" s="55">
        <f t="shared" si="164"/>
        <v>628.63673322580644</v>
      </c>
      <c r="CE56" s="57">
        <f t="shared" si="165"/>
        <v>0.14112899593456321</v>
      </c>
      <c r="CF56" s="55" t="str">
        <f t="shared" si="166"/>
        <v/>
      </c>
      <c r="CG56" s="55" t="str">
        <f t="shared" si="167"/>
        <v/>
      </c>
      <c r="CH56" s="55" t="str">
        <f t="shared" si="168"/>
        <v/>
      </c>
      <c r="CI56" s="57" t="str">
        <f t="shared" si="169"/>
        <v/>
      </c>
      <c r="CJ56" s="55" t="str">
        <f t="shared" si="170"/>
        <v/>
      </c>
      <c r="CK56" s="55" t="str">
        <f t="shared" si="171"/>
        <v/>
      </c>
      <c r="CL56" s="55" t="str">
        <f t="shared" si="172"/>
        <v/>
      </c>
      <c r="CM56" s="57" t="str">
        <f t="shared" si="173"/>
        <v/>
      </c>
      <c r="CN56" s="55" t="str">
        <f t="shared" si="174"/>
        <v/>
      </c>
      <c r="CO56" s="55" t="str">
        <f t="shared" si="175"/>
        <v/>
      </c>
      <c r="CP56" s="55" t="str">
        <f t="shared" si="176"/>
        <v/>
      </c>
      <c r="CQ56" s="57" t="str">
        <f t="shared" si="177"/>
        <v/>
      </c>
    </row>
    <row r="57" spans="3:95" x14ac:dyDescent="0.25">
      <c r="C57" t="s">
        <v>75</v>
      </c>
      <c r="D57" s="2" t="s">
        <v>162</v>
      </c>
      <c r="E57" s="2" t="s">
        <v>161</v>
      </c>
      <c r="F57">
        <v>0.3</v>
      </c>
      <c r="G57" t="s">
        <v>51</v>
      </c>
      <c r="H57" s="27">
        <v>16266673</v>
      </c>
      <c r="I57" s="27">
        <v>6511405.5599999996</v>
      </c>
      <c r="J57" s="27">
        <v>22778078.559999999</v>
      </c>
      <c r="K57" s="4">
        <v>12000</v>
      </c>
      <c r="L57" s="28" t="s">
        <v>243</v>
      </c>
      <c r="M57" s="28"/>
      <c r="N57" s="28" t="s">
        <v>243</v>
      </c>
      <c r="O57" s="5">
        <v>13000</v>
      </c>
      <c r="P57" s="27">
        <v>30346857</v>
      </c>
      <c r="Q57" s="27">
        <v>6540160.8779999996</v>
      </c>
      <c r="R57" s="27">
        <v>36887017.877999999</v>
      </c>
      <c r="S57" s="6">
        <v>14000</v>
      </c>
      <c r="T57" s="27">
        <v>30352251</v>
      </c>
      <c r="U57" s="27">
        <v>7457644.3959999997</v>
      </c>
      <c r="V57" s="27">
        <v>37809895.395999998</v>
      </c>
      <c r="W57" s="7">
        <f t="shared" si="85"/>
        <v>16000</v>
      </c>
      <c r="X57" s="27">
        <v>30876471</v>
      </c>
      <c r="Y57" s="27">
        <v>6926143.7910000002</v>
      </c>
      <c r="Z57" s="27">
        <v>37802614.791000001</v>
      </c>
      <c r="AA57" s="9">
        <f t="shared" si="86"/>
        <v>18000</v>
      </c>
      <c r="AB57" s="27">
        <v>40667500</v>
      </c>
      <c r="AC57" s="27">
        <v>2373666.6669999999</v>
      </c>
      <c r="AD57" s="27">
        <v>43041166.667000003</v>
      </c>
      <c r="AE57" s="11">
        <f t="shared" si="87"/>
        <v>20000</v>
      </c>
      <c r="AF57" s="27">
        <v>32728769</v>
      </c>
      <c r="AG57" s="27">
        <v>1266991.3859999999</v>
      </c>
      <c r="AH57" s="27">
        <v>33995760.386</v>
      </c>
      <c r="AI57" s="17">
        <f t="shared" si="88"/>
        <v>23000</v>
      </c>
      <c r="AJ57" s="27">
        <v>27221762</v>
      </c>
      <c r="AK57" s="27">
        <v>4535076.2740000002</v>
      </c>
      <c r="AL57" s="27">
        <v>31756838.274</v>
      </c>
      <c r="AM57" s="13">
        <f t="shared" si="89"/>
        <v>25000</v>
      </c>
      <c r="AN57" s="27">
        <v>30975563</v>
      </c>
      <c r="AO57" s="27">
        <v>3841354.7689999999</v>
      </c>
      <c r="AP57" s="27">
        <v>34816917.769000001</v>
      </c>
      <c r="AQ57" s="15">
        <f t="shared" si="90"/>
        <v>28000</v>
      </c>
      <c r="AR57" s="27">
        <v>31104180</v>
      </c>
      <c r="AS57" s="27">
        <v>2489858.142</v>
      </c>
      <c r="AT57" s="27">
        <v>33594038.141999997</v>
      </c>
      <c r="AU57" s="14">
        <f t="shared" si="91"/>
        <v>30000</v>
      </c>
      <c r="AV57" s="27">
        <v>33438803</v>
      </c>
      <c r="AW57" s="27">
        <v>1774301.09</v>
      </c>
      <c r="AX57" s="27">
        <v>35213104.090000004</v>
      </c>
      <c r="AY57" s="16">
        <f t="shared" si="92"/>
        <v>33000</v>
      </c>
      <c r="AZ57" s="55">
        <f t="shared" si="134"/>
        <v>1355.5560833333334</v>
      </c>
      <c r="BA57" s="55">
        <f t="shared" si="135"/>
        <v>542.61712999999997</v>
      </c>
      <c r="BB57" s="55">
        <f t="shared" si="136"/>
        <v>1898.1732133333333</v>
      </c>
      <c r="BC57" s="57">
        <f t="shared" si="137"/>
        <v>0.71413718927835679</v>
      </c>
      <c r="BD57" s="55" t="str">
        <f t="shared" si="138"/>
        <v/>
      </c>
      <c r="BE57" s="55" t="str">
        <f t="shared" si="139"/>
        <v/>
      </c>
      <c r="BF57" s="55" t="str">
        <f t="shared" si="140"/>
        <v/>
      </c>
      <c r="BG57" s="57" t="str">
        <f t="shared" si="141"/>
        <v/>
      </c>
      <c r="BH57" s="55">
        <f t="shared" si="142"/>
        <v>2167.6326428571429</v>
      </c>
      <c r="BI57" s="55">
        <f t="shared" si="143"/>
        <v>467.15434842857138</v>
      </c>
      <c r="BJ57" s="55">
        <f t="shared" si="144"/>
        <v>2634.7869912857141</v>
      </c>
      <c r="BK57" s="57">
        <f t="shared" si="145"/>
        <v>0.8226974894085799</v>
      </c>
      <c r="BL57" s="55">
        <f t="shared" si="146"/>
        <v>1897.0156875</v>
      </c>
      <c r="BM57" s="55">
        <f t="shared" si="147"/>
        <v>466.10277474999998</v>
      </c>
      <c r="BN57" s="55">
        <f t="shared" si="148"/>
        <v>2363.11846225</v>
      </c>
      <c r="BO57" s="57">
        <f t="shared" si="149"/>
        <v>0.80275945442607699</v>
      </c>
      <c r="BP57" s="55">
        <f t="shared" si="150"/>
        <v>1715.3595</v>
      </c>
      <c r="BQ57" s="55">
        <f t="shared" si="151"/>
        <v>384.78576616666669</v>
      </c>
      <c r="BR57" s="55">
        <f t="shared" si="152"/>
        <v>2100.1452661666667</v>
      </c>
      <c r="BS57" s="57">
        <f t="shared" si="153"/>
        <v>0.8167813568110911</v>
      </c>
      <c r="BT57" s="55">
        <f t="shared" si="154"/>
        <v>2033.375</v>
      </c>
      <c r="BU57" s="55">
        <f t="shared" si="155"/>
        <v>118.68333335</v>
      </c>
      <c r="BV57" s="55">
        <f t="shared" si="156"/>
        <v>2152.0583333500003</v>
      </c>
      <c r="BW57" s="57">
        <f t="shared" si="157"/>
        <v>0.94485124705460377</v>
      </c>
      <c r="BX57" s="55">
        <f t="shared" si="158"/>
        <v>1422.989956521739</v>
      </c>
      <c r="BY57" s="55">
        <f t="shared" si="159"/>
        <v>55.086582</v>
      </c>
      <c r="BZ57" s="55">
        <f t="shared" si="160"/>
        <v>1478.0765385217392</v>
      </c>
      <c r="CA57" s="57">
        <f t="shared" si="161"/>
        <v>0.96273090021772922</v>
      </c>
      <c r="CB57" s="55">
        <f t="shared" si="162"/>
        <v>1088.87048</v>
      </c>
      <c r="CC57" s="55">
        <f t="shared" si="163"/>
        <v>181.40305096</v>
      </c>
      <c r="CD57" s="55">
        <f t="shared" si="164"/>
        <v>1270.27353096</v>
      </c>
      <c r="CE57" s="57">
        <f t="shared" si="165"/>
        <v>0.85719370943445072</v>
      </c>
      <c r="CF57" s="55">
        <f t="shared" si="166"/>
        <v>1106.2701071428571</v>
      </c>
      <c r="CG57" s="55">
        <f t="shared" si="167"/>
        <v>137.19124174999999</v>
      </c>
      <c r="CH57" s="55">
        <f t="shared" si="168"/>
        <v>1243.4613488928571</v>
      </c>
      <c r="CI57" s="57">
        <f t="shared" si="169"/>
        <v>0.88966987846292833</v>
      </c>
      <c r="CJ57" s="55">
        <f t="shared" si="170"/>
        <v>1036.806</v>
      </c>
      <c r="CK57" s="55">
        <f t="shared" si="171"/>
        <v>82.995271399999993</v>
      </c>
      <c r="CL57" s="55">
        <f t="shared" si="172"/>
        <v>1119.8012713999999</v>
      </c>
      <c r="CM57" s="57">
        <f t="shared" si="173"/>
        <v>0.92588392822930321</v>
      </c>
      <c r="CN57" s="55">
        <f t="shared" si="174"/>
        <v>1013.2970606060607</v>
      </c>
      <c r="CO57" s="55">
        <f t="shared" si="175"/>
        <v>53.766699696969702</v>
      </c>
      <c r="CP57" s="55">
        <f t="shared" si="176"/>
        <v>1067.0637603030304</v>
      </c>
      <c r="CQ57" s="57">
        <f t="shared" si="177"/>
        <v>0.9496124770635066</v>
      </c>
    </row>
    <row r="58" spans="3:95" x14ac:dyDescent="0.25">
      <c r="C58" t="s">
        <v>48</v>
      </c>
      <c r="D58" s="2" t="s">
        <v>63</v>
      </c>
      <c r="E58" s="2" t="s">
        <v>18</v>
      </c>
      <c r="F58">
        <v>4.5</v>
      </c>
      <c r="G58" t="s">
        <v>47</v>
      </c>
      <c r="H58" s="27">
        <v>107771988</v>
      </c>
      <c r="I58" s="27">
        <v>563092175</v>
      </c>
      <c r="J58" s="27">
        <v>670864163</v>
      </c>
      <c r="K58" s="4">
        <v>1400000</v>
      </c>
      <c r="L58" s="27">
        <v>134682271</v>
      </c>
      <c r="M58" s="27">
        <v>591376322.79999995</v>
      </c>
      <c r="N58" s="27">
        <v>726058593.79999995</v>
      </c>
      <c r="O58" s="5">
        <v>1400000</v>
      </c>
      <c r="P58" s="27">
        <v>133150448</v>
      </c>
      <c r="Q58" s="27">
        <v>601390268</v>
      </c>
      <c r="R58" s="27">
        <v>837615747.79999995</v>
      </c>
      <c r="S58" s="6">
        <v>1400000</v>
      </c>
      <c r="T58" s="27">
        <v>140901567</v>
      </c>
      <c r="U58" s="27">
        <v>501380744.80000001</v>
      </c>
      <c r="V58" s="27">
        <v>740551431.10000002</v>
      </c>
      <c r="W58" s="7">
        <f t="shared" si="85"/>
        <v>1400000</v>
      </c>
      <c r="X58" s="27">
        <v>189582565</v>
      </c>
      <c r="Y58" s="27">
        <v>541883888</v>
      </c>
      <c r="Z58" s="27">
        <v>800451316.08000004</v>
      </c>
      <c r="AA58" s="9">
        <f t="shared" si="86"/>
        <v>1400000</v>
      </c>
      <c r="AB58" s="27">
        <v>234216720</v>
      </c>
      <c r="AC58" s="27">
        <v>600299740.39999998</v>
      </c>
      <c r="AD58" s="27">
        <v>1070667886.7</v>
      </c>
      <c r="AE58" s="11">
        <f t="shared" si="87"/>
        <v>1500000</v>
      </c>
      <c r="AF58" s="28"/>
      <c r="AG58" s="28"/>
      <c r="AH58" s="28"/>
      <c r="AI58" s="17">
        <f t="shared" si="88"/>
        <v>1500000</v>
      </c>
      <c r="AJ58" s="27">
        <v>260401897</v>
      </c>
      <c r="AK58" s="27">
        <v>603481079</v>
      </c>
      <c r="AL58" s="27">
        <v>948002181.07000005</v>
      </c>
      <c r="AM58" s="13">
        <f t="shared" si="89"/>
        <v>1500000</v>
      </c>
      <c r="AN58" s="27">
        <v>342351186</v>
      </c>
      <c r="AO58" s="27">
        <v>741111231.29999995</v>
      </c>
      <c r="AP58" s="27">
        <v>1174884585.21</v>
      </c>
      <c r="AQ58" s="15">
        <f t="shared" si="90"/>
        <v>1500000</v>
      </c>
      <c r="AR58" s="28"/>
      <c r="AS58" s="28"/>
      <c r="AT58" s="28"/>
      <c r="AU58" s="14">
        <f t="shared" si="91"/>
        <v>1500000</v>
      </c>
      <c r="AV58" s="27">
        <v>175262884</v>
      </c>
      <c r="AW58" s="27">
        <v>549895500.99000001</v>
      </c>
      <c r="AX58" s="27">
        <v>754585321.70000005</v>
      </c>
      <c r="AY58" s="16">
        <f t="shared" si="92"/>
        <v>1500000</v>
      </c>
      <c r="AZ58" s="55">
        <f t="shared" si="134"/>
        <v>76.979991428571424</v>
      </c>
      <c r="BA58" s="55">
        <f t="shared" si="135"/>
        <v>402.20869642857144</v>
      </c>
      <c r="BB58" s="55">
        <f t="shared" si="136"/>
        <v>479.18868785714284</v>
      </c>
      <c r="BC58" s="57">
        <f t="shared" si="137"/>
        <v>0.16064651228060903</v>
      </c>
      <c r="BD58" s="55">
        <f t="shared" si="138"/>
        <v>96.201622142857147</v>
      </c>
      <c r="BE58" s="55">
        <f t="shared" si="139"/>
        <v>422.4116591428571</v>
      </c>
      <c r="BF58" s="55">
        <f t="shared" si="140"/>
        <v>518.61328128571427</v>
      </c>
      <c r="BG58" s="57">
        <f t="shared" si="141"/>
        <v>0.18549779886924603</v>
      </c>
      <c r="BH58" s="55">
        <f t="shared" si="142"/>
        <v>95.107462857142863</v>
      </c>
      <c r="BI58" s="55">
        <f t="shared" si="143"/>
        <v>429.56447714285713</v>
      </c>
      <c r="BJ58" s="55">
        <f t="shared" si="144"/>
        <v>598.29696271428566</v>
      </c>
      <c r="BK58" s="57">
        <f t="shared" si="145"/>
        <v>0.15896363977124359</v>
      </c>
      <c r="BL58" s="55">
        <f t="shared" si="146"/>
        <v>100.64397642857143</v>
      </c>
      <c r="BM58" s="55">
        <f t="shared" si="147"/>
        <v>358.12910342857145</v>
      </c>
      <c r="BN58" s="55">
        <f t="shared" si="148"/>
        <v>528.96530792857141</v>
      </c>
      <c r="BO58" s="57">
        <f t="shared" si="149"/>
        <v>0.19026574128782345</v>
      </c>
      <c r="BP58" s="55">
        <f t="shared" si="150"/>
        <v>135.41611785714286</v>
      </c>
      <c r="BQ58" s="55">
        <f t="shared" si="151"/>
        <v>387.05991999999998</v>
      </c>
      <c r="BR58" s="55">
        <f t="shared" si="152"/>
        <v>571.75094005714288</v>
      </c>
      <c r="BS58" s="57">
        <f t="shared" si="153"/>
        <v>0.23684459153422446</v>
      </c>
      <c r="BT58" s="55">
        <f t="shared" si="154"/>
        <v>156.14447999999999</v>
      </c>
      <c r="BU58" s="55">
        <f t="shared" si="155"/>
        <v>400.19982693333333</v>
      </c>
      <c r="BV58" s="55">
        <f t="shared" si="156"/>
        <v>713.77859113333341</v>
      </c>
      <c r="BW58" s="57">
        <f t="shared" si="157"/>
        <v>0.21875758384974073</v>
      </c>
      <c r="BX58" s="55" t="str">
        <f t="shared" si="158"/>
        <v/>
      </c>
      <c r="BY58" s="55" t="str">
        <f t="shared" si="159"/>
        <v/>
      </c>
      <c r="BZ58" s="55" t="str">
        <f t="shared" si="160"/>
        <v/>
      </c>
      <c r="CA58" s="57" t="str">
        <f t="shared" si="161"/>
        <v/>
      </c>
      <c r="CB58" s="55">
        <f t="shared" si="162"/>
        <v>173.60126466666668</v>
      </c>
      <c r="CC58" s="55">
        <f t="shared" si="163"/>
        <v>402.32071933333333</v>
      </c>
      <c r="CD58" s="55">
        <f t="shared" si="164"/>
        <v>632.00145404666671</v>
      </c>
      <c r="CE58" s="57">
        <f t="shared" si="165"/>
        <v>0.27468491338921514</v>
      </c>
      <c r="CF58" s="55">
        <f t="shared" si="166"/>
        <v>228.23412400000001</v>
      </c>
      <c r="CG58" s="55">
        <f t="shared" si="167"/>
        <v>494.07415419999995</v>
      </c>
      <c r="CH58" s="55">
        <f t="shared" si="168"/>
        <v>783.25639014000001</v>
      </c>
      <c r="CI58" s="57">
        <f t="shared" si="169"/>
        <v>0.29139133350601226</v>
      </c>
      <c r="CJ58" s="55" t="str">
        <f t="shared" si="170"/>
        <v/>
      </c>
      <c r="CK58" s="55" t="str">
        <f t="shared" si="171"/>
        <v/>
      </c>
      <c r="CL58" s="55" t="str">
        <f t="shared" si="172"/>
        <v/>
      </c>
      <c r="CM58" s="57" t="str">
        <f t="shared" si="173"/>
        <v/>
      </c>
      <c r="CN58" s="55">
        <f t="shared" si="174"/>
        <v>116.84192266666666</v>
      </c>
      <c r="CO58" s="55">
        <f t="shared" si="175"/>
        <v>366.59700065999999</v>
      </c>
      <c r="CP58" s="55">
        <f t="shared" si="176"/>
        <v>503.05688113333338</v>
      </c>
      <c r="CQ58" s="57">
        <f t="shared" si="177"/>
        <v>0.23226383943587911</v>
      </c>
    </row>
    <row r="59" spans="3:95" x14ac:dyDescent="0.25">
      <c r="C59" t="s">
        <v>75</v>
      </c>
      <c r="D59" s="2" t="s">
        <v>176</v>
      </c>
      <c r="E59" s="2" t="s">
        <v>175</v>
      </c>
      <c r="F59">
        <v>0.2</v>
      </c>
      <c r="G59" t="s">
        <v>47</v>
      </c>
      <c r="H59" s="27">
        <v>1501495</v>
      </c>
      <c r="I59" s="27">
        <v>10652301</v>
      </c>
      <c r="J59" s="27">
        <v>12153796</v>
      </c>
      <c r="K59" s="4">
        <v>3600</v>
      </c>
      <c r="L59" s="27">
        <v>1407901</v>
      </c>
      <c r="M59" s="27">
        <v>9827360</v>
      </c>
      <c r="N59" s="27">
        <v>11235261</v>
      </c>
      <c r="O59" s="5">
        <v>4100</v>
      </c>
      <c r="P59" s="27">
        <v>1441565</v>
      </c>
      <c r="Q59" s="27">
        <v>4279280</v>
      </c>
      <c r="R59" s="27">
        <v>5720845</v>
      </c>
      <c r="S59" s="6">
        <v>4800</v>
      </c>
      <c r="T59" s="27">
        <v>3886526</v>
      </c>
      <c r="U59" s="27">
        <v>9512763</v>
      </c>
      <c r="V59" s="27">
        <v>13399289</v>
      </c>
      <c r="W59" s="7">
        <f t="shared" si="85"/>
        <v>5400</v>
      </c>
      <c r="X59" s="27">
        <v>4192877</v>
      </c>
      <c r="Y59" s="27">
        <v>13417113</v>
      </c>
      <c r="Z59" s="27">
        <v>17609990</v>
      </c>
      <c r="AA59" s="9">
        <f t="shared" si="86"/>
        <v>6100</v>
      </c>
      <c r="AB59" s="27">
        <v>6940808</v>
      </c>
      <c r="AC59" s="27">
        <v>9037888.3200000003</v>
      </c>
      <c r="AD59" s="27">
        <v>15978696.32</v>
      </c>
      <c r="AE59" s="11">
        <f t="shared" si="87"/>
        <v>6700</v>
      </c>
      <c r="AF59" s="28"/>
      <c r="AG59" s="28"/>
      <c r="AH59" s="28"/>
      <c r="AI59" s="17">
        <f t="shared" si="88"/>
        <v>7500</v>
      </c>
      <c r="AJ59" s="27">
        <v>1812881</v>
      </c>
      <c r="AK59" s="27">
        <v>20207605.66</v>
      </c>
      <c r="AL59" s="27">
        <v>22020486.66</v>
      </c>
      <c r="AM59" s="13">
        <f t="shared" si="89"/>
        <v>8200</v>
      </c>
      <c r="AN59" s="27">
        <v>2238849</v>
      </c>
      <c r="AO59" s="27">
        <v>15068853</v>
      </c>
      <c r="AP59" s="27">
        <v>17307702</v>
      </c>
      <c r="AQ59" s="15">
        <f t="shared" si="90"/>
        <v>8900</v>
      </c>
      <c r="AR59" s="27">
        <v>2456267</v>
      </c>
      <c r="AS59" s="27">
        <v>7505259</v>
      </c>
      <c r="AT59" s="27">
        <v>9961526</v>
      </c>
      <c r="AU59" s="14">
        <f t="shared" si="91"/>
        <v>9500</v>
      </c>
      <c r="AV59" s="27">
        <v>1970121</v>
      </c>
      <c r="AW59" s="27">
        <v>4935201.74</v>
      </c>
      <c r="AX59" s="27">
        <v>6905322.7400000002</v>
      </c>
      <c r="AY59" s="16">
        <f t="shared" si="92"/>
        <v>10000</v>
      </c>
      <c r="AZ59" s="55">
        <f t="shared" si="134"/>
        <v>417.08194444444445</v>
      </c>
      <c r="BA59" s="55">
        <f t="shared" si="135"/>
        <v>2958.9724999999999</v>
      </c>
      <c r="BB59" s="55">
        <f t="shared" si="136"/>
        <v>3376.0544444444445</v>
      </c>
      <c r="BC59" s="57">
        <f t="shared" si="137"/>
        <v>0.12354123765118322</v>
      </c>
      <c r="BD59" s="55">
        <f t="shared" si="138"/>
        <v>343.39048780487803</v>
      </c>
      <c r="BE59" s="55">
        <f t="shared" si="139"/>
        <v>2396.9170731707318</v>
      </c>
      <c r="BF59" s="55">
        <f t="shared" si="140"/>
        <v>2740.3075609756097</v>
      </c>
      <c r="BG59" s="57">
        <f t="shared" si="141"/>
        <v>0.12531092958143117</v>
      </c>
      <c r="BH59" s="55">
        <f t="shared" si="142"/>
        <v>300.32604166666664</v>
      </c>
      <c r="BI59" s="55">
        <f t="shared" si="143"/>
        <v>891.51666666666665</v>
      </c>
      <c r="BJ59" s="55">
        <f t="shared" si="144"/>
        <v>1191.8427083333333</v>
      </c>
      <c r="BK59" s="57">
        <f t="shared" si="145"/>
        <v>0.25198462814496808</v>
      </c>
      <c r="BL59" s="55">
        <f t="shared" si="146"/>
        <v>719.72703703703701</v>
      </c>
      <c r="BM59" s="55">
        <f t="shared" si="147"/>
        <v>1761.6227777777779</v>
      </c>
      <c r="BN59" s="55">
        <f t="shared" si="148"/>
        <v>2481.3498148148146</v>
      </c>
      <c r="BO59" s="57">
        <f t="shared" si="149"/>
        <v>0.29005464394416747</v>
      </c>
      <c r="BP59" s="55">
        <f t="shared" si="150"/>
        <v>687.35688524590159</v>
      </c>
      <c r="BQ59" s="55">
        <f t="shared" si="151"/>
        <v>2199.5267213114753</v>
      </c>
      <c r="BR59" s="55">
        <f t="shared" si="152"/>
        <v>2886.8836065573769</v>
      </c>
      <c r="BS59" s="57">
        <f t="shared" si="153"/>
        <v>0.23809650090658768</v>
      </c>
      <c r="BT59" s="55">
        <f t="shared" si="154"/>
        <v>1035.9414925373135</v>
      </c>
      <c r="BU59" s="55">
        <f t="shared" si="155"/>
        <v>1348.9385552238807</v>
      </c>
      <c r="BV59" s="55">
        <f t="shared" si="156"/>
        <v>2384.880047761194</v>
      </c>
      <c r="BW59" s="57">
        <f t="shared" si="157"/>
        <v>0.43437886677353166</v>
      </c>
      <c r="BX59" s="55" t="str">
        <f t="shared" si="158"/>
        <v/>
      </c>
      <c r="BY59" s="55" t="str">
        <f t="shared" si="159"/>
        <v/>
      </c>
      <c r="BZ59" s="55" t="str">
        <f t="shared" si="160"/>
        <v/>
      </c>
      <c r="CA59" s="57" t="str">
        <f t="shared" si="161"/>
        <v/>
      </c>
      <c r="CB59" s="55">
        <f t="shared" si="162"/>
        <v>221.08304878048781</v>
      </c>
      <c r="CC59" s="55">
        <f t="shared" si="163"/>
        <v>2464.3421536585365</v>
      </c>
      <c r="CD59" s="55">
        <f t="shared" si="164"/>
        <v>2685.4252024390244</v>
      </c>
      <c r="CE59" s="57">
        <f t="shared" si="165"/>
        <v>8.2327017926133339E-2</v>
      </c>
      <c r="CF59" s="55">
        <f t="shared" si="166"/>
        <v>251.55606741573033</v>
      </c>
      <c r="CG59" s="55">
        <f t="shared" si="167"/>
        <v>1693.1295505617977</v>
      </c>
      <c r="CH59" s="55">
        <f t="shared" si="168"/>
        <v>1944.6856179775282</v>
      </c>
      <c r="CI59" s="57">
        <f t="shared" si="169"/>
        <v>0.12935564756083737</v>
      </c>
      <c r="CJ59" s="55">
        <f t="shared" si="170"/>
        <v>258.5544210526316</v>
      </c>
      <c r="CK59" s="55">
        <f t="shared" si="171"/>
        <v>790.02726315789471</v>
      </c>
      <c r="CL59" s="55">
        <f t="shared" si="172"/>
        <v>1048.5816842105264</v>
      </c>
      <c r="CM59" s="57">
        <f t="shared" si="173"/>
        <v>0.24657537409429037</v>
      </c>
      <c r="CN59" s="55">
        <f t="shared" si="174"/>
        <v>197.0121</v>
      </c>
      <c r="CO59" s="55">
        <f t="shared" si="175"/>
        <v>493.520174</v>
      </c>
      <c r="CP59" s="55">
        <f t="shared" si="176"/>
        <v>690.53227400000003</v>
      </c>
      <c r="CQ59" s="57">
        <f t="shared" si="177"/>
        <v>0.2853046952588924</v>
      </c>
    </row>
    <row r="60" spans="3:95" x14ac:dyDescent="0.25">
      <c r="C60" t="s">
        <v>114</v>
      </c>
      <c r="D60" s="2" t="s">
        <v>163</v>
      </c>
      <c r="E60" s="2" t="s">
        <v>19</v>
      </c>
      <c r="F60">
        <v>0.3</v>
      </c>
      <c r="G60" t="s">
        <v>47</v>
      </c>
      <c r="H60" s="27">
        <v>114730</v>
      </c>
      <c r="I60" s="27">
        <v>5882668</v>
      </c>
      <c r="J60" s="27">
        <v>5997398</v>
      </c>
      <c r="K60" s="4">
        <v>8100</v>
      </c>
      <c r="L60" s="27">
        <v>827689</v>
      </c>
      <c r="M60" s="27">
        <v>7752050.0700000003</v>
      </c>
      <c r="N60" s="27">
        <v>8586397.0700000003</v>
      </c>
      <c r="O60" s="5">
        <v>8800</v>
      </c>
      <c r="P60" s="27">
        <v>827689</v>
      </c>
      <c r="Q60" s="27">
        <v>10916445.6</v>
      </c>
      <c r="R60" s="27">
        <v>11749215.6</v>
      </c>
      <c r="S60" s="6">
        <v>9400</v>
      </c>
      <c r="T60" s="28"/>
      <c r="U60" s="28"/>
      <c r="V60" s="28"/>
      <c r="W60" s="7">
        <f t="shared" si="85"/>
        <v>10000</v>
      </c>
      <c r="X60" s="28"/>
      <c r="Y60" s="28"/>
      <c r="Z60" s="28"/>
      <c r="AA60" s="9">
        <f t="shared" si="86"/>
        <v>11000</v>
      </c>
      <c r="AB60" s="28"/>
      <c r="AC60" s="28"/>
      <c r="AD60" s="28"/>
      <c r="AE60" s="11">
        <f t="shared" si="87"/>
        <v>11000</v>
      </c>
      <c r="AF60" s="28"/>
      <c r="AG60" s="28"/>
      <c r="AH60" s="28"/>
      <c r="AI60" s="17">
        <f t="shared" si="88"/>
        <v>12000</v>
      </c>
      <c r="AJ60" s="27">
        <v>2099088</v>
      </c>
      <c r="AK60" s="27">
        <v>6173696.1869999999</v>
      </c>
      <c r="AL60" s="27">
        <v>8272784.1869999999</v>
      </c>
      <c r="AM60" s="13">
        <f t="shared" si="89"/>
        <v>12000</v>
      </c>
      <c r="AN60" s="27">
        <v>569221</v>
      </c>
      <c r="AO60" s="27">
        <v>4064270</v>
      </c>
      <c r="AP60" s="27">
        <v>4633491</v>
      </c>
      <c r="AQ60" s="15">
        <f t="shared" si="90"/>
        <v>12000</v>
      </c>
      <c r="AR60" s="28"/>
      <c r="AS60" s="28"/>
      <c r="AT60" s="28"/>
      <c r="AU60" s="14">
        <f t="shared" si="91"/>
        <v>13000</v>
      </c>
      <c r="AV60" s="27">
        <v>556553</v>
      </c>
      <c r="AW60" s="27">
        <v>592817</v>
      </c>
      <c r="AX60" s="27">
        <v>1149370</v>
      </c>
      <c r="AY60" s="16">
        <f t="shared" si="92"/>
        <v>13000</v>
      </c>
      <c r="AZ60" s="55">
        <f t="shared" si="134"/>
        <v>14.164197530864197</v>
      </c>
      <c r="BA60" s="55">
        <f t="shared" si="135"/>
        <v>726.25530864197526</v>
      </c>
      <c r="BB60" s="55">
        <f t="shared" si="136"/>
        <v>740.41950617283953</v>
      </c>
      <c r="BC60" s="57">
        <f t="shared" si="137"/>
        <v>1.9129962693821553E-2</v>
      </c>
      <c r="BD60" s="55">
        <f t="shared" si="138"/>
        <v>94.055568181818188</v>
      </c>
      <c r="BE60" s="55">
        <f t="shared" si="139"/>
        <v>880.91478068181823</v>
      </c>
      <c r="BF60" s="55">
        <f t="shared" si="140"/>
        <v>975.72693977272729</v>
      </c>
      <c r="BG60" s="57">
        <f t="shared" si="141"/>
        <v>9.6395379022461175E-2</v>
      </c>
      <c r="BH60" s="55">
        <f t="shared" si="142"/>
        <v>88.052021276595738</v>
      </c>
      <c r="BI60" s="55">
        <f t="shared" si="143"/>
        <v>1161.3240000000001</v>
      </c>
      <c r="BJ60" s="55">
        <f t="shared" si="144"/>
        <v>1249.9165531914894</v>
      </c>
      <c r="BK60" s="57">
        <f t="shared" si="145"/>
        <v>7.0446319837726007E-2</v>
      </c>
      <c r="BL60" s="55" t="str">
        <f t="shared" si="146"/>
        <v/>
      </c>
      <c r="BM60" s="55" t="str">
        <f t="shared" si="147"/>
        <v/>
      </c>
      <c r="BN60" s="55" t="str">
        <f t="shared" si="148"/>
        <v/>
      </c>
      <c r="BO60" s="57" t="str">
        <f t="shared" si="149"/>
        <v/>
      </c>
      <c r="BP60" s="55" t="str">
        <f t="shared" si="150"/>
        <v/>
      </c>
      <c r="BQ60" s="55" t="str">
        <f t="shared" si="151"/>
        <v/>
      </c>
      <c r="BR60" s="55" t="str">
        <f t="shared" si="152"/>
        <v/>
      </c>
      <c r="BS60" s="57" t="str">
        <f t="shared" si="153"/>
        <v/>
      </c>
      <c r="BT60" s="55" t="str">
        <f t="shared" si="154"/>
        <v/>
      </c>
      <c r="BU60" s="55" t="str">
        <f t="shared" si="155"/>
        <v/>
      </c>
      <c r="BV60" s="55" t="str">
        <f t="shared" si="156"/>
        <v/>
      </c>
      <c r="BW60" s="57" t="str">
        <f t="shared" si="157"/>
        <v/>
      </c>
      <c r="BX60" s="55" t="str">
        <f t="shared" si="158"/>
        <v/>
      </c>
      <c r="BY60" s="55" t="str">
        <f t="shared" si="159"/>
        <v/>
      </c>
      <c r="BZ60" s="55" t="str">
        <f t="shared" si="160"/>
        <v/>
      </c>
      <c r="CA60" s="57" t="str">
        <f t="shared" si="161"/>
        <v/>
      </c>
      <c r="CB60" s="55">
        <f t="shared" si="162"/>
        <v>174.92400000000001</v>
      </c>
      <c r="CC60" s="55">
        <f t="shared" si="163"/>
        <v>514.47468225</v>
      </c>
      <c r="CD60" s="55">
        <f t="shared" si="164"/>
        <v>689.39868224999998</v>
      </c>
      <c r="CE60" s="57">
        <f t="shared" si="165"/>
        <v>0.25373416646097746</v>
      </c>
      <c r="CF60" s="55">
        <f t="shared" si="166"/>
        <v>47.435083333333331</v>
      </c>
      <c r="CG60" s="55">
        <f t="shared" si="167"/>
        <v>338.68916666666667</v>
      </c>
      <c r="CH60" s="55">
        <f t="shared" si="168"/>
        <v>386.12425000000002</v>
      </c>
      <c r="CI60" s="57">
        <f t="shared" si="169"/>
        <v>0.12284927282690307</v>
      </c>
      <c r="CJ60" s="55" t="str">
        <f t="shared" si="170"/>
        <v/>
      </c>
      <c r="CK60" s="55" t="str">
        <f t="shared" si="171"/>
        <v/>
      </c>
      <c r="CL60" s="55" t="str">
        <f t="shared" si="172"/>
        <v/>
      </c>
      <c r="CM60" s="57" t="str">
        <f t="shared" si="173"/>
        <v/>
      </c>
      <c r="CN60" s="55">
        <f t="shared" si="174"/>
        <v>42.811769230769229</v>
      </c>
      <c r="CO60" s="55">
        <f t="shared" si="175"/>
        <v>45.601307692307692</v>
      </c>
      <c r="CP60" s="55">
        <f t="shared" si="176"/>
        <v>88.413076923076929</v>
      </c>
      <c r="CQ60" s="57">
        <f t="shared" si="177"/>
        <v>0.48422440119369736</v>
      </c>
    </row>
    <row r="61" spans="3:95" x14ac:dyDescent="0.25">
      <c r="C61" t="s">
        <v>75</v>
      </c>
      <c r="D61" s="2" t="s">
        <v>142</v>
      </c>
      <c r="E61" s="2" t="s">
        <v>20</v>
      </c>
      <c r="F61">
        <v>0.5</v>
      </c>
      <c r="G61" t="s">
        <v>103</v>
      </c>
      <c r="H61" s="27">
        <v>6786301</v>
      </c>
      <c r="I61" s="27">
        <v>341391.25270000001</v>
      </c>
      <c r="J61" s="27">
        <v>7134019.1872699996</v>
      </c>
      <c r="K61" s="4">
        <v>3900</v>
      </c>
      <c r="L61" s="27">
        <v>5996109</v>
      </c>
      <c r="M61" s="27">
        <v>172558.44649999999</v>
      </c>
      <c r="N61" s="27">
        <v>6176719.8595860004</v>
      </c>
      <c r="O61" s="5">
        <v>4000</v>
      </c>
      <c r="P61" s="27">
        <v>267460</v>
      </c>
      <c r="Q61" s="27">
        <v>0</v>
      </c>
      <c r="R61" s="27">
        <v>267460</v>
      </c>
      <c r="S61" s="6">
        <v>4200</v>
      </c>
      <c r="T61" s="27">
        <v>619656</v>
      </c>
      <c r="U61" s="27">
        <v>0</v>
      </c>
      <c r="V61" s="27">
        <v>619656</v>
      </c>
      <c r="W61" s="7">
        <f t="shared" si="85"/>
        <v>4300</v>
      </c>
      <c r="X61" s="27">
        <v>9452207</v>
      </c>
      <c r="Y61" s="27">
        <v>0</v>
      </c>
      <c r="Z61" s="27">
        <v>9452207</v>
      </c>
      <c r="AA61" s="9">
        <f t="shared" si="86"/>
        <v>4400</v>
      </c>
      <c r="AB61" s="27">
        <v>8686036</v>
      </c>
      <c r="AC61" s="27">
        <v>77372.259999999995</v>
      </c>
      <c r="AD61" s="27">
        <v>8763408.2599999998</v>
      </c>
      <c r="AE61" s="11">
        <f t="shared" si="87"/>
        <v>4500</v>
      </c>
      <c r="AF61" s="28"/>
      <c r="AG61" s="28"/>
      <c r="AH61" s="28"/>
      <c r="AI61" s="17">
        <f t="shared" si="88"/>
        <v>4700</v>
      </c>
      <c r="AJ61" s="27">
        <v>10323518</v>
      </c>
      <c r="AK61" s="27">
        <v>12778.899079999999</v>
      </c>
      <c r="AL61" s="27">
        <v>10336296.899080001</v>
      </c>
      <c r="AM61" s="13">
        <f t="shared" si="89"/>
        <v>4800</v>
      </c>
      <c r="AN61" s="28"/>
      <c r="AO61" s="28"/>
      <c r="AP61" s="28"/>
      <c r="AQ61" s="15">
        <f t="shared" si="90"/>
        <v>5100</v>
      </c>
      <c r="AR61" s="28"/>
      <c r="AS61" s="28"/>
      <c r="AT61" s="28"/>
      <c r="AU61" s="14">
        <f t="shared" si="91"/>
        <v>5300</v>
      </c>
      <c r="AV61" s="28"/>
      <c r="AW61" s="28"/>
      <c r="AX61" s="28"/>
      <c r="AY61" s="16">
        <f t="shared" si="92"/>
        <v>5600</v>
      </c>
      <c r="AZ61" s="55">
        <f t="shared" si="134"/>
        <v>1740.0771794871796</v>
      </c>
      <c r="BA61" s="55">
        <f t="shared" si="135"/>
        <v>87.536218641025641</v>
      </c>
      <c r="BB61" s="55">
        <f t="shared" si="136"/>
        <v>1829.2356890435897</v>
      </c>
      <c r="BC61" s="57">
        <f t="shared" si="137"/>
        <v>0.95125914605185391</v>
      </c>
      <c r="BD61" s="55">
        <f t="shared" si="138"/>
        <v>1499.0272500000001</v>
      </c>
      <c r="BE61" s="55">
        <f t="shared" si="139"/>
        <v>43.139611625000001</v>
      </c>
      <c r="BF61" s="55">
        <f t="shared" si="140"/>
        <v>1544.1799648965002</v>
      </c>
      <c r="BG61" s="57">
        <f t="shared" si="141"/>
        <v>0.97075942187896047</v>
      </c>
      <c r="BH61" s="55">
        <f t="shared" si="142"/>
        <v>63.680952380952384</v>
      </c>
      <c r="BI61" s="55">
        <f t="shared" si="143"/>
        <v>0</v>
      </c>
      <c r="BJ61" s="55">
        <f t="shared" si="144"/>
        <v>63.680952380952384</v>
      </c>
      <c r="BK61" s="57">
        <f t="shared" si="145"/>
        <v>1</v>
      </c>
      <c r="BL61" s="55">
        <f t="shared" si="146"/>
        <v>144.10604651162791</v>
      </c>
      <c r="BM61" s="55">
        <f t="shared" si="147"/>
        <v>0</v>
      </c>
      <c r="BN61" s="55">
        <f t="shared" si="148"/>
        <v>144.10604651162791</v>
      </c>
      <c r="BO61" s="57">
        <f t="shared" si="149"/>
        <v>1</v>
      </c>
      <c r="BP61" s="55">
        <f t="shared" si="150"/>
        <v>2148.2288636363637</v>
      </c>
      <c r="BQ61" s="55">
        <f t="shared" si="151"/>
        <v>0</v>
      </c>
      <c r="BR61" s="55">
        <f t="shared" si="152"/>
        <v>2148.2288636363637</v>
      </c>
      <c r="BS61" s="57">
        <f t="shared" si="153"/>
        <v>1</v>
      </c>
      <c r="BT61" s="55">
        <f t="shared" si="154"/>
        <v>1930.2302222222222</v>
      </c>
      <c r="BU61" s="55">
        <f t="shared" si="155"/>
        <v>17.193835555555555</v>
      </c>
      <c r="BV61" s="55">
        <f t="shared" si="156"/>
        <v>1947.4240577777778</v>
      </c>
      <c r="BW61" s="57">
        <f t="shared" si="157"/>
        <v>0.99117098533989789</v>
      </c>
      <c r="BX61" s="55" t="str">
        <f t="shared" si="158"/>
        <v/>
      </c>
      <c r="BY61" s="55" t="str">
        <f t="shared" si="159"/>
        <v/>
      </c>
      <c r="BZ61" s="55" t="str">
        <f t="shared" si="160"/>
        <v/>
      </c>
      <c r="CA61" s="57" t="str">
        <f t="shared" si="161"/>
        <v/>
      </c>
      <c r="CB61" s="55">
        <f t="shared" si="162"/>
        <v>2150.7329166666668</v>
      </c>
      <c r="CC61" s="55">
        <f t="shared" si="163"/>
        <v>2.6622706416666664</v>
      </c>
      <c r="CD61" s="55">
        <f t="shared" si="164"/>
        <v>2153.3951873083333</v>
      </c>
      <c r="CE61" s="57">
        <f t="shared" si="165"/>
        <v>0.99876368691759065</v>
      </c>
      <c r="CF61" s="55" t="str">
        <f t="shared" si="166"/>
        <v/>
      </c>
      <c r="CG61" s="55" t="str">
        <f t="shared" si="167"/>
        <v/>
      </c>
      <c r="CH61" s="55" t="str">
        <f t="shared" si="168"/>
        <v/>
      </c>
      <c r="CI61" s="57" t="str">
        <f t="shared" si="169"/>
        <v/>
      </c>
      <c r="CJ61" s="55" t="str">
        <f t="shared" si="170"/>
        <v/>
      </c>
      <c r="CK61" s="55" t="str">
        <f t="shared" si="171"/>
        <v/>
      </c>
      <c r="CL61" s="55" t="str">
        <f t="shared" si="172"/>
        <v/>
      </c>
      <c r="CM61" s="57" t="str">
        <f t="shared" si="173"/>
        <v/>
      </c>
      <c r="CN61" s="55" t="str">
        <f t="shared" si="174"/>
        <v/>
      </c>
      <c r="CO61" s="55" t="str">
        <f t="shared" si="175"/>
        <v/>
      </c>
      <c r="CP61" s="55" t="str">
        <f t="shared" si="176"/>
        <v/>
      </c>
      <c r="CQ61" s="57" t="str">
        <f t="shared" si="177"/>
        <v/>
      </c>
    </row>
    <row r="62" spans="3:95" x14ac:dyDescent="0.25">
      <c r="C62" t="s">
        <v>120</v>
      </c>
      <c r="D62" s="2" t="s">
        <v>209</v>
      </c>
      <c r="E62" s="2" t="s">
        <v>208</v>
      </c>
      <c r="F62">
        <v>0.1</v>
      </c>
      <c r="G62" t="s">
        <v>51</v>
      </c>
      <c r="H62" s="27">
        <v>3200000</v>
      </c>
      <c r="I62" s="27">
        <v>1250000</v>
      </c>
      <c r="J62" s="27">
        <v>4450000</v>
      </c>
      <c r="K62" s="4">
        <v>1300</v>
      </c>
      <c r="L62" s="27">
        <v>1570000</v>
      </c>
      <c r="M62" s="27">
        <v>850000</v>
      </c>
      <c r="N62" s="27">
        <v>2420000</v>
      </c>
      <c r="O62" s="5">
        <v>1400</v>
      </c>
      <c r="P62" s="27">
        <v>1570000</v>
      </c>
      <c r="Q62" s="27">
        <v>850000</v>
      </c>
      <c r="R62" s="27">
        <v>2420000</v>
      </c>
      <c r="S62" s="6">
        <v>1500</v>
      </c>
      <c r="T62" s="28"/>
      <c r="U62" s="28"/>
      <c r="V62" s="28"/>
      <c r="W62" s="7">
        <f t="shared" si="85"/>
        <v>1700</v>
      </c>
      <c r="X62" s="27">
        <v>3154875</v>
      </c>
      <c r="Y62" s="27">
        <v>2036622</v>
      </c>
      <c r="Z62" s="27">
        <v>5191497</v>
      </c>
      <c r="AA62" s="9">
        <f t="shared" si="86"/>
        <v>1900</v>
      </c>
      <c r="AB62" s="28"/>
      <c r="AC62" s="28"/>
      <c r="AD62" s="28"/>
      <c r="AE62" s="11">
        <f t="shared" si="87"/>
        <v>2000</v>
      </c>
      <c r="AF62" s="28"/>
      <c r="AG62" s="28"/>
      <c r="AH62" s="28"/>
      <c r="AI62" s="17">
        <f t="shared" si="88"/>
        <v>2200</v>
      </c>
      <c r="AJ62" s="28"/>
      <c r="AK62" s="28"/>
      <c r="AL62" s="28"/>
      <c r="AM62" s="13">
        <f t="shared" si="89"/>
        <v>2400</v>
      </c>
      <c r="AN62" s="27">
        <v>0</v>
      </c>
      <c r="AO62" s="27">
        <v>779241</v>
      </c>
      <c r="AP62" s="27">
        <v>779241</v>
      </c>
      <c r="AQ62" s="15">
        <f t="shared" si="90"/>
        <v>2500</v>
      </c>
      <c r="AR62" s="28"/>
      <c r="AS62" s="28"/>
      <c r="AT62" s="28"/>
      <c r="AU62" s="14">
        <f t="shared" si="91"/>
        <v>2600</v>
      </c>
      <c r="AV62" s="27">
        <v>6620000</v>
      </c>
      <c r="AW62" s="27">
        <v>209080</v>
      </c>
      <c r="AX62" s="27">
        <v>6829080</v>
      </c>
      <c r="AY62" s="16">
        <f t="shared" si="92"/>
        <v>2700</v>
      </c>
      <c r="AZ62" s="55">
        <f t="shared" si="134"/>
        <v>2461.5384615384614</v>
      </c>
      <c r="BA62" s="55">
        <f t="shared" si="135"/>
        <v>961.53846153846155</v>
      </c>
      <c r="BB62" s="55">
        <f t="shared" si="136"/>
        <v>3423.0769230769229</v>
      </c>
      <c r="BC62" s="57">
        <f t="shared" si="137"/>
        <v>0.7191011235955056</v>
      </c>
      <c r="BD62" s="55">
        <f t="shared" si="138"/>
        <v>1121.4285714285713</v>
      </c>
      <c r="BE62" s="55">
        <f t="shared" si="139"/>
        <v>607.14285714285711</v>
      </c>
      <c r="BF62" s="55">
        <f t="shared" si="140"/>
        <v>1728.5714285714287</v>
      </c>
      <c r="BG62" s="57">
        <f t="shared" si="141"/>
        <v>0.64876033057851235</v>
      </c>
      <c r="BH62" s="55">
        <f t="shared" si="142"/>
        <v>1046.6666666666667</v>
      </c>
      <c r="BI62" s="55">
        <f t="shared" si="143"/>
        <v>566.66666666666663</v>
      </c>
      <c r="BJ62" s="55">
        <f t="shared" si="144"/>
        <v>1613.3333333333333</v>
      </c>
      <c r="BK62" s="57">
        <f t="shared" si="145"/>
        <v>0.64876033057851246</v>
      </c>
      <c r="BL62" s="55" t="str">
        <f t="shared" si="146"/>
        <v/>
      </c>
      <c r="BM62" s="55" t="str">
        <f t="shared" si="147"/>
        <v/>
      </c>
      <c r="BN62" s="55" t="str">
        <f t="shared" si="148"/>
        <v/>
      </c>
      <c r="BO62" s="57" t="str">
        <f t="shared" si="149"/>
        <v/>
      </c>
      <c r="BP62" s="55">
        <f t="shared" si="150"/>
        <v>1660.4605263157894</v>
      </c>
      <c r="BQ62" s="55">
        <f t="shared" si="151"/>
        <v>1071.9063157894736</v>
      </c>
      <c r="BR62" s="55">
        <f t="shared" si="152"/>
        <v>2732.366842105263</v>
      </c>
      <c r="BS62" s="57">
        <f t="shared" si="153"/>
        <v>0.60770043785058525</v>
      </c>
      <c r="BT62" s="55" t="str">
        <f t="shared" si="154"/>
        <v/>
      </c>
      <c r="BU62" s="55" t="str">
        <f t="shared" si="155"/>
        <v/>
      </c>
      <c r="BV62" s="55" t="str">
        <f t="shared" si="156"/>
        <v/>
      </c>
      <c r="BW62" s="57" t="str">
        <f t="shared" si="157"/>
        <v/>
      </c>
      <c r="BX62" s="55" t="str">
        <f t="shared" si="158"/>
        <v/>
      </c>
      <c r="BY62" s="55" t="str">
        <f t="shared" si="159"/>
        <v/>
      </c>
      <c r="BZ62" s="55" t="str">
        <f t="shared" si="160"/>
        <v/>
      </c>
      <c r="CA62" s="57" t="str">
        <f t="shared" si="161"/>
        <v/>
      </c>
      <c r="CB62" s="55" t="str">
        <f t="shared" si="162"/>
        <v/>
      </c>
      <c r="CC62" s="55" t="str">
        <f t="shared" si="163"/>
        <v/>
      </c>
      <c r="CD62" s="55" t="str">
        <f t="shared" si="164"/>
        <v/>
      </c>
      <c r="CE62" s="57" t="str">
        <f t="shared" si="165"/>
        <v/>
      </c>
      <c r="CF62" s="55">
        <f t="shared" si="166"/>
        <v>0</v>
      </c>
      <c r="CG62" s="55">
        <f t="shared" si="167"/>
        <v>311.69639999999998</v>
      </c>
      <c r="CH62" s="55">
        <f t="shared" si="168"/>
        <v>311.69639999999998</v>
      </c>
      <c r="CI62" s="57">
        <f t="shared" si="169"/>
        <v>0</v>
      </c>
      <c r="CJ62" s="55" t="str">
        <f t="shared" si="170"/>
        <v/>
      </c>
      <c r="CK62" s="55" t="str">
        <f t="shared" si="171"/>
        <v/>
      </c>
      <c r="CL62" s="55" t="str">
        <f t="shared" si="172"/>
        <v/>
      </c>
      <c r="CM62" s="57" t="str">
        <f t="shared" si="173"/>
        <v/>
      </c>
      <c r="CN62" s="55">
        <f t="shared" si="174"/>
        <v>2451.8518518518517</v>
      </c>
      <c r="CO62" s="55">
        <f t="shared" si="175"/>
        <v>77.437037037037044</v>
      </c>
      <c r="CP62" s="55">
        <f t="shared" si="176"/>
        <v>2529.2888888888888</v>
      </c>
      <c r="CQ62" s="57">
        <f t="shared" si="177"/>
        <v>0.96938387015527716</v>
      </c>
    </row>
    <row r="63" spans="3:95" x14ac:dyDescent="0.25">
      <c r="C63" t="s">
        <v>48</v>
      </c>
      <c r="D63" s="2" t="s">
        <v>49</v>
      </c>
      <c r="E63" s="2" t="s">
        <v>21</v>
      </c>
      <c r="F63">
        <v>22.8</v>
      </c>
      <c r="G63" t="s">
        <v>47</v>
      </c>
      <c r="H63" s="27">
        <v>46292864</v>
      </c>
      <c r="I63" s="27">
        <v>35021784.350000001</v>
      </c>
      <c r="J63" s="27">
        <v>81741090.201399997</v>
      </c>
      <c r="K63" s="4">
        <v>300000</v>
      </c>
      <c r="L63" s="28"/>
      <c r="M63" s="28"/>
      <c r="N63" s="28" t="s">
        <v>243</v>
      </c>
      <c r="O63" s="5">
        <v>310000</v>
      </c>
      <c r="P63" s="28"/>
      <c r="Q63" s="28"/>
      <c r="R63" s="28"/>
      <c r="S63" s="6">
        <v>310000</v>
      </c>
      <c r="T63" s="28"/>
      <c r="U63" s="28"/>
      <c r="V63" s="28"/>
      <c r="W63" s="7">
        <f t="shared" si="85"/>
        <v>320000</v>
      </c>
      <c r="X63" s="27">
        <v>0</v>
      </c>
      <c r="Y63" s="27">
        <v>63493171</v>
      </c>
      <c r="Z63" s="27">
        <v>63493171</v>
      </c>
      <c r="AA63" s="9">
        <f t="shared" si="86"/>
        <v>330000</v>
      </c>
      <c r="AB63" s="27">
        <v>48634655</v>
      </c>
      <c r="AC63" s="27">
        <v>66011714</v>
      </c>
      <c r="AD63" s="27">
        <v>114646369</v>
      </c>
      <c r="AE63" s="11">
        <f t="shared" si="87"/>
        <v>330000</v>
      </c>
      <c r="AF63" s="27">
        <v>29662753</v>
      </c>
      <c r="AG63" s="27">
        <v>69640231.769999996</v>
      </c>
      <c r="AH63" s="27">
        <v>99302984.769999996</v>
      </c>
      <c r="AI63" s="17">
        <f t="shared" si="88"/>
        <v>330000</v>
      </c>
      <c r="AJ63" s="27">
        <v>22470651</v>
      </c>
      <c r="AK63" s="27">
        <v>78789952</v>
      </c>
      <c r="AL63" s="27">
        <v>101260603</v>
      </c>
      <c r="AM63" s="13">
        <f t="shared" si="89"/>
        <v>340000</v>
      </c>
      <c r="AN63" s="27">
        <v>20847761</v>
      </c>
      <c r="AO63" s="27">
        <v>89451649</v>
      </c>
      <c r="AP63" s="27">
        <v>110299410</v>
      </c>
      <c r="AQ63" s="15">
        <f t="shared" si="90"/>
        <v>340000</v>
      </c>
      <c r="AR63" s="28"/>
      <c r="AS63" s="28"/>
      <c r="AT63" s="28"/>
      <c r="AU63" s="14">
        <f t="shared" si="91"/>
        <v>340000</v>
      </c>
      <c r="AV63" s="28"/>
      <c r="AW63" s="28"/>
      <c r="AX63" s="28"/>
      <c r="AY63" s="16">
        <f t="shared" si="92"/>
        <v>340000</v>
      </c>
      <c r="AZ63" s="55">
        <f t="shared" si="134"/>
        <v>154.30954666666668</v>
      </c>
      <c r="BA63" s="55">
        <f t="shared" si="135"/>
        <v>116.73928116666667</v>
      </c>
      <c r="BB63" s="55">
        <f t="shared" si="136"/>
        <v>272.47030067133335</v>
      </c>
      <c r="BC63" s="57">
        <f t="shared" si="137"/>
        <v>0.56633528970484825</v>
      </c>
      <c r="BD63" s="55" t="str">
        <f t="shared" si="138"/>
        <v/>
      </c>
      <c r="BE63" s="55" t="str">
        <f t="shared" si="139"/>
        <v/>
      </c>
      <c r="BF63" s="55" t="str">
        <f t="shared" si="140"/>
        <v/>
      </c>
      <c r="BG63" s="57" t="str">
        <f t="shared" si="141"/>
        <v/>
      </c>
      <c r="BH63" s="55" t="str">
        <f t="shared" si="142"/>
        <v/>
      </c>
      <c r="BI63" s="55" t="str">
        <f t="shared" si="143"/>
        <v/>
      </c>
      <c r="BJ63" s="55" t="str">
        <f t="shared" si="144"/>
        <v/>
      </c>
      <c r="BK63" s="57" t="str">
        <f t="shared" si="145"/>
        <v/>
      </c>
      <c r="BL63" s="55" t="str">
        <f t="shared" si="146"/>
        <v/>
      </c>
      <c r="BM63" s="55" t="str">
        <f t="shared" si="147"/>
        <v/>
      </c>
      <c r="BN63" s="55" t="str">
        <f t="shared" si="148"/>
        <v/>
      </c>
      <c r="BO63" s="57" t="str">
        <f t="shared" si="149"/>
        <v/>
      </c>
      <c r="BP63" s="55">
        <f t="shared" si="150"/>
        <v>0</v>
      </c>
      <c r="BQ63" s="55">
        <f t="shared" si="151"/>
        <v>192.40354848484847</v>
      </c>
      <c r="BR63" s="55">
        <f t="shared" si="152"/>
        <v>192.40354848484847</v>
      </c>
      <c r="BS63" s="57">
        <f t="shared" si="153"/>
        <v>0</v>
      </c>
      <c r="BT63" s="55">
        <f t="shared" si="154"/>
        <v>147.37774242424243</v>
      </c>
      <c r="BU63" s="55">
        <f t="shared" si="155"/>
        <v>200.03549696969696</v>
      </c>
      <c r="BV63" s="55">
        <f t="shared" si="156"/>
        <v>347.41323939393942</v>
      </c>
      <c r="BW63" s="57">
        <f t="shared" si="157"/>
        <v>0.42421452527641756</v>
      </c>
      <c r="BX63" s="55">
        <f t="shared" si="158"/>
        <v>89.887130303030304</v>
      </c>
      <c r="BY63" s="55">
        <f t="shared" si="159"/>
        <v>211.03100536363635</v>
      </c>
      <c r="BZ63" s="55">
        <f t="shared" si="160"/>
        <v>300.91813566666667</v>
      </c>
      <c r="CA63" s="57">
        <f t="shared" si="161"/>
        <v>0.29870958127495567</v>
      </c>
      <c r="CB63" s="55">
        <f t="shared" si="162"/>
        <v>66.090149999999994</v>
      </c>
      <c r="CC63" s="55">
        <f t="shared" si="163"/>
        <v>231.73515294117647</v>
      </c>
      <c r="CD63" s="55">
        <f t="shared" si="164"/>
        <v>297.82530294117646</v>
      </c>
      <c r="CE63" s="57">
        <f t="shared" si="165"/>
        <v>0.22190911701365237</v>
      </c>
      <c r="CF63" s="55">
        <f t="shared" si="166"/>
        <v>61.316944117647061</v>
      </c>
      <c r="CG63" s="55">
        <f t="shared" si="167"/>
        <v>263.09308529411766</v>
      </c>
      <c r="CH63" s="55">
        <f t="shared" si="168"/>
        <v>324.4100294117647</v>
      </c>
      <c r="CI63" s="57">
        <f t="shared" si="169"/>
        <v>0.18901063024725157</v>
      </c>
      <c r="CJ63" s="55" t="str">
        <f t="shared" si="170"/>
        <v/>
      </c>
      <c r="CK63" s="55" t="str">
        <f t="shared" si="171"/>
        <v/>
      </c>
      <c r="CL63" s="55" t="str">
        <f t="shared" si="172"/>
        <v/>
      </c>
      <c r="CM63" s="57" t="str">
        <f t="shared" si="173"/>
        <v/>
      </c>
      <c r="CN63" s="55" t="str">
        <f t="shared" si="174"/>
        <v/>
      </c>
      <c r="CO63" s="55" t="str">
        <f t="shared" si="175"/>
        <v/>
      </c>
      <c r="CP63" s="55" t="str">
        <f t="shared" si="176"/>
        <v/>
      </c>
      <c r="CQ63" s="57" t="str">
        <f t="shared" si="177"/>
        <v/>
      </c>
    </row>
    <row r="64" spans="3:95" x14ac:dyDescent="0.25">
      <c r="C64" t="s">
        <v>48</v>
      </c>
      <c r="D64" s="2" t="s">
        <v>90</v>
      </c>
      <c r="E64" s="2" t="s">
        <v>89</v>
      </c>
      <c r="F64">
        <v>1.5</v>
      </c>
      <c r="G64" t="s">
        <v>55</v>
      </c>
      <c r="H64" s="28"/>
      <c r="I64" s="28"/>
      <c r="J64" s="28"/>
      <c r="K64" s="4">
        <v>51000</v>
      </c>
      <c r="L64" s="27">
        <v>83100</v>
      </c>
      <c r="M64" s="27">
        <v>28274594.890000001</v>
      </c>
      <c r="N64" s="27">
        <v>28357694.890000001</v>
      </c>
      <c r="O64" s="5">
        <v>51000</v>
      </c>
      <c r="P64" s="27">
        <v>190000</v>
      </c>
      <c r="Q64" s="27">
        <v>30933572.25</v>
      </c>
      <c r="R64" s="27">
        <v>31123572.25</v>
      </c>
      <c r="S64" s="6">
        <v>500000</v>
      </c>
      <c r="T64" s="28"/>
      <c r="U64" s="28"/>
      <c r="V64" s="28"/>
      <c r="W64" s="7">
        <f t="shared" si="85"/>
        <v>50000</v>
      </c>
      <c r="X64" s="28"/>
      <c r="Y64" s="28"/>
      <c r="Z64" s="28"/>
      <c r="AA64" s="9">
        <f t="shared" si="86"/>
        <v>50000</v>
      </c>
      <c r="AB64" s="27">
        <v>42253</v>
      </c>
      <c r="AC64" s="27">
        <v>11457225.99</v>
      </c>
      <c r="AD64" s="27">
        <v>11522040.99</v>
      </c>
      <c r="AE64" s="11">
        <f t="shared" si="87"/>
        <v>49000</v>
      </c>
      <c r="AF64" s="27">
        <v>0</v>
      </c>
      <c r="AG64" s="27">
        <v>10272345.050000001</v>
      </c>
      <c r="AH64" s="27">
        <v>10280475.050000001</v>
      </c>
      <c r="AI64" s="17">
        <f t="shared" si="88"/>
        <v>49000</v>
      </c>
      <c r="AJ64" s="28"/>
      <c r="AK64" s="28"/>
      <c r="AL64" s="28"/>
      <c r="AM64" s="13">
        <f t="shared" si="89"/>
        <v>48000</v>
      </c>
      <c r="AN64" s="28"/>
      <c r="AO64" s="28"/>
      <c r="AP64" s="28"/>
      <c r="AQ64" s="15">
        <f t="shared" si="90"/>
        <v>47000</v>
      </c>
      <c r="AR64" s="28"/>
      <c r="AS64" s="28"/>
      <c r="AT64" s="28"/>
      <c r="AU64" s="14">
        <f t="shared" si="91"/>
        <v>47000</v>
      </c>
      <c r="AV64" s="28"/>
      <c r="AW64" s="28"/>
      <c r="AX64" s="28"/>
      <c r="AY64" s="16">
        <f t="shared" si="92"/>
        <v>47000</v>
      </c>
      <c r="AZ64" s="55" t="str">
        <f t="shared" si="134"/>
        <v/>
      </c>
      <c r="BA64" s="55" t="str">
        <f t="shared" si="135"/>
        <v/>
      </c>
      <c r="BB64" s="55" t="str">
        <f t="shared" si="136"/>
        <v/>
      </c>
      <c r="BC64" s="57" t="str">
        <f t="shared" si="137"/>
        <v/>
      </c>
      <c r="BD64" s="55">
        <f t="shared" si="138"/>
        <v>1.6294117647058823</v>
      </c>
      <c r="BE64" s="55">
        <f t="shared" si="139"/>
        <v>554.40382137254903</v>
      </c>
      <c r="BF64" s="55">
        <f t="shared" si="140"/>
        <v>556.03323313725491</v>
      </c>
      <c r="BG64" s="57">
        <f t="shared" si="141"/>
        <v>2.9304215424542216E-3</v>
      </c>
      <c r="BH64" s="55">
        <f t="shared" si="142"/>
        <v>0.38</v>
      </c>
      <c r="BI64" s="55">
        <f t="shared" si="143"/>
        <v>61.867144500000002</v>
      </c>
      <c r="BJ64" s="55">
        <f t="shared" si="144"/>
        <v>62.247144499999997</v>
      </c>
      <c r="BK64" s="57">
        <f t="shared" si="145"/>
        <v>6.1046977022375703E-3</v>
      </c>
      <c r="BL64" s="55" t="str">
        <f t="shared" si="146"/>
        <v/>
      </c>
      <c r="BM64" s="55" t="str">
        <f t="shared" si="147"/>
        <v/>
      </c>
      <c r="BN64" s="55" t="str">
        <f t="shared" si="148"/>
        <v/>
      </c>
      <c r="BO64" s="57" t="str">
        <f t="shared" si="149"/>
        <v/>
      </c>
      <c r="BP64" s="55" t="str">
        <f t="shared" si="150"/>
        <v/>
      </c>
      <c r="BQ64" s="55" t="str">
        <f t="shared" si="151"/>
        <v/>
      </c>
      <c r="BR64" s="55" t="str">
        <f t="shared" si="152"/>
        <v/>
      </c>
      <c r="BS64" s="57" t="str">
        <f t="shared" si="153"/>
        <v/>
      </c>
      <c r="BT64" s="55">
        <f t="shared" si="154"/>
        <v>0.86230612244897964</v>
      </c>
      <c r="BU64" s="55">
        <f t="shared" si="155"/>
        <v>233.82093857142857</v>
      </c>
      <c r="BV64" s="55">
        <f t="shared" si="156"/>
        <v>235.14369367346939</v>
      </c>
      <c r="BW64" s="57">
        <f t="shared" si="157"/>
        <v>3.6671454334064129E-3</v>
      </c>
      <c r="BX64" s="55">
        <f t="shared" si="158"/>
        <v>0</v>
      </c>
      <c r="BY64" s="55">
        <f t="shared" si="159"/>
        <v>209.6396948979592</v>
      </c>
      <c r="BZ64" s="55">
        <f t="shared" si="160"/>
        <v>209.80561326530614</v>
      </c>
      <c r="CA64" s="57">
        <f t="shared" si="161"/>
        <v>0</v>
      </c>
      <c r="CB64" s="55" t="str">
        <f t="shared" si="162"/>
        <v/>
      </c>
      <c r="CC64" s="55" t="str">
        <f t="shared" si="163"/>
        <v/>
      </c>
      <c r="CD64" s="55" t="str">
        <f t="shared" si="164"/>
        <v/>
      </c>
      <c r="CE64" s="57" t="str">
        <f t="shared" si="165"/>
        <v/>
      </c>
      <c r="CF64" s="55" t="str">
        <f t="shared" si="166"/>
        <v/>
      </c>
      <c r="CG64" s="55" t="str">
        <f t="shared" si="167"/>
        <v/>
      </c>
      <c r="CH64" s="55" t="str">
        <f t="shared" si="168"/>
        <v/>
      </c>
      <c r="CI64" s="57" t="str">
        <f t="shared" si="169"/>
        <v/>
      </c>
      <c r="CJ64" s="55" t="str">
        <f t="shared" si="170"/>
        <v/>
      </c>
      <c r="CK64" s="55" t="str">
        <f t="shared" si="171"/>
        <v/>
      </c>
      <c r="CL64" s="55" t="str">
        <f t="shared" si="172"/>
        <v/>
      </c>
      <c r="CM64" s="57" t="str">
        <f t="shared" si="173"/>
        <v/>
      </c>
      <c r="CN64" s="55" t="str">
        <f t="shared" si="174"/>
        <v/>
      </c>
      <c r="CO64" s="55" t="str">
        <f t="shared" si="175"/>
        <v/>
      </c>
      <c r="CP64" s="55" t="str">
        <f t="shared" si="176"/>
        <v/>
      </c>
      <c r="CQ64" s="57" t="str">
        <f t="shared" si="177"/>
        <v/>
      </c>
    </row>
    <row r="65" spans="3:95" x14ac:dyDescent="0.25">
      <c r="C65" t="s">
        <v>75</v>
      </c>
      <c r="D65" s="2" t="s">
        <v>178</v>
      </c>
      <c r="E65" s="2" t="s">
        <v>177</v>
      </c>
      <c r="F65">
        <v>0.2</v>
      </c>
      <c r="G65" t="s">
        <v>103</v>
      </c>
      <c r="H65" s="28"/>
      <c r="I65" s="28"/>
      <c r="J65" s="28"/>
      <c r="K65" s="4">
        <v>2000</v>
      </c>
      <c r="L65" s="28" t="s">
        <v>243</v>
      </c>
      <c r="M65" s="28"/>
      <c r="N65" s="28" t="s">
        <v>243</v>
      </c>
      <c r="O65" s="5">
        <v>2100</v>
      </c>
      <c r="P65" s="28">
        <v>3600000</v>
      </c>
      <c r="Q65" s="28">
        <v>68400</v>
      </c>
      <c r="R65" s="28">
        <v>3668400</v>
      </c>
      <c r="S65" s="6">
        <v>2200</v>
      </c>
      <c r="T65" s="28">
        <v>2500000</v>
      </c>
      <c r="U65" s="28">
        <v>0</v>
      </c>
      <c r="V65" s="28">
        <v>2500000</v>
      </c>
      <c r="W65" s="7">
        <f t="shared" si="85"/>
        <v>2300</v>
      </c>
      <c r="X65" s="28"/>
      <c r="Y65" s="28"/>
      <c r="Z65" s="28"/>
      <c r="AA65" s="9">
        <f t="shared" si="86"/>
        <v>2500</v>
      </c>
      <c r="AB65" s="28"/>
      <c r="AC65" s="28"/>
      <c r="AD65" s="28"/>
      <c r="AE65" s="11">
        <f t="shared" si="87"/>
        <v>2600</v>
      </c>
      <c r="AF65" s="28"/>
      <c r="AG65" s="28"/>
      <c r="AH65" s="28"/>
      <c r="AI65" s="17">
        <f t="shared" si="88"/>
        <v>2700</v>
      </c>
      <c r="AJ65" s="28"/>
      <c r="AK65" s="28"/>
      <c r="AL65" s="28"/>
      <c r="AM65" s="13">
        <f t="shared" si="89"/>
        <v>2900</v>
      </c>
      <c r="AN65" s="28"/>
      <c r="AO65" s="28"/>
      <c r="AP65" s="28"/>
      <c r="AQ65" s="15">
        <f t="shared" si="90"/>
        <v>3100</v>
      </c>
      <c r="AR65" s="28"/>
      <c r="AS65" s="28"/>
      <c r="AT65" s="28"/>
      <c r="AU65" s="14">
        <f t="shared" si="91"/>
        <v>3200</v>
      </c>
      <c r="AV65" s="28"/>
      <c r="AW65" s="28"/>
      <c r="AX65" s="28"/>
      <c r="AY65" s="16">
        <f t="shared" si="92"/>
        <v>3400</v>
      </c>
      <c r="AZ65" s="55" t="str">
        <f t="shared" si="134"/>
        <v/>
      </c>
      <c r="BA65" s="55" t="str">
        <f t="shared" si="135"/>
        <v/>
      </c>
      <c r="BB65" s="55" t="str">
        <f t="shared" si="136"/>
        <v/>
      </c>
      <c r="BC65" s="57" t="str">
        <f t="shared" si="137"/>
        <v/>
      </c>
      <c r="BD65" s="55" t="str">
        <f t="shared" si="138"/>
        <v/>
      </c>
      <c r="BE65" s="55" t="str">
        <f t="shared" si="139"/>
        <v/>
      </c>
      <c r="BF65" s="55" t="str">
        <f t="shared" si="140"/>
        <v/>
      </c>
      <c r="BG65" s="57" t="str">
        <f t="shared" si="141"/>
        <v/>
      </c>
      <c r="BH65" s="55">
        <f t="shared" si="142"/>
        <v>1636.3636363636363</v>
      </c>
      <c r="BI65" s="55">
        <f t="shared" si="143"/>
        <v>31.09090909090909</v>
      </c>
      <c r="BJ65" s="55">
        <f t="shared" si="144"/>
        <v>1667.4545454545455</v>
      </c>
      <c r="BK65" s="57">
        <f t="shared" si="145"/>
        <v>0.98135426889106958</v>
      </c>
      <c r="BL65" s="55">
        <f t="shared" si="146"/>
        <v>1086.9565217391305</v>
      </c>
      <c r="BM65" s="55">
        <f t="shared" si="147"/>
        <v>0</v>
      </c>
      <c r="BN65" s="55">
        <f t="shared" si="148"/>
        <v>1086.9565217391305</v>
      </c>
      <c r="BO65" s="57">
        <f t="shared" si="149"/>
        <v>1</v>
      </c>
      <c r="BP65" s="55" t="str">
        <f t="shared" si="150"/>
        <v/>
      </c>
      <c r="BQ65" s="55" t="str">
        <f t="shared" si="151"/>
        <v/>
      </c>
      <c r="BR65" s="55" t="str">
        <f t="shared" si="152"/>
        <v/>
      </c>
      <c r="BS65" s="57" t="str">
        <f t="shared" si="153"/>
        <v/>
      </c>
      <c r="BT65" s="55" t="str">
        <f t="shared" si="154"/>
        <v/>
      </c>
      <c r="BU65" s="55" t="str">
        <f t="shared" si="155"/>
        <v/>
      </c>
      <c r="BV65" s="55" t="str">
        <f t="shared" si="156"/>
        <v/>
      </c>
      <c r="BW65" s="57" t="str">
        <f t="shared" si="157"/>
        <v/>
      </c>
      <c r="BX65" s="55" t="str">
        <f t="shared" si="158"/>
        <v/>
      </c>
      <c r="BY65" s="55" t="str">
        <f t="shared" si="159"/>
        <v/>
      </c>
      <c r="BZ65" s="55" t="str">
        <f t="shared" si="160"/>
        <v/>
      </c>
      <c r="CA65" s="57" t="str">
        <f t="shared" si="161"/>
        <v/>
      </c>
      <c r="CB65" s="55" t="str">
        <f t="shared" si="162"/>
        <v/>
      </c>
      <c r="CC65" s="55" t="str">
        <f t="shared" si="163"/>
        <v/>
      </c>
      <c r="CD65" s="55" t="str">
        <f t="shared" si="164"/>
        <v/>
      </c>
      <c r="CE65" s="57" t="str">
        <f t="shared" si="165"/>
        <v/>
      </c>
      <c r="CF65" s="55" t="str">
        <f t="shared" si="166"/>
        <v/>
      </c>
      <c r="CG65" s="55" t="str">
        <f t="shared" si="167"/>
        <v/>
      </c>
      <c r="CH65" s="55" t="str">
        <f t="shared" si="168"/>
        <v/>
      </c>
      <c r="CI65" s="57" t="str">
        <f t="shared" si="169"/>
        <v/>
      </c>
      <c r="CJ65" s="55" t="str">
        <f t="shared" si="170"/>
        <v/>
      </c>
      <c r="CK65" s="55" t="str">
        <f t="shared" si="171"/>
        <v/>
      </c>
      <c r="CL65" s="55" t="str">
        <f t="shared" si="172"/>
        <v/>
      </c>
      <c r="CM65" s="57" t="str">
        <f t="shared" si="173"/>
        <v/>
      </c>
      <c r="CN65" s="55" t="str">
        <f t="shared" si="174"/>
        <v/>
      </c>
      <c r="CO65" s="55" t="str">
        <f t="shared" si="175"/>
        <v/>
      </c>
      <c r="CP65" s="55" t="str">
        <f t="shared" si="176"/>
        <v/>
      </c>
      <c r="CQ65" s="57" t="str">
        <f t="shared" si="177"/>
        <v/>
      </c>
    </row>
    <row r="66" spans="3:95" x14ac:dyDescent="0.25">
      <c r="C66" t="s">
        <v>48</v>
      </c>
      <c r="D66" s="2" t="s">
        <v>165</v>
      </c>
      <c r="E66" s="2" t="s">
        <v>164</v>
      </c>
      <c r="F66">
        <v>0.3</v>
      </c>
      <c r="G66" t="s">
        <v>55</v>
      </c>
      <c r="H66" s="28"/>
      <c r="I66" s="28"/>
      <c r="J66" s="28"/>
      <c r="K66" s="4">
        <v>8300</v>
      </c>
      <c r="L66" s="27">
        <v>4473518</v>
      </c>
      <c r="M66" s="27">
        <v>4938014.7130000005</v>
      </c>
      <c r="N66" s="27">
        <v>9431066.6829199996</v>
      </c>
      <c r="O66" s="5">
        <v>9900</v>
      </c>
      <c r="P66" s="27">
        <v>6005101</v>
      </c>
      <c r="Q66" s="27">
        <v>7849886.6960000005</v>
      </c>
      <c r="R66" s="27">
        <v>13881177.84341</v>
      </c>
      <c r="S66" s="6">
        <v>12000</v>
      </c>
      <c r="T66" s="27">
        <v>4250295</v>
      </c>
      <c r="U66" s="27">
        <v>5565184.5329999998</v>
      </c>
      <c r="V66" s="27">
        <v>9820637.2620010003</v>
      </c>
      <c r="W66" s="7">
        <f t="shared" si="85"/>
        <v>14000</v>
      </c>
      <c r="X66" s="27">
        <v>4051157</v>
      </c>
      <c r="Y66" s="27">
        <v>2664058</v>
      </c>
      <c r="Z66" s="27">
        <v>6786275.7432399997</v>
      </c>
      <c r="AA66" s="9">
        <f t="shared" si="86"/>
        <v>17000</v>
      </c>
      <c r="AB66" s="27">
        <v>3037786</v>
      </c>
      <c r="AC66" s="27">
        <v>2670886</v>
      </c>
      <c r="AD66" s="27">
        <v>5737418</v>
      </c>
      <c r="AE66" s="11">
        <f t="shared" si="87"/>
        <v>20000</v>
      </c>
      <c r="AF66" s="27">
        <v>2005899</v>
      </c>
      <c r="AG66" s="27">
        <v>3727929</v>
      </c>
      <c r="AH66" s="27">
        <v>5737504</v>
      </c>
      <c r="AI66" s="17">
        <f t="shared" si="88"/>
        <v>23000</v>
      </c>
      <c r="AJ66" s="27">
        <v>365827</v>
      </c>
      <c r="AK66" s="27">
        <v>3289329</v>
      </c>
      <c r="AL66" s="27">
        <v>3660789</v>
      </c>
      <c r="AM66" s="13">
        <f t="shared" si="89"/>
        <v>27000</v>
      </c>
      <c r="AN66" s="27">
        <v>289872</v>
      </c>
      <c r="AO66" s="27">
        <v>4949826</v>
      </c>
      <c r="AP66" s="27">
        <v>5242599</v>
      </c>
      <c r="AQ66" s="15">
        <f t="shared" si="90"/>
        <v>30000</v>
      </c>
      <c r="AR66" s="27">
        <v>146677</v>
      </c>
      <c r="AS66" s="27">
        <v>0</v>
      </c>
      <c r="AT66" s="27">
        <v>147685</v>
      </c>
      <c r="AU66" s="14">
        <f t="shared" si="91"/>
        <v>35000</v>
      </c>
      <c r="AV66" s="28"/>
      <c r="AW66" s="28"/>
      <c r="AX66" s="28"/>
      <c r="AY66" s="16">
        <f t="shared" si="92"/>
        <v>39000</v>
      </c>
      <c r="AZ66" s="55" t="str">
        <f t="shared" si="134"/>
        <v/>
      </c>
      <c r="BA66" s="55" t="str">
        <f t="shared" si="135"/>
        <v/>
      </c>
      <c r="BB66" s="55" t="str">
        <f t="shared" si="136"/>
        <v/>
      </c>
      <c r="BC66" s="57" t="str">
        <f t="shared" si="137"/>
        <v/>
      </c>
      <c r="BD66" s="55">
        <f t="shared" si="138"/>
        <v>451.87050505050507</v>
      </c>
      <c r="BE66" s="55">
        <f t="shared" si="139"/>
        <v>498.789364949495</v>
      </c>
      <c r="BF66" s="55">
        <f t="shared" si="140"/>
        <v>952.63299827474748</v>
      </c>
      <c r="BG66" s="57">
        <f t="shared" si="141"/>
        <v>0.47433849747894391</v>
      </c>
      <c r="BH66" s="55">
        <f t="shared" si="142"/>
        <v>500.42508333333336</v>
      </c>
      <c r="BI66" s="55">
        <f t="shared" si="143"/>
        <v>654.15722466666671</v>
      </c>
      <c r="BJ66" s="55">
        <f t="shared" si="144"/>
        <v>1156.7648202841667</v>
      </c>
      <c r="BK66" s="57">
        <f t="shared" si="145"/>
        <v>0.43260745361395131</v>
      </c>
      <c r="BL66" s="55">
        <f t="shared" si="146"/>
        <v>303.59249999999997</v>
      </c>
      <c r="BM66" s="55">
        <f t="shared" si="147"/>
        <v>397.51318092857144</v>
      </c>
      <c r="BN66" s="55">
        <f t="shared" si="148"/>
        <v>701.47409014292862</v>
      </c>
      <c r="BO66" s="57">
        <f t="shared" si="149"/>
        <v>0.43279217902138278</v>
      </c>
      <c r="BP66" s="55">
        <f t="shared" si="150"/>
        <v>238.30335294117648</v>
      </c>
      <c r="BQ66" s="55">
        <f t="shared" si="151"/>
        <v>156.70929411764706</v>
      </c>
      <c r="BR66" s="55">
        <f t="shared" si="152"/>
        <v>399.19269077882353</v>
      </c>
      <c r="BS66" s="57">
        <f t="shared" si="153"/>
        <v>0.59696321712766709</v>
      </c>
      <c r="BT66" s="55">
        <f t="shared" si="154"/>
        <v>151.88929999999999</v>
      </c>
      <c r="BU66" s="55">
        <f t="shared" si="155"/>
        <v>133.54429999999999</v>
      </c>
      <c r="BV66" s="55">
        <f t="shared" si="156"/>
        <v>286.87090000000001</v>
      </c>
      <c r="BW66" s="57">
        <f t="shared" si="157"/>
        <v>0.52946917934164806</v>
      </c>
      <c r="BX66" s="55">
        <f t="shared" si="158"/>
        <v>87.212999999999994</v>
      </c>
      <c r="BY66" s="55">
        <f t="shared" si="159"/>
        <v>162.08386956521738</v>
      </c>
      <c r="BZ66" s="55">
        <f t="shared" si="160"/>
        <v>249.45669565217392</v>
      </c>
      <c r="CA66" s="57">
        <f t="shared" si="161"/>
        <v>0.34961178240572899</v>
      </c>
      <c r="CB66" s="55">
        <f t="shared" si="162"/>
        <v>13.549148148148149</v>
      </c>
      <c r="CC66" s="55">
        <f t="shared" si="163"/>
        <v>121.827</v>
      </c>
      <c r="CD66" s="55">
        <f t="shared" si="164"/>
        <v>135.58477777777779</v>
      </c>
      <c r="CE66" s="57">
        <f t="shared" si="165"/>
        <v>9.9931189697084422E-2</v>
      </c>
      <c r="CF66" s="55">
        <f t="shared" si="166"/>
        <v>9.6623999999999999</v>
      </c>
      <c r="CG66" s="55">
        <f t="shared" si="167"/>
        <v>164.99420000000001</v>
      </c>
      <c r="CH66" s="55">
        <f t="shared" si="168"/>
        <v>174.7533</v>
      </c>
      <c r="CI66" s="57">
        <f t="shared" si="169"/>
        <v>5.5291659728314145E-2</v>
      </c>
      <c r="CJ66" s="55">
        <f t="shared" si="170"/>
        <v>4.1907714285714288</v>
      </c>
      <c r="CK66" s="55">
        <f t="shared" si="171"/>
        <v>0</v>
      </c>
      <c r="CL66" s="55">
        <f t="shared" si="172"/>
        <v>4.2195714285714283</v>
      </c>
      <c r="CM66" s="57">
        <f t="shared" si="173"/>
        <v>0.99317466228797791</v>
      </c>
      <c r="CN66" s="55" t="str">
        <f t="shared" si="174"/>
        <v/>
      </c>
      <c r="CO66" s="55" t="str">
        <f t="shared" si="175"/>
        <v/>
      </c>
      <c r="CP66" s="55" t="str">
        <f t="shared" si="176"/>
        <v/>
      </c>
      <c r="CQ66" s="57" t="str">
        <f t="shared" si="177"/>
        <v/>
      </c>
    </row>
    <row r="67" spans="3:95" x14ac:dyDescent="0.25">
      <c r="C67" t="s">
        <v>48</v>
      </c>
      <c r="D67" s="2" t="s">
        <v>58</v>
      </c>
      <c r="E67" s="2" t="s">
        <v>22</v>
      </c>
      <c r="F67">
        <v>8.9</v>
      </c>
      <c r="G67" t="s">
        <v>55</v>
      </c>
      <c r="H67" s="27">
        <v>0</v>
      </c>
      <c r="I67" s="27">
        <v>71804797</v>
      </c>
      <c r="J67" s="27">
        <v>71804797</v>
      </c>
      <c r="K67" s="4">
        <v>890000</v>
      </c>
      <c r="L67" s="27">
        <v>0</v>
      </c>
      <c r="M67" s="27">
        <v>65560000</v>
      </c>
      <c r="N67" s="27">
        <v>65560000</v>
      </c>
      <c r="O67" s="5">
        <v>910000</v>
      </c>
      <c r="P67" s="27">
        <v>2666009</v>
      </c>
      <c r="Q67" s="27">
        <v>148891014</v>
      </c>
      <c r="R67" s="27">
        <v>151972234</v>
      </c>
      <c r="S67" s="6">
        <v>920000</v>
      </c>
      <c r="T67" s="27">
        <v>11827301</v>
      </c>
      <c r="U67" s="27">
        <v>133575811</v>
      </c>
      <c r="V67" s="27">
        <v>145522435</v>
      </c>
      <c r="W67" s="7">
        <f t="shared" ref="W67:W115" si="178">W527</f>
        <v>940000</v>
      </c>
      <c r="X67" s="28"/>
      <c r="Y67" s="28"/>
      <c r="Z67" s="28"/>
      <c r="AA67" s="9">
        <f t="shared" ref="AA67:AA115" si="179">AA527</f>
        <v>960000</v>
      </c>
      <c r="AB67" s="28"/>
      <c r="AC67" s="28"/>
      <c r="AD67" s="28"/>
      <c r="AE67" s="11">
        <f t="shared" ref="AE67:AE115" si="180">AE527</f>
        <v>980000</v>
      </c>
      <c r="AF67" s="27">
        <v>20833777</v>
      </c>
      <c r="AG67" s="27">
        <v>204617297</v>
      </c>
      <c r="AH67" s="27">
        <v>227510308</v>
      </c>
      <c r="AI67" s="17">
        <f t="shared" ref="AI67:AI115" si="181">AI527</f>
        <v>1000000</v>
      </c>
      <c r="AJ67" s="27">
        <v>20833777</v>
      </c>
      <c r="AK67" s="27">
        <v>204900939.40000001</v>
      </c>
      <c r="AL67" s="27">
        <v>227793950.01899999</v>
      </c>
      <c r="AM67" s="13">
        <f t="shared" ref="AM67:AM115" si="182">AM527</f>
        <v>1000000</v>
      </c>
      <c r="AN67" s="27">
        <v>5594173</v>
      </c>
      <c r="AO67" s="27">
        <v>212847375</v>
      </c>
      <c r="AP67" s="27">
        <v>218441548</v>
      </c>
      <c r="AQ67" s="15">
        <f t="shared" ref="AQ67:AQ115" si="183">AQ527</f>
        <v>1000000</v>
      </c>
      <c r="AR67" s="28"/>
      <c r="AS67" s="28"/>
      <c r="AT67" s="28"/>
      <c r="AU67" s="14">
        <f t="shared" ref="AU67:AU115" si="184">AU527</f>
        <v>1000000</v>
      </c>
      <c r="AV67" s="27">
        <v>4619000</v>
      </c>
      <c r="AW67" s="27">
        <v>253995000.59999999</v>
      </c>
      <c r="AX67" s="27">
        <v>258614000.59999999</v>
      </c>
      <c r="AY67" s="16">
        <f t="shared" ref="AY67:AY115" si="185">AY527</f>
        <v>1100000</v>
      </c>
      <c r="AZ67" s="55">
        <f t="shared" si="134"/>
        <v>0</v>
      </c>
      <c r="BA67" s="55">
        <f t="shared" si="135"/>
        <v>80.679547191011238</v>
      </c>
      <c r="BB67" s="55">
        <f t="shared" si="136"/>
        <v>80.679547191011238</v>
      </c>
      <c r="BC67" s="57">
        <f t="shared" si="137"/>
        <v>0</v>
      </c>
      <c r="BD67" s="55">
        <f t="shared" si="138"/>
        <v>0</v>
      </c>
      <c r="BE67" s="55">
        <f t="shared" si="139"/>
        <v>72.043956043956044</v>
      </c>
      <c r="BF67" s="55">
        <f t="shared" si="140"/>
        <v>72.043956043956044</v>
      </c>
      <c r="BG67" s="57">
        <f t="shared" si="141"/>
        <v>0</v>
      </c>
      <c r="BH67" s="55">
        <f t="shared" si="142"/>
        <v>2.8978358695652173</v>
      </c>
      <c r="BI67" s="55">
        <f t="shared" si="143"/>
        <v>161.83805869565217</v>
      </c>
      <c r="BJ67" s="55">
        <f t="shared" si="144"/>
        <v>165.18721086956521</v>
      </c>
      <c r="BK67" s="57">
        <f t="shared" si="145"/>
        <v>1.754273744505197E-2</v>
      </c>
      <c r="BL67" s="55">
        <f t="shared" si="146"/>
        <v>12.58223510638298</v>
      </c>
      <c r="BM67" s="55">
        <f t="shared" si="147"/>
        <v>142.10192659574469</v>
      </c>
      <c r="BN67" s="55">
        <f t="shared" si="148"/>
        <v>154.8111010638298</v>
      </c>
      <c r="BO67" s="57">
        <f t="shared" si="149"/>
        <v>8.1274760142654293E-2</v>
      </c>
      <c r="BP67" s="55" t="str">
        <f t="shared" si="150"/>
        <v/>
      </c>
      <c r="BQ67" s="55" t="str">
        <f t="shared" si="151"/>
        <v/>
      </c>
      <c r="BR67" s="55" t="str">
        <f t="shared" si="152"/>
        <v/>
      </c>
      <c r="BS67" s="57" t="str">
        <f t="shared" si="153"/>
        <v/>
      </c>
      <c r="BT67" s="55" t="str">
        <f t="shared" si="154"/>
        <v/>
      </c>
      <c r="BU67" s="55" t="str">
        <f t="shared" si="155"/>
        <v/>
      </c>
      <c r="BV67" s="55" t="str">
        <f t="shared" si="156"/>
        <v/>
      </c>
      <c r="BW67" s="57" t="str">
        <f t="shared" si="157"/>
        <v/>
      </c>
      <c r="BX67" s="55">
        <f t="shared" si="158"/>
        <v>20.833777000000001</v>
      </c>
      <c r="BY67" s="55">
        <f t="shared" si="159"/>
        <v>204.61729700000001</v>
      </c>
      <c r="BZ67" s="55">
        <f t="shared" si="160"/>
        <v>227.51030800000001</v>
      </c>
      <c r="CA67" s="57">
        <f t="shared" si="161"/>
        <v>9.1572892600540981E-2</v>
      </c>
      <c r="CB67" s="55">
        <f t="shared" si="162"/>
        <v>20.833777000000001</v>
      </c>
      <c r="CC67" s="55">
        <f t="shared" si="163"/>
        <v>204.9009394</v>
      </c>
      <c r="CD67" s="55">
        <f t="shared" si="164"/>
        <v>227.79395001899999</v>
      </c>
      <c r="CE67" s="57">
        <f t="shared" si="165"/>
        <v>9.1458868851706926E-2</v>
      </c>
      <c r="CF67" s="55">
        <f t="shared" si="166"/>
        <v>5.5941729999999996</v>
      </c>
      <c r="CG67" s="55">
        <f t="shared" si="167"/>
        <v>212.847375</v>
      </c>
      <c r="CH67" s="55">
        <f t="shared" si="168"/>
        <v>218.44154800000001</v>
      </c>
      <c r="CI67" s="57">
        <f t="shared" si="169"/>
        <v>2.5609473340666856E-2</v>
      </c>
      <c r="CJ67" s="55" t="str">
        <f t="shared" si="170"/>
        <v/>
      </c>
      <c r="CK67" s="55" t="str">
        <f t="shared" si="171"/>
        <v/>
      </c>
      <c r="CL67" s="55" t="str">
        <f t="shared" si="172"/>
        <v/>
      </c>
      <c r="CM67" s="57" t="str">
        <f t="shared" si="173"/>
        <v/>
      </c>
      <c r="CN67" s="55">
        <f t="shared" si="174"/>
        <v>4.1990909090909092</v>
      </c>
      <c r="CO67" s="55">
        <f t="shared" si="175"/>
        <v>230.90454599999998</v>
      </c>
      <c r="CP67" s="55">
        <f t="shared" si="176"/>
        <v>235.10363690909091</v>
      </c>
      <c r="CQ67" s="57">
        <f t="shared" si="177"/>
        <v>1.7860595285961484E-2</v>
      </c>
    </row>
    <row r="68" spans="3:95" x14ac:dyDescent="0.25">
      <c r="C68" t="s">
        <v>114</v>
      </c>
      <c r="D68" s="2" t="s">
        <v>154</v>
      </c>
      <c r="E68" s="2" t="s">
        <v>23</v>
      </c>
      <c r="F68">
        <v>0.4</v>
      </c>
      <c r="G68" t="s">
        <v>51</v>
      </c>
      <c r="H68" s="27">
        <v>27253235</v>
      </c>
      <c r="I68" s="27">
        <v>447058.84379999997</v>
      </c>
      <c r="J68" s="27">
        <v>28179411.500100002</v>
      </c>
      <c r="K68" s="4">
        <v>69000</v>
      </c>
      <c r="L68" s="27">
        <v>31383249</v>
      </c>
      <c r="M68" s="27">
        <v>561880.00659999996</v>
      </c>
      <c r="N68" s="27">
        <v>31945129.0066</v>
      </c>
      <c r="O68" s="5">
        <v>71000</v>
      </c>
      <c r="P68" s="27">
        <v>36168067</v>
      </c>
      <c r="Q68" s="27">
        <v>2396940.9500000002</v>
      </c>
      <c r="R68" s="27">
        <v>39193880.450000003</v>
      </c>
      <c r="S68" s="6">
        <v>73000</v>
      </c>
      <c r="T68" s="27">
        <v>54088511</v>
      </c>
      <c r="U68" s="27">
        <v>1665338.416</v>
      </c>
      <c r="V68" s="27">
        <v>56645650.416000001</v>
      </c>
      <c r="W68" s="7">
        <f t="shared" si="178"/>
        <v>74000</v>
      </c>
      <c r="X68" s="27">
        <v>55220508</v>
      </c>
      <c r="Y68" s="27">
        <v>2105998.031</v>
      </c>
      <c r="Z68" s="27">
        <v>58084996.540399998</v>
      </c>
      <c r="AA68" s="9">
        <f t="shared" si="179"/>
        <v>75000</v>
      </c>
      <c r="AB68" s="27">
        <v>49775178</v>
      </c>
      <c r="AC68" s="27">
        <v>2538988.6490000002</v>
      </c>
      <c r="AD68" s="27">
        <v>53802555.684</v>
      </c>
      <c r="AE68" s="11">
        <f t="shared" si="180"/>
        <v>76000</v>
      </c>
      <c r="AF68" s="28"/>
      <c r="AG68" s="28"/>
      <c r="AH68" s="28"/>
      <c r="AI68" s="17">
        <f t="shared" si="181"/>
        <v>78000</v>
      </c>
      <c r="AJ68" s="28"/>
      <c r="AK68" s="28"/>
      <c r="AL68" s="28"/>
      <c r="AM68" s="13">
        <f t="shared" si="182"/>
        <v>79000</v>
      </c>
      <c r="AN68" s="27">
        <v>35065813</v>
      </c>
      <c r="AO68" s="27">
        <v>1147985.0919999999</v>
      </c>
      <c r="AP68" s="27">
        <v>36935752.604800001</v>
      </c>
      <c r="AQ68" s="15">
        <f t="shared" si="183"/>
        <v>82000</v>
      </c>
      <c r="AR68" s="28"/>
      <c r="AS68" s="28"/>
      <c r="AT68" s="28"/>
      <c r="AU68" s="14">
        <f t="shared" si="184"/>
        <v>84000</v>
      </c>
      <c r="AV68" s="27">
        <v>23214913</v>
      </c>
      <c r="AW68" s="27">
        <v>538017.62</v>
      </c>
      <c r="AX68" s="27">
        <v>24360560.379999999</v>
      </c>
      <c r="AY68" s="16">
        <f t="shared" si="185"/>
        <v>88000</v>
      </c>
      <c r="AZ68" s="55">
        <f t="shared" si="134"/>
        <v>394.97442028985506</v>
      </c>
      <c r="BA68" s="55">
        <f t="shared" si="135"/>
        <v>6.4791136782608696</v>
      </c>
      <c r="BB68" s="55">
        <f t="shared" si="136"/>
        <v>408.39726811739132</v>
      </c>
      <c r="BC68" s="57">
        <f t="shared" si="137"/>
        <v>0.96713286577696223</v>
      </c>
      <c r="BD68" s="55">
        <f t="shared" si="138"/>
        <v>442.01759154929579</v>
      </c>
      <c r="BE68" s="55">
        <f t="shared" si="139"/>
        <v>7.9138029098591547</v>
      </c>
      <c r="BF68" s="55">
        <f t="shared" si="140"/>
        <v>449.93139445915494</v>
      </c>
      <c r="BG68" s="57">
        <f t="shared" si="141"/>
        <v>0.98241108976320257</v>
      </c>
      <c r="BH68" s="55">
        <f t="shared" si="142"/>
        <v>495.45297260273975</v>
      </c>
      <c r="BI68" s="55">
        <f t="shared" si="143"/>
        <v>32.834807534246579</v>
      </c>
      <c r="BJ68" s="55">
        <f t="shared" si="144"/>
        <v>536.90247191780827</v>
      </c>
      <c r="BK68" s="57">
        <f t="shared" si="145"/>
        <v>0.92279882942797509</v>
      </c>
      <c r="BL68" s="55">
        <f t="shared" si="146"/>
        <v>730.92582432432437</v>
      </c>
      <c r="BM68" s="55">
        <f t="shared" si="147"/>
        <v>22.504573189189188</v>
      </c>
      <c r="BN68" s="55">
        <f t="shared" si="148"/>
        <v>765.48176237837845</v>
      </c>
      <c r="BO68" s="57">
        <f t="shared" si="149"/>
        <v>0.95485726799461879</v>
      </c>
      <c r="BP68" s="55">
        <f t="shared" si="150"/>
        <v>736.27344000000005</v>
      </c>
      <c r="BQ68" s="55">
        <f t="shared" si="151"/>
        <v>28.079973746666667</v>
      </c>
      <c r="BR68" s="55">
        <f t="shared" si="152"/>
        <v>774.46662053866669</v>
      </c>
      <c r="BS68" s="57">
        <f t="shared" si="153"/>
        <v>0.95068453626561455</v>
      </c>
      <c r="BT68" s="55">
        <f t="shared" si="154"/>
        <v>654.93655263157893</v>
      </c>
      <c r="BU68" s="55">
        <f t="shared" si="155"/>
        <v>33.407745381578948</v>
      </c>
      <c r="BV68" s="55">
        <f t="shared" si="156"/>
        <v>707.92836426315785</v>
      </c>
      <c r="BW68" s="57">
        <f t="shared" si="157"/>
        <v>0.92514523459342524</v>
      </c>
      <c r="BX68" s="55" t="str">
        <f t="shared" si="158"/>
        <v/>
      </c>
      <c r="BY68" s="55" t="str">
        <f t="shared" si="159"/>
        <v/>
      </c>
      <c r="BZ68" s="55" t="str">
        <f t="shared" si="160"/>
        <v/>
      </c>
      <c r="CA68" s="57" t="str">
        <f t="shared" si="161"/>
        <v/>
      </c>
      <c r="CB68" s="55" t="str">
        <f t="shared" si="162"/>
        <v/>
      </c>
      <c r="CC68" s="55" t="str">
        <f t="shared" si="163"/>
        <v/>
      </c>
      <c r="CD68" s="55" t="str">
        <f t="shared" si="164"/>
        <v/>
      </c>
      <c r="CE68" s="57" t="str">
        <f t="shared" si="165"/>
        <v/>
      </c>
      <c r="CF68" s="55">
        <f t="shared" si="166"/>
        <v>427.63186585365855</v>
      </c>
      <c r="CG68" s="55">
        <f t="shared" si="167"/>
        <v>13.99981819512195</v>
      </c>
      <c r="CH68" s="55">
        <f t="shared" si="168"/>
        <v>450.43600737560979</v>
      </c>
      <c r="CI68" s="57">
        <f t="shared" si="169"/>
        <v>0.94937318254192027</v>
      </c>
      <c r="CJ68" s="55" t="str">
        <f t="shared" si="170"/>
        <v/>
      </c>
      <c r="CK68" s="55" t="str">
        <f t="shared" si="171"/>
        <v/>
      </c>
      <c r="CL68" s="55" t="str">
        <f t="shared" si="172"/>
        <v/>
      </c>
      <c r="CM68" s="57" t="str">
        <f t="shared" si="173"/>
        <v/>
      </c>
      <c r="CN68" s="55">
        <f t="shared" si="174"/>
        <v>263.80582954545457</v>
      </c>
      <c r="CO68" s="55">
        <f t="shared" si="175"/>
        <v>6.1138365909090906</v>
      </c>
      <c r="CP68" s="55">
        <f t="shared" si="176"/>
        <v>276.82454977272727</v>
      </c>
      <c r="CQ68" s="57">
        <f t="shared" si="177"/>
        <v>0.95297122224903441</v>
      </c>
    </row>
    <row r="69" spans="3:95" x14ac:dyDescent="0.25">
      <c r="C69" t="s">
        <v>48</v>
      </c>
      <c r="D69" s="2" t="s">
        <v>100</v>
      </c>
      <c r="E69" s="2" t="s">
        <v>99</v>
      </c>
      <c r="F69">
        <v>1.2</v>
      </c>
      <c r="G69" t="s">
        <v>55</v>
      </c>
      <c r="H69" s="27">
        <v>5281569</v>
      </c>
      <c r="I69" s="27">
        <v>22879947.59</v>
      </c>
      <c r="J69" s="27">
        <v>28408825.418000001</v>
      </c>
      <c r="K69" s="4">
        <v>110000</v>
      </c>
      <c r="L69" s="27">
        <v>6502189</v>
      </c>
      <c r="M69" s="27">
        <v>30015865.399999999</v>
      </c>
      <c r="N69" s="27">
        <v>36703031.8046</v>
      </c>
      <c r="O69" s="5">
        <v>120000</v>
      </c>
      <c r="P69" s="27">
        <v>5988081</v>
      </c>
      <c r="Q69" s="27">
        <v>17896310.460000001</v>
      </c>
      <c r="R69" s="27">
        <v>24333789.602000002</v>
      </c>
      <c r="S69" s="6">
        <v>120000</v>
      </c>
      <c r="T69" s="27">
        <v>6136480</v>
      </c>
      <c r="U69" s="27">
        <v>15450592.449999999</v>
      </c>
      <c r="V69" s="27">
        <v>21794990.039999999</v>
      </c>
      <c r="W69" s="7">
        <f t="shared" si="178"/>
        <v>120000</v>
      </c>
      <c r="X69" s="28"/>
      <c r="Y69" s="28"/>
      <c r="Z69" s="28"/>
      <c r="AA69" s="9">
        <f t="shared" si="179"/>
        <v>130000</v>
      </c>
      <c r="AB69" s="28"/>
      <c r="AC69" s="28"/>
      <c r="AD69" s="28"/>
      <c r="AE69" s="11">
        <f t="shared" si="180"/>
        <v>130000</v>
      </c>
      <c r="AF69" s="28"/>
      <c r="AG69" s="28"/>
      <c r="AH69" s="28"/>
      <c r="AI69" s="17">
        <f t="shared" si="181"/>
        <v>130000</v>
      </c>
      <c r="AJ69" s="27">
        <v>6094200</v>
      </c>
      <c r="AK69" s="27">
        <v>27130761</v>
      </c>
      <c r="AL69" s="27">
        <v>33224961</v>
      </c>
      <c r="AM69" s="13">
        <f t="shared" si="182"/>
        <v>140000</v>
      </c>
      <c r="AN69" s="28"/>
      <c r="AO69" s="28"/>
      <c r="AP69" s="28"/>
      <c r="AQ69" s="15">
        <f t="shared" si="183"/>
        <v>140000</v>
      </c>
      <c r="AR69" s="28"/>
      <c r="AS69" s="28"/>
      <c r="AT69" s="28"/>
      <c r="AU69" s="14">
        <f t="shared" si="184"/>
        <v>140000</v>
      </c>
      <c r="AV69" s="27">
        <v>6094200</v>
      </c>
      <c r="AW69" s="27">
        <v>27130761</v>
      </c>
      <c r="AX69" s="27">
        <v>33224961</v>
      </c>
      <c r="AY69" s="16">
        <f t="shared" si="185"/>
        <v>140000</v>
      </c>
      <c r="AZ69" s="55">
        <f t="shared" si="134"/>
        <v>48.014263636363637</v>
      </c>
      <c r="BA69" s="55">
        <f t="shared" si="135"/>
        <v>207.99952354545454</v>
      </c>
      <c r="BB69" s="55">
        <f t="shared" si="136"/>
        <v>258.26204925454545</v>
      </c>
      <c r="BC69" s="57">
        <f t="shared" si="137"/>
        <v>0.18591296620991471</v>
      </c>
      <c r="BD69" s="55">
        <f t="shared" si="138"/>
        <v>54.184908333333333</v>
      </c>
      <c r="BE69" s="55">
        <f t="shared" si="139"/>
        <v>250.13221166666665</v>
      </c>
      <c r="BF69" s="55">
        <f t="shared" si="140"/>
        <v>305.85859837166669</v>
      </c>
      <c r="BG69" s="57">
        <f t="shared" si="141"/>
        <v>0.177156727395612</v>
      </c>
      <c r="BH69" s="55">
        <f t="shared" si="142"/>
        <v>49.900675</v>
      </c>
      <c r="BI69" s="55">
        <f t="shared" si="143"/>
        <v>149.1359205</v>
      </c>
      <c r="BJ69" s="55">
        <f t="shared" si="144"/>
        <v>202.78158001666668</v>
      </c>
      <c r="BK69" s="57">
        <f t="shared" si="145"/>
        <v>0.24608090634217689</v>
      </c>
      <c r="BL69" s="55">
        <f t="shared" si="146"/>
        <v>51.137333333333331</v>
      </c>
      <c r="BM69" s="55">
        <f t="shared" si="147"/>
        <v>128.75493708333332</v>
      </c>
      <c r="BN69" s="55">
        <f t="shared" si="148"/>
        <v>181.62491699999998</v>
      </c>
      <c r="BO69" s="57">
        <f t="shared" si="149"/>
        <v>0.281554613640007</v>
      </c>
      <c r="BP69" s="55" t="str">
        <f t="shared" si="150"/>
        <v/>
      </c>
      <c r="BQ69" s="55" t="str">
        <f t="shared" si="151"/>
        <v/>
      </c>
      <c r="BR69" s="55" t="str">
        <f t="shared" si="152"/>
        <v/>
      </c>
      <c r="BS69" s="57" t="str">
        <f t="shared" si="153"/>
        <v/>
      </c>
      <c r="BT69" s="55" t="str">
        <f t="shared" si="154"/>
        <v/>
      </c>
      <c r="BU69" s="55" t="str">
        <f t="shared" si="155"/>
        <v/>
      </c>
      <c r="BV69" s="55" t="str">
        <f t="shared" si="156"/>
        <v/>
      </c>
      <c r="BW69" s="57" t="str">
        <f t="shared" si="157"/>
        <v/>
      </c>
      <c r="BX69" s="55" t="str">
        <f t="shared" si="158"/>
        <v/>
      </c>
      <c r="BY69" s="55" t="str">
        <f t="shared" si="159"/>
        <v/>
      </c>
      <c r="BZ69" s="55" t="str">
        <f t="shared" si="160"/>
        <v/>
      </c>
      <c r="CA69" s="57" t="str">
        <f t="shared" si="161"/>
        <v/>
      </c>
      <c r="CB69" s="55">
        <f t="shared" si="162"/>
        <v>43.53</v>
      </c>
      <c r="CC69" s="55">
        <f t="shared" si="163"/>
        <v>193.79114999999999</v>
      </c>
      <c r="CD69" s="55">
        <f t="shared" si="164"/>
        <v>237.32114999999999</v>
      </c>
      <c r="CE69" s="57">
        <f t="shared" si="165"/>
        <v>0.18342233720003465</v>
      </c>
      <c r="CF69" s="55" t="str">
        <f t="shared" si="166"/>
        <v/>
      </c>
      <c r="CG69" s="55" t="str">
        <f t="shared" si="167"/>
        <v/>
      </c>
      <c r="CH69" s="55" t="str">
        <f t="shared" si="168"/>
        <v/>
      </c>
      <c r="CI69" s="57" t="str">
        <f t="shared" si="169"/>
        <v/>
      </c>
      <c r="CJ69" s="55" t="str">
        <f t="shared" si="170"/>
        <v/>
      </c>
      <c r="CK69" s="55" t="str">
        <f t="shared" si="171"/>
        <v/>
      </c>
      <c r="CL69" s="55" t="str">
        <f t="shared" si="172"/>
        <v/>
      </c>
      <c r="CM69" s="57" t="str">
        <f t="shared" si="173"/>
        <v/>
      </c>
      <c r="CN69" s="55">
        <f t="shared" si="174"/>
        <v>43.53</v>
      </c>
      <c r="CO69" s="55">
        <f t="shared" si="175"/>
        <v>193.79114999999999</v>
      </c>
      <c r="CP69" s="55">
        <f t="shared" si="176"/>
        <v>237.32114999999999</v>
      </c>
      <c r="CQ69" s="57">
        <f t="shared" si="177"/>
        <v>0.18342233720003465</v>
      </c>
    </row>
    <row r="70" spans="3:95" x14ac:dyDescent="0.25">
      <c r="C70" t="s">
        <v>48</v>
      </c>
      <c r="D70" s="2" t="s">
        <v>180</v>
      </c>
      <c r="E70" s="2" t="s">
        <v>179</v>
      </c>
      <c r="F70">
        <v>0.2</v>
      </c>
      <c r="G70" t="s">
        <v>47</v>
      </c>
      <c r="H70" s="27">
        <v>86917</v>
      </c>
      <c r="I70" s="27">
        <v>0</v>
      </c>
      <c r="J70" s="27">
        <v>86917</v>
      </c>
      <c r="K70" s="4">
        <v>7300</v>
      </c>
      <c r="L70" s="27">
        <v>698854</v>
      </c>
      <c r="M70" s="27">
        <v>247500</v>
      </c>
      <c r="N70" s="27">
        <v>946354</v>
      </c>
      <c r="O70" s="5">
        <v>7200</v>
      </c>
      <c r="P70" s="27">
        <v>3720945</v>
      </c>
      <c r="Q70" s="27">
        <v>361557</v>
      </c>
      <c r="R70" s="27">
        <v>4082502</v>
      </c>
      <c r="S70" s="6">
        <v>7100</v>
      </c>
      <c r="T70" s="27">
        <v>616666</v>
      </c>
      <c r="U70" s="27">
        <v>3317575</v>
      </c>
      <c r="V70" s="27">
        <v>3934241</v>
      </c>
      <c r="W70" s="7">
        <f t="shared" si="178"/>
        <v>6900</v>
      </c>
      <c r="X70" s="27">
        <v>0</v>
      </c>
      <c r="Y70" s="27">
        <v>2731148</v>
      </c>
      <c r="Z70" s="27">
        <v>2731148</v>
      </c>
      <c r="AA70" s="9">
        <f t="shared" si="179"/>
        <v>6800</v>
      </c>
      <c r="AB70" s="28"/>
      <c r="AC70" s="28"/>
      <c r="AD70" s="28"/>
      <c r="AE70" s="11">
        <f t="shared" si="180"/>
        <v>6600</v>
      </c>
      <c r="AF70" s="28"/>
      <c r="AG70" s="28"/>
      <c r="AH70" s="28"/>
      <c r="AI70" s="17">
        <f t="shared" si="181"/>
        <v>6300</v>
      </c>
      <c r="AJ70" s="28"/>
      <c r="AK70" s="28"/>
      <c r="AL70" s="28"/>
      <c r="AM70" s="13">
        <f t="shared" si="182"/>
        <v>6200</v>
      </c>
      <c r="AN70" s="28"/>
      <c r="AO70" s="28"/>
      <c r="AP70" s="28"/>
      <c r="AQ70" s="15">
        <f t="shared" si="183"/>
        <v>6000</v>
      </c>
      <c r="AR70" s="27">
        <v>1154286</v>
      </c>
      <c r="AS70" s="27">
        <v>2247167</v>
      </c>
      <c r="AT70" s="27">
        <v>3587649</v>
      </c>
      <c r="AU70" s="14">
        <f t="shared" si="184"/>
        <v>5900</v>
      </c>
      <c r="AV70" s="28"/>
      <c r="AW70" s="28"/>
      <c r="AX70" s="28"/>
      <c r="AY70" s="16">
        <f t="shared" si="185"/>
        <v>5700</v>
      </c>
      <c r="AZ70" s="55">
        <f t="shared" si="134"/>
        <v>11.906438356164383</v>
      </c>
      <c r="BA70" s="55">
        <f t="shared" si="135"/>
        <v>0</v>
      </c>
      <c r="BB70" s="55">
        <f t="shared" si="136"/>
        <v>11.906438356164383</v>
      </c>
      <c r="BC70" s="57">
        <f t="shared" si="137"/>
        <v>1</v>
      </c>
      <c r="BD70" s="55">
        <f t="shared" si="138"/>
        <v>97.06305555555555</v>
      </c>
      <c r="BE70" s="55">
        <f t="shared" si="139"/>
        <v>34.375</v>
      </c>
      <c r="BF70" s="55">
        <f t="shared" si="140"/>
        <v>131.43805555555556</v>
      </c>
      <c r="BG70" s="57">
        <f t="shared" si="141"/>
        <v>0.73846995944435156</v>
      </c>
      <c r="BH70" s="55">
        <f t="shared" si="142"/>
        <v>524.07676056338028</v>
      </c>
      <c r="BI70" s="55">
        <f t="shared" si="143"/>
        <v>50.923521126760562</v>
      </c>
      <c r="BJ70" s="55">
        <f t="shared" si="144"/>
        <v>575.00028169014081</v>
      </c>
      <c r="BK70" s="57">
        <f t="shared" si="145"/>
        <v>0.91143739794861101</v>
      </c>
      <c r="BL70" s="55">
        <f t="shared" si="146"/>
        <v>89.371884057971016</v>
      </c>
      <c r="BM70" s="55">
        <f t="shared" si="147"/>
        <v>480.80797101449275</v>
      </c>
      <c r="BN70" s="55">
        <f t="shared" si="148"/>
        <v>570.17985507246374</v>
      </c>
      <c r="BO70" s="57">
        <f t="shared" si="149"/>
        <v>0.15674332101160046</v>
      </c>
      <c r="BP70" s="55">
        <f t="shared" si="150"/>
        <v>0</v>
      </c>
      <c r="BQ70" s="55">
        <f t="shared" si="151"/>
        <v>401.63941176470587</v>
      </c>
      <c r="BR70" s="55">
        <f t="shared" si="152"/>
        <v>401.63941176470587</v>
      </c>
      <c r="BS70" s="57">
        <f t="shared" si="153"/>
        <v>0</v>
      </c>
      <c r="BT70" s="55" t="str">
        <f t="shared" si="154"/>
        <v/>
      </c>
      <c r="BU70" s="55" t="str">
        <f t="shared" si="155"/>
        <v/>
      </c>
      <c r="BV70" s="55" t="str">
        <f t="shared" si="156"/>
        <v/>
      </c>
      <c r="BW70" s="57" t="str">
        <f t="shared" si="157"/>
        <v/>
      </c>
      <c r="BX70" s="55" t="str">
        <f t="shared" si="158"/>
        <v/>
      </c>
      <c r="BY70" s="55" t="str">
        <f t="shared" si="159"/>
        <v/>
      </c>
      <c r="BZ70" s="55" t="str">
        <f t="shared" si="160"/>
        <v/>
      </c>
      <c r="CA70" s="57" t="str">
        <f t="shared" si="161"/>
        <v/>
      </c>
      <c r="CB70" s="55" t="str">
        <f t="shared" si="162"/>
        <v/>
      </c>
      <c r="CC70" s="55" t="str">
        <f t="shared" si="163"/>
        <v/>
      </c>
      <c r="CD70" s="55" t="str">
        <f t="shared" si="164"/>
        <v/>
      </c>
      <c r="CE70" s="57" t="str">
        <f t="shared" si="165"/>
        <v/>
      </c>
      <c r="CF70" s="55" t="str">
        <f t="shared" si="166"/>
        <v/>
      </c>
      <c r="CG70" s="55" t="str">
        <f t="shared" si="167"/>
        <v/>
      </c>
      <c r="CH70" s="55" t="str">
        <f t="shared" si="168"/>
        <v/>
      </c>
      <c r="CI70" s="57" t="str">
        <f t="shared" si="169"/>
        <v/>
      </c>
      <c r="CJ70" s="55">
        <f t="shared" si="170"/>
        <v>195.64169491525425</v>
      </c>
      <c r="CK70" s="55">
        <f t="shared" si="171"/>
        <v>380.87576271186441</v>
      </c>
      <c r="CL70" s="55">
        <f t="shared" si="172"/>
        <v>608.07610169491522</v>
      </c>
      <c r="CM70" s="57">
        <f t="shared" si="173"/>
        <v>0.3217388323105187</v>
      </c>
      <c r="CN70" s="55" t="str">
        <f t="shared" si="174"/>
        <v/>
      </c>
      <c r="CO70" s="55" t="str">
        <f t="shared" si="175"/>
        <v/>
      </c>
      <c r="CP70" s="55" t="str">
        <f t="shared" si="176"/>
        <v/>
      </c>
      <c r="CQ70" s="57" t="str">
        <f t="shared" si="177"/>
        <v/>
      </c>
    </row>
    <row r="71" spans="3:95" x14ac:dyDescent="0.25">
      <c r="C71" t="s">
        <v>48</v>
      </c>
      <c r="D71" s="2" t="s">
        <v>102</v>
      </c>
      <c r="E71" s="2" t="s">
        <v>101</v>
      </c>
      <c r="F71">
        <v>1.2</v>
      </c>
      <c r="G71" t="s">
        <v>103</v>
      </c>
      <c r="H71" s="28"/>
      <c r="I71" s="28"/>
      <c r="J71" s="28"/>
      <c r="K71" s="4">
        <v>11000</v>
      </c>
      <c r="L71" s="28">
        <v>4900000</v>
      </c>
      <c r="M71" s="28">
        <v>2400000</v>
      </c>
      <c r="N71" s="28">
        <v>7565500</v>
      </c>
      <c r="O71" s="5">
        <v>11000</v>
      </c>
      <c r="P71" s="28"/>
      <c r="Q71" s="28"/>
      <c r="R71" s="28"/>
      <c r="S71" s="6">
        <v>11000</v>
      </c>
      <c r="T71" s="28"/>
      <c r="U71" s="28"/>
      <c r="V71" s="28"/>
      <c r="W71" s="7">
        <f t="shared" si="178"/>
        <v>11000</v>
      </c>
      <c r="X71" s="28"/>
      <c r="Y71" s="28"/>
      <c r="Z71" s="28"/>
      <c r="AA71" s="9">
        <f t="shared" si="179"/>
        <v>11000</v>
      </c>
      <c r="AB71" s="28"/>
      <c r="AC71" s="28"/>
      <c r="AD71" s="28"/>
      <c r="AE71" s="11">
        <f t="shared" si="180"/>
        <v>11000</v>
      </c>
      <c r="AF71" s="28"/>
      <c r="AG71" s="28"/>
      <c r="AH71" s="28"/>
      <c r="AI71" s="17">
        <f t="shared" si="181"/>
        <v>11000</v>
      </c>
      <c r="AJ71" s="28"/>
      <c r="AK71" s="28"/>
      <c r="AL71" s="28"/>
      <c r="AM71" s="13">
        <f t="shared" si="182"/>
        <v>11000</v>
      </c>
      <c r="AN71" s="28"/>
      <c r="AO71" s="28"/>
      <c r="AP71" s="28"/>
      <c r="AQ71" s="15">
        <f t="shared" si="183"/>
        <v>11000</v>
      </c>
      <c r="AR71" s="28">
        <v>5600000</v>
      </c>
      <c r="AS71" s="28">
        <v>1900000</v>
      </c>
      <c r="AT71" s="28">
        <v>7500000</v>
      </c>
      <c r="AU71" s="14">
        <f t="shared" si="184"/>
        <v>11000</v>
      </c>
      <c r="AV71" s="28"/>
      <c r="AW71" s="28"/>
      <c r="AX71" s="28"/>
      <c r="AY71" s="16">
        <f t="shared" si="185"/>
        <v>11000</v>
      </c>
      <c r="AZ71" s="55" t="str">
        <f t="shared" si="134"/>
        <v/>
      </c>
      <c r="BA71" s="55" t="str">
        <f t="shared" si="135"/>
        <v/>
      </c>
      <c r="BB71" s="55" t="str">
        <f t="shared" si="136"/>
        <v/>
      </c>
      <c r="BC71" s="57" t="str">
        <f t="shared" si="137"/>
        <v/>
      </c>
      <c r="BD71" s="55">
        <f t="shared" si="138"/>
        <v>445.45454545454544</v>
      </c>
      <c r="BE71" s="55">
        <f t="shared" si="139"/>
        <v>218.18181818181819</v>
      </c>
      <c r="BF71" s="55">
        <f t="shared" si="140"/>
        <v>687.77272727272725</v>
      </c>
      <c r="BG71" s="57">
        <f t="shared" si="141"/>
        <v>0.64767695459652364</v>
      </c>
      <c r="BH71" s="55" t="str">
        <f t="shared" si="142"/>
        <v/>
      </c>
      <c r="BI71" s="55" t="str">
        <f t="shared" si="143"/>
        <v/>
      </c>
      <c r="BJ71" s="55" t="str">
        <f t="shared" si="144"/>
        <v/>
      </c>
      <c r="BK71" s="57" t="str">
        <f t="shared" si="145"/>
        <v/>
      </c>
      <c r="BL71" s="55" t="str">
        <f t="shared" si="146"/>
        <v/>
      </c>
      <c r="BM71" s="55" t="str">
        <f t="shared" si="147"/>
        <v/>
      </c>
      <c r="BN71" s="55" t="str">
        <f t="shared" si="148"/>
        <v/>
      </c>
      <c r="BO71" s="57" t="str">
        <f t="shared" si="149"/>
        <v/>
      </c>
      <c r="BP71" s="55" t="str">
        <f t="shared" si="150"/>
        <v/>
      </c>
      <c r="BQ71" s="55" t="str">
        <f t="shared" si="151"/>
        <v/>
      </c>
      <c r="BR71" s="55" t="str">
        <f t="shared" si="152"/>
        <v/>
      </c>
      <c r="BS71" s="57" t="str">
        <f t="shared" si="153"/>
        <v/>
      </c>
      <c r="BT71" s="55" t="str">
        <f t="shared" si="154"/>
        <v/>
      </c>
      <c r="BU71" s="55" t="str">
        <f t="shared" si="155"/>
        <v/>
      </c>
      <c r="BV71" s="55" t="str">
        <f t="shared" si="156"/>
        <v/>
      </c>
      <c r="BW71" s="57" t="str">
        <f t="shared" si="157"/>
        <v/>
      </c>
      <c r="BX71" s="55" t="str">
        <f t="shared" si="158"/>
        <v/>
      </c>
      <c r="BY71" s="55" t="str">
        <f t="shared" si="159"/>
        <v/>
      </c>
      <c r="BZ71" s="55" t="str">
        <f t="shared" si="160"/>
        <v/>
      </c>
      <c r="CA71" s="57" t="str">
        <f t="shared" si="161"/>
        <v/>
      </c>
      <c r="CB71" s="55" t="str">
        <f t="shared" si="162"/>
        <v/>
      </c>
      <c r="CC71" s="55" t="str">
        <f t="shared" si="163"/>
        <v/>
      </c>
      <c r="CD71" s="55" t="str">
        <f t="shared" si="164"/>
        <v/>
      </c>
      <c r="CE71" s="57" t="str">
        <f t="shared" si="165"/>
        <v/>
      </c>
      <c r="CF71" s="55" t="str">
        <f t="shared" si="166"/>
        <v/>
      </c>
      <c r="CG71" s="55" t="str">
        <f t="shared" si="167"/>
        <v/>
      </c>
      <c r="CH71" s="55" t="str">
        <f t="shared" si="168"/>
        <v/>
      </c>
      <c r="CI71" s="57" t="str">
        <f t="shared" si="169"/>
        <v/>
      </c>
      <c r="CJ71" s="55">
        <f t="shared" si="170"/>
        <v>509.09090909090907</v>
      </c>
      <c r="CK71" s="55">
        <f t="shared" si="171"/>
        <v>172.72727272727272</v>
      </c>
      <c r="CL71" s="55">
        <f t="shared" si="172"/>
        <v>681.81818181818187</v>
      </c>
      <c r="CM71" s="57">
        <f t="shared" si="173"/>
        <v>0.74666666666666659</v>
      </c>
      <c r="CN71" s="55" t="str">
        <f t="shared" si="174"/>
        <v/>
      </c>
      <c r="CO71" s="55" t="str">
        <f t="shared" si="175"/>
        <v/>
      </c>
      <c r="CP71" s="55" t="str">
        <f t="shared" si="176"/>
        <v/>
      </c>
      <c r="CQ71" s="57" t="str">
        <f t="shared" si="177"/>
        <v/>
      </c>
    </row>
    <row r="72" spans="3:95" x14ac:dyDescent="0.25">
      <c r="C72" t="s">
        <v>114</v>
      </c>
      <c r="D72" s="2" t="s">
        <v>211</v>
      </c>
      <c r="E72" s="2" t="s">
        <v>210</v>
      </c>
      <c r="F72">
        <v>0.1</v>
      </c>
      <c r="G72" t="s">
        <v>47</v>
      </c>
      <c r="H72" s="27">
        <v>1157336</v>
      </c>
      <c r="I72" s="27">
        <v>3506192.4479999999</v>
      </c>
      <c r="J72" s="27">
        <v>4758316.4952600002</v>
      </c>
      <c r="K72" s="4">
        <v>500</v>
      </c>
      <c r="L72" s="27">
        <v>950996</v>
      </c>
      <c r="M72" s="27">
        <v>2550191.111</v>
      </c>
      <c r="N72" s="27">
        <v>3883709.3332000002</v>
      </c>
      <c r="O72" s="5">
        <v>500</v>
      </c>
      <c r="P72" s="27">
        <v>1169128</v>
      </c>
      <c r="Q72" s="27">
        <v>2562337.7779999999</v>
      </c>
      <c r="R72" s="27">
        <v>3949790.9632000001</v>
      </c>
      <c r="S72" s="6">
        <v>500</v>
      </c>
      <c r="T72" s="28"/>
      <c r="U72" s="28"/>
      <c r="V72" s="28"/>
      <c r="W72" s="7">
        <f t="shared" si="178"/>
        <v>500</v>
      </c>
      <c r="X72" s="27">
        <v>1329438</v>
      </c>
      <c r="Y72" s="27">
        <v>2165745</v>
      </c>
      <c r="Z72" s="27">
        <v>3552745</v>
      </c>
      <c r="AA72" s="9">
        <f t="shared" si="179"/>
        <v>500</v>
      </c>
      <c r="AB72" s="27">
        <v>1619212</v>
      </c>
      <c r="AC72" s="27">
        <v>1166608</v>
      </c>
      <c r="AD72" s="27">
        <v>2858199</v>
      </c>
      <c r="AE72" s="11">
        <f t="shared" si="180"/>
        <v>1000</v>
      </c>
      <c r="AF72" s="28"/>
      <c r="AG72" s="28"/>
      <c r="AH72" s="28"/>
      <c r="AI72" s="17">
        <f t="shared" si="181"/>
        <v>1000</v>
      </c>
      <c r="AJ72" s="27">
        <v>3032500</v>
      </c>
      <c r="AK72" s="27">
        <v>2223300</v>
      </c>
      <c r="AL72" s="27">
        <v>5255800</v>
      </c>
      <c r="AM72" s="13">
        <f t="shared" si="182"/>
        <v>1000</v>
      </c>
      <c r="AN72" s="28"/>
      <c r="AO72" s="28"/>
      <c r="AP72" s="28"/>
      <c r="AQ72" s="15">
        <f t="shared" si="183"/>
        <v>1000</v>
      </c>
      <c r="AR72" s="28"/>
      <c r="AS72" s="28"/>
      <c r="AT72" s="28"/>
      <c r="AU72" s="14">
        <f t="shared" si="184"/>
        <v>1000</v>
      </c>
      <c r="AV72" s="27">
        <v>922160</v>
      </c>
      <c r="AW72" s="27">
        <v>1073931</v>
      </c>
      <c r="AX72" s="27">
        <v>1996091</v>
      </c>
      <c r="AY72" s="16">
        <f t="shared" si="185"/>
        <v>1000</v>
      </c>
      <c r="AZ72" s="55">
        <f t="shared" si="134"/>
        <v>2314.672</v>
      </c>
      <c r="BA72" s="55">
        <f t="shared" si="135"/>
        <v>7012.3848959999996</v>
      </c>
      <c r="BB72" s="55">
        <f t="shared" si="136"/>
        <v>9516.63299052</v>
      </c>
      <c r="BC72" s="57">
        <f t="shared" si="137"/>
        <v>0.24322383791680965</v>
      </c>
      <c r="BD72" s="55">
        <f t="shared" si="138"/>
        <v>1901.992</v>
      </c>
      <c r="BE72" s="55">
        <f t="shared" si="139"/>
        <v>5100.3822220000002</v>
      </c>
      <c r="BF72" s="55">
        <f t="shared" si="140"/>
        <v>7767.4186664000008</v>
      </c>
      <c r="BG72" s="57">
        <f t="shared" si="141"/>
        <v>0.24486796472392602</v>
      </c>
      <c r="BH72" s="55">
        <f t="shared" si="142"/>
        <v>2338.2559999999999</v>
      </c>
      <c r="BI72" s="55">
        <f t="shared" si="143"/>
        <v>5124.6755560000001</v>
      </c>
      <c r="BJ72" s="55">
        <f t="shared" si="144"/>
        <v>7899.5819264000002</v>
      </c>
      <c r="BK72" s="57">
        <f t="shared" si="145"/>
        <v>0.2959974365460617</v>
      </c>
      <c r="BL72" s="55" t="str">
        <f t="shared" si="146"/>
        <v/>
      </c>
      <c r="BM72" s="55" t="str">
        <f t="shared" si="147"/>
        <v/>
      </c>
      <c r="BN72" s="55" t="str">
        <f t="shared" si="148"/>
        <v/>
      </c>
      <c r="BO72" s="57" t="str">
        <f t="shared" si="149"/>
        <v/>
      </c>
      <c r="BP72" s="55">
        <f t="shared" si="150"/>
        <v>2658.8760000000002</v>
      </c>
      <c r="BQ72" s="55">
        <f t="shared" si="151"/>
        <v>4331.49</v>
      </c>
      <c r="BR72" s="55">
        <f t="shared" si="152"/>
        <v>7105.49</v>
      </c>
      <c r="BS72" s="57">
        <f t="shared" si="153"/>
        <v>0.37420023108891859</v>
      </c>
      <c r="BT72" s="55">
        <f t="shared" si="154"/>
        <v>1619.212</v>
      </c>
      <c r="BU72" s="55">
        <f t="shared" si="155"/>
        <v>1166.6079999999999</v>
      </c>
      <c r="BV72" s="55">
        <f t="shared" si="156"/>
        <v>2858.1990000000001</v>
      </c>
      <c r="BW72" s="57">
        <f t="shared" si="157"/>
        <v>0.56651478780868647</v>
      </c>
      <c r="BX72" s="55" t="str">
        <f t="shared" si="158"/>
        <v/>
      </c>
      <c r="BY72" s="55" t="str">
        <f t="shared" si="159"/>
        <v/>
      </c>
      <c r="BZ72" s="55" t="str">
        <f t="shared" si="160"/>
        <v/>
      </c>
      <c r="CA72" s="57" t="str">
        <f t="shared" si="161"/>
        <v/>
      </c>
      <c r="CB72" s="55">
        <f t="shared" si="162"/>
        <v>3032.5</v>
      </c>
      <c r="CC72" s="55">
        <f t="shared" si="163"/>
        <v>2223.3000000000002</v>
      </c>
      <c r="CD72" s="55">
        <f t="shared" si="164"/>
        <v>5255.8</v>
      </c>
      <c r="CE72" s="57">
        <f t="shared" si="165"/>
        <v>0.57698162030518663</v>
      </c>
      <c r="CF72" s="55" t="str">
        <f t="shared" si="166"/>
        <v/>
      </c>
      <c r="CG72" s="55" t="str">
        <f t="shared" si="167"/>
        <v/>
      </c>
      <c r="CH72" s="55" t="str">
        <f t="shared" si="168"/>
        <v/>
      </c>
      <c r="CI72" s="57" t="str">
        <f t="shared" si="169"/>
        <v/>
      </c>
      <c r="CJ72" s="55" t="str">
        <f t="shared" si="170"/>
        <v/>
      </c>
      <c r="CK72" s="55" t="str">
        <f t="shared" si="171"/>
        <v/>
      </c>
      <c r="CL72" s="55" t="str">
        <f t="shared" si="172"/>
        <v/>
      </c>
      <c r="CM72" s="57" t="str">
        <f t="shared" si="173"/>
        <v/>
      </c>
      <c r="CN72" s="55">
        <f t="shared" si="174"/>
        <v>922.16</v>
      </c>
      <c r="CO72" s="55">
        <f t="shared" si="175"/>
        <v>1073.931</v>
      </c>
      <c r="CP72" s="55">
        <f t="shared" si="176"/>
        <v>1996.0909999999999</v>
      </c>
      <c r="CQ72" s="57">
        <f t="shared" si="177"/>
        <v>0.46198294566730674</v>
      </c>
    </row>
    <row r="73" spans="3:95" x14ac:dyDescent="0.25">
      <c r="C73" t="s">
        <v>75</v>
      </c>
      <c r="D73" s="2" t="s">
        <v>213</v>
      </c>
      <c r="E73" s="2" t="s">
        <v>212</v>
      </c>
      <c r="F73">
        <v>0.1</v>
      </c>
      <c r="G73" t="s">
        <v>51</v>
      </c>
      <c r="H73" s="28">
        <v>0</v>
      </c>
      <c r="I73" s="28">
        <v>830100</v>
      </c>
      <c r="J73" s="28">
        <v>830100</v>
      </c>
      <c r="K73" s="4">
        <v>200</v>
      </c>
      <c r="L73" s="28" t="s">
        <v>243</v>
      </c>
      <c r="M73" s="28"/>
      <c r="N73" s="28" t="s">
        <v>243</v>
      </c>
      <c r="O73" s="5">
        <v>200</v>
      </c>
      <c r="P73" s="28"/>
      <c r="Q73" s="28"/>
      <c r="R73" s="28"/>
      <c r="S73" s="6">
        <v>200</v>
      </c>
      <c r="T73" s="28"/>
      <c r="U73" s="28"/>
      <c r="V73" s="28"/>
      <c r="W73" s="7">
        <f t="shared" si="178"/>
        <v>200</v>
      </c>
      <c r="X73" s="28"/>
      <c r="Y73" s="28"/>
      <c r="Z73" s="28"/>
      <c r="AA73" s="9">
        <f t="shared" si="179"/>
        <v>200</v>
      </c>
      <c r="AB73" s="28"/>
      <c r="AC73" s="28"/>
      <c r="AD73" s="28"/>
      <c r="AE73" s="11">
        <f t="shared" si="180"/>
        <v>500</v>
      </c>
      <c r="AF73" s="28"/>
      <c r="AG73" s="28"/>
      <c r="AH73" s="28"/>
      <c r="AI73" s="17">
        <f t="shared" si="181"/>
        <v>500</v>
      </c>
      <c r="AJ73" s="28"/>
      <c r="AK73" s="28"/>
      <c r="AL73" s="28"/>
      <c r="AM73" s="13">
        <f t="shared" si="182"/>
        <v>500</v>
      </c>
      <c r="AN73" s="28"/>
      <c r="AO73" s="28"/>
      <c r="AP73" s="28"/>
      <c r="AQ73" s="15">
        <f t="shared" si="183"/>
        <v>500</v>
      </c>
      <c r="AR73" s="28"/>
      <c r="AS73" s="28"/>
      <c r="AT73" s="28"/>
      <c r="AU73" s="14">
        <f t="shared" si="184"/>
        <v>500</v>
      </c>
      <c r="AV73" s="28"/>
      <c r="AW73" s="28"/>
      <c r="AX73" s="28"/>
      <c r="AY73" s="16">
        <f t="shared" si="185"/>
        <v>500</v>
      </c>
      <c r="AZ73" s="55">
        <f t="shared" si="134"/>
        <v>0</v>
      </c>
      <c r="BA73" s="55">
        <f t="shared" si="135"/>
        <v>4150.5</v>
      </c>
      <c r="BB73" s="55">
        <f t="shared" si="136"/>
        <v>4150.5</v>
      </c>
      <c r="BC73" s="57">
        <f t="shared" si="137"/>
        <v>0</v>
      </c>
      <c r="BD73" s="55" t="str">
        <f t="shared" si="138"/>
        <v/>
      </c>
      <c r="BE73" s="55" t="str">
        <f t="shared" si="139"/>
        <v/>
      </c>
      <c r="BF73" s="55" t="str">
        <f t="shared" si="140"/>
        <v/>
      </c>
      <c r="BG73" s="57" t="str">
        <f t="shared" si="141"/>
        <v/>
      </c>
      <c r="BH73" s="55" t="str">
        <f t="shared" si="142"/>
        <v/>
      </c>
      <c r="BI73" s="55" t="str">
        <f t="shared" si="143"/>
        <v/>
      </c>
      <c r="BJ73" s="55" t="str">
        <f t="shared" si="144"/>
        <v/>
      </c>
      <c r="BK73" s="57" t="str">
        <f t="shared" si="145"/>
        <v/>
      </c>
      <c r="BL73" s="55" t="str">
        <f t="shared" si="146"/>
        <v/>
      </c>
      <c r="BM73" s="55" t="str">
        <f t="shared" si="147"/>
        <v/>
      </c>
      <c r="BN73" s="55" t="str">
        <f t="shared" si="148"/>
        <v/>
      </c>
      <c r="BO73" s="57" t="str">
        <f t="shared" si="149"/>
        <v/>
      </c>
      <c r="BP73" s="55" t="str">
        <f t="shared" si="150"/>
        <v/>
      </c>
      <c r="BQ73" s="55" t="str">
        <f t="shared" si="151"/>
        <v/>
      </c>
      <c r="BR73" s="55" t="str">
        <f t="shared" si="152"/>
        <v/>
      </c>
      <c r="BS73" s="57" t="str">
        <f t="shared" si="153"/>
        <v/>
      </c>
      <c r="BT73" s="55" t="str">
        <f t="shared" si="154"/>
        <v/>
      </c>
      <c r="BU73" s="55" t="str">
        <f t="shared" si="155"/>
        <v/>
      </c>
      <c r="BV73" s="55" t="str">
        <f t="shared" si="156"/>
        <v/>
      </c>
      <c r="BW73" s="57" t="str">
        <f t="shared" si="157"/>
        <v/>
      </c>
      <c r="BX73" s="55" t="str">
        <f t="shared" si="158"/>
        <v/>
      </c>
      <c r="BY73" s="55" t="str">
        <f t="shared" si="159"/>
        <v/>
      </c>
      <c r="BZ73" s="55" t="str">
        <f t="shared" si="160"/>
        <v/>
      </c>
      <c r="CA73" s="57" t="str">
        <f t="shared" si="161"/>
        <v/>
      </c>
      <c r="CB73" s="55" t="str">
        <f t="shared" si="162"/>
        <v/>
      </c>
      <c r="CC73" s="55" t="str">
        <f t="shared" si="163"/>
        <v/>
      </c>
      <c r="CD73" s="55" t="str">
        <f t="shared" si="164"/>
        <v/>
      </c>
      <c r="CE73" s="57" t="str">
        <f t="shared" si="165"/>
        <v/>
      </c>
      <c r="CF73" s="55" t="str">
        <f t="shared" si="166"/>
        <v/>
      </c>
      <c r="CG73" s="55" t="str">
        <f t="shared" si="167"/>
        <v/>
      </c>
      <c r="CH73" s="55" t="str">
        <f t="shared" si="168"/>
        <v/>
      </c>
      <c r="CI73" s="57" t="str">
        <f t="shared" si="169"/>
        <v/>
      </c>
      <c r="CJ73" s="55" t="str">
        <f t="shared" si="170"/>
        <v/>
      </c>
      <c r="CK73" s="55" t="str">
        <f t="shared" si="171"/>
        <v/>
      </c>
      <c r="CL73" s="55" t="str">
        <f t="shared" si="172"/>
        <v/>
      </c>
      <c r="CM73" s="57" t="str">
        <f t="shared" si="173"/>
        <v/>
      </c>
      <c r="CN73" s="55" t="str">
        <f t="shared" si="174"/>
        <v/>
      </c>
      <c r="CO73" s="55" t="str">
        <f t="shared" si="175"/>
        <v/>
      </c>
      <c r="CP73" s="55" t="str">
        <f t="shared" si="176"/>
        <v/>
      </c>
      <c r="CQ73" s="57" t="str">
        <f t="shared" si="177"/>
        <v/>
      </c>
    </row>
    <row r="74" spans="3:95" x14ac:dyDescent="0.25">
      <c r="C74" t="s">
        <v>120</v>
      </c>
      <c r="D74" s="2" t="s">
        <v>215</v>
      </c>
      <c r="E74" s="2" t="s">
        <v>214</v>
      </c>
      <c r="F74">
        <v>0.1</v>
      </c>
      <c r="G74" t="s">
        <v>47</v>
      </c>
      <c r="H74" s="27">
        <v>5823291</v>
      </c>
      <c r="I74" s="27">
        <v>7629376</v>
      </c>
      <c r="J74" s="27">
        <v>14648004</v>
      </c>
      <c r="K74" s="4">
        <v>16000</v>
      </c>
      <c r="L74" s="27">
        <v>6357832</v>
      </c>
      <c r="M74" s="27">
        <v>7099104</v>
      </c>
      <c r="N74" s="27">
        <v>14832191</v>
      </c>
      <c r="O74" s="5">
        <v>17000</v>
      </c>
      <c r="P74" s="27">
        <v>6728697</v>
      </c>
      <c r="Q74" s="27">
        <v>6389275</v>
      </c>
      <c r="R74" s="27">
        <v>14632692</v>
      </c>
      <c r="S74" s="6">
        <v>17000</v>
      </c>
      <c r="T74" s="27">
        <v>8021984</v>
      </c>
      <c r="U74" s="27">
        <v>10290706</v>
      </c>
      <c r="V74" s="27">
        <v>21453834</v>
      </c>
      <c r="W74" s="7">
        <f t="shared" si="178"/>
        <v>18000</v>
      </c>
      <c r="X74" s="27">
        <v>9943419</v>
      </c>
      <c r="Y74" s="27">
        <v>10355925</v>
      </c>
      <c r="Z74" s="27">
        <v>22730808</v>
      </c>
      <c r="AA74" s="9">
        <f t="shared" si="179"/>
        <v>18000</v>
      </c>
      <c r="AB74" s="28"/>
      <c r="AC74" s="28"/>
      <c r="AD74" s="28"/>
      <c r="AE74" s="11">
        <f t="shared" si="180"/>
        <v>19000</v>
      </c>
      <c r="AF74" s="27">
        <v>10409820</v>
      </c>
      <c r="AG74" s="27">
        <v>10841675</v>
      </c>
      <c r="AH74" s="27">
        <v>22099998</v>
      </c>
      <c r="AI74" s="17">
        <f t="shared" si="181"/>
        <v>19000</v>
      </c>
      <c r="AJ74" s="27">
        <v>10293925</v>
      </c>
      <c r="AK74" s="27">
        <v>10914030</v>
      </c>
      <c r="AL74" s="27">
        <v>22051575</v>
      </c>
      <c r="AM74" s="13">
        <f t="shared" si="182"/>
        <v>20000</v>
      </c>
      <c r="AN74" s="27">
        <v>18244377</v>
      </c>
      <c r="AO74" s="27">
        <v>19324674.120000001</v>
      </c>
      <c r="AP74" s="27">
        <v>39062783.097999997</v>
      </c>
      <c r="AQ74" s="15">
        <f t="shared" si="183"/>
        <v>21000</v>
      </c>
      <c r="AR74" s="28"/>
      <c r="AS74" s="28"/>
      <c r="AT74" s="28"/>
      <c r="AU74" s="14">
        <f t="shared" si="184"/>
        <v>21000</v>
      </c>
      <c r="AV74" s="28"/>
      <c r="AW74" s="28"/>
      <c r="AX74" s="28"/>
      <c r="AY74" s="16">
        <f t="shared" si="185"/>
        <v>21000</v>
      </c>
      <c r="AZ74" s="55">
        <f t="shared" si="134"/>
        <v>363.95568750000001</v>
      </c>
      <c r="BA74" s="55">
        <f t="shared" si="135"/>
        <v>476.83600000000001</v>
      </c>
      <c r="BB74" s="55">
        <f t="shared" si="136"/>
        <v>915.50025000000005</v>
      </c>
      <c r="BC74" s="57">
        <f t="shared" si="137"/>
        <v>0.3975484304892325</v>
      </c>
      <c r="BD74" s="55">
        <f t="shared" si="138"/>
        <v>373.99011764705881</v>
      </c>
      <c r="BE74" s="55">
        <f t="shared" si="139"/>
        <v>417.59435294117645</v>
      </c>
      <c r="BF74" s="55">
        <f t="shared" si="140"/>
        <v>872.48182352941171</v>
      </c>
      <c r="BG74" s="57">
        <f t="shared" si="141"/>
        <v>0.42865089857594202</v>
      </c>
      <c r="BH74" s="55">
        <f t="shared" si="142"/>
        <v>395.80570588235292</v>
      </c>
      <c r="BI74" s="55">
        <f t="shared" si="143"/>
        <v>375.83970588235292</v>
      </c>
      <c r="BJ74" s="55">
        <f t="shared" si="144"/>
        <v>860.7465882352941</v>
      </c>
      <c r="BK74" s="57">
        <f t="shared" si="145"/>
        <v>0.45983999389859365</v>
      </c>
      <c r="BL74" s="55">
        <f t="shared" si="146"/>
        <v>445.66577777777781</v>
      </c>
      <c r="BM74" s="55">
        <f t="shared" si="147"/>
        <v>571.70588888888892</v>
      </c>
      <c r="BN74" s="55">
        <f t="shared" si="148"/>
        <v>1191.8796666666667</v>
      </c>
      <c r="BO74" s="57">
        <f t="shared" si="149"/>
        <v>0.37391843341381314</v>
      </c>
      <c r="BP74" s="55">
        <f t="shared" si="150"/>
        <v>552.41216666666662</v>
      </c>
      <c r="BQ74" s="55">
        <f t="shared" si="151"/>
        <v>575.32916666666665</v>
      </c>
      <c r="BR74" s="55">
        <f t="shared" si="152"/>
        <v>1262.8226666666667</v>
      </c>
      <c r="BS74" s="57">
        <f t="shared" si="153"/>
        <v>0.43744239096120113</v>
      </c>
      <c r="BT74" s="55" t="str">
        <f t="shared" si="154"/>
        <v/>
      </c>
      <c r="BU74" s="55" t="str">
        <f t="shared" si="155"/>
        <v/>
      </c>
      <c r="BV74" s="55" t="str">
        <f t="shared" si="156"/>
        <v/>
      </c>
      <c r="BW74" s="57" t="str">
        <f t="shared" si="157"/>
        <v/>
      </c>
      <c r="BX74" s="55">
        <f t="shared" si="158"/>
        <v>547.88526315789477</v>
      </c>
      <c r="BY74" s="55">
        <f t="shared" si="159"/>
        <v>570.61447368421057</v>
      </c>
      <c r="BZ74" s="55">
        <f t="shared" si="160"/>
        <v>1163.1577894736843</v>
      </c>
      <c r="CA74" s="57">
        <f t="shared" si="161"/>
        <v>0.47103262181290695</v>
      </c>
      <c r="CB74" s="55">
        <f t="shared" si="162"/>
        <v>514.69624999999996</v>
      </c>
      <c r="CC74" s="55">
        <f t="shared" si="163"/>
        <v>545.70150000000001</v>
      </c>
      <c r="CD74" s="55">
        <f t="shared" si="164"/>
        <v>1102.5787499999999</v>
      </c>
      <c r="CE74" s="57">
        <f t="shared" si="165"/>
        <v>0.46681132753556154</v>
      </c>
      <c r="CF74" s="55">
        <f t="shared" si="166"/>
        <v>868.77985714285717</v>
      </c>
      <c r="CG74" s="55">
        <f t="shared" si="167"/>
        <v>920.22257714285718</v>
      </c>
      <c r="CH74" s="55">
        <f t="shared" si="168"/>
        <v>1860.1325284761904</v>
      </c>
      <c r="CI74" s="57">
        <f t="shared" si="169"/>
        <v>0.46705266632510134</v>
      </c>
      <c r="CJ74" s="55" t="str">
        <f t="shared" si="170"/>
        <v/>
      </c>
      <c r="CK74" s="55" t="str">
        <f t="shared" si="171"/>
        <v/>
      </c>
      <c r="CL74" s="55" t="str">
        <f t="shared" si="172"/>
        <v/>
      </c>
      <c r="CM74" s="57" t="str">
        <f t="shared" si="173"/>
        <v/>
      </c>
      <c r="CN74" s="55" t="str">
        <f t="shared" si="174"/>
        <v/>
      </c>
      <c r="CO74" s="55" t="str">
        <f t="shared" si="175"/>
        <v/>
      </c>
      <c r="CP74" s="55" t="str">
        <f t="shared" si="176"/>
        <v/>
      </c>
      <c r="CQ74" s="57" t="str">
        <f t="shared" si="177"/>
        <v/>
      </c>
    </row>
    <row r="75" spans="3:95" x14ac:dyDescent="0.25">
      <c r="C75" t="s">
        <v>48</v>
      </c>
      <c r="D75" s="2" t="s">
        <v>54</v>
      </c>
      <c r="E75" s="2" t="s">
        <v>24</v>
      </c>
      <c r="F75">
        <v>12.4</v>
      </c>
      <c r="G75" t="s">
        <v>55</v>
      </c>
      <c r="H75" s="28"/>
      <c r="I75" s="28"/>
      <c r="J75" s="28"/>
      <c r="K75" s="4">
        <v>1500000</v>
      </c>
      <c r="L75" s="27">
        <v>10136250</v>
      </c>
      <c r="M75" s="27">
        <v>203113942.19999999</v>
      </c>
      <c r="N75" s="27">
        <v>213485240.19999999</v>
      </c>
      <c r="O75" s="5">
        <v>1600000</v>
      </c>
      <c r="P75" s="27">
        <v>13393157</v>
      </c>
      <c r="Q75" s="27">
        <v>246656413</v>
      </c>
      <c r="R75" s="27">
        <v>260279345</v>
      </c>
      <c r="S75" s="6">
        <v>1700000</v>
      </c>
      <c r="T75" s="27">
        <v>8635144</v>
      </c>
      <c r="U75" s="27">
        <v>246658914.80000001</v>
      </c>
      <c r="V75" s="27">
        <v>257440190.229</v>
      </c>
      <c r="W75" s="7">
        <f t="shared" si="178"/>
        <v>1700000</v>
      </c>
      <c r="X75" s="27">
        <v>16870748</v>
      </c>
      <c r="Y75" s="27">
        <v>332640878</v>
      </c>
      <c r="Z75" s="27">
        <v>353766025.42900002</v>
      </c>
      <c r="AA75" s="9">
        <f t="shared" si="179"/>
        <v>1800000</v>
      </c>
      <c r="AB75" s="27">
        <v>12217622</v>
      </c>
      <c r="AC75" s="27">
        <v>339379363.60000002</v>
      </c>
      <c r="AD75" s="27">
        <v>353836435.60000002</v>
      </c>
      <c r="AE75" s="11">
        <f t="shared" si="180"/>
        <v>1900000</v>
      </c>
      <c r="AF75" s="27">
        <v>12672580</v>
      </c>
      <c r="AG75" s="27">
        <v>330933461</v>
      </c>
      <c r="AH75" s="27">
        <v>343606041</v>
      </c>
      <c r="AI75" s="17">
        <f t="shared" si="181"/>
        <v>2000000</v>
      </c>
      <c r="AJ75" s="27">
        <v>8501812</v>
      </c>
      <c r="AK75" s="27">
        <v>321019666</v>
      </c>
      <c r="AL75" s="27">
        <v>329521478</v>
      </c>
      <c r="AM75" s="13">
        <f t="shared" si="182"/>
        <v>2000000</v>
      </c>
      <c r="AN75" s="28"/>
      <c r="AO75" s="28"/>
      <c r="AP75" s="28"/>
      <c r="AQ75" s="15">
        <f t="shared" si="183"/>
        <v>2100000</v>
      </c>
      <c r="AR75" s="28"/>
      <c r="AS75" s="28"/>
      <c r="AT75" s="28"/>
      <c r="AU75" s="14">
        <f t="shared" si="184"/>
        <v>2200000</v>
      </c>
      <c r="AV75" s="27">
        <v>23591832</v>
      </c>
      <c r="AW75" s="27">
        <v>533561519.47000003</v>
      </c>
      <c r="AX75" s="27">
        <v>557780694.87</v>
      </c>
      <c r="AY75" s="16">
        <f t="shared" si="185"/>
        <v>2200000</v>
      </c>
      <c r="AZ75" s="55" t="str">
        <f t="shared" si="134"/>
        <v/>
      </c>
      <c r="BA75" s="55" t="str">
        <f t="shared" si="135"/>
        <v/>
      </c>
      <c r="BB75" s="55" t="str">
        <f t="shared" si="136"/>
        <v/>
      </c>
      <c r="BC75" s="57" t="str">
        <f t="shared" si="137"/>
        <v/>
      </c>
      <c r="BD75" s="55">
        <f t="shared" si="138"/>
        <v>6.3351562499999998</v>
      </c>
      <c r="BE75" s="55">
        <f t="shared" si="139"/>
        <v>126.946213875</v>
      </c>
      <c r="BF75" s="55">
        <f t="shared" si="140"/>
        <v>133.428275125</v>
      </c>
      <c r="BG75" s="57">
        <f t="shared" si="141"/>
        <v>4.7479863200397494E-2</v>
      </c>
      <c r="BH75" s="55">
        <f t="shared" si="142"/>
        <v>7.8783276470588239</v>
      </c>
      <c r="BI75" s="55">
        <f t="shared" si="143"/>
        <v>145.09200764705884</v>
      </c>
      <c r="BJ75" s="55">
        <f t="shared" si="144"/>
        <v>153.10549705882352</v>
      </c>
      <c r="BK75" s="57">
        <f t="shared" si="145"/>
        <v>5.145685686276797E-2</v>
      </c>
      <c r="BL75" s="55">
        <f t="shared" si="146"/>
        <v>5.0794964705882357</v>
      </c>
      <c r="BM75" s="55">
        <f t="shared" si="147"/>
        <v>145.09347929411766</v>
      </c>
      <c r="BN75" s="55">
        <f t="shared" si="148"/>
        <v>151.43540601705882</v>
      </c>
      <c r="BO75" s="57">
        <f t="shared" si="149"/>
        <v>3.354233071502475E-2</v>
      </c>
      <c r="BP75" s="55">
        <f t="shared" si="150"/>
        <v>9.3726377777777774</v>
      </c>
      <c r="BQ75" s="55">
        <f t="shared" si="151"/>
        <v>184.80048777777779</v>
      </c>
      <c r="BR75" s="55">
        <f t="shared" si="152"/>
        <v>196.53668079388891</v>
      </c>
      <c r="BS75" s="57">
        <f t="shared" si="153"/>
        <v>4.7689000037641878E-2</v>
      </c>
      <c r="BT75" s="55">
        <f t="shared" si="154"/>
        <v>6.4303273684210529</v>
      </c>
      <c r="BU75" s="55">
        <f t="shared" si="155"/>
        <v>178.62071768421055</v>
      </c>
      <c r="BV75" s="55">
        <f t="shared" si="156"/>
        <v>186.22970294736842</v>
      </c>
      <c r="BW75" s="57">
        <f t="shared" si="157"/>
        <v>3.4529010499675064E-2</v>
      </c>
      <c r="BX75" s="55">
        <f t="shared" si="158"/>
        <v>6.33629</v>
      </c>
      <c r="BY75" s="55">
        <f t="shared" si="159"/>
        <v>165.46673050000001</v>
      </c>
      <c r="BZ75" s="55">
        <f t="shared" si="160"/>
        <v>171.8030205</v>
      </c>
      <c r="CA75" s="57">
        <f t="shared" si="161"/>
        <v>3.6881132715591576E-2</v>
      </c>
      <c r="CB75" s="55">
        <f t="shared" si="162"/>
        <v>4.2509059999999996</v>
      </c>
      <c r="CC75" s="55">
        <f t="shared" si="163"/>
        <v>160.50983299999999</v>
      </c>
      <c r="CD75" s="55">
        <f t="shared" si="164"/>
        <v>164.760739</v>
      </c>
      <c r="CE75" s="57">
        <f t="shared" si="165"/>
        <v>2.5800479081366585E-2</v>
      </c>
      <c r="CF75" s="55" t="str">
        <f t="shared" si="166"/>
        <v/>
      </c>
      <c r="CG75" s="55" t="str">
        <f t="shared" si="167"/>
        <v/>
      </c>
      <c r="CH75" s="55" t="str">
        <f t="shared" si="168"/>
        <v/>
      </c>
      <c r="CI75" s="57" t="str">
        <f t="shared" si="169"/>
        <v/>
      </c>
      <c r="CJ75" s="55" t="str">
        <f t="shared" si="170"/>
        <v/>
      </c>
      <c r="CK75" s="55" t="str">
        <f t="shared" si="171"/>
        <v/>
      </c>
      <c r="CL75" s="55" t="str">
        <f t="shared" si="172"/>
        <v/>
      </c>
      <c r="CM75" s="57" t="str">
        <f t="shared" si="173"/>
        <v/>
      </c>
      <c r="CN75" s="55">
        <f t="shared" si="174"/>
        <v>10.723560000000001</v>
      </c>
      <c r="CO75" s="55">
        <f t="shared" si="175"/>
        <v>242.52796339545455</v>
      </c>
      <c r="CP75" s="55">
        <f t="shared" si="176"/>
        <v>253.53667948636362</v>
      </c>
      <c r="CQ75" s="57">
        <f t="shared" si="177"/>
        <v>4.2295891946383099E-2</v>
      </c>
    </row>
    <row r="76" spans="3:95" x14ac:dyDescent="0.25">
      <c r="C76" t="s">
        <v>109</v>
      </c>
      <c r="D76" s="2" t="s">
        <v>123</v>
      </c>
      <c r="E76" s="2" t="s">
        <v>25</v>
      </c>
      <c r="F76">
        <v>0.7</v>
      </c>
      <c r="G76" t="s">
        <v>47</v>
      </c>
      <c r="H76" s="28"/>
      <c r="I76" s="28"/>
      <c r="J76" s="28"/>
      <c r="K76" s="4">
        <v>230000</v>
      </c>
      <c r="L76" s="28">
        <v>2600000</v>
      </c>
      <c r="M76" s="28"/>
      <c r="N76" s="28">
        <v>40500000</v>
      </c>
      <c r="O76" s="5">
        <v>230000</v>
      </c>
      <c r="P76" s="28"/>
      <c r="Q76" s="28"/>
      <c r="R76" s="28"/>
      <c r="S76" s="6">
        <v>240000</v>
      </c>
      <c r="T76" s="28"/>
      <c r="U76" s="28"/>
      <c r="V76" s="28"/>
      <c r="W76" s="7">
        <f t="shared" si="178"/>
        <v>240000</v>
      </c>
      <c r="X76" s="28"/>
      <c r="Y76" s="28"/>
      <c r="Z76" s="28"/>
      <c r="AA76" s="9">
        <f t="shared" si="179"/>
        <v>240000</v>
      </c>
      <c r="AB76" s="28"/>
      <c r="AC76" s="28"/>
      <c r="AD76" s="28"/>
      <c r="AE76" s="11">
        <f t="shared" si="180"/>
        <v>240000</v>
      </c>
      <c r="AF76" s="28"/>
      <c r="AG76" s="28"/>
      <c r="AH76" s="28"/>
      <c r="AI76" s="17">
        <f t="shared" si="181"/>
        <v>240000</v>
      </c>
      <c r="AJ76" s="28">
        <v>11100000</v>
      </c>
      <c r="AK76" s="28"/>
      <c r="AL76" s="28">
        <v>86300000</v>
      </c>
      <c r="AM76" s="13">
        <f t="shared" si="182"/>
        <v>240000</v>
      </c>
      <c r="AN76" s="28">
        <v>20200000</v>
      </c>
      <c r="AO76" s="28"/>
      <c r="AP76" s="28">
        <v>106500000</v>
      </c>
      <c r="AQ76" s="15">
        <f t="shared" si="183"/>
        <v>240000</v>
      </c>
      <c r="AR76" s="28"/>
      <c r="AS76" s="28"/>
      <c r="AT76" s="28"/>
      <c r="AU76" s="14">
        <f t="shared" si="184"/>
        <v>240000</v>
      </c>
      <c r="AV76" s="28"/>
      <c r="AW76" s="28"/>
      <c r="AX76" s="28"/>
      <c r="AY76" s="16">
        <f t="shared" si="185"/>
        <v>240000</v>
      </c>
      <c r="AZ76" s="55" t="str">
        <f t="shared" si="134"/>
        <v/>
      </c>
      <c r="BA76" s="55" t="str">
        <f t="shared" si="135"/>
        <v/>
      </c>
      <c r="BB76" s="55" t="str">
        <f t="shared" si="136"/>
        <v/>
      </c>
      <c r="BC76" s="57" t="str">
        <f t="shared" si="137"/>
        <v/>
      </c>
      <c r="BD76" s="55">
        <f t="shared" si="138"/>
        <v>11.304347826086957</v>
      </c>
      <c r="BE76" s="55" t="str">
        <f t="shared" si="139"/>
        <v/>
      </c>
      <c r="BF76" s="55">
        <f t="shared" si="140"/>
        <v>176.08695652173913</v>
      </c>
      <c r="BG76" s="57">
        <f t="shared" si="141"/>
        <v>6.4197530864197536E-2</v>
      </c>
      <c r="BH76" s="55" t="str">
        <f t="shared" si="142"/>
        <v/>
      </c>
      <c r="BI76" s="55" t="str">
        <f t="shared" si="143"/>
        <v/>
      </c>
      <c r="BJ76" s="55" t="str">
        <f t="shared" si="144"/>
        <v/>
      </c>
      <c r="BK76" s="57" t="str">
        <f t="shared" si="145"/>
        <v/>
      </c>
      <c r="BL76" s="55" t="str">
        <f t="shared" si="146"/>
        <v/>
      </c>
      <c r="BM76" s="55" t="str">
        <f t="shared" si="147"/>
        <v/>
      </c>
      <c r="BN76" s="55" t="str">
        <f t="shared" si="148"/>
        <v/>
      </c>
      <c r="BO76" s="57" t="str">
        <f t="shared" si="149"/>
        <v/>
      </c>
      <c r="BP76" s="55" t="str">
        <f t="shared" si="150"/>
        <v/>
      </c>
      <c r="BQ76" s="55" t="str">
        <f t="shared" si="151"/>
        <v/>
      </c>
      <c r="BR76" s="55" t="str">
        <f t="shared" si="152"/>
        <v/>
      </c>
      <c r="BS76" s="57" t="str">
        <f t="shared" si="153"/>
        <v/>
      </c>
      <c r="BT76" s="55" t="str">
        <f t="shared" si="154"/>
        <v/>
      </c>
      <c r="BU76" s="55" t="str">
        <f t="shared" si="155"/>
        <v/>
      </c>
      <c r="BV76" s="55" t="str">
        <f t="shared" si="156"/>
        <v/>
      </c>
      <c r="BW76" s="57" t="str">
        <f t="shared" si="157"/>
        <v/>
      </c>
      <c r="BX76" s="55" t="str">
        <f t="shared" si="158"/>
        <v/>
      </c>
      <c r="BY76" s="55" t="str">
        <f t="shared" si="159"/>
        <v/>
      </c>
      <c r="BZ76" s="55" t="str">
        <f t="shared" si="160"/>
        <v/>
      </c>
      <c r="CA76" s="57" t="str">
        <f t="shared" si="161"/>
        <v/>
      </c>
      <c r="CB76" s="55">
        <f t="shared" si="162"/>
        <v>46.25</v>
      </c>
      <c r="CC76" s="55" t="str">
        <f t="shared" si="163"/>
        <v/>
      </c>
      <c r="CD76" s="55">
        <f t="shared" si="164"/>
        <v>359.58333333333331</v>
      </c>
      <c r="CE76" s="57">
        <f t="shared" si="165"/>
        <v>0.12862108922363849</v>
      </c>
      <c r="CF76" s="55">
        <f t="shared" si="166"/>
        <v>84.166666666666671</v>
      </c>
      <c r="CG76" s="55" t="str">
        <f t="shared" si="167"/>
        <v/>
      </c>
      <c r="CH76" s="55">
        <f t="shared" si="168"/>
        <v>443.75</v>
      </c>
      <c r="CI76" s="57">
        <f t="shared" si="169"/>
        <v>0.18967136150234742</v>
      </c>
      <c r="CJ76" s="55" t="str">
        <f t="shared" si="170"/>
        <v/>
      </c>
      <c r="CK76" s="55" t="str">
        <f t="shared" si="171"/>
        <v/>
      </c>
      <c r="CL76" s="55" t="str">
        <f t="shared" si="172"/>
        <v/>
      </c>
      <c r="CM76" s="57" t="str">
        <f t="shared" si="173"/>
        <v/>
      </c>
      <c r="CN76" s="55" t="str">
        <f t="shared" si="174"/>
        <v/>
      </c>
      <c r="CO76" s="55" t="str">
        <f t="shared" si="175"/>
        <v/>
      </c>
      <c r="CP76" s="55" t="str">
        <f t="shared" si="176"/>
        <v/>
      </c>
      <c r="CQ76" s="57" t="str">
        <f t="shared" si="177"/>
        <v/>
      </c>
    </row>
    <row r="77" spans="3:95" x14ac:dyDescent="0.25">
      <c r="C77" t="s">
        <v>48</v>
      </c>
      <c r="D77" s="2" t="s">
        <v>56</v>
      </c>
      <c r="E77" s="2" t="s">
        <v>26</v>
      </c>
      <c r="F77">
        <v>11.5</v>
      </c>
      <c r="G77" t="s">
        <v>51</v>
      </c>
      <c r="H77" s="27">
        <v>120839011</v>
      </c>
      <c r="I77" s="27">
        <v>121978961.2</v>
      </c>
      <c r="J77" s="27">
        <v>373541930.09320003</v>
      </c>
      <c r="K77" s="4">
        <v>180000</v>
      </c>
      <c r="L77" s="27">
        <v>168791097</v>
      </c>
      <c r="M77" s="27">
        <v>110213091</v>
      </c>
      <c r="N77" s="27">
        <v>522362401.5133</v>
      </c>
      <c r="O77" s="5">
        <v>180000</v>
      </c>
      <c r="P77" s="28"/>
      <c r="Q77" s="28"/>
      <c r="R77" s="28"/>
      <c r="T77" s="27">
        <v>111050386</v>
      </c>
      <c r="U77" s="27">
        <v>87408615</v>
      </c>
      <c r="V77" s="27">
        <v>485582541.42009997</v>
      </c>
      <c r="W77" s="7">
        <f t="shared" si="178"/>
        <v>190000</v>
      </c>
      <c r="X77" s="27">
        <v>136620606</v>
      </c>
      <c r="Y77" s="27">
        <v>74283368</v>
      </c>
      <c r="Z77" s="27">
        <v>419608699</v>
      </c>
      <c r="AA77" s="9">
        <f t="shared" si="179"/>
        <v>190000</v>
      </c>
      <c r="AB77" s="27">
        <v>111050386</v>
      </c>
      <c r="AC77" s="27">
        <v>87408615</v>
      </c>
      <c r="AD77" s="27">
        <v>414406653</v>
      </c>
      <c r="AE77" s="11">
        <f t="shared" si="180"/>
        <v>200000</v>
      </c>
      <c r="AF77" s="28"/>
      <c r="AG77" s="28"/>
      <c r="AH77" s="28"/>
      <c r="AI77" s="17">
        <f t="shared" si="181"/>
        <v>200000</v>
      </c>
      <c r="AJ77" s="27">
        <v>96140893</v>
      </c>
      <c r="AK77" s="27">
        <v>63147551.960000001</v>
      </c>
      <c r="AL77" s="27">
        <v>363714229.14999998</v>
      </c>
      <c r="AM77" s="13">
        <f t="shared" si="182"/>
        <v>200000</v>
      </c>
      <c r="AN77" s="27">
        <v>124497810</v>
      </c>
      <c r="AO77" s="27">
        <v>83410010</v>
      </c>
      <c r="AP77" s="27">
        <v>445482145.14999998</v>
      </c>
      <c r="AQ77" s="15">
        <f t="shared" si="183"/>
        <v>200000</v>
      </c>
      <c r="AR77" s="28"/>
      <c r="AS77" s="28"/>
      <c r="AT77" s="28"/>
      <c r="AU77" s="14">
        <f t="shared" si="184"/>
        <v>210000</v>
      </c>
      <c r="AV77" s="28"/>
      <c r="AW77" s="28"/>
      <c r="AX77" s="28"/>
      <c r="AY77" s="16">
        <f t="shared" si="185"/>
        <v>210000</v>
      </c>
      <c r="AZ77" s="55">
        <f t="shared" si="134"/>
        <v>671.32783888888889</v>
      </c>
      <c r="BA77" s="55">
        <f t="shared" si="135"/>
        <v>677.66089555555561</v>
      </c>
      <c r="BB77" s="55">
        <f t="shared" si="136"/>
        <v>2075.2329449622225</v>
      </c>
      <c r="BC77" s="57">
        <f t="shared" si="137"/>
        <v>0.32349517220155238</v>
      </c>
      <c r="BD77" s="55">
        <f t="shared" si="138"/>
        <v>937.72831666666661</v>
      </c>
      <c r="BE77" s="55">
        <f t="shared" si="139"/>
        <v>612.29494999999997</v>
      </c>
      <c r="BF77" s="55">
        <f t="shared" si="140"/>
        <v>2902.0133417405555</v>
      </c>
      <c r="BG77" s="57">
        <f t="shared" si="141"/>
        <v>0.32313025690786124</v>
      </c>
      <c r="BH77" s="55" t="str">
        <f t="shared" si="142"/>
        <v/>
      </c>
      <c r="BI77" s="55" t="str">
        <f t="shared" si="143"/>
        <v/>
      </c>
      <c r="BJ77" s="55" t="str">
        <f t="shared" si="144"/>
        <v/>
      </c>
      <c r="BK77" s="57" t="str">
        <f t="shared" si="145"/>
        <v/>
      </c>
      <c r="BL77" s="55">
        <f t="shared" si="146"/>
        <v>584.47571578947372</v>
      </c>
      <c r="BM77" s="55">
        <f t="shared" si="147"/>
        <v>460.04534210526316</v>
      </c>
      <c r="BN77" s="55">
        <f t="shared" si="148"/>
        <v>2555.6975864215788</v>
      </c>
      <c r="BO77" s="57">
        <f t="shared" si="149"/>
        <v>0.22869517852769169</v>
      </c>
      <c r="BP77" s="55">
        <f t="shared" si="150"/>
        <v>719.05582105263159</v>
      </c>
      <c r="BQ77" s="55">
        <f t="shared" si="151"/>
        <v>390.9650947368421</v>
      </c>
      <c r="BR77" s="55">
        <f t="shared" si="152"/>
        <v>2208.4668368421053</v>
      </c>
      <c r="BS77" s="57">
        <f t="shared" si="153"/>
        <v>0.32559049973365783</v>
      </c>
      <c r="BT77" s="55">
        <f t="shared" si="154"/>
        <v>555.25193000000002</v>
      </c>
      <c r="BU77" s="55">
        <f t="shared" si="155"/>
        <v>437.04307499999999</v>
      </c>
      <c r="BV77" s="55">
        <f t="shared" si="156"/>
        <v>2072.033265</v>
      </c>
      <c r="BW77" s="57">
        <f t="shared" si="157"/>
        <v>0.26797442848968933</v>
      </c>
      <c r="BX77" s="55" t="str">
        <f t="shared" si="158"/>
        <v/>
      </c>
      <c r="BY77" s="55" t="str">
        <f t="shared" si="159"/>
        <v/>
      </c>
      <c r="BZ77" s="55" t="str">
        <f t="shared" si="160"/>
        <v/>
      </c>
      <c r="CA77" s="57" t="str">
        <f t="shared" si="161"/>
        <v/>
      </c>
      <c r="CB77" s="55">
        <f t="shared" si="162"/>
        <v>480.70446500000003</v>
      </c>
      <c r="CC77" s="55">
        <f t="shared" si="163"/>
        <v>315.73775979999999</v>
      </c>
      <c r="CD77" s="55">
        <f t="shared" si="164"/>
        <v>1818.5711457499999</v>
      </c>
      <c r="CE77" s="57">
        <f t="shared" si="165"/>
        <v>0.26433085454116334</v>
      </c>
      <c r="CF77" s="55">
        <f t="shared" si="166"/>
        <v>622.48905000000002</v>
      </c>
      <c r="CG77" s="55">
        <f t="shared" si="167"/>
        <v>417.05005</v>
      </c>
      <c r="CH77" s="55">
        <f t="shared" si="168"/>
        <v>2227.41072575</v>
      </c>
      <c r="CI77" s="57">
        <f t="shared" si="169"/>
        <v>0.27946756420076019</v>
      </c>
      <c r="CJ77" s="55" t="str">
        <f t="shared" si="170"/>
        <v/>
      </c>
      <c r="CK77" s="55" t="str">
        <f t="shared" si="171"/>
        <v/>
      </c>
      <c r="CL77" s="55" t="str">
        <f t="shared" si="172"/>
        <v/>
      </c>
      <c r="CM77" s="57" t="str">
        <f t="shared" si="173"/>
        <v/>
      </c>
      <c r="CN77" s="55" t="str">
        <f t="shared" si="174"/>
        <v/>
      </c>
      <c r="CO77" s="55" t="str">
        <f t="shared" si="175"/>
        <v/>
      </c>
      <c r="CP77" s="55" t="str">
        <f t="shared" si="176"/>
        <v/>
      </c>
      <c r="CQ77" s="57" t="str">
        <f t="shared" si="177"/>
        <v/>
      </c>
    </row>
    <row r="78" spans="3:95" x14ac:dyDescent="0.25">
      <c r="C78" t="s">
        <v>109</v>
      </c>
      <c r="D78" s="2" t="s">
        <v>216</v>
      </c>
      <c r="E78" s="2" t="s">
        <v>27</v>
      </c>
      <c r="F78">
        <v>0.1</v>
      </c>
      <c r="G78" t="s">
        <v>47</v>
      </c>
      <c r="H78" s="27">
        <v>265416</v>
      </c>
      <c r="I78" s="27">
        <v>19713138.48</v>
      </c>
      <c r="J78" s="27">
        <v>20454800.16</v>
      </c>
      <c r="K78" s="4">
        <v>33000</v>
      </c>
      <c r="L78" s="28"/>
      <c r="M78" s="28"/>
      <c r="N78" s="28" t="s">
        <v>243</v>
      </c>
      <c r="O78" s="5">
        <v>32000</v>
      </c>
      <c r="P78" s="28"/>
      <c r="Q78" s="28"/>
      <c r="R78" s="28"/>
      <c r="T78" s="28"/>
      <c r="U78" s="28"/>
      <c r="V78" s="28"/>
      <c r="W78" s="7">
        <f t="shared" si="178"/>
        <v>30000</v>
      </c>
      <c r="X78" s="27">
        <v>2080859</v>
      </c>
      <c r="Y78" s="27">
        <v>12973263.91</v>
      </c>
      <c r="Z78" s="27">
        <v>16357124.91</v>
      </c>
      <c r="AA78" s="9">
        <f t="shared" si="179"/>
        <v>30000</v>
      </c>
      <c r="AB78" s="27">
        <v>1983775</v>
      </c>
      <c r="AC78" s="27">
        <v>15415082</v>
      </c>
      <c r="AD78" s="27">
        <v>18815087</v>
      </c>
      <c r="AE78" s="11">
        <f t="shared" si="180"/>
        <v>29000</v>
      </c>
      <c r="AF78" s="28"/>
      <c r="AG78" s="28"/>
      <c r="AH78" s="28"/>
      <c r="AI78" s="17">
        <f t="shared" si="181"/>
        <v>29000</v>
      </c>
      <c r="AJ78" s="27">
        <v>1220560</v>
      </c>
      <c r="AK78" s="27">
        <v>16257127</v>
      </c>
      <c r="AL78" s="27">
        <v>18893917</v>
      </c>
      <c r="AM78" s="13">
        <f t="shared" si="182"/>
        <v>29000</v>
      </c>
      <c r="AN78" s="27">
        <v>1779040</v>
      </c>
      <c r="AO78" s="27">
        <v>16807400</v>
      </c>
      <c r="AP78" s="27">
        <v>20002670</v>
      </c>
      <c r="AQ78" s="15">
        <f t="shared" si="183"/>
        <v>29000</v>
      </c>
      <c r="AR78" s="27">
        <v>2335783</v>
      </c>
      <c r="AS78" s="27">
        <v>13423611.880000001</v>
      </c>
      <c r="AT78" s="27">
        <v>15759394.880000001</v>
      </c>
      <c r="AU78" s="14">
        <f t="shared" si="184"/>
        <v>29000</v>
      </c>
      <c r="AV78" s="27">
        <v>18430</v>
      </c>
      <c r="AW78" s="27">
        <v>97552.26</v>
      </c>
      <c r="AX78" s="27">
        <v>115982.26</v>
      </c>
      <c r="AY78" s="16">
        <f t="shared" si="185"/>
        <v>30000</v>
      </c>
      <c r="AZ78" s="55">
        <f t="shared" si="134"/>
        <v>8.0429090909090917</v>
      </c>
      <c r="BA78" s="55">
        <f t="shared" si="135"/>
        <v>597.36783272727268</v>
      </c>
      <c r="BB78" s="55">
        <f t="shared" si="136"/>
        <v>619.84242909090915</v>
      </c>
      <c r="BC78" s="57">
        <f t="shared" si="137"/>
        <v>1.2975731756061312E-2</v>
      </c>
      <c r="BD78" s="55" t="str">
        <f t="shared" si="138"/>
        <v/>
      </c>
      <c r="BE78" s="55" t="str">
        <f t="shared" si="139"/>
        <v/>
      </c>
      <c r="BF78" s="55" t="str">
        <f t="shared" si="140"/>
        <v/>
      </c>
      <c r="BG78" s="57" t="str">
        <f t="shared" si="141"/>
        <v/>
      </c>
      <c r="BH78" s="55" t="str">
        <f t="shared" si="142"/>
        <v/>
      </c>
      <c r="BI78" s="55" t="str">
        <f t="shared" si="143"/>
        <v/>
      </c>
      <c r="BJ78" s="55" t="str">
        <f t="shared" si="144"/>
        <v/>
      </c>
      <c r="BK78" s="57" t="str">
        <f t="shared" si="145"/>
        <v/>
      </c>
      <c r="BL78" s="55" t="str">
        <f t="shared" si="146"/>
        <v/>
      </c>
      <c r="BM78" s="55" t="str">
        <f t="shared" si="147"/>
        <v/>
      </c>
      <c r="BN78" s="55" t="str">
        <f t="shared" si="148"/>
        <v/>
      </c>
      <c r="BO78" s="57" t="str">
        <f t="shared" si="149"/>
        <v/>
      </c>
      <c r="BP78" s="55">
        <f t="shared" si="150"/>
        <v>69.36196666666666</v>
      </c>
      <c r="BQ78" s="55">
        <f t="shared" si="151"/>
        <v>432.44213033333335</v>
      </c>
      <c r="BR78" s="55">
        <f t="shared" si="152"/>
        <v>545.23749699999996</v>
      </c>
      <c r="BS78" s="57">
        <f t="shared" si="153"/>
        <v>0.12721422691636095</v>
      </c>
      <c r="BT78" s="55">
        <f t="shared" si="154"/>
        <v>68.406034482758628</v>
      </c>
      <c r="BU78" s="55">
        <f t="shared" si="155"/>
        <v>531.55455172413792</v>
      </c>
      <c r="BV78" s="55">
        <f t="shared" si="156"/>
        <v>648.79610344827586</v>
      </c>
      <c r="BW78" s="57">
        <f t="shared" si="157"/>
        <v>0.1054353349522115</v>
      </c>
      <c r="BX78" s="55" t="str">
        <f t="shared" si="158"/>
        <v/>
      </c>
      <c r="BY78" s="55" t="str">
        <f t="shared" si="159"/>
        <v/>
      </c>
      <c r="BZ78" s="55" t="str">
        <f t="shared" si="160"/>
        <v/>
      </c>
      <c r="CA78" s="57" t="str">
        <f t="shared" si="161"/>
        <v/>
      </c>
      <c r="CB78" s="55">
        <f t="shared" si="162"/>
        <v>42.088275862068969</v>
      </c>
      <c r="CC78" s="55">
        <f t="shared" si="163"/>
        <v>560.59058620689655</v>
      </c>
      <c r="CD78" s="55">
        <f t="shared" si="164"/>
        <v>651.51437931034479</v>
      </c>
      <c r="CE78" s="57">
        <f t="shared" si="165"/>
        <v>6.4600686030323942E-2</v>
      </c>
      <c r="CF78" s="55">
        <f t="shared" si="166"/>
        <v>61.346206896551728</v>
      </c>
      <c r="CG78" s="55">
        <f t="shared" si="167"/>
        <v>579.56551724137933</v>
      </c>
      <c r="CH78" s="55">
        <f t="shared" si="168"/>
        <v>689.74724137931037</v>
      </c>
      <c r="CI78" s="57">
        <f t="shared" si="169"/>
        <v>8.894012649311317E-2</v>
      </c>
      <c r="CJ78" s="55">
        <f t="shared" si="170"/>
        <v>80.54424137931035</v>
      </c>
      <c r="CK78" s="55">
        <f t="shared" si="171"/>
        <v>462.88316827586209</v>
      </c>
      <c r="CL78" s="55">
        <f t="shared" si="172"/>
        <v>543.42740965517248</v>
      </c>
      <c r="CM78" s="57">
        <f t="shared" si="173"/>
        <v>0.14821527208283267</v>
      </c>
      <c r="CN78" s="55">
        <f t="shared" si="174"/>
        <v>0.61433333333333329</v>
      </c>
      <c r="CO78" s="55">
        <f t="shared" si="175"/>
        <v>3.2517419999999997</v>
      </c>
      <c r="CP78" s="55">
        <f t="shared" si="176"/>
        <v>3.8660753333333333</v>
      </c>
      <c r="CQ78" s="57">
        <f t="shared" si="177"/>
        <v>0.1589036116385385</v>
      </c>
    </row>
    <row r="79" spans="3:95" x14ac:dyDescent="0.25">
      <c r="C79" t="s">
        <v>84</v>
      </c>
      <c r="D79" s="2" t="s">
        <v>182</v>
      </c>
      <c r="E79" s="2" t="s">
        <v>181</v>
      </c>
      <c r="F79">
        <v>0.2</v>
      </c>
      <c r="G79" t="s">
        <v>47</v>
      </c>
      <c r="H79" s="28">
        <v>6300000</v>
      </c>
      <c r="I79" s="28">
        <v>8600000</v>
      </c>
      <c r="J79" s="28">
        <v>14900000</v>
      </c>
      <c r="K79" s="4">
        <v>7800</v>
      </c>
      <c r="L79" s="28">
        <v>9700000</v>
      </c>
      <c r="M79" s="28">
        <v>14100000</v>
      </c>
      <c r="N79" s="28">
        <v>23800000</v>
      </c>
      <c r="O79" s="5">
        <v>8000</v>
      </c>
      <c r="P79" s="28"/>
      <c r="Q79" s="28"/>
      <c r="R79" s="28"/>
      <c r="T79" s="28"/>
      <c r="U79" s="28"/>
      <c r="V79" s="28"/>
      <c r="W79" s="7">
        <f t="shared" si="178"/>
        <v>8400</v>
      </c>
      <c r="X79" s="28"/>
      <c r="Y79" s="28"/>
      <c r="Z79" s="28"/>
      <c r="AA79" s="9">
        <f t="shared" si="179"/>
        <v>8600</v>
      </c>
      <c r="AB79" s="28"/>
      <c r="AC79" s="28"/>
      <c r="AD79" s="28"/>
      <c r="AE79" s="11">
        <f t="shared" si="180"/>
        <v>8800</v>
      </c>
      <c r="AF79" s="28"/>
      <c r="AG79" s="28"/>
      <c r="AH79" s="28"/>
      <c r="AI79" s="17">
        <f t="shared" si="181"/>
        <v>8900</v>
      </c>
      <c r="AJ79" s="28"/>
      <c r="AK79" s="28"/>
      <c r="AL79" s="28"/>
      <c r="AM79" s="13">
        <f t="shared" si="182"/>
        <v>9100</v>
      </c>
      <c r="AN79" s="28"/>
      <c r="AO79" s="28"/>
      <c r="AP79" s="28"/>
      <c r="AQ79" s="15">
        <f t="shared" si="183"/>
        <v>9300</v>
      </c>
      <c r="AR79" s="28"/>
      <c r="AS79" s="28"/>
      <c r="AT79" s="28"/>
      <c r="AU79" s="14">
        <f t="shared" si="184"/>
        <v>9400</v>
      </c>
      <c r="AV79" s="28"/>
      <c r="AW79" s="28"/>
      <c r="AX79" s="28"/>
      <c r="AY79" s="16">
        <f t="shared" si="185"/>
        <v>9600</v>
      </c>
      <c r="AZ79" s="55">
        <f t="shared" si="134"/>
        <v>807.69230769230774</v>
      </c>
      <c r="BA79" s="55">
        <f t="shared" si="135"/>
        <v>1102.5641025641025</v>
      </c>
      <c r="BB79" s="55">
        <f t="shared" si="136"/>
        <v>1910.2564102564102</v>
      </c>
      <c r="BC79" s="57">
        <f t="shared" si="137"/>
        <v>0.42281879194630878</v>
      </c>
      <c r="BD79" s="55">
        <f t="shared" si="138"/>
        <v>1212.5</v>
      </c>
      <c r="BE79" s="55">
        <f t="shared" si="139"/>
        <v>1762.5</v>
      </c>
      <c r="BF79" s="55">
        <f t="shared" si="140"/>
        <v>2975</v>
      </c>
      <c r="BG79" s="57">
        <f t="shared" si="141"/>
        <v>0.40756302521008403</v>
      </c>
      <c r="BH79" s="55" t="str">
        <f t="shared" si="142"/>
        <v/>
      </c>
      <c r="BI79" s="55" t="str">
        <f t="shared" si="143"/>
        <v/>
      </c>
      <c r="BJ79" s="55" t="str">
        <f t="shared" si="144"/>
        <v/>
      </c>
      <c r="BK79" s="57" t="str">
        <f t="shared" si="145"/>
        <v/>
      </c>
      <c r="BL79" s="55" t="str">
        <f t="shared" si="146"/>
        <v/>
      </c>
      <c r="BM79" s="55" t="str">
        <f t="shared" si="147"/>
        <v/>
      </c>
      <c r="BN79" s="55" t="str">
        <f t="shared" si="148"/>
        <v/>
      </c>
      <c r="BO79" s="57" t="str">
        <f t="shared" si="149"/>
        <v/>
      </c>
      <c r="BP79" s="55" t="str">
        <f t="shared" si="150"/>
        <v/>
      </c>
      <c r="BQ79" s="55" t="str">
        <f t="shared" si="151"/>
        <v/>
      </c>
      <c r="BR79" s="55" t="str">
        <f t="shared" si="152"/>
        <v/>
      </c>
      <c r="BS79" s="57" t="str">
        <f t="shared" si="153"/>
        <v/>
      </c>
      <c r="BT79" s="55" t="str">
        <f t="shared" si="154"/>
        <v/>
      </c>
      <c r="BU79" s="55" t="str">
        <f t="shared" si="155"/>
        <v/>
      </c>
      <c r="BV79" s="55" t="str">
        <f t="shared" si="156"/>
        <v/>
      </c>
      <c r="BW79" s="57" t="str">
        <f t="shared" si="157"/>
        <v/>
      </c>
      <c r="BX79" s="55" t="str">
        <f t="shared" si="158"/>
        <v/>
      </c>
      <c r="BY79" s="55" t="str">
        <f t="shared" si="159"/>
        <v/>
      </c>
      <c r="BZ79" s="55" t="str">
        <f t="shared" si="160"/>
        <v/>
      </c>
      <c r="CA79" s="57" t="str">
        <f t="shared" si="161"/>
        <v/>
      </c>
      <c r="CB79" s="55" t="str">
        <f t="shared" si="162"/>
        <v/>
      </c>
      <c r="CC79" s="55" t="str">
        <f t="shared" si="163"/>
        <v/>
      </c>
      <c r="CD79" s="55" t="str">
        <f t="shared" si="164"/>
        <v/>
      </c>
      <c r="CE79" s="57" t="str">
        <f t="shared" si="165"/>
        <v/>
      </c>
      <c r="CF79" s="55" t="str">
        <f t="shared" si="166"/>
        <v/>
      </c>
      <c r="CG79" s="55" t="str">
        <f t="shared" si="167"/>
        <v/>
      </c>
      <c r="CH79" s="55" t="str">
        <f t="shared" si="168"/>
        <v/>
      </c>
      <c r="CI79" s="57" t="str">
        <f t="shared" si="169"/>
        <v/>
      </c>
      <c r="CJ79" s="55" t="str">
        <f t="shared" si="170"/>
        <v/>
      </c>
      <c r="CK79" s="55" t="str">
        <f t="shared" si="171"/>
        <v/>
      </c>
      <c r="CL79" s="55" t="str">
        <f t="shared" si="172"/>
        <v/>
      </c>
      <c r="CM79" s="57" t="str">
        <f t="shared" si="173"/>
        <v/>
      </c>
      <c r="CN79" s="55" t="str">
        <f t="shared" si="174"/>
        <v/>
      </c>
      <c r="CO79" s="55" t="str">
        <f t="shared" si="175"/>
        <v/>
      </c>
      <c r="CP79" s="55" t="str">
        <f t="shared" si="176"/>
        <v/>
      </c>
      <c r="CQ79" s="57" t="str">
        <f t="shared" si="177"/>
        <v/>
      </c>
    </row>
    <row r="80" spans="3:95" x14ac:dyDescent="0.25">
      <c r="C80" t="s">
        <v>48</v>
      </c>
      <c r="D80" s="2" t="s">
        <v>184</v>
      </c>
      <c r="E80" s="2" t="s">
        <v>183</v>
      </c>
      <c r="F80">
        <v>0.2</v>
      </c>
      <c r="G80" t="s">
        <v>55</v>
      </c>
      <c r="H80" s="27">
        <v>92356</v>
      </c>
      <c r="I80" s="27">
        <v>9988335.8690000009</v>
      </c>
      <c r="J80" s="27">
        <v>10080691.869000001</v>
      </c>
      <c r="K80" s="4">
        <v>38000</v>
      </c>
      <c r="L80" s="27">
        <v>69420</v>
      </c>
      <c r="M80" s="27">
        <v>14111144.6</v>
      </c>
      <c r="N80" s="27">
        <v>14180564.6</v>
      </c>
      <c r="O80" s="5">
        <v>37000</v>
      </c>
      <c r="P80" s="27">
        <v>424986</v>
      </c>
      <c r="Q80" s="27">
        <v>13635812.43</v>
      </c>
      <c r="R80" s="27">
        <v>14617433.41</v>
      </c>
      <c r="S80" s="6">
        <v>36000</v>
      </c>
      <c r="T80" s="27">
        <v>4786972</v>
      </c>
      <c r="U80" s="27">
        <v>10760853.779999999</v>
      </c>
      <c r="V80" s="27">
        <v>16094799.874700001</v>
      </c>
      <c r="W80" s="7">
        <f t="shared" si="178"/>
        <v>36000</v>
      </c>
      <c r="X80" s="27">
        <v>3935866</v>
      </c>
      <c r="Y80" s="27">
        <v>9563538.3430000003</v>
      </c>
      <c r="Z80" s="27">
        <v>13575588.907</v>
      </c>
      <c r="AA80" s="9">
        <f t="shared" si="179"/>
        <v>36000</v>
      </c>
      <c r="AB80" s="27">
        <v>4322818</v>
      </c>
      <c r="AC80" s="27">
        <v>6570916.6749999998</v>
      </c>
      <c r="AD80" s="27">
        <v>10899296.803981001</v>
      </c>
      <c r="AE80" s="11">
        <f t="shared" si="180"/>
        <v>35000</v>
      </c>
      <c r="AF80" s="27">
        <v>8031919</v>
      </c>
      <c r="AG80" s="27">
        <v>6356658.7230000002</v>
      </c>
      <c r="AH80" s="27">
        <v>14391198.400994999</v>
      </c>
      <c r="AI80" s="17">
        <f t="shared" si="181"/>
        <v>35000</v>
      </c>
      <c r="AJ80" s="27">
        <v>7570715</v>
      </c>
      <c r="AK80" s="27">
        <v>11185589.439999999</v>
      </c>
      <c r="AL80" s="27">
        <v>18756304.440000001</v>
      </c>
      <c r="AM80" s="13">
        <f t="shared" si="182"/>
        <v>34000</v>
      </c>
      <c r="AN80" s="27">
        <v>245636</v>
      </c>
      <c r="AO80" s="27">
        <v>31970950.390000001</v>
      </c>
      <c r="AP80" s="27">
        <v>32216586.390000001</v>
      </c>
      <c r="AQ80" s="15">
        <f t="shared" si="183"/>
        <v>34000</v>
      </c>
      <c r="AR80" s="28"/>
      <c r="AS80" s="28"/>
      <c r="AT80" s="28"/>
      <c r="AU80" s="14">
        <f t="shared" si="184"/>
        <v>34000</v>
      </c>
      <c r="AV80" s="28"/>
      <c r="AW80" s="28"/>
      <c r="AX80" s="28"/>
      <c r="AY80" s="16">
        <f t="shared" si="185"/>
        <v>33000</v>
      </c>
      <c r="AZ80" s="55">
        <f t="shared" si="134"/>
        <v>2.430421052631579</v>
      </c>
      <c r="BA80" s="55">
        <f t="shared" si="135"/>
        <v>262.85094392105265</v>
      </c>
      <c r="BB80" s="55">
        <f t="shared" si="136"/>
        <v>265.28136497368422</v>
      </c>
      <c r="BC80" s="57">
        <f t="shared" si="137"/>
        <v>9.1616727502615031E-3</v>
      </c>
      <c r="BD80" s="55">
        <f t="shared" si="138"/>
        <v>1.8762162162162161</v>
      </c>
      <c r="BE80" s="55">
        <f t="shared" si="139"/>
        <v>381.38228648648646</v>
      </c>
      <c r="BF80" s="55">
        <f t="shared" si="140"/>
        <v>383.25850270270269</v>
      </c>
      <c r="BG80" s="57">
        <f t="shared" si="141"/>
        <v>4.8954327248718994E-3</v>
      </c>
      <c r="BH80" s="55">
        <f t="shared" si="142"/>
        <v>11.805166666666667</v>
      </c>
      <c r="BI80" s="55">
        <f t="shared" si="143"/>
        <v>378.77256749999998</v>
      </c>
      <c r="BJ80" s="55">
        <f t="shared" si="144"/>
        <v>406.03981694444445</v>
      </c>
      <c r="BK80" s="57">
        <f t="shared" si="145"/>
        <v>2.907391387254488E-2</v>
      </c>
      <c r="BL80" s="55">
        <f t="shared" si="146"/>
        <v>132.97144444444444</v>
      </c>
      <c r="BM80" s="55">
        <f t="shared" si="147"/>
        <v>298.91260499999999</v>
      </c>
      <c r="BN80" s="55">
        <f t="shared" si="148"/>
        <v>447.07777429722222</v>
      </c>
      <c r="BO80" s="57">
        <f t="shared" si="149"/>
        <v>0.297423517985136</v>
      </c>
      <c r="BP80" s="55">
        <f t="shared" si="150"/>
        <v>109.32961111111111</v>
      </c>
      <c r="BQ80" s="55">
        <f t="shared" si="151"/>
        <v>265.65384286111112</v>
      </c>
      <c r="BR80" s="55">
        <f t="shared" si="152"/>
        <v>377.09969186111113</v>
      </c>
      <c r="BS80" s="57">
        <f t="shared" si="153"/>
        <v>0.28992230296326543</v>
      </c>
      <c r="BT80" s="55">
        <f t="shared" si="154"/>
        <v>123.50908571428572</v>
      </c>
      <c r="BU80" s="55">
        <f t="shared" si="155"/>
        <v>187.74047642857141</v>
      </c>
      <c r="BV80" s="55">
        <f t="shared" si="156"/>
        <v>311.40848011374288</v>
      </c>
      <c r="BW80" s="57">
        <f t="shared" si="157"/>
        <v>0.39661439428102169</v>
      </c>
      <c r="BX80" s="55">
        <f t="shared" si="158"/>
        <v>229.48339999999999</v>
      </c>
      <c r="BY80" s="55">
        <f t="shared" si="159"/>
        <v>181.61882065714286</v>
      </c>
      <c r="BZ80" s="55">
        <f t="shared" si="160"/>
        <v>411.17709717128571</v>
      </c>
      <c r="CA80" s="57">
        <f t="shared" si="161"/>
        <v>0.55811328398090021</v>
      </c>
      <c r="CB80" s="55">
        <f t="shared" si="162"/>
        <v>222.66808823529411</v>
      </c>
      <c r="CC80" s="55">
        <f t="shared" si="163"/>
        <v>328.98792470588234</v>
      </c>
      <c r="CD80" s="55">
        <f t="shared" si="164"/>
        <v>551.65601294117653</v>
      </c>
      <c r="CE80" s="57">
        <f t="shared" si="165"/>
        <v>0.40363574947389791</v>
      </c>
      <c r="CF80" s="55">
        <f t="shared" si="166"/>
        <v>7.2245882352941173</v>
      </c>
      <c r="CG80" s="55">
        <f t="shared" si="167"/>
        <v>940.32207029411768</v>
      </c>
      <c r="CH80" s="55">
        <f t="shared" si="168"/>
        <v>947.54665852941173</v>
      </c>
      <c r="CI80" s="57">
        <f t="shared" si="169"/>
        <v>7.6245197745793821E-3</v>
      </c>
      <c r="CJ80" s="55" t="str">
        <f t="shared" si="170"/>
        <v/>
      </c>
      <c r="CK80" s="55" t="str">
        <f t="shared" si="171"/>
        <v/>
      </c>
      <c r="CL80" s="55" t="str">
        <f t="shared" si="172"/>
        <v/>
      </c>
      <c r="CM80" s="57" t="str">
        <f t="shared" si="173"/>
        <v/>
      </c>
      <c r="CN80" s="55" t="str">
        <f t="shared" si="174"/>
        <v/>
      </c>
      <c r="CO80" s="55" t="str">
        <f t="shared" si="175"/>
        <v/>
      </c>
      <c r="CP80" s="55" t="str">
        <f t="shared" si="176"/>
        <v/>
      </c>
      <c r="CQ80" s="57" t="str">
        <f t="shared" si="177"/>
        <v/>
      </c>
    </row>
    <row r="81" spans="3:95" x14ac:dyDescent="0.25">
      <c r="C81" t="s">
        <v>48</v>
      </c>
      <c r="D81" s="2" t="s">
        <v>95</v>
      </c>
      <c r="E81" s="2" t="s">
        <v>28</v>
      </c>
      <c r="F81">
        <v>1.3</v>
      </c>
      <c r="G81" t="s">
        <v>47</v>
      </c>
      <c r="H81" s="27">
        <v>97790519</v>
      </c>
      <c r="I81" s="27">
        <v>317218608</v>
      </c>
      <c r="J81" s="27">
        <v>415287430</v>
      </c>
      <c r="K81" s="4">
        <v>1300000</v>
      </c>
      <c r="L81" s="27">
        <v>125139587</v>
      </c>
      <c r="M81" s="27">
        <v>370927337</v>
      </c>
      <c r="N81" s="27">
        <v>496917471</v>
      </c>
      <c r="O81" s="5">
        <v>1400000</v>
      </c>
      <c r="P81" s="27">
        <v>88875936</v>
      </c>
      <c r="Q81" s="27">
        <v>409348953</v>
      </c>
      <c r="R81" s="27">
        <v>499432729</v>
      </c>
      <c r="S81" s="6">
        <v>1400000</v>
      </c>
      <c r="T81" s="27">
        <v>122964880</v>
      </c>
      <c r="U81" s="27">
        <v>442069265</v>
      </c>
      <c r="V81" s="27">
        <v>574310062</v>
      </c>
      <c r="W81" s="7">
        <f t="shared" si="178"/>
        <v>1400000</v>
      </c>
      <c r="X81" s="28"/>
      <c r="Y81" s="28"/>
      <c r="Z81" s="28"/>
      <c r="AA81" s="9">
        <f t="shared" si="179"/>
        <v>1500000</v>
      </c>
      <c r="AB81" s="28"/>
      <c r="AC81" s="28"/>
      <c r="AD81" s="28"/>
      <c r="AE81" s="11">
        <f t="shared" si="180"/>
        <v>1500000</v>
      </c>
      <c r="AF81" s="27">
        <v>73299197</v>
      </c>
      <c r="AG81" s="27">
        <v>427677071</v>
      </c>
      <c r="AH81" s="27">
        <v>501736462</v>
      </c>
      <c r="AI81" s="17">
        <f t="shared" si="181"/>
        <v>1600000</v>
      </c>
      <c r="AJ81" s="27">
        <v>79543467</v>
      </c>
      <c r="AK81" s="27">
        <v>471936347</v>
      </c>
      <c r="AL81" s="27">
        <v>553039154</v>
      </c>
      <c r="AM81" s="13">
        <f t="shared" si="182"/>
        <v>1600000</v>
      </c>
      <c r="AN81" s="27">
        <v>66045257</v>
      </c>
      <c r="AO81" s="27">
        <v>491314744</v>
      </c>
      <c r="AP81" s="27">
        <v>560296399</v>
      </c>
      <c r="AQ81" s="15">
        <f t="shared" si="183"/>
        <v>1700000</v>
      </c>
      <c r="AR81" s="27">
        <v>91477781</v>
      </c>
      <c r="AS81" s="27">
        <v>440696444</v>
      </c>
      <c r="AT81" s="27">
        <v>532371498</v>
      </c>
      <c r="AU81" s="14">
        <f t="shared" si="184"/>
        <v>1700000</v>
      </c>
      <c r="AV81" s="28"/>
      <c r="AW81" s="28"/>
      <c r="AX81" s="28"/>
      <c r="AY81" s="16">
        <f t="shared" si="185"/>
        <v>1800000</v>
      </c>
      <c r="AZ81" s="55">
        <f t="shared" si="134"/>
        <v>75.22347615384615</v>
      </c>
      <c r="BA81" s="55">
        <f t="shared" si="135"/>
        <v>244.01431384615384</v>
      </c>
      <c r="BB81" s="55">
        <f t="shared" si="136"/>
        <v>319.4518692307692</v>
      </c>
      <c r="BC81" s="57">
        <f t="shared" si="137"/>
        <v>0.23547671308038387</v>
      </c>
      <c r="BD81" s="55">
        <f t="shared" si="138"/>
        <v>89.385419285714292</v>
      </c>
      <c r="BE81" s="55">
        <f t="shared" si="139"/>
        <v>264.94809785714284</v>
      </c>
      <c r="BF81" s="55">
        <f t="shared" si="140"/>
        <v>354.94105071428572</v>
      </c>
      <c r="BG81" s="57">
        <f t="shared" si="141"/>
        <v>0.25183173122926888</v>
      </c>
      <c r="BH81" s="55">
        <f t="shared" si="142"/>
        <v>63.482811428571431</v>
      </c>
      <c r="BI81" s="55">
        <f t="shared" si="143"/>
        <v>292.3921092857143</v>
      </c>
      <c r="BJ81" s="55">
        <f t="shared" si="144"/>
        <v>356.73766357142858</v>
      </c>
      <c r="BK81" s="57">
        <f t="shared" si="145"/>
        <v>0.17795376802388135</v>
      </c>
      <c r="BL81" s="55">
        <f t="shared" si="146"/>
        <v>87.832057142857138</v>
      </c>
      <c r="BM81" s="55">
        <f t="shared" si="147"/>
        <v>315.7637607142857</v>
      </c>
      <c r="BN81" s="55">
        <f t="shared" si="148"/>
        <v>410.22147285714289</v>
      </c>
      <c r="BO81" s="57">
        <f t="shared" si="149"/>
        <v>0.2141088727782032</v>
      </c>
      <c r="BP81" s="55" t="str">
        <f t="shared" si="150"/>
        <v/>
      </c>
      <c r="BQ81" s="55" t="str">
        <f t="shared" si="151"/>
        <v/>
      </c>
      <c r="BR81" s="55" t="str">
        <f t="shared" si="152"/>
        <v/>
      </c>
      <c r="BS81" s="57" t="str">
        <f t="shared" si="153"/>
        <v/>
      </c>
      <c r="BT81" s="55" t="str">
        <f t="shared" si="154"/>
        <v/>
      </c>
      <c r="BU81" s="55" t="str">
        <f t="shared" si="155"/>
        <v/>
      </c>
      <c r="BV81" s="55" t="str">
        <f t="shared" si="156"/>
        <v/>
      </c>
      <c r="BW81" s="57" t="str">
        <f t="shared" si="157"/>
        <v/>
      </c>
      <c r="BX81" s="55">
        <f t="shared" si="158"/>
        <v>45.811998125000002</v>
      </c>
      <c r="BY81" s="55">
        <f t="shared" si="159"/>
        <v>267.29816937499999</v>
      </c>
      <c r="BZ81" s="55">
        <f t="shared" si="160"/>
        <v>313.58528875000002</v>
      </c>
      <c r="CA81" s="57">
        <f t="shared" si="161"/>
        <v>0.1460910309524206</v>
      </c>
      <c r="CB81" s="55">
        <f t="shared" si="162"/>
        <v>49.714666874999999</v>
      </c>
      <c r="CC81" s="55">
        <f t="shared" si="163"/>
        <v>294.96021687500001</v>
      </c>
      <c r="CD81" s="55">
        <f t="shared" si="164"/>
        <v>345.64947124999998</v>
      </c>
      <c r="CE81" s="57">
        <f t="shared" si="165"/>
        <v>0.14382972059876975</v>
      </c>
      <c r="CF81" s="55">
        <f t="shared" si="166"/>
        <v>38.85015117647059</v>
      </c>
      <c r="CG81" s="55">
        <f t="shared" si="167"/>
        <v>289.00867294117648</v>
      </c>
      <c r="CH81" s="55">
        <f t="shared" si="168"/>
        <v>329.5861170588235</v>
      </c>
      <c r="CI81" s="57">
        <f t="shared" si="169"/>
        <v>0.11787556928417812</v>
      </c>
      <c r="CJ81" s="55">
        <f t="shared" si="170"/>
        <v>53.810459411764704</v>
      </c>
      <c r="CK81" s="55">
        <f t="shared" si="171"/>
        <v>259.23320235294119</v>
      </c>
      <c r="CL81" s="55">
        <f t="shared" si="172"/>
        <v>313.15970470588235</v>
      </c>
      <c r="CM81" s="57">
        <f t="shared" si="173"/>
        <v>0.17183072599427551</v>
      </c>
      <c r="CN81" s="55" t="str">
        <f t="shared" si="174"/>
        <v/>
      </c>
      <c r="CO81" s="55" t="str">
        <f t="shared" si="175"/>
        <v/>
      </c>
      <c r="CP81" s="55" t="str">
        <f t="shared" si="176"/>
        <v/>
      </c>
      <c r="CQ81" s="57" t="str">
        <f t="shared" si="177"/>
        <v/>
      </c>
    </row>
    <row r="82" spans="3:95" x14ac:dyDescent="0.25">
      <c r="C82" t="s">
        <v>120</v>
      </c>
      <c r="D82" s="2" t="s">
        <v>218</v>
      </c>
      <c r="E82" s="2" t="s">
        <v>217</v>
      </c>
      <c r="F82">
        <v>0.1</v>
      </c>
      <c r="G82" t="s">
        <v>103</v>
      </c>
      <c r="H82" s="27">
        <v>621234</v>
      </c>
      <c r="I82" s="27">
        <v>190537</v>
      </c>
      <c r="J82" s="27">
        <v>811771</v>
      </c>
      <c r="K82" s="4">
        <v>1800</v>
      </c>
      <c r="L82" s="28" t="s">
        <v>243</v>
      </c>
      <c r="M82" s="28"/>
      <c r="N82" s="28" t="s">
        <v>243</v>
      </c>
      <c r="O82" s="5">
        <v>1800</v>
      </c>
      <c r="P82" s="27">
        <v>4528882</v>
      </c>
      <c r="Q82" s="27">
        <v>175040.269</v>
      </c>
      <c r="R82" s="27">
        <v>4703922.2690000003</v>
      </c>
      <c r="S82" s="6">
        <v>1900</v>
      </c>
      <c r="T82" s="27">
        <v>5318814</v>
      </c>
      <c r="U82" s="27">
        <v>103261</v>
      </c>
      <c r="V82" s="27">
        <v>5422075</v>
      </c>
      <c r="W82" s="7">
        <f t="shared" si="178"/>
        <v>1900</v>
      </c>
      <c r="X82" s="27">
        <v>3833134</v>
      </c>
      <c r="Y82" s="27">
        <v>57000</v>
      </c>
      <c r="Z82" s="27">
        <v>3890134</v>
      </c>
      <c r="AA82" s="9">
        <f t="shared" si="179"/>
        <v>2000</v>
      </c>
      <c r="AB82" s="27">
        <v>4313471</v>
      </c>
      <c r="AC82" s="27">
        <v>11390</v>
      </c>
      <c r="AD82" s="27">
        <v>4324861</v>
      </c>
      <c r="AE82" s="11">
        <f t="shared" si="180"/>
        <v>2100</v>
      </c>
      <c r="AF82" s="28"/>
      <c r="AG82" s="28"/>
      <c r="AH82" s="28"/>
      <c r="AI82" s="17">
        <f t="shared" si="181"/>
        <v>2100</v>
      </c>
      <c r="AJ82" s="28"/>
      <c r="AK82" s="28"/>
      <c r="AL82" s="28"/>
      <c r="AM82" s="13">
        <f t="shared" si="182"/>
        <v>2200</v>
      </c>
      <c r="AN82" s="28"/>
      <c r="AO82" s="28"/>
      <c r="AP82" s="28"/>
      <c r="AQ82" s="15">
        <f t="shared" si="183"/>
        <v>2300</v>
      </c>
      <c r="AR82" s="28"/>
      <c r="AS82" s="28"/>
      <c r="AT82" s="28"/>
      <c r="AU82" s="14">
        <f t="shared" si="184"/>
        <v>2400</v>
      </c>
      <c r="AV82" s="28"/>
      <c r="AW82" s="28"/>
      <c r="AX82" s="28"/>
      <c r="AY82" s="16">
        <f t="shared" si="185"/>
        <v>2500</v>
      </c>
      <c r="AZ82" s="55">
        <f t="shared" si="134"/>
        <v>345.13</v>
      </c>
      <c r="BA82" s="55">
        <f t="shared" si="135"/>
        <v>105.85388888888889</v>
      </c>
      <c r="BB82" s="55">
        <f t="shared" si="136"/>
        <v>450.98388888888888</v>
      </c>
      <c r="BC82" s="57">
        <f t="shared" si="137"/>
        <v>0.76528232715876765</v>
      </c>
      <c r="BD82" s="55" t="str">
        <f t="shared" si="138"/>
        <v/>
      </c>
      <c r="BE82" s="55" t="str">
        <f t="shared" si="139"/>
        <v/>
      </c>
      <c r="BF82" s="55" t="str">
        <f t="shared" si="140"/>
        <v/>
      </c>
      <c r="BG82" s="57" t="str">
        <f t="shared" si="141"/>
        <v/>
      </c>
      <c r="BH82" s="55">
        <f t="shared" si="142"/>
        <v>2383.6221052631581</v>
      </c>
      <c r="BI82" s="55">
        <f t="shared" si="143"/>
        <v>92.126457368421057</v>
      </c>
      <c r="BJ82" s="55">
        <f t="shared" si="144"/>
        <v>2475.7485626315793</v>
      </c>
      <c r="BK82" s="57">
        <f t="shared" si="145"/>
        <v>0.96278844356048177</v>
      </c>
      <c r="BL82" s="55">
        <f t="shared" si="146"/>
        <v>2799.3757894736841</v>
      </c>
      <c r="BM82" s="55">
        <f t="shared" si="147"/>
        <v>54.347894736842107</v>
      </c>
      <c r="BN82" s="55">
        <f t="shared" si="148"/>
        <v>2853.7236842105262</v>
      </c>
      <c r="BO82" s="57">
        <f t="shared" si="149"/>
        <v>0.98095544602389306</v>
      </c>
      <c r="BP82" s="55">
        <f t="shared" si="150"/>
        <v>1916.567</v>
      </c>
      <c r="BQ82" s="55">
        <f t="shared" si="151"/>
        <v>28.5</v>
      </c>
      <c r="BR82" s="55">
        <f t="shared" si="152"/>
        <v>1945.067</v>
      </c>
      <c r="BS82" s="57">
        <f t="shared" si="153"/>
        <v>0.98534754843920547</v>
      </c>
      <c r="BT82" s="55">
        <f t="shared" si="154"/>
        <v>2054.0338095238094</v>
      </c>
      <c r="BU82" s="55">
        <f t="shared" si="155"/>
        <v>5.4238095238095241</v>
      </c>
      <c r="BV82" s="55">
        <f t="shared" si="156"/>
        <v>2059.4576190476191</v>
      </c>
      <c r="BW82" s="57">
        <f t="shared" si="157"/>
        <v>0.99736638934754196</v>
      </c>
      <c r="BX82" s="55" t="str">
        <f t="shared" si="158"/>
        <v/>
      </c>
      <c r="BY82" s="55" t="str">
        <f t="shared" si="159"/>
        <v/>
      </c>
      <c r="BZ82" s="55" t="str">
        <f t="shared" si="160"/>
        <v/>
      </c>
      <c r="CA82" s="57" t="str">
        <f t="shared" si="161"/>
        <v/>
      </c>
      <c r="CB82" s="55" t="str">
        <f t="shared" si="162"/>
        <v/>
      </c>
      <c r="CC82" s="55" t="str">
        <f t="shared" si="163"/>
        <v/>
      </c>
      <c r="CD82" s="55" t="str">
        <f t="shared" si="164"/>
        <v/>
      </c>
      <c r="CE82" s="57" t="str">
        <f t="shared" si="165"/>
        <v/>
      </c>
      <c r="CF82" s="55" t="str">
        <f t="shared" si="166"/>
        <v/>
      </c>
      <c r="CG82" s="55" t="str">
        <f t="shared" si="167"/>
        <v/>
      </c>
      <c r="CH82" s="55" t="str">
        <f t="shared" si="168"/>
        <v/>
      </c>
      <c r="CI82" s="57" t="str">
        <f t="shared" si="169"/>
        <v/>
      </c>
      <c r="CJ82" s="55" t="str">
        <f t="shared" si="170"/>
        <v/>
      </c>
      <c r="CK82" s="55" t="str">
        <f t="shared" si="171"/>
        <v/>
      </c>
      <c r="CL82" s="55" t="str">
        <f t="shared" si="172"/>
        <v/>
      </c>
      <c r="CM82" s="57" t="str">
        <f t="shared" si="173"/>
        <v/>
      </c>
      <c r="CN82" s="55" t="str">
        <f t="shared" si="174"/>
        <v/>
      </c>
      <c r="CO82" s="55" t="str">
        <f t="shared" si="175"/>
        <v/>
      </c>
      <c r="CP82" s="55" t="str">
        <f t="shared" si="176"/>
        <v/>
      </c>
      <c r="CQ82" s="57" t="str">
        <f t="shared" si="177"/>
        <v/>
      </c>
    </row>
    <row r="83" spans="3:95" x14ac:dyDescent="0.25">
      <c r="C83" t="s">
        <v>120</v>
      </c>
      <c r="D83" s="2" t="s">
        <v>220</v>
      </c>
      <c r="E83" s="2" t="s">
        <v>219</v>
      </c>
      <c r="F83">
        <v>0.1</v>
      </c>
      <c r="G83" t="s">
        <v>47</v>
      </c>
      <c r="H83" s="27">
        <v>5767308</v>
      </c>
      <c r="I83" s="27">
        <v>8261902.1799999997</v>
      </c>
      <c r="J83" s="27">
        <v>14064508.18</v>
      </c>
      <c r="K83" s="4">
        <v>57000</v>
      </c>
      <c r="L83" s="27">
        <v>4768321</v>
      </c>
      <c r="M83" s="27">
        <v>8163973.9639999997</v>
      </c>
      <c r="N83" s="27">
        <v>12951614.964</v>
      </c>
      <c r="O83" s="5">
        <v>68000</v>
      </c>
      <c r="P83" s="27">
        <v>3027839</v>
      </c>
      <c r="Q83" s="27">
        <v>2181907.9</v>
      </c>
      <c r="R83" s="27">
        <v>5209746.9000000004</v>
      </c>
      <c r="S83" s="6">
        <v>80000</v>
      </c>
      <c r="T83" s="27">
        <v>3457681</v>
      </c>
      <c r="U83" s="27">
        <v>6992470.3600000003</v>
      </c>
      <c r="V83" s="27">
        <v>10450151.359999999</v>
      </c>
      <c r="W83" s="7">
        <f t="shared" si="178"/>
        <v>92000</v>
      </c>
      <c r="X83" s="27">
        <v>3631968</v>
      </c>
      <c r="Y83" s="27">
        <v>6361662.0199999996</v>
      </c>
      <c r="Z83" s="27">
        <v>9993630.0199999996</v>
      </c>
      <c r="AA83" s="9">
        <f t="shared" si="179"/>
        <v>100000</v>
      </c>
      <c r="AB83" s="28"/>
      <c r="AC83" s="28"/>
      <c r="AD83" s="28"/>
      <c r="AE83" s="11">
        <f t="shared" si="180"/>
        <v>120000</v>
      </c>
      <c r="AF83" s="28"/>
      <c r="AG83" s="28"/>
      <c r="AH83" s="28"/>
      <c r="AI83" s="17">
        <f t="shared" si="181"/>
        <v>130000</v>
      </c>
      <c r="AJ83" s="28"/>
      <c r="AK83" s="28"/>
      <c r="AL83" s="28"/>
      <c r="AM83" s="13">
        <f t="shared" si="182"/>
        <v>140000</v>
      </c>
      <c r="AN83" s="28"/>
      <c r="AO83" s="28"/>
      <c r="AP83" s="28"/>
      <c r="AQ83" s="15">
        <f t="shared" si="183"/>
        <v>150000</v>
      </c>
      <c r="AR83" s="28"/>
      <c r="AS83" s="28"/>
      <c r="AT83" s="28"/>
      <c r="AU83" s="14">
        <f t="shared" si="184"/>
        <v>170000</v>
      </c>
      <c r="AV83" s="27">
        <v>1551621</v>
      </c>
      <c r="AW83" s="27">
        <v>1298823.23</v>
      </c>
      <c r="AX83" s="27">
        <v>8428830.0399999991</v>
      </c>
      <c r="AY83" s="16">
        <f t="shared" si="185"/>
        <v>190000</v>
      </c>
      <c r="AZ83" s="55">
        <f t="shared" si="134"/>
        <v>101.18084210526315</v>
      </c>
      <c r="BA83" s="55">
        <f t="shared" si="135"/>
        <v>144.94565228070175</v>
      </c>
      <c r="BB83" s="55">
        <f t="shared" si="136"/>
        <v>246.74575754385964</v>
      </c>
      <c r="BC83" s="57">
        <f t="shared" si="137"/>
        <v>0.41006112166803121</v>
      </c>
      <c r="BD83" s="55">
        <f t="shared" si="138"/>
        <v>70.122367647058823</v>
      </c>
      <c r="BE83" s="55">
        <f t="shared" si="139"/>
        <v>120.05844064705882</v>
      </c>
      <c r="BF83" s="55">
        <f t="shared" si="140"/>
        <v>190.46492594117646</v>
      </c>
      <c r="BG83" s="57">
        <f t="shared" si="141"/>
        <v>0.36816420293947216</v>
      </c>
      <c r="BH83" s="55">
        <f t="shared" si="142"/>
        <v>37.847987500000002</v>
      </c>
      <c r="BI83" s="55">
        <f t="shared" si="143"/>
        <v>27.273848749999999</v>
      </c>
      <c r="BJ83" s="55">
        <f t="shared" si="144"/>
        <v>65.121836250000001</v>
      </c>
      <c r="BK83" s="57">
        <f t="shared" si="145"/>
        <v>0.58118735096324936</v>
      </c>
      <c r="BL83" s="55">
        <f t="shared" si="146"/>
        <v>37.583489130434785</v>
      </c>
      <c r="BM83" s="55">
        <f t="shared" si="147"/>
        <v>76.005112608695654</v>
      </c>
      <c r="BN83" s="55">
        <f t="shared" si="148"/>
        <v>113.58860173913043</v>
      </c>
      <c r="BO83" s="57">
        <f t="shared" si="149"/>
        <v>0.33087377214792807</v>
      </c>
      <c r="BP83" s="55">
        <f t="shared" si="150"/>
        <v>36.319679999999998</v>
      </c>
      <c r="BQ83" s="55">
        <f t="shared" si="151"/>
        <v>63.616620199999993</v>
      </c>
      <c r="BR83" s="55">
        <f t="shared" si="152"/>
        <v>99.936300199999991</v>
      </c>
      <c r="BS83" s="57">
        <f t="shared" si="153"/>
        <v>0.36342830310221952</v>
      </c>
      <c r="BT83" s="55" t="str">
        <f t="shared" si="154"/>
        <v/>
      </c>
      <c r="BU83" s="55" t="str">
        <f t="shared" si="155"/>
        <v/>
      </c>
      <c r="BV83" s="55" t="str">
        <f t="shared" si="156"/>
        <v/>
      </c>
      <c r="BW83" s="57" t="str">
        <f t="shared" si="157"/>
        <v/>
      </c>
      <c r="BX83" s="55" t="str">
        <f t="shared" si="158"/>
        <v/>
      </c>
      <c r="BY83" s="55" t="str">
        <f t="shared" si="159"/>
        <v/>
      </c>
      <c r="BZ83" s="55" t="str">
        <f t="shared" si="160"/>
        <v/>
      </c>
      <c r="CA83" s="57" t="str">
        <f t="shared" si="161"/>
        <v/>
      </c>
      <c r="CB83" s="55" t="str">
        <f t="shared" si="162"/>
        <v/>
      </c>
      <c r="CC83" s="55" t="str">
        <f t="shared" si="163"/>
        <v/>
      </c>
      <c r="CD83" s="55" t="str">
        <f t="shared" si="164"/>
        <v/>
      </c>
      <c r="CE83" s="57" t="str">
        <f t="shared" si="165"/>
        <v/>
      </c>
      <c r="CF83" s="55" t="str">
        <f t="shared" si="166"/>
        <v/>
      </c>
      <c r="CG83" s="55" t="str">
        <f t="shared" si="167"/>
        <v/>
      </c>
      <c r="CH83" s="55" t="str">
        <f t="shared" si="168"/>
        <v/>
      </c>
      <c r="CI83" s="57" t="str">
        <f t="shared" si="169"/>
        <v/>
      </c>
      <c r="CJ83" s="55" t="str">
        <f t="shared" si="170"/>
        <v/>
      </c>
      <c r="CK83" s="55" t="str">
        <f t="shared" si="171"/>
        <v/>
      </c>
      <c r="CL83" s="55" t="str">
        <f t="shared" si="172"/>
        <v/>
      </c>
      <c r="CM83" s="57" t="str">
        <f t="shared" si="173"/>
        <v/>
      </c>
      <c r="CN83" s="55">
        <f t="shared" si="174"/>
        <v>8.1664263157894741</v>
      </c>
      <c r="CO83" s="55">
        <f t="shared" si="175"/>
        <v>6.835911736842105</v>
      </c>
      <c r="CP83" s="55">
        <f t="shared" si="176"/>
        <v>44.362263368421047</v>
      </c>
      <c r="CQ83" s="57">
        <f t="shared" si="177"/>
        <v>0.18408497889227818</v>
      </c>
    </row>
    <row r="84" spans="3:95" x14ac:dyDescent="0.25">
      <c r="C84" t="s">
        <v>114</v>
      </c>
      <c r="D84" s="2" t="s">
        <v>113</v>
      </c>
      <c r="E84" s="2" t="s">
        <v>29</v>
      </c>
      <c r="F84">
        <v>0.9</v>
      </c>
      <c r="G84" t="s">
        <v>47</v>
      </c>
      <c r="H84" s="27">
        <v>9860880</v>
      </c>
      <c r="I84" s="27">
        <v>40132667.049999997</v>
      </c>
      <c r="J84" s="27">
        <v>50333020.230099998</v>
      </c>
      <c r="K84" s="4">
        <v>31000</v>
      </c>
      <c r="L84" s="27">
        <v>12077392</v>
      </c>
      <c r="M84" s="27">
        <v>38821670.079999998</v>
      </c>
      <c r="N84" s="27">
        <v>51209268.519400001</v>
      </c>
      <c r="O84" s="5">
        <v>33000</v>
      </c>
      <c r="P84" s="27">
        <v>11835240</v>
      </c>
      <c r="Q84" s="27">
        <v>34509486.57</v>
      </c>
      <c r="R84" s="27">
        <v>47372864</v>
      </c>
      <c r="S84" s="6">
        <v>35000</v>
      </c>
      <c r="T84" s="27">
        <v>6385677</v>
      </c>
      <c r="U84" s="27">
        <v>29533509.129999999</v>
      </c>
      <c r="V84" s="27">
        <v>36659267.380000003</v>
      </c>
      <c r="W84" s="7">
        <f t="shared" si="178"/>
        <v>36000</v>
      </c>
      <c r="X84" s="28"/>
      <c r="Y84" s="28"/>
      <c r="Z84" s="28"/>
      <c r="AA84" s="9">
        <f t="shared" si="179"/>
        <v>38000</v>
      </c>
      <c r="AB84" s="28"/>
      <c r="AC84" s="28"/>
      <c r="AD84" s="28"/>
      <c r="AE84" s="11">
        <f t="shared" si="180"/>
        <v>40000</v>
      </c>
      <c r="AF84" s="28"/>
      <c r="AG84" s="28"/>
      <c r="AH84" s="28"/>
      <c r="AI84" s="17">
        <f t="shared" si="181"/>
        <v>42000</v>
      </c>
      <c r="AJ84" s="28"/>
      <c r="AK84" s="28"/>
      <c r="AL84" s="28"/>
      <c r="AM84" s="13">
        <f t="shared" si="182"/>
        <v>44000</v>
      </c>
      <c r="AN84" s="28"/>
      <c r="AO84" s="28"/>
      <c r="AP84" s="28"/>
      <c r="AQ84" s="15">
        <f t="shared" si="183"/>
        <v>47000</v>
      </c>
      <c r="AR84" s="28"/>
      <c r="AS84" s="28"/>
      <c r="AT84" s="28"/>
      <c r="AU84" s="14">
        <f t="shared" si="184"/>
        <v>49000</v>
      </c>
      <c r="AV84" s="28"/>
      <c r="AW84" s="28"/>
      <c r="AX84" s="28"/>
      <c r="AY84" s="16">
        <f t="shared" si="185"/>
        <v>52000</v>
      </c>
      <c r="AZ84" s="55">
        <f t="shared" si="134"/>
        <v>318.09290322580642</v>
      </c>
      <c r="BA84" s="55">
        <f t="shared" si="135"/>
        <v>1294.6021629032257</v>
      </c>
      <c r="BB84" s="55">
        <f t="shared" si="136"/>
        <v>1623.6458138741934</v>
      </c>
      <c r="BC84" s="57">
        <f t="shared" si="137"/>
        <v>0.19591274187244234</v>
      </c>
      <c r="BD84" s="55">
        <f t="shared" si="138"/>
        <v>365.98157575757574</v>
      </c>
      <c r="BE84" s="55">
        <f t="shared" si="139"/>
        <v>1176.4142448484847</v>
      </c>
      <c r="BF84" s="55">
        <f t="shared" si="140"/>
        <v>1551.7960157393939</v>
      </c>
      <c r="BG84" s="57">
        <f t="shared" si="141"/>
        <v>0.23584386868218257</v>
      </c>
      <c r="BH84" s="55">
        <f t="shared" si="142"/>
        <v>338.14971428571431</v>
      </c>
      <c r="BI84" s="55">
        <f t="shared" si="143"/>
        <v>985.98533057142856</v>
      </c>
      <c r="BJ84" s="55">
        <f t="shared" si="144"/>
        <v>1353.5103999999999</v>
      </c>
      <c r="BK84" s="57">
        <f t="shared" si="145"/>
        <v>0.24983163356980068</v>
      </c>
      <c r="BL84" s="55">
        <f t="shared" si="146"/>
        <v>177.37991666666667</v>
      </c>
      <c r="BM84" s="55">
        <f t="shared" si="147"/>
        <v>820.37525361111113</v>
      </c>
      <c r="BN84" s="55">
        <f t="shared" si="148"/>
        <v>1018.3129827777778</v>
      </c>
      <c r="BO84" s="57">
        <f t="shared" si="149"/>
        <v>0.17418997858871013</v>
      </c>
      <c r="BP84" s="55" t="str">
        <f t="shared" si="150"/>
        <v/>
      </c>
      <c r="BQ84" s="55" t="str">
        <f t="shared" si="151"/>
        <v/>
      </c>
      <c r="BR84" s="55" t="str">
        <f t="shared" si="152"/>
        <v/>
      </c>
      <c r="BS84" s="57" t="str">
        <f t="shared" si="153"/>
        <v/>
      </c>
      <c r="BT84" s="55" t="str">
        <f t="shared" si="154"/>
        <v/>
      </c>
      <c r="BU84" s="55" t="str">
        <f t="shared" si="155"/>
        <v/>
      </c>
      <c r="BV84" s="55" t="str">
        <f t="shared" si="156"/>
        <v/>
      </c>
      <c r="BW84" s="57" t="str">
        <f t="shared" si="157"/>
        <v/>
      </c>
      <c r="BX84" s="55" t="str">
        <f t="shared" si="158"/>
        <v/>
      </c>
      <c r="BY84" s="55" t="str">
        <f t="shared" si="159"/>
        <v/>
      </c>
      <c r="BZ84" s="55" t="str">
        <f t="shared" si="160"/>
        <v/>
      </c>
      <c r="CA84" s="57" t="str">
        <f t="shared" si="161"/>
        <v/>
      </c>
      <c r="CB84" s="55" t="str">
        <f t="shared" si="162"/>
        <v/>
      </c>
      <c r="CC84" s="55" t="str">
        <f t="shared" si="163"/>
        <v/>
      </c>
      <c r="CD84" s="55" t="str">
        <f t="shared" si="164"/>
        <v/>
      </c>
      <c r="CE84" s="57" t="str">
        <f t="shared" si="165"/>
        <v/>
      </c>
      <c r="CF84" s="55" t="str">
        <f t="shared" si="166"/>
        <v/>
      </c>
      <c r="CG84" s="55" t="str">
        <f t="shared" si="167"/>
        <v/>
      </c>
      <c r="CH84" s="55" t="str">
        <f t="shared" si="168"/>
        <v/>
      </c>
      <c r="CI84" s="57" t="str">
        <f t="shared" si="169"/>
        <v/>
      </c>
      <c r="CJ84" s="55" t="str">
        <f t="shared" si="170"/>
        <v/>
      </c>
      <c r="CK84" s="55" t="str">
        <f t="shared" si="171"/>
        <v/>
      </c>
      <c r="CL84" s="55" t="str">
        <f t="shared" si="172"/>
        <v/>
      </c>
      <c r="CM84" s="57" t="str">
        <f t="shared" si="173"/>
        <v/>
      </c>
      <c r="CN84" s="55" t="str">
        <f t="shared" si="174"/>
        <v/>
      </c>
      <c r="CO84" s="55" t="str">
        <f t="shared" si="175"/>
        <v/>
      </c>
      <c r="CP84" s="55" t="str">
        <f t="shared" si="176"/>
        <v/>
      </c>
      <c r="CQ84" s="57" t="str">
        <f t="shared" si="177"/>
        <v/>
      </c>
    </row>
    <row r="85" spans="3:95" x14ac:dyDescent="0.25">
      <c r="C85" t="s">
        <v>84</v>
      </c>
      <c r="D85" s="2" t="s">
        <v>144</v>
      </c>
      <c r="E85" s="2" t="s">
        <v>143</v>
      </c>
      <c r="F85">
        <v>0.5</v>
      </c>
      <c r="G85" t="s">
        <v>51</v>
      </c>
      <c r="H85" s="27">
        <v>7721028</v>
      </c>
      <c r="I85" s="27">
        <v>3696709</v>
      </c>
      <c r="J85" s="27">
        <v>14042677</v>
      </c>
      <c r="K85" s="4">
        <v>19000</v>
      </c>
      <c r="L85" s="27">
        <v>2677348</v>
      </c>
      <c r="M85" s="27">
        <v>6767336</v>
      </c>
      <c r="N85" s="27">
        <v>12414684</v>
      </c>
      <c r="O85" s="5">
        <v>20000</v>
      </c>
      <c r="P85" s="27">
        <v>2507935</v>
      </c>
      <c r="Q85" s="27">
        <v>5094780</v>
      </c>
      <c r="R85" s="27">
        <v>9208240</v>
      </c>
      <c r="S85" s="6">
        <v>20000</v>
      </c>
      <c r="T85" s="27">
        <v>9521067</v>
      </c>
      <c r="U85" s="27">
        <v>2515629.6349999998</v>
      </c>
      <c r="V85" s="27">
        <v>13657172.375</v>
      </c>
      <c r="W85" s="7">
        <f t="shared" si="178"/>
        <v>20000</v>
      </c>
      <c r="X85" s="27">
        <v>10841743</v>
      </c>
      <c r="Y85" s="27">
        <v>2966599.375</v>
      </c>
      <c r="Z85" s="27">
        <v>14941352.605</v>
      </c>
      <c r="AA85" s="9">
        <f t="shared" si="179"/>
        <v>20000</v>
      </c>
      <c r="AB85" s="28"/>
      <c r="AC85" s="28"/>
      <c r="AD85" s="28"/>
      <c r="AE85" s="11">
        <f t="shared" si="180"/>
        <v>21000</v>
      </c>
      <c r="AF85" s="28"/>
      <c r="AG85" s="28"/>
      <c r="AH85" s="28"/>
      <c r="AI85" s="17">
        <f t="shared" si="181"/>
        <v>21000</v>
      </c>
      <c r="AJ85" s="28"/>
      <c r="AK85" s="28"/>
      <c r="AL85" s="28"/>
      <c r="AM85" s="13">
        <f t="shared" si="182"/>
        <v>21000</v>
      </c>
      <c r="AN85" s="28"/>
      <c r="AO85" s="28"/>
      <c r="AP85" s="28"/>
      <c r="AQ85" s="15">
        <f t="shared" si="183"/>
        <v>21000</v>
      </c>
      <c r="AR85" s="27">
        <v>2198377</v>
      </c>
      <c r="AS85" s="27">
        <v>0</v>
      </c>
      <c r="AT85" s="27">
        <v>2198377</v>
      </c>
      <c r="AU85" s="14">
        <f t="shared" si="184"/>
        <v>21000</v>
      </c>
      <c r="AV85" s="27">
        <v>2599263</v>
      </c>
      <c r="AW85" s="27">
        <v>1250003.2</v>
      </c>
      <c r="AX85" s="27">
        <v>3849266.2</v>
      </c>
      <c r="AY85" s="16">
        <f t="shared" si="185"/>
        <v>22000</v>
      </c>
      <c r="AZ85" s="55">
        <f t="shared" si="134"/>
        <v>406.36989473684213</v>
      </c>
      <c r="BA85" s="55">
        <f t="shared" si="135"/>
        <v>194.56363157894737</v>
      </c>
      <c r="BB85" s="55">
        <f t="shared" si="136"/>
        <v>739.08826315789474</v>
      </c>
      <c r="BC85" s="57">
        <f t="shared" si="137"/>
        <v>0.54982593418619541</v>
      </c>
      <c r="BD85" s="55">
        <f t="shared" si="138"/>
        <v>133.8674</v>
      </c>
      <c r="BE85" s="55">
        <f t="shared" si="139"/>
        <v>338.36680000000001</v>
      </c>
      <c r="BF85" s="55">
        <f t="shared" si="140"/>
        <v>620.73419999999999</v>
      </c>
      <c r="BG85" s="57">
        <f t="shared" si="141"/>
        <v>0.21565977837212771</v>
      </c>
      <c r="BH85" s="55">
        <f t="shared" si="142"/>
        <v>125.39675</v>
      </c>
      <c r="BI85" s="55">
        <f t="shared" si="143"/>
        <v>254.739</v>
      </c>
      <c r="BJ85" s="55">
        <f t="shared" si="144"/>
        <v>460.41199999999998</v>
      </c>
      <c r="BK85" s="57">
        <f t="shared" si="145"/>
        <v>0.27235769267525606</v>
      </c>
      <c r="BL85" s="55">
        <f t="shared" si="146"/>
        <v>476.05335000000002</v>
      </c>
      <c r="BM85" s="55">
        <f t="shared" si="147"/>
        <v>125.78148174999998</v>
      </c>
      <c r="BN85" s="55">
        <f t="shared" si="148"/>
        <v>682.85861875000001</v>
      </c>
      <c r="BO85" s="57">
        <f t="shared" si="149"/>
        <v>0.6971477505423227</v>
      </c>
      <c r="BP85" s="55">
        <f t="shared" si="150"/>
        <v>542.08714999999995</v>
      </c>
      <c r="BQ85" s="55">
        <f t="shared" si="151"/>
        <v>148.32996875000001</v>
      </c>
      <c r="BR85" s="55">
        <f t="shared" si="152"/>
        <v>747.06763024999998</v>
      </c>
      <c r="BS85" s="57">
        <f t="shared" si="153"/>
        <v>0.72561991451643404</v>
      </c>
      <c r="BT85" s="55" t="str">
        <f t="shared" si="154"/>
        <v/>
      </c>
      <c r="BU85" s="55" t="str">
        <f t="shared" si="155"/>
        <v/>
      </c>
      <c r="BV85" s="55" t="str">
        <f t="shared" si="156"/>
        <v/>
      </c>
      <c r="BW85" s="57" t="str">
        <f t="shared" si="157"/>
        <v/>
      </c>
      <c r="BX85" s="55" t="str">
        <f t="shared" si="158"/>
        <v/>
      </c>
      <c r="BY85" s="55" t="str">
        <f t="shared" si="159"/>
        <v/>
      </c>
      <c r="BZ85" s="55" t="str">
        <f t="shared" si="160"/>
        <v/>
      </c>
      <c r="CA85" s="57" t="str">
        <f t="shared" si="161"/>
        <v/>
      </c>
      <c r="CB85" s="55" t="str">
        <f t="shared" si="162"/>
        <v/>
      </c>
      <c r="CC85" s="55" t="str">
        <f t="shared" si="163"/>
        <v/>
      </c>
      <c r="CD85" s="55" t="str">
        <f t="shared" si="164"/>
        <v/>
      </c>
      <c r="CE85" s="57" t="str">
        <f t="shared" si="165"/>
        <v/>
      </c>
      <c r="CF85" s="55" t="str">
        <f t="shared" si="166"/>
        <v/>
      </c>
      <c r="CG85" s="55" t="str">
        <f t="shared" si="167"/>
        <v/>
      </c>
      <c r="CH85" s="55" t="str">
        <f t="shared" si="168"/>
        <v/>
      </c>
      <c r="CI85" s="57" t="str">
        <f t="shared" si="169"/>
        <v/>
      </c>
      <c r="CJ85" s="55">
        <f t="shared" si="170"/>
        <v>104.68461904761905</v>
      </c>
      <c r="CK85" s="55">
        <f t="shared" si="171"/>
        <v>0</v>
      </c>
      <c r="CL85" s="55">
        <f t="shared" si="172"/>
        <v>104.68461904761905</v>
      </c>
      <c r="CM85" s="57">
        <f t="shared" si="173"/>
        <v>1</v>
      </c>
      <c r="CN85" s="55">
        <f t="shared" si="174"/>
        <v>118.14831818181818</v>
      </c>
      <c r="CO85" s="55">
        <f t="shared" si="175"/>
        <v>56.818327272727274</v>
      </c>
      <c r="CP85" s="55">
        <f t="shared" si="176"/>
        <v>174.96664545454547</v>
      </c>
      <c r="CQ85" s="57">
        <f t="shared" si="177"/>
        <v>0.67526194992697564</v>
      </c>
    </row>
    <row r="86" spans="3:95" x14ac:dyDescent="0.25">
      <c r="C86" t="s">
        <v>84</v>
      </c>
      <c r="D86" s="2" t="s">
        <v>167</v>
      </c>
      <c r="E86" s="2" t="s">
        <v>166</v>
      </c>
      <c r="F86">
        <v>0.3</v>
      </c>
      <c r="G86" t="s">
        <v>51</v>
      </c>
      <c r="H86" s="27">
        <v>24899402</v>
      </c>
      <c r="I86" s="27">
        <v>29550796.809999999</v>
      </c>
      <c r="J86" s="27">
        <v>62229415.310000002</v>
      </c>
      <c r="K86" s="4">
        <v>56000</v>
      </c>
      <c r="L86" s="27">
        <v>15445506</v>
      </c>
      <c r="M86" s="27">
        <v>12474168.439999999</v>
      </c>
      <c r="N86" s="27">
        <v>36431352.439999998</v>
      </c>
      <c r="O86" s="5">
        <v>57000</v>
      </c>
      <c r="P86" s="28"/>
      <c r="Q86" s="28"/>
      <c r="R86" s="28"/>
      <c r="T86" s="28"/>
      <c r="U86" s="28"/>
      <c r="V86" s="28"/>
      <c r="W86" s="7">
        <f t="shared" si="178"/>
        <v>61000</v>
      </c>
      <c r="X86" s="27">
        <v>70356265</v>
      </c>
      <c r="Y86" s="27">
        <v>4505006.6670000004</v>
      </c>
      <c r="Z86" s="27">
        <v>74861271.666999996</v>
      </c>
      <c r="AA86" s="9">
        <f t="shared" si="179"/>
        <v>64000</v>
      </c>
      <c r="AB86" s="27">
        <v>78148248</v>
      </c>
      <c r="AC86" s="27">
        <v>0</v>
      </c>
      <c r="AD86" s="27">
        <v>78148248</v>
      </c>
      <c r="AE86" s="11">
        <f t="shared" si="180"/>
        <v>67000</v>
      </c>
      <c r="AF86" s="28"/>
      <c r="AG86" s="28"/>
      <c r="AH86" s="28"/>
      <c r="AI86" s="17">
        <f t="shared" si="181"/>
        <v>71000</v>
      </c>
      <c r="AJ86" s="28"/>
      <c r="AK86" s="28"/>
      <c r="AL86" s="28"/>
      <c r="AM86" s="13">
        <f t="shared" si="182"/>
        <v>75000</v>
      </c>
      <c r="AN86" s="28"/>
      <c r="AO86" s="28"/>
      <c r="AP86" s="28"/>
      <c r="AQ86" s="15">
        <f t="shared" si="183"/>
        <v>80000</v>
      </c>
      <c r="AR86" s="28"/>
      <c r="AS86" s="28"/>
      <c r="AT86" s="28"/>
      <c r="AU86" s="14">
        <f t="shared" si="184"/>
        <v>83000</v>
      </c>
      <c r="AV86" s="28"/>
      <c r="AW86" s="28"/>
      <c r="AX86" s="28"/>
      <c r="AY86" s="16">
        <f t="shared" si="185"/>
        <v>87000</v>
      </c>
      <c r="AZ86" s="55">
        <f t="shared" si="134"/>
        <v>444.6321785714286</v>
      </c>
      <c r="BA86" s="55">
        <f t="shared" si="135"/>
        <v>527.69280017857136</v>
      </c>
      <c r="BB86" s="55">
        <f t="shared" si="136"/>
        <v>1111.2395591071429</v>
      </c>
      <c r="BC86" s="57">
        <f t="shared" si="137"/>
        <v>0.40012270525059512</v>
      </c>
      <c r="BD86" s="55">
        <f t="shared" si="138"/>
        <v>270.97378947368423</v>
      </c>
      <c r="BE86" s="55">
        <f t="shared" si="139"/>
        <v>218.84506035087719</v>
      </c>
      <c r="BF86" s="55">
        <f t="shared" si="140"/>
        <v>639.14653403508771</v>
      </c>
      <c r="BG86" s="57">
        <f t="shared" si="141"/>
        <v>0.42396191646845166</v>
      </c>
      <c r="BH86" s="55" t="str">
        <f t="shared" si="142"/>
        <v/>
      </c>
      <c r="BI86" s="55" t="str">
        <f t="shared" si="143"/>
        <v/>
      </c>
      <c r="BJ86" s="55" t="str">
        <f t="shared" si="144"/>
        <v/>
      </c>
      <c r="BK86" s="57" t="str">
        <f t="shared" si="145"/>
        <v/>
      </c>
      <c r="BL86" s="55" t="str">
        <f t="shared" si="146"/>
        <v/>
      </c>
      <c r="BM86" s="55" t="str">
        <f t="shared" si="147"/>
        <v/>
      </c>
      <c r="BN86" s="55" t="str">
        <f t="shared" si="148"/>
        <v/>
      </c>
      <c r="BO86" s="57" t="str">
        <f t="shared" si="149"/>
        <v/>
      </c>
      <c r="BP86" s="55">
        <f t="shared" si="150"/>
        <v>1099.316640625</v>
      </c>
      <c r="BQ86" s="55">
        <f t="shared" si="151"/>
        <v>70.390729171875009</v>
      </c>
      <c r="BR86" s="55">
        <f t="shared" si="152"/>
        <v>1169.7073697968749</v>
      </c>
      <c r="BS86" s="57">
        <f t="shared" si="153"/>
        <v>0.93982193239998257</v>
      </c>
      <c r="BT86" s="55">
        <f t="shared" si="154"/>
        <v>1166.3917611940299</v>
      </c>
      <c r="BU86" s="55">
        <f t="shared" si="155"/>
        <v>0</v>
      </c>
      <c r="BV86" s="55">
        <f t="shared" si="156"/>
        <v>1166.3917611940299</v>
      </c>
      <c r="BW86" s="57">
        <f t="shared" si="157"/>
        <v>1</v>
      </c>
      <c r="BX86" s="55" t="str">
        <f t="shared" si="158"/>
        <v/>
      </c>
      <c r="BY86" s="55" t="str">
        <f t="shared" si="159"/>
        <v/>
      </c>
      <c r="BZ86" s="55" t="str">
        <f t="shared" si="160"/>
        <v/>
      </c>
      <c r="CA86" s="57" t="str">
        <f t="shared" si="161"/>
        <v/>
      </c>
      <c r="CB86" s="55" t="str">
        <f t="shared" si="162"/>
        <v/>
      </c>
      <c r="CC86" s="55" t="str">
        <f t="shared" si="163"/>
        <v/>
      </c>
      <c r="CD86" s="55" t="str">
        <f t="shared" si="164"/>
        <v/>
      </c>
      <c r="CE86" s="57" t="str">
        <f t="shared" si="165"/>
        <v/>
      </c>
      <c r="CF86" s="55" t="str">
        <f t="shared" si="166"/>
        <v/>
      </c>
      <c r="CG86" s="55" t="str">
        <f t="shared" si="167"/>
        <v/>
      </c>
      <c r="CH86" s="55" t="str">
        <f t="shared" si="168"/>
        <v/>
      </c>
      <c r="CI86" s="57" t="str">
        <f t="shared" si="169"/>
        <v/>
      </c>
      <c r="CJ86" s="55" t="str">
        <f t="shared" si="170"/>
        <v/>
      </c>
      <c r="CK86" s="55" t="str">
        <f t="shared" si="171"/>
        <v/>
      </c>
      <c r="CL86" s="55" t="str">
        <f t="shared" si="172"/>
        <v/>
      </c>
      <c r="CM86" s="57" t="str">
        <f t="shared" si="173"/>
        <v/>
      </c>
      <c r="CN86" s="55" t="str">
        <f t="shared" si="174"/>
        <v/>
      </c>
      <c r="CO86" s="55" t="str">
        <f t="shared" si="175"/>
        <v/>
      </c>
      <c r="CP86" s="55" t="str">
        <f t="shared" si="176"/>
        <v/>
      </c>
      <c r="CQ86" s="57" t="str">
        <f t="shared" si="177"/>
        <v/>
      </c>
    </row>
    <row r="87" spans="3:95" x14ac:dyDescent="0.25">
      <c r="C87" t="s">
        <v>114</v>
      </c>
      <c r="D87" s="2" t="s">
        <v>186</v>
      </c>
      <c r="E87" s="2" t="s">
        <v>185</v>
      </c>
      <c r="F87">
        <v>0.2</v>
      </c>
      <c r="G87" t="s">
        <v>47</v>
      </c>
      <c r="H87" s="27">
        <v>1870624</v>
      </c>
      <c r="I87" s="27">
        <v>8763309.2890000008</v>
      </c>
      <c r="J87" s="27">
        <v>12030977.525</v>
      </c>
      <c r="K87" s="4">
        <v>12000</v>
      </c>
      <c r="L87" s="27">
        <v>3372467</v>
      </c>
      <c r="M87" s="27">
        <v>5002719.7290000003</v>
      </c>
      <c r="N87" s="27">
        <v>12495864.971999999</v>
      </c>
      <c r="O87" s="5">
        <v>17000</v>
      </c>
      <c r="P87" s="27">
        <v>4181055</v>
      </c>
      <c r="Q87" s="27">
        <v>3872142.361</v>
      </c>
      <c r="R87" s="27">
        <v>12645620.200999999</v>
      </c>
      <c r="S87" s="6">
        <v>21000</v>
      </c>
      <c r="T87" s="27">
        <v>4654505</v>
      </c>
      <c r="U87" s="27">
        <v>4964855.0939999996</v>
      </c>
      <c r="V87" s="27">
        <v>9642394.6225000005</v>
      </c>
      <c r="W87" s="7">
        <f t="shared" si="178"/>
        <v>27000</v>
      </c>
      <c r="X87" s="27">
        <v>4522803</v>
      </c>
      <c r="Y87" s="27">
        <v>5778804.6770000001</v>
      </c>
      <c r="Z87" s="27">
        <v>10319421.63998</v>
      </c>
      <c r="AA87" s="9">
        <f t="shared" si="179"/>
        <v>33000</v>
      </c>
      <c r="AB87" s="28"/>
      <c r="AC87" s="28"/>
      <c r="AD87" s="28"/>
      <c r="AE87" s="11">
        <f t="shared" si="180"/>
        <v>41000</v>
      </c>
      <c r="AF87" s="28"/>
      <c r="AG87" s="28"/>
      <c r="AH87" s="28"/>
      <c r="AI87" s="17">
        <f t="shared" si="181"/>
        <v>50000</v>
      </c>
      <c r="AJ87" s="28"/>
      <c r="AK87" s="28"/>
      <c r="AL87" s="28"/>
      <c r="AM87" s="13">
        <f t="shared" si="182"/>
        <v>60000</v>
      </c>
      <c r="AN87" s="28"/>
      <c r="AO87" s="28"/>
      <c r="AP87" s="28"/>
      <c r="AQ87" s="15">
        <f t="shared" si="183"/>
        <v>71000</v>
      </c>
      <c r="AR87" s="28"/>
      <c r="AS87" s="28"/>
      <c r="AT87" s="28"/>
      <c r="AU87" s="14">
        <f t="shared" si="184"/>
        <v>83000</v>
      </c>
      <c r="AV87" s="28"/>
      <c r="AW87" s="28"/>
      <c r="AX87" s="28"/>
      <c r="AY87" s="16">
        <f t="shared" si="185"/>
        <v>97000</v>
      </c>
      <c r="AZ87" s="55">
        <f t="shared" si="134"/>
        <v>155.88533333333334</v>
      </c>
      <c r="BA87" s="55">
        <f t="shared" si="135"/>
        <v>730.27577408333343</v>
      </c>
      <c r="BB87" s="55">
        <f t="shared" si="136"/>
        <v>1002.5814604166667</v>
      </c>
      <c r="BC87" s="57">
        <f t="shared" si="137"/>
        <v>0.15548395765122999</v>
      </c>
      <c r="BD87" s="55">
        <f t="shared" si="138"/>
        <v>198.38041176470588</v>
      </c>
      <c r="BE87" s="55">
        <f t="shared" si="139"/>
        <v>294.27763111764705</v>
      </c>
      <c r="BF87" s="55">
        <f t="shared" si="140"/>
        <v>735.05088070588226</v>
      </c>
      <c r="BG87" s="57">
        <f t="shared" si="141"/>
        <v>0.26988663910476196</v>
      </c>
      <c r="BH87" s="55">
        <f t="shared" si="142"/>
        <v>199.09785714285715</v>
      </c>
      <c r="BI87" s="55">
        <f t="shared" si="143"/>
        <v>184.38773147619048</v>
      </c>
      <c r="BJ87" s="55">
        <f t="shared" si="144"/>
        <v>602.17239052380944</v>
      </c>
      <c r="BK87" s="57">
        <f t="shared" si="145"/>
        <v>0.33063265648839968</v>
      </c>
      <c r="BL87" s="55">
        <f t="shared" si="146"/>
        <v>172.38907407407407</v>
      </c>
      <c r="BM87" s="55">
        <f t="shared" si="147"/>
        <v>183.88352199999997</v>
      </c>
      <c r="BN87" s="55">
        <f t="shared" si="148"/>
        <v>357.12572675925929</v>
      </c>
      <c r="BO87" s="57">
        <f t="shared" si="149"/>
        <v>0.48271256075114027</v>
      </c>
      <c r="BP87" s="55">
        <f t="shared" si="150"/>
        <v>137.05463636363638</v>
      </c>
      <c r="BQ87" s="55">
        <f t="shared" si="151"/>
        <v>175.11529324242426</v>
      </c>
      <c r="BR87" s="55">
        <f t="shared" si="152"/>
        <v>312.7097466660606</v>
      </c>
      <c r="BS87" s="57">
        <f t="shared" si="153"/>
        <v>0.43828066705575236</v>
      </c>
      <c r="BT87" s="55" t="str">
        <f t="shared" si="154"/>
        <v/>
      </c>
      <c r="BU87" s="55" t="str">
        <f t="shared" si="155"/>
        <v/>
      </c>
      <c r="BV87" s="55" t="str">
        <f t="shared" si="156"/>
        <v/>
      </c>
      <c r="BW87" s="57" t="str">
        <f t="shared" si="157"/>
        <v/>
      </c>
      <c r="BX87" s="55" t="str">
        <f t="shared" si="158"/>
        <v/>
      </c>
      <c r="BY87" s="55" t="str">
        <f t="shared" si="159"/>
        <v/>
      </c>
      <c r="BZ87" s="55" t="str">
        <f t="shared" si="160"/>
        <v/>
      </c>
      <c r="CA87" s="57" t="str">
        <f t="shared" si="161"/>
        <v/>
      </c>
      <c r="CB87" s="55" t="str">
        <f t="shared" si="162"/>
        <v/>
      </c>
      <c r="CC87" s="55" t="str">
        <f t="shared" si="163"/>
        <v/>
      </c>
      <c r="CD87" s="55" t="str">
        <f t="shared" si="164"/>
        <v/>
      </c>
      <c r="CE87" s="57" t="str">
        <f t="shared" si="165"/>
        <v/>
      </c>
      <c r="CF87" s="55" t="str">
        <f t="shared" si="166"/>
        <v/>
      </c>
      <c r="CG87" s="55" t="str">
        <f t="shared" si="167"/>
        <v/>
      </c>
      <c r="CH87" s="55" t="str">
        <f t="shared" si="168"/>
        <v/>
      </c>
      <c r="CI87" s="57" t="str">
        <f t="shared" si="169"/>
        <v/>
      </c>
      <c r="CJ87" s="55" t="str">
        <f t="shared" si="170"/>
        <v/>
      </c>
      <c r="CK87" s="55" t="str">
        <f t="shared" si="171"/>
        <v/>
      </c>
      <c r="CL87" s="55" t="str">
        <f t="shared" si="172"/>
        <v/>
      </c>
      <c r="CM87" s="57" t="str">
        <f t="shared" si="173"/>
        <v/>
      </c>
      <c r="CN87" s="55" t="str">
        <f t="shared" si="174"/>
        <v/>
      </c>
      <c r="CO87" s="55" t="str">
        <f t="shared" si="175"/>
        <v/>
      </c>
      <c r="CP87" s="55" t="str">
        <f t="shared" si="176"/>
        <v/>
      </c>
      <c r="CQ87" s="57" t="str">
        <f t="shared" si="177"/>
        <v/>
      </c>
    </row>
    <row r="88" spans="3:95" x14ac:dyDescent="0.25">
      <c r="C88" t="s">
        <v>75</v>
      </c>
      <c r="D88" s="2" t="s">
        <v>124</v>
      </c>
      <c r="E88" s="2" t="s">
        <v>30</v>
      </c>
      <c r="F88">
        <v>0.7</v>
      </c>
      <c r="G88" t="s">
        <v>47</v>
      </c>
      <c r="H88" s="27">
        <v>5544671</v>
      </c>
      <c r="I88" s="27">
        <v>5933726.2439999999</v>
      </c>
      <c r="J88" s="27">
        <v>11859795.5868</v>
      </c>
      <c r="K88" s="4">
        <v>12000</v>
      </c>
      <c r="L88" s="27">
        <v>4617721</v>
      </c>
      <c r="M88" s="27">
        <v>6103214.7039999999</v>
      </c>
      <c r="N88" s="27">
        <v>10948535.551999999</v>
      </c>
      <c r="O88" s="5">
        <v>13000</v>
      </c>
      <c r="P88" s="27">
        <v>5124220</v>
      </c>
      <c r="Q88" s="27">
        <v>8516841.4820000008</v>
      </c>
      <c r="R88" s="27">
        <v>14352889.931700001</v>
      </c>
      <c r="S88" s="6">
        <v>13000</v>
      </c>
      <c r="T88" s="27">
        <v>2381695</v>
      </c>
      <c r="U88" s="27">
        <v>6709992.2390000001</v>
      </c>
      <c r="V88" s="27">
        <v>9582311.6508000009</v>
      </c>
      <c r="W88" s="7">
        <f t="shared" si="178"/>
        <v>14000</v>
      </c>
      <c r="X88" s="27">
        <v>2335773</v>
      </c>
      <c r="Y88" s="27">
        <v>5495237.3300000001</v>
      </c>
      <c r="Z88" s="27">
        <v>7866204.29</v>
      </c>
      <c r="AA88" s="9">
        <f t="shared" si="179"/>
        <v>14000</v>
      </c>
      <c r="AB88" s="27">
        <v>2332485</v>
      </c>
      <c r="AC88" s="27">
        <v>6817017.0899999999</v>
      </c>
      <c r="AD88" s="27">
        <v>9166145.8200000003</v>
      </c>
      <c r="AE88" s="11">
        <f t="shared" si="180"/>
        <v>14000</v>
      </c>
      <c r="AF88" s="27">
        <v>2387532</v>
      </c>
      <c r="AG88" s="27">
        <v>5032019.87</v>
      </c>
      <c r="AH88" s="27">
        <v>7440285.1299999999</v>
      </c>
      <c r="AI88" s="17">
        <f t="shared" si="181"/>
        <v>14000</v>
      </c>
      <c r="AJ88" s="27">
        <v>2861324</v>
      </c>
      <c r="AK88" s="27">
        <v>4647674.55</v>
      </c>
      <c r="AL88" s="27">
        <v>7527689.21</v>
      </c>
      <c r="AM88" s="13">
        <f t="shared" si="182"/>
        <v>14000</v>
      </c>
      <c r="AN88" s="27">
        <v>3296185</v>
      </c>
      <c r="AO88" s="27">
        <v>5183495.6399999997</v>
      </c>
      <c r="AP88" s="27">
        <v>8479680.6400000006</v>
      </c>
      <c r="AQ88" s="15">
        <f t="shared" si="183"/>
        <v>14000</v>
      </c>
      <c r="AR88" s="27">
        <v>4167839</v>
      </c>
      <c r="AS88" s="27">
        <v>4052714.3509999998</v>
      </c>
      <c r="AT88" s="27">
        <v>8220553.3509999998</v>
      </c>
      <c r="AU88" s="14">
        <f t="shared" si="184"/>
        <v>14000</v>
      </c>
      <c r="AV88" s="27">
        <v>5129168</v>
      </c>
      <c r="AW88" s="27">
        <v>3580801.35</v>
      </c>
      <c r="AX88" s="27">
        <v>8709969.3499999996</v>
      </c>
      <c r="AY88" s="16">
        <f t="shared" si="185"/>
        <v>15000</v>
      </c>
      <c r="AZ88" s="55">
        <f t="shared" si="134"/>
        <v>462.05591666666669</v>
      </c>
      <c r="BA88" s="55">
        <f t="shared" si="135"/>
        <v>494.47718700000001</v>
      </c>
      <c r="BB88" s="55">
        <f t="shared" si="136"/>
        <v>988.31629889999999</v>
      </c>
      <c r="BC88" s="57">
        <f t="shared" si="137"/>
        <v>0.46751826027855331</v>
      </c>
      <c r="BD88" s="55">
        <f t="shared" si="138"/>
        <v>355.20930769230768</v>
      </c>
      <c r="BE88" s="55">
        <f t="shared" si="139"/>
        <v>469.47805415384613</v>
      </c>
      <c r="BF88" s="55">
        <f t="shared" si="140"/>
        <v>842.19504246153838</v>
      </c>
      <c r="BG88" s="57">
        <f t="shared" si="141"/>
        <v>0.4217660871692076</v>
      </c>
      <c r="BH88" s="55">
        <f t="shared" si="142"/>
        <v>394.17076923076922</v>
      </c>
      <c r="BI88" s="55">
        <f t="shared" si="143"/>
        <v>655.14165246153857</v>
      </c>
      <c r="BJ88" s="55">
        <f t="shared" si="144"/>
        <v>1104.0684562846154</v>
      </c>
      <c r="BK88" s="57">
        <f t="shared" si="145"/>
        <v>0.35701660253678763</v>
      </c>
      <c r="BL88" s="55">
        <f t="shared" si="146"/>
        <v>170.12107142857144</v>
      </c>
      <c r="BM88" s="55">
        <f t="shared" si="147"/>
        <v>479.28515992857143</v>
      </c>
      <c r="BN88" s="55">
        <f t="shared" si="148"/>
        <v>684.45083220000004</v>
      </c>
      <c r="BO88" s="57">
        <f t="shared" si="149"/>
        <v>0.24855119378226015</v>
      </c>
      <c r="BP88" s="55">
        <f t="shared" si="150"/>
        <v>166.84092857142858</v>
      </c>
      <c r="BQ88" s="55">
        <f t="shared" si="151"/>
        <v>392.51695214285712</v>
      </c>
      <c r="BR88" s="55">
        <f t="shared" si="152"/>
        <v>561.87173500000006</v>
      </c>
      <c r="BS88" s="57">
        <f t="shared" si="153"/>
        <v>0.29693774962968827</v>
      </c>
      <c r="BT88" s="55">
        <f t="shared" si="154"/>
        <v>166.60607142857143</v>
      </c>
      <c r="BU88" s="55">
        <f t="shared" si="155"/>
        <v>486.92979214285714</v>
      </c>
      <c r="BV88" s="55">
        <f t="shared" si="156"/>
        <v>654.72470142857139</v>
      </c>
      <c r="BW88" s="57">
        <f t="shared" si="157"/>
        <v>0.25446736783421586</v>
      </c>
      <c r="BX88" s="55">
        <f t="shared" si="158"/>
        <v>170.53800000000001</v>
      </c>
      <c r="BY88" s="55">
        <f t="shared" si="159"/>
        <v>359.42999071428574</v>
      </c>
      <c r="BZ88" s="55">
        <f t="shared" si="160"/>
        <v>531.44893785714282</v>
      </c>
      <c r="CA88" s="57">
        <f t="shared" si="161"/>
        <v>0.32089254084809521</v>
      </c>
      <c r="CB88" s="55">
        <f t="shared" si="162"/>
        <v>204.38028571428572</v>
      </c>
      <c r="CC88" s="55">
        <f t="shared" si="163"/>
        <v>331.97675357142856</v>
      </c>
      <c r="CD88" s="55">
        <f t="shared" si="164"/>
        <v>537.69208642857143</v>
      </c>
      <c r="CE88" s="57">
        <f t="shared" si="165"/>
        <v>0.38010655330973742</v>
      </c>
      <c r="CF88" s="55">
        <f t="shared" si="166"/>
        <v>235.44178571428571</v>
      </c>
      <c r="CG88" s="55">
        <f t="shared" si="167"/>
        <v>370.24968857142852</v>
      </c>
      <c r="CH88" s="55">
        <f t="shared" si="168"/>
        <v>605.69147428571432</v>
      </c>
      <c r="CI88" s="57">
        <f t="shared" si="169"/>
        <v>0.38871570050072074</v>
      </c>
      <c r="CJ88" s="55">
        <f t="shared" si="170"/>
        <v>297.70278571428571</v>
      </c>
      <c r="CK88" s="55">
        <f t="shared" si="171"/>
        <v>289.47959649999996</v>
      </c>
      <c r="CL88" s="55">
        <f t="shared" si="172"/>
        <v>587.18238221428567</v>
      </c>
      <c r="CM88" s="57">
        <f t="shared" si="173"/>
        <v>0.50700224450133857</v>
      </c>
      <c r="CN88" s="55">
        <f t="shared" si="174"/>
        <v>341.94453333333331</v>
      </c>
      <c r="CO88" s="55">
        <f t="shared" si="175"/>
        <v>238.72009</v>
      </c>
      <c r="CP88" s="55">
        <f t="shared" si="176"/>
        <v>580.66462333333334</v>
      </c>
      <c r="CQ88" s="57">
        <f t="shared" si="177"/>
        <v>0.58888473585730816</v>
      </c>
    </row>
    <row r="89" spans="3:95" x14ac:dyDescent="0.25">
      <c r="C89" t="s">
        <v>75</v>
      </c>
      <c r="D89" s="2" t="s">
        <v>222</v>
      </c>
      <c r="E89" s="2" t="s">
        <v>221</v>
      </c>
      <c r="F89">
        <v>0.1</v>
      </c>
      <c r="G89" t="s">
        <v>103</v>
      </c>
      <c r="H89" s="27">
        <v>80101093</v>
      </c>
      <c r="I89" s="27">
        <v>4154847</v>
      </c>
      <c r="J89" s="27">
        <v>84255940</v>
      </c>
      <c r="K89" s="4">
        <v>14000</v>
      </c>
      <c r="L89" s="27">
        <v>91512275</v>
      </c>
      <c r="M89" s="27">
        <v>3995755</v>
      </c>
      <c r="N89" s="27">
        <v>95508030</v>
      </c>
      <c r="O89" s="5">
        <v>15000</v>
      </c>
      <c r="P89" s="27">
        <v>102458472</v>
      </c>
      <c r="Q89" s="27">
        <v>5677124</v>
      </c>
      <c r="R89" s="27">
        <v>108228460</v>
      </c>
      <c r="S89" s="6">
        <v>15000</v>
      </c>
      <c r="T89" s="27">
        <v>34383944</v>
      </c>
      <c r="U89" s="27">
        <v>199176.8266</v>
      </c>
      <c r="V89" s="27">
        <v>34583120.8266</v>
      </c>
      <c r="W89" s="7">
        <f t="shared" si="178"/>
        <v>16000</v>
      </c>
      <c r="X89" s="28"/>
      <c r="Y89" s="28"/>
      <c r="Z89" s="28"/>
      <c r="AA89" s="9">
        <f t="shared" si="179"/>
        <v>16000</v>
      </c>
      <c r="AB89" s="27">
        <v>98535201</v>
      </c>
      <c r="AC89" s="27">
        <v>0</v>
      </c>
      <c r="AD89" s="27">
        <v>98535201</v>
      </c>
      <c r="AE89" s="11">
        <f t="shared" si="180"/>
        <v>17000</v>
      </c>
      <c r="AF89" s="28"/>
      <c r="AG89" s="28"/>
      <c r="AH89" s="28"/>
      <c r="AI89" s="17">
        <f t="shared" si="181"/>
        <v>17000</v>
      </c>
      <c r="AJ89" s="28"/>
      <c r="AK89" s="28"/>
      <c r="AL89" s="28"/>
      <c r="AM89" s="13">
        <f t="shared" si="182"/>
        <v>18000</v>
      </c>
      <c r="AN89" s="28"/>
      <c r="AO89" s="28"/>
      <c r="AP89" s="28"/>
      <c r="AQ89" s="15">
        <f t="shared" si="183"/>
        <v>18000</v>
      </c>
      <c r="AR89" s="28"/>
      <c r="AS89" s="28"/>
      <c r="AT89" s="28"/>
      <c r="AU89" s="14">
        <f t="shared" si="184"/>
        <v>19000</v>
      </c>
      <c r="AV89" s="28"/>
      <c r="AW89" s="28"/>
      <c r="AX89" s="28"/>
      <c r="AY89" s="16">
        <f t="shared" si="185"/>
        <v>19000</v>
      </c>
      <c r="AZ89" s="55">
        <f t="shared" si="134"/>
        <v>5721.5066428571427</v>
      </c>
      <c r="BA89" s="55">
        <f t="shared" si="135"/>
        <v>296.77478571428571</v>
      </c>
      <c r="BB89" s="55">
        <f t="shared" si="136"/>
        <v>6018.2814285714285</v>
      </c>
      <c r="BC89" s="57">
        <f t="shared" si="137"/>
        <v>0.95068778533596565</v>
      </c>
      <c r="BD89" s="55">
        <f t="shared" si="138"/>
        <v>6100.8183333333336</v>
      </c>
      <c r="BE89" s="55">
        <f t="shared" si="139"/>
        <v>266.38366666666667</v>
      </c>
      <c r="BF89" s="55">
        <f t="shared" si="140"/>
        <v>6367.2020000000002</v>
      </c>
      <c r="BG89" s="57">
        <f t="shared" si="141"/>
        <v>0.95816315130780105</v>
      </c>
      <c r="BH89" s="55">
        <f t="shared" si="142"/>
        <v>6830.5648000000001</v>
      </c>
      <c r="BI89" s="55">
        <f t="shared" si="143"/>
        <v>378.47493333333335</v>
      </c>
      <c r="BJ89" s="55">
        <f t="shared" si="144"/>
        <v>7215.2306666666664</v>
      </c>
      <c r="BK89" s="57">
        <f t="shared" si="145"/>
        <v>0.94668696200611191</v>
      </c>
      <c r="BL89" s="55">
        <f t="shared" si="146"/>
        <v>2148.9965000000002</v>
      </c>
      <c r="BM89" s="55">
        <f t="shared" si="147"/>
        <v>12.4485516625</v>
      </c>
      <c r="BN89" s="55">
        <f t="shared" si="148"/>
        <v>2161.4450516625002</v>
      </c>
      <c r="BO89" s="57">
        <f t="shared" si="149"/>
        <v>0.9942406346842243</v>
      </c>
      <c r="BP89" s="55" t="str">
        <f t="shared" si="150"/>
        <v/>
      </c>
      <c r="BQ89" s="55" t="str">
        <f t="shared" si="151"/>
        <v/>
      </c>
      <c r="BR89" s="55" t="str">
        <f t="shared" si="152"/>
        <v/>
      </c>
      <c r="BS89" s="57" t="str">
        <f t="shared" si="153"/>
        <v/>
      </c>
      <c r="BT89" s="55">
        <f t="shared" si="154"/>
        <v>5796.1882941176473</v>
      </c>
      <c r="BU89" s="55">
        <f t="shared" si="155"/>
        <v>0</v>
      </c>
      <c r="BV89" s="55">
        <f t="shared" si="156"/>
        <v>5796.1882941176473</v>
      </c>
      <c r="BW89" s="57">
        <f t="shared" si="157"/>
        <v>1</v>
      </c>
      <c r="BX89" s="55" t="str">
        <f t="shared" si="158"/>
        <v/>
      </c>
      <c r="BY89" s="55" t="str">
        <f t="shared" si="159"/>
        <v/>
      </c>
      <c r="BZ89" s="55" t="str">
        <f t="shared" si="160"/>
        <v/>
      </c>
      <c r="CA89" s="57" t="str">
        <f t="shared" si="161"/>
        <v/>
      </c>
      <c r="CB89" s="55" t="str">
        <f t="shared" si="162"/>
        <v/>
      </c>
      <c r="CC89" s="55" t="str">
        <f t="shared" si="163"/>
        <v/>
      </c>
      <c r="CD89" s="55" t="str">
        <f t="shared" si="164"/>
        <v/>
      </c>
      <c r="CE89" s="57" t="str">
        <f t="shared" si="165"/>
        <v/>
      </c>
      <c r="CF89" s="55" t="str">
        <f t="shared" si="166"/>
        <v/>
      </c>
      <c r="CG89" s="55" t="str">
        <f t="shared" si="167"/>
        <v/>
      </c>
      <c r="CH89" s="55" t="str">
        <f t="shared" si="168"/>
        <v/>
      </c>
      <c r="CI89" s="57" t="str">
        <f t="shared" si="169"/>
        <v/>
      </c>
      <c r="CJ89" s="55" t="str">
        <f t="shared" si="170"/>
        <v/>
      </c>
      <c r="CK89" s="55" t="str">
        <f t="shared" si="171"/>
        <v/>
      </c>
      <c r="CL89" s="55" t="str">
        <f t="shared" si="172"/>
        <v/>
      </c>
      <c r="CM89" s="57" t="str">
        <f t="shared" si="173"/>
        <v/>
      </c>
      <c r="CN89" s="55" t="str">
        <f t="shared" si="174"/>
        <v/>
      </c>
      <c r="CO89" s="55" t="str">
        <f t="shared" si="175"/>
        <v/>
      </c>
      <c r="CP89" s="55" t="str">
        <f t="shared" si="176"/>
        <v/>
      </c>
      <c r="CQ89" s="57" t="str">
        <f t="shared" si="177"/>
        <v/>
      </c>
    </row>
    <row r="90" spans="3:95" x14ac:dyDescent="0.25">
      <c r="C90" t="s">
        <v>48</v>
      </c>
      <c r="D90" s="2" t="s">
        <v>74</v>
      </c>
      <c r="E90" s="2" t="s">
        <v>31</v>
      </c>
      <c r="F90">
        <v>2.6</v>
      </c>
      <c r="G90" t="s">
        <v>55</v>
      </c>
      <c r="H90" s="27">
        <v>16635507</v>
      </c>
      <c r="I90" s="27">
        <v>156678132</v>
      </c>
      <c r="J90" s="27">
        <v>173621081</v>
      </c>
      <c r="K90" s="4">
        <v>210000</v>
      </c>
      <c r="L90" s="28"/>
      <c r="M90" s="28"/>
      <c r="N90" s="28"/>
      <c r="O90" s="5">
        <v>210000</v>
      </c>
      <c r="P90" s="27">
        <v>17748631</v>
      </c>
      <c r="Q90" s="27">
        <v>216864731</v>
      </c>
      <c r="R90" s="27">
        <v>234613362</v>
      </c>
      <c r="S90" s="6">
        <v>220000</v>
      </c>
      <c r="T90" s="27">
        <v>19946470</v>
      </c>
      <c r="U90" s="27">
        <v>223721213.09999999</v>
      </c>
      <c r="V90" s="27">
        <v>243667683.09999999</v>
      </c>
      <c r="W90" s="7">
        <f t="shared" si="178"/>
        <v>220000</v>
      </c>
      <c r="X90" s="27">
        <v>17253924</v>
      </c>
      <c r="Y90" s="27">
        <v>179244177</v>
      </c>
      <c r="Z90" s="27">
        <v>196498101</v>
      </c>
      <c r="AA90" s="9">
        <f t="shared" si="179"/>
        <v>220000</v>
      </c>
      <c r="AB90" s="27">
        <v>19877495</v>
      </c>
      <c r="AC90" s="27">
        <v>197712460</v>
      </c>
      <c r="AD90" s="27">
        <v>217589955</v>
      </c>
      <c r="AE90" s="11">
        <f t="shared" si="180"/>
        <v>220000</v>
      </c>
      <c r="AF90" s="28"/>
      <c r="AG90" s="28"/>
      <c r="AH90" s="28"/>
      <c r="AI90" s="17">
        <f t="shared" si="181"/>
        <v>220000</v>
      </c>
      <c r="AJ90" s="28"/>
      <c r="AK90" s="28"/>
      <c r="AL90" s="28"/>
      <c r="AM90" s="13">
        <f t="shared" si="182"/>
        <v>230000</v>
      </c>
      <c r="AN90" s="28"/>
      <c r="AO90" s="28"/>
      <c r="AP90" s="28"/>
      <c r="AQ90" s="15">
        <f t="shared" si="183"/>
        <v>230000</v>
      </c>
      <c r="AR90" s="28"/>
      <c r="AS90" s="28"/>
      <c r="AT90" s="28"/>
      <c r="AU90" s="14">
        <f t="shared" si="184"/>
        <v>230000</v>
      </c>
      <c r="AV90" s="28"/>
      <c r="AW90" s="28"/>
      <c r="AX90" s="28"/>
      <c r="AY90" s="16">
        <f t="shared" si="185"/>
        <v>230000</v>
      </c>
      <c r="AZ90" s="55">
        <f t="shared" si="134"/>
        <v>79.216700000000003</v>
      </c>
      <c r="BA90" s="55">
        <f t="shared" si="135"/>
        <v>746.08634285714288</v>
      </c>
      <c r="BB90" s="55">
        <f t="shared" si="136"/>
        <v>826.76705238095235</v>
      </c>
      <c r="BC90" s="57">
        <f t="shared" si="137"/>
        <v>9.5815017993120324E-2</v>
      </c>
      <c r="BD90" s="55" t="str">
        <f t="shared" si="138"/>
        <v/>
      </c>
      <c r="BE90" s="55" t="str">
        <f t="shared" si="139"/>
        <v/>
      </c>
      <c r="BF90" s="55" t="str">
        <f t="shared" si="140"/>
        <v/>
      </c>
      <c r="BG90" s="57" t="str">
        <f t="shared" si="141"/>
        <v/>
      </c>
      <c r="BH90" s="55">
        <f t="shared" si="142"/>
        <v>80.675595454545459</v>
      </c>
      <c r="BI90" s="55">
        <f t="shared" si="143"/>
        <v>985.74877727272724</v>
      </c>
      <c r="BJ90" s="55">
        <f t="shared" si="144"/>
        <v>1066.4243727272728</v>
      </c>
      <c r="BK90" s="57">
        <f t="shared" si="145"/>
        <v>7.5650554805143613E-2</v>
      </c>
      <c r="BL90" s="55">
        <f t="shared" si="146"/>
        <v>90.665772727272724</v>
      </c>
      <c r="BM90" s="55">
        <f t="shared" si="147"/>
        <v>1016.9146049999999</v>
      </c>
      <c r="BN90" s="55">
        <f t="shared" si="148"/>
        <v>1107.5803777272727</v>
      </c>
      <c r="BO90" s="57">
        <f t="shared" si="149"/>
        <v>8.1859316534043908E-2</v>
      </c>
      <c r="BP90" s="55">
        <f t="shared" si="150"/>
        <v>78.426927272727269</v>
      </c>
      <c r="BQ90" s="55">
        <f t="shared" si="151"/>
        <v>814.74625909090912</v>
      </c>
      <c r="BR90" s="55">
        <f t="shared" si="152"/>
        <v>893.17318636363632</v>
      </c>
      <c r="BS90" s="57">
        <f t="shared" si="153"/>
        <v>8.7807077585955906E-2</v>
      </c>
      <c r="BT90" s="55">
        <f t="shared" si="154"/>
        <v>90.352249999999998</v>
      </c>
      <c r="BU90" s="55">
        <f t="shared" si="155"/>
        <v>898.69299999999998</v>
      </c>
      <c r="BV90" s="55">
        <f t="shared" si="156"/>
        <v>989.04525000000001</v>
      </c>
      <c r="BW90" s="57">
        <f t="shared" si="157"/>
        <v>9.1352999268739216E-2</v>
      </c>
      <c r="BX90" s="55" t="str">
        <f t="shared" si="158"/>
        <v/>
      </c>
      <c r="BY90" s="55" t="str">
        <f t="shared" si="159"/>
        <v/>
      </c>
      <c r="BZ90" s="55" t="str">
        <f t="shared" si="160"/>
        <v/>
      </c>
      <c r="CA90" s="57" t="str">
        <f t="shared" si="161"/>
        <v/>
      </c>
      <c r="CB90" s="55" t="str">
        <f t="shared" si="162"/>
        <v/>
      </c>
      <c r="CC90" s="55" t="str">
        <f t="shared" si="163"/>
        <v/>
      </c>
      <c r="CD90" s="55" t="str">
        <f t="shared" si="164"/>
        <v/>
      </c>
      <c r="CE90" s="57" t="str">
        <f t="shared" si="165"/>
        <v/>
      </c>
      <c r="CF90" s="55" t="str">
        <f t="shared" si="166"/>
        <v/>
      </c>
      <c r="CG90" s="55" t="str">
        <f t="shared" si="167"/>
        <v/>
      </c>
      <c r="CH90" s="55" t="str">
        <f t="shared" si="168"/>
        <v/>
      </c>
      <c r="CI90" s="57" t="str">
        <f t="shared" si="169"/>
        <v/>
      </c>
      <c r="CJ90" s="55" t="str">
        <f t="shared" si="170"/>
        <v/>
      </c>
      <c r="CK90" s="55" t="str">
        <f t="shared" si="171"/>
        <v/>
      </c>
      <c r="CL90" s="55" t="str">
        <f t="shared" si="172"/>
        <v/>
      </c>
      <c r="CM90" s="57" t="str">
        <f t="shared" si="173"/>
        <v/>
      </c>
      <c r="CN90" s="55" t="str">
        <f t="shared" si="174"/>
        <v/>
      </c>
      <c r="CO90" s="55" t="str">
        <f t="shared" si="175"/>
        <v/>
      </c>
      <c r="CP90" s="55" t="str">
        <f t="shared" si="176"/>
        <v/>
      </c>
      <c r="CQ90" s="57" t="str">
        <f t="shared" si="177"/>
        <v/>
      </c>
    </row>
    <row r="91" spans="3:95" x14ac:dyDescent="0.25">
      <c r="C91" t="s">
        <v>48</v>
      </c>
      <c r="D91" s="2" t="s">
        <v>156</v>
      </c>
      <c r="E91" s="2" t="s">
        <v>155</v>
      </c>
      <c r="F91">
        <v>0.4</v>
      </c>
      <c r="G91" t="s">
        <v>47</v>
      </c>
      <c r="H91" s="28"/>
      <c r="I91" s="28"/>
      <c r="J91" s="28"/>
      <c r="K91" s="4">
        <v>44000</v>
      </c>
      <c r="L91" s="28" t="s">
        <v>243</v>
      </c>
      <c r="M91" s="28"/>
      <c r="N91" s="28" t="s">
        <v>243</v>
      </c>
      <c r="O91" s="5">
        <v>44000</v>
      </c>
      <c r="P91" s="27">
        <v>4083786</v>
      </c>
      <c r="Q91" s="27">
        <v>16180199.59</v>
      </c>
      <c r="R91" s="27">
        <v>21357516.116</v>
      </c>
      <c r="S91" s="6">
        <v>44000</v>
      </c>
      <c r="T91" s="27">
        <v>4453112</v>
      </c>
      <c r="U91" s="27">
        <v>18452967.280000001</v>
      </c>
      <c r="V91" s="27">
        <v>25134303.651999999</v>
      </c>
      <c r="W91" s="7">
        <f t="shared" si="178"/>
        <v>44000</v>
      </c>
      <c r="X91" s="27">
        <v>4819017</v>
      </c>
      <c r="Y91" s="27">
        <v>15710871.189999999</v>
      </c>
      <c r="Z91" s="27">
        <v>22380529.552000001</v>
      </c>
      <c r="AA91" s="9">
        <f t="shared" si="179"/>
        <v>43000</v>
      </c>
      <c r="AB91" s="27">
        <v>2033864</v>
      </c>
      <c r="AC91" s="27">
        <v>13480877.67</v>
      </c>
      <c r="AD91" s="27">
        <v>17191879.879999999</v>
      </c>
      <c r="AE91" s="11">
        <f t="shared" si="180"/>
        <v>43000</v>
      </c>
      <c r="AF91" s="27">
        <v>1920965</v>
      </c>
      <c r="AG91" s="27">
        <v>9441653.2709999997</v>
      </c>
      <c r="AH91" s="27">
        <v>12756882.123</v>
      </c>
      <c r="AI91" s="17">
        <f t="shared" si="181"/>
        <v>42000</v>
      </c>
      <c r="AJ91" s="28"/>
      <c r="AK91" s="28"/>
      <c r="AL91" s="28"/>
      <c r="AM91" s="13">
        <f t="shared" si="182"/>
        <v>42000</v>
      </c>
      <c r="AN91" s="28"/>
      <c r="AO91" s="28"/>
      <c r="AP91" s="28"/>
      <c r="AQ91" s="15">
        <f t="shared" si="183"/>
        <v>42000</v>
      </c>
      <c r="AR91" s="28"/>
      <c r="AS91" s="28"/>
      <c r="AT91" s="28"/>
      <c r="AU91" s="14">
        <f t="shared" si="184"/>
        <v>41000</v>
      </c>
      <c r="AV91" s="28"/>
      <c r="AW91" s="28"/>
      <c r="AX91" s="28"/>
      <c r="AY91" s="16">
        <f t="shared" si="185"/>
        <v>41000</v>
      </c>
      <c r="AZ91" s="55" t="str">
        <f t="shared" si="134"/>
        <v/>
      </c>
      <c r="BA91" s="55" t="str">
        <f t="shared" si="135"/>
        <v/>
      </c>
      <c r="BB91" s="55" t="str">
        <f t="shared" si="136"/>
        <v/>
      </c>
      <c r="BC91" s="57" t="str">
        <f t="shared" si="137"/>
        <v/>
      </c>
      <c r="BD91" s="55" t="str">
        <f t="shared" si="138"/>
        <v/>
      </c>
      <c r="BE91" s="55" t="str">
        <f t="shared" si="139"/>
        <v/>
      </c>
      <c r="BF91" s="55" t="str">
        <f t="shared" si="140"/>
        <v/>
      </c>
      <c r="BG91" s="57" t="str">
        <f t="shared" si="141"/>
        <v/>
      </c>
      <c r="BH91" s="55">
        <f t="shared" si="142"/>
        <v>92.813318181818175</v>
      </c>
      <c r="BI91" s="55">
        <f t="shared" si="143"/>
        <v>367.73180886363639</v>
      </c>
      <c r="BJ91" s="55">
        <f t="shared" si="144"/>
        <v>485.39809354545457</v>
      </c>
      <c r="BK91" s="57">
        <f t="shared" si="145"/>
        <v>0.19121071841030371</v>
      </c>
      <c r="BL91" s="55">
        <f t="shared" si="146"/>
        <v>101.20709090909091</v>
      </c>
      <c r="BM91" s="55">
        <f t="shared" si="147"/>
        <v>419.38562000000002</v>
      </c>
      <c r="BN91" s="55">
        <f t="shared" si="148"/>
        <v>571.23417390909083</v>
      </c>
      <c r="BO91" s="57">
        <f t="shared" si="149"/>
        <v>0.17717268246839435</v>
      </c>
      <c r="BP91" s="55">
        <f t="shared" si="150"/>
        <v>112.07016279069768</v>
      </c>
      <c r="BQ91" s="55">
        <f t="shared" si="151"/>
        <v>365.36909744186045</v>
      </c>
      <c r="BR91" s="55">
        <f t="shared" si="152"/>
        <v>520.47743144186052</v>
      </c>
      <c r="BS91" s="57">
        <f t="shared" si="153"/>
        <v>0.21532184878839725</v>
      </c>
      <c r="BT91" s="55">
        <f t="shared" si="154"/>
        <v>47.299162790697672</v>
      </c>
      <c r="BU91" s="55">
        <f t="shared" si="155"/>
        <v>313.50878302325583</v>
      </c>
      <c r="BV91" s="55">
        <f t="shared" si="156"/>
        <v>399.81115999999997</v>
      </c>
      <c r="BW91" s="57">
        <f t="shared" si="157"/>
        <v>0.11830375818098143</v>
      </c>
      <c r="BX91" s="55">
        <f t="shared" si="158"/>
        <v>45.737261904761908</v>
      </c>
      <c r="BY91" s="55">
        <f t="shared" si="159"/>
        <v>224.80126835714285</v>
      </c>
      <c r="BZ91" s="55">
        <f t="shared" si="160"/>
        <v>303.73528864285714</v>
      </c>
      <c r="CA91" s="57">
        <f t="shared" si="161"/>
        <v>0.15058264092106013</v>
      </c>
      <c r="CB91" s="55" t="str">
        <f t="shared" si="162"/>
        <v/>
      </c>
      <c r="CC91" s="55" t="str">
        <f t="shared" si="163"/>
        <v/>
      </c>
      <c r="CD91" s="55" t="str">
        <f t="shared" si="164"/>
        <v/>
      </c>
      <c r="CE91" s="57" t="str">
        <f t="shared" si="165"/>
        <v/>
      </c>
      <c r="CF91" s="55" t="str">
        <f t="shared" si="166"/>
        <v/>
      </c>
      <c r="CG91" s="55" t="str">
        <f t="shared" si="167"/>
        <v/>
      </c>
      <c r="CH91" s="55" t="str">
        <f t="shared" si="168"/>
        <v/>
      </c>
      <c r="CI91" s="57" t="str">
        <f t="shared" si="169"/>
        <v/>
      </c>
      <c r="CJ91" s="55" t="str">
        <f t="shared" si="170"/>
        <v/>
      </c>
      <c r="CK91" s="55" t="str">
        <f t="shared" si="171"/>
        <v/>
      </c>
      <c r="CL91" s="55" t="str">
        <f t="shared" si="172"/>
        <v/>
      </c>
      <c r="CM91" s="57" t="str">
        <f t="shared" si="173"/>
        <v/>
      </c>
      <c r="CN91" s="55" t="str">
        <f t="shared" si="174"/>
        <v/>
      </c>
      <c r="CO91" s="55" t="str">
        <f t="shared" si="175"/>
        <v/>
      </c>
      <c r="CP91" s="55" t="str">
        <f t="shared" si="176"/>
        <v/>
      </c>
      <c r="CQ91" s="57" t="str">
        <f t="shared" si="177"/>
        <v/>
      </c>
    </row>
    <row r="92" spans="3:95" x14ac:dyDescent="0.25">
      <c r="C92" t="s">
        <v>75</v>
      </c>
      <c r="D92" s="2" t="s">
        <v>224</v>
      </c>
      <c r="E92" s="2" t="s">
        <v>223</v>
      </c>
      <c r="F92">
        <v>0.1</v>
      </c>
      <c r="G92" t="s">
        <v>51</v>
      </c>
      <c r="H92" s="28"/>
      <c r="I92" s="28"/>
      <c r="J92" s="28"/>
      <c r="K92" s="4">
        <v>1600</v>
      </c>
      <c r="L92" s="28" t="s">
        <v>243</v>
      </c>
      <c r="M92" s="28"/>
      <c r="N92" s="28" t="s">
        <v>243</v>
      </c>
      <c r="O92" s="5">
        <v>1800</v>
      </c>
      <c r="P92" s="28"/>
      <c r="Q92" s="28"/>
      <c r="R92" s="28"/>
      <c r="T92" s="28">
        <v>9100000</v>
      </c>
      <c r="U92" s="28">
        <v>4300000</v>
      </c>
      <c r="V92" s="28">
        <v>13400000</v>
      </c>
      <c r="W92" s="7">
        <f t="shared" si="178"/>
        <v>2100</v>
      </c>
      <c r="X92" s="28">
        <v>11500000</v>
      </c>
      <c r="Y92" s="28">
        <v>4900000</v>
      </c>
      <c r="Z92" s="28">
        <v>16400000</v>
      </c>
      <c r="AA92" s="9">
        <f t="shared" si="179"/>
        <v>2200</v>
      </c>
      <c r="AB92" s="28"/>
      <c r="AC92" s="28"/>
      <c r="AD92" s="28"/>
      <c r="AE92" s="11">
        <f t="shared" si="180"/>
        <v>2400</v>
      </c>
      <c r="AF92" s="28"/>
      <c r="AG92" s="28"/>
      <c r="AH92" s="28"/>
      <c r="AI92" s="17">
        <f t="shared" si="181"/>
        <v>2500</v>
      </c>
      <c r="AJ92" s="28"/>
      <c r="AK92" s="28"/>
      <c r="AL92" s="28"/>
      <c r="AM92" s="13">
        <f t="shared" si="182"/>
        <v>2700</v>
      </c>
      <c r="AN92" s="28"/>
      <c r="AO92" s="28"/>
      <c r="AP92" s="28"/>
      <c r="AQ92" s="15">
        <f t="shared" si="183"/>
        <v>2900</v>
      </c>
      <c r="AR92" s="28"/>
      <c r="AS92" s="28"/>
      <c r="AT92" s="28"/>
      <c r="AU92" s="14">
        <f t="shared" si="184"/>
        <v>3000</v>
      </c>
      <c r="AV92" s="28"/>
      <c r="AW92" s="28"/>
      <c r="AX92" s="28"/>
      <c r="AY92" s="16">
        <f t="shared" si="185"/>
        <v>3200</v>
      </c>
      <c r="AZ92" s="55" t="str">
        <f t="shared" si="134"/>
        <v/>
      </c>
      <c r="BA92" s="55" t="str">
        <f t="shared" si="135"/>
        <v/>
      </c>
      <c r="BB92" s="55" t="str">
        <f t="shared" si="136"/>
        <v/>
      </c>
      <c r="BC92" s="57" t="str">
        <f t="shared" si="137"/>
        <v/>
      </c>
      <c r="BD92" s="55" t="str">
        <f t="shared" si="138"/>
        <v/>
      </c>
      <c r="BE92" s="55" t="str">
        <f t="shared" si="139"/>
        <v/>
      </c>
      <c r="BF92" s="55" t="str">
        <f t="shared" si="140"/>
        <v/>
      </c>
      <c r="BG92" s="57" t="str">
        <f t="shared" si="141"/>
        <v/>
      </c>
      <c r="BH92" s="55" t="str">
        <f t="shared" si="142"/>
        <v/>
      </c>
      <c r="BI92" s="55" t="str">
        <f t="shared" si="143"/>
        <v/>
      </c>
      <c r="BJ92" s="55" t="str">
        <f t="shared" si="144"/>
        <v/>
      </c>
      <c r="BK92" s="57" t="str">
        <f t="shared" si="145"/>
        <v/>
      </c>
      <c r="BL92" s="55">
        <f t="shared" si="146"/>
        <v>4333.333333333333</v>
      </c>
      <c r="BM92" s="55">
        <f t="shared" si="147"/>
        <v>2047.6190476190477</v>
      </c>
      <c r="BN92" s="55">
        <f t="shared" si="148"/>
        <v>6380.9523809523807</v>
      </c>
      <c r="BO92" s="57">
        <f t="shared" si="149"/>
        <v>0.67910447761194026</v>
      </c>
      <c r="BP92" s="55">
        <f t="shared" si="150"/>
        <v>5227.272727272727</v>
      </c>
      <c r="BQ92" s="55">
        <f t="shared" si="151"/>
        <v>2227.2727272727275</v>
      </c>
      <c r="BR92" s="55">
        <f t="shared" si="152"/>
        <v>7454.545454545455</v>
      </c>
      <c r="BS92" s="57">
        <f t="shared" si="153"/>
        <v>0.70121951219512191</v>
      </c>
      <c r="BT92" s="55" t="str">
        <f t="shared" si="154"/>
        <v/>
      </c>
      <c r="BU92" s="55" t="str">
        <f t="shared" si="155"/>
        <v/>
      </c>
      <c r="BV92" s="55" t="str">
        <f t="shared" si="156"/>
        <v/>
      </c>
      <c r="BW92" s="57" t="str">
        <f t="shared" si="157"/>
        <v/>
      </c>
      <c r="BX92" s="55" t="str">
        <f t="shared" si="158"/>
        <v/>
      </c>
      <c r="BY92" s="55" t="str">
        <f t="shared" si="159"/>
        <v/>
      </c>
      <c r="BZ92" s="55" t="str">
        <f t="shared" si="160"/>
        <v/>
      </c>
      <c r="CA92" s="57" t="str">
        <f t="shared" si="161"/>
        <v/>
      </c>
      <c r="CB92" s="55" t="str">
        <f t="shared" si="162"/>
        <v/>
      </c>
      <c r="CC92" s="55" t="str">
        <f t="shared" si="163"/>
        <v/>
      </c>
      <c r="CD92" s="55" t="str">
        <f t="shared" si="164"/>
        <v/>
      </c>
      <c r="CE92" s="57" t="str">
        <f t="shared" si="165"/>
        <v/>
      </c>
      <c r="CF92" s="55" t="str">
        <f t="shared" si="166"/>
        <v/>
      </c>
      <c r="CG92" s="55" t="str">
        <f t="shared" si="167"/>
        <v/>
      </c>
      <c r="CH92" s="55" t="str">
        <f t="shared" si="168"/>
        <v/>
      </c>
      <c r="CI92" s="57" t="str">
        <f t="shared" si="169"/>
        <v/>
      </c>
      <c r="CJ92" s="55" t="str">
        <f t="shared" si="170"/>
        <v/>
      </c>
      <c r="CK92" s="55" t="str">
        <f t="shared" si="171"/>
        <v/>
      </c>
      <c r="CL92" s="55" t="str">
        <f t="shared" si="172"/>
        <v/>
      </c>
      <c r="CM92" s="57" t="str">
        <f t="shared" si="173"/>
        <v/>
      </c>
      <c r="CN92" s="55" t="str">
        <f t="shared" si="174"/>
        <v/>
      </c>
      <c r="CO92" s="55" t="str">
        <f t="shared" si="175"/>
        <v/>
      </c>
      <c r="CP92" s="55" t="str">
        <f t="shared" si="176"/>
        <v/>
      </c>
      <c r="CQ92" s="57" t="str">
        <f t="shared" si="177"/>
        <v/>
      </c>
    </row>
    <row r="93" spans="3:95" x14ac:dyDescent="0.25">
      <c r="C93" t="s">
        <v>48</v>
      </c>
      <c r="D93" s="2" t="s">
        <v>237</v>
      </c>
      <c r="E93" s="2" t="s">
        <v>236</v>
      </c>
      <c r="G93" t="s">
        <v>103</v>
      </c>
      <c r="H93" s="27">
        <v>1518746</v>
      </c>
      <c r="I93" s="27">
        <v>229903.35709999999</v>
      </c>
      <c r="J93" s="27">
        <v>1748649.3570999999</v>
      </c>
      <c r="L93" s="27">
        <v>2297113</v>
      </c>
      <c r="M93" s="27">
        <v>57495.090909999999</v>
      </c>
      <c r="N93" s="27">
        <v>2354608.0909099998</v>
      </c>
      <c r="P93" s="27">
        <v>2104150</v>
      </c>
      <c r="Q93" s="27">
        <v>66214.615380000003</v>
      </c>
      <c r="R93" s="27">
        <v>2172223.6922840001</v>
      </c>
      <c r="T93" s="27">
        <v>4278262</v>
      </c>
      <c r="U93" s="27">
        <v>408109.8333</v>
      </c>
      <c r="V93" s="27">
        <v>4686371.8333000001</v>
      </c>
      <c r="W93" s="7" t="str">
        <f t="shared" si="178"/>
        <v/>
      </c>
      <c r="X93" s="27">
        <v>2847408</v>
      </c>
      <c r="Y93" s="27">
        <v>53378.48</v>
      </c>
      <c r="Z93" s="27">
        <v>2900786.48</v>
      </c>
      <c r="AA93" s="9" t="str">
        <f t="shared" si="179"/>
        <v/>
      </c>
      <c r="AB93" s="27">
        <v>3497367</v>
      </c>
      <c r="AC93" s="27">
        <v>36177.416969999998</v>
      </c>
      <c r="AD93" s="27">
        <v>3560042.9409599998</v>
      </c>
      <c r="AE93" s="11" t="str">
        <f t="shared" si="180"/>
        <v/>
      </c>
      <c r="AF93" s="28"/>
      <c r="AG93" s="28"/>
      <c r="AH93" s="28"/>
      <c r="AI93" s="17" t="str">
        <f t="shared" si="181"/>
        <v/>
      </c>
      <c r="AJ93" s="27">
        <v>9935259</v>
      </c>
      <c r="AK93" s="27">
        <v>128419.0083</v>
      </c>
      <c r="AL93" s="27">
        <v>10127833.455329999</v>
      </c>
      <c r="AM93" s="13" t="str">
        <f t="shared" si="182"/>
        <v/>
      </c>
      <c r="AN93" s="28"/>
      <c r="AO93" s="28"/>
      <c r="AP93" s="28"/>
      <c r="AQ93" s="15" t="str">
        <f t="shared" si="183"/>
        <v/>
      </c>
      <c r="AR93" s="27">
        <v>3682137</v>
      </c>
      <c r="AS93" s="27">
        <v>0</v>
      </c>
      <c r="AT93" s="27">
        <v>3682276.96</v>
      </c>
      <c r="AU93" s="14" t="str">
        <f t="shared" si="184"/>
        <v/>
      </c>
      <c r="AV93" s="27">
        <v>1864625</v>
      </c>
      <c r="AW93" s="27">
        <v>0</v>
      </c>
      <c r="AX93" s="27">
        <v>1943787.76</v>
      </c>
      <c r="AY93" s="16" t="str">
        <f t="shared" si="185"/>
        <v/>
      </c>
      <c r="AZ93" s="55" t="str">
        <f t="shared" si="134"/>
        <v/>
      </c>
      <c r="BA93" s="55" t="str">
        <f t="shared" si="135"/>
        <v/>
      </c>
      <c r="BB93" s="55" t="str">
        <f t="shared" si="136"/>
        <v/>
      </c>
      <c r="BC93" s="57" t="str">
        <f t="shared" si="137"/>
        <v/>
      </c>
      <c r="BD93" s="55" t="str">
        <f t="shared" si="138"/>
        <v/>
      </c>
      <c r="BE93" s="55" t="str">
        <f t="shared" si="139"/>
        <v/>
      </c>
      <c r="BF93" s="55" t="str">
        <f t="shared" si="140"/>
        <v/>
      </c>
      <c r="BG93" s="57" t="str">
        <f t="shared" si="141"/>
        <v/>
      </c>
      <c r="BH93" s="55" t="str">
        <f t="shared" si="142"/>
        <v/>
      </c>
      <c r="BI93" s="55" t="str">
        <f t="shared" si="143"/>
        <v/>
      </c>
      <c r="BJ93" s="55" t="str">
        <f t="shared" si="144"/>
        <v/>
      </c>
      <c r="BK93" s="57" t="str">
        <f t="shared" si="145"/>
        <v/>
      </c>
      <c r="BL93" s="55" t="str">
        <f t="shared" si="146"/>
        <v/>
      </c>
      <c r="BM93" s="55" t="str">
        <f t="shared" si="147"/>
        <v/>
      </c>
      <c r="BN93" s="55" t="str">
        <f t="shared" si="148"/>
        <v/>
      </c>
      <c r="BO93" s="57" t="str">
        <f t="shared" si="149"/>
        <v/>
      </c>
      <c r="BP93" s="55" t="str">
        <f t="shared" si="150"/>
        <v/>
      </c>
      <c r="BQ93" s="55" t="str">
        <f t="shared" si="151"/>
        <v/>
      </c>
      <c r="BR93" s="55" t="str">
        <f t="shared" si="152"/>
        <v/>
      </c>
      <c r="BS93" s="57" t="str">
        <f t="shared" si="153"/>
        <v/>
      </c>
      <c r="BT93" s="55" t="str">
        <f t="shared" si="154"/>
        <v/>
      </c>
      <c r="BU93" s="55" t="str">
        <f t="shared" si="155"/>
        <v/>
      </c>
      <c r="BV93" s="55" t="str">
        <f t="shared" si="156"/>
        <v/>
      </c>
      <c r="BW93" s="57" t="str">
        <f t="shared" si="157"/>
        <v/>
      </c>
      <c r="BX93" s="55" t="str">
        <f t="shared" si="158"/>
        <v/>
      </c>
      <c r="BY93" s="55" t="str">
        <f t="shared" si="159"/>
        <v/>
      </c>
      <c r="BZ93" s="55" t="str">
        <f t="shared" si="160"/>
        <v/>
      </c>
      <c r="CA93" s="57" t="str">
        <f t="shared" si="161"/>
        <v/>
      </c>
      <c r="CB93" s="55" t="str">
        <f t="shared" si="162"/>
        <v/>
      </c>
      <c r="CC93" s="55" t="str">
        <f t="shared" si="163"/>
        <v/>
      </c>
      <c r="CD93" s="55" t="str">
        <f t="shared" si="164"/>
        <v/>
      </c>
      <c r="CE93" s="57" t="str">
        <f t="shared" si="165"/>
        <v/>
      </c>
      <c r="CF93" s="55" t="str">
        <f t="shared" si="166"/>
        <v/>
      </c>
      <c r="CG93" s="55" t="str">
        <f t="shared" si="167"/>
        <v/>
      </c>
      <c r="CH93" s="55" t="str">
        <f t="shared" si="168"/>
        <v/>
      </c>
      <c r="CI93" s="57" t="str">
        <f t="shared" si="169"/>
        <v/>
      </c>
      <c r="CJ93" s="55" t="str">
        <f t="shared" si="170"/>
        <v/>
      </c>
      <c r="CK93" s="55" t="str">
        <f t="shared" si="171"/>
        <v/>
      </c>
      <c r="CL93" s="55" t="str">
        <f t="shared" si="172"/>
        <v/>
      </c>
      <c r="CM93" s="57" t="str">
        <f t="shared" si="173"/>
        <v/>
      </c>
      <c r="CN93" s="55" t="str">
        <f t="shared" si="174"/>
        <v/>
      </c>
      <c r="CO93" s="55" t="str">
        <f t="shared" si="175"/>
        <v/>
      </c>
      <c r="CP93" s="55" t="str">
        <f t="shared" si="176"/>
        <v/>
      </c>
      <c r="CQ93" s="57" t="str">
        <f t="shared" si="177"/>
        <v/>
      </c>
    </row>
    <row r="94" spans="3:95" x14ac:dyDescent="0.25">
      <c r="C94" t="s">
        <v>48</v>
      </c>
      <c r="D94" s="2" t="s">
        <v>88</v>
      </c>
      <c r="E94" s="2" t="s">
        <v>87</v>
      </c>
      <c r="F94">
        <v>1.6</v>
      </c>
      <c r="G94" t="s">
        <v>55</v>
      </c>
      <c r="H94" s="28">
        <v>400400</v>
      </c>
      <c r="I94" s="28">
        <v>13900000</v>
      </c>
      <c r="J94" s="28">
        <v>14300400</v>
      </c>
      <c r="K94" s="4">
        <v>61000</v>
      </c>
      <c r="L94" s="28"/>
      <c r="M94" s="28"/>
      <c r="N94" s="28"/>
      <c r="O94" s="5">
        <v>63000</v>
      </c>
      <c r="P94" s="28">
        <v>168600</v>
      </c>
      <c r="Q94" s="28">
        <v>20700000</v>
      </c>
      <c r="R94" s="28">
        <v>20868600</v>
      </c>
      <c r="S94" s="6">
        <v>65000</v>
      </c>
      <c r="T94" s="28"/>
      <c r="U94" s="28"/>
      <c r="V94" s="28"/>
      <c r="W94" s="7">
        <f t="shared" si="178"/>
        <v>67000</v>
      </c>
      <c r="X94" s="28"/>
      <c r="Y94" s="28"/>
      <c r="Z94" s="28"/>
      <c r="AA94" s="9">
        <f t="shared" si="179"/>
        <v>69000</v>
      </c>
      <c r="AB94" s="28"/>
      <c r="AC94" s="28"/>
      <c r="AD94" s="28"/>
      <c r="AE94" s="11">
        <f t="shared" si="180"/>
        <v>70000</v>
      </c>
      <c r="AF94" s="28"/>
      <c r="AG94" s="28"/>
      <c r="AH94" s="28"/>
      <c r="AI94" s="17">
        <f t="shared" si="181"/>
        <v>72000</v>
      </c>
      <c r="AJ94" s="28"/>
      <c r="AK94" s="28"/>
      <c r="AL94" s="28"/>
      <c r="AM94" s="13">
        <f t="shared" si="182"/>
        <v>73000</v>
      </c>
      <c r="AN94" s="28"/>
      <c r="AO94" s="28"/>
      <c r="AP94" s="28"/>
      <c r="AQ94" s="15">
        <f t="shared" si="183"/>
        <v>75000</v>
      </c>
      <c r="AR94" s="28"/>
      <c r="AS94" s="28"/>
      <c r="AT94" s="28"/>
      <c r="AU94" s="14">
        <f t="shared" si="184"/>
        <v>76000</v>
      </c>
      <c r="AV94" s="28"/>
      <c r="AW94" s="28"/>
      <c r="AX94" s="28"/>
      <c r="AY94" s="16">
        <f t="shared" si="185"/>
        <v>78000</v>
      </c>
      <c r="AZ94" s="55">
        <f t="shared" si="134"/>
        <v>6.5639344262295083</v>
      </c>
      <c r="BA94" s="55">
        <f t="shared" si="135"/>
        <v>227.86885245901638</v>
      </c>
      <c r="BB94" s="55">
        <f t="shared" si="136"/>
        <v>234.43278688524589</v>
      </c>
      <c r="BC94" s="57">
        <f t="shared" si="137"/>
        <v>2.7999216805124336E-2</v>
      </c>
      <c r="BD94" s="55" t="str">
        <f t="shared" si="138"/>
        <v/>
      </c>
      <c r="BE94" s="55" t="str">
        <f t="shared" si="139"/>
        <v/>
      </c>
      <c r="BF94" s="55" t="str">
        <f t="shared" si="140"/>
        <v/>
      </c>
      <c r="BG94" s="57" t="str">
        <f t="shared" si="141"/>
        <v/>
      </c>
      <c r="BH94" s="55">
        <f t="shared" si="142"/>
        <v>2.5938461538461537</v>
      </c>
      <c r="BI94" s="55">
        <f t="shared" si="143"/>
        <v>318.46153846153845</v>
      </c>
      <c r="BJ94" s="55">
        <f t="shared" si="144"/>
        <v>321.05538461538464</v>
      </c>
      <c r="BK94" s="57">
        <f t="shared" si="145"/>
        <v>8.0791236594692489E-3</v>
      </c>
      <c r="BL94" s="55" t="str">
        <f t="shared" si="146"/>
        <v/>
      </c>
      <c r="BM94" s="55" t="str">
        <f t="shared" si="147"/>
        <v/>
      </c>
      <c r="BN94" s="55" t="str">
        <f t="shared" si="148"/>
        <v/>
      </c>
      <c r="BO94" s="57" t="str">
        <f t="shared" si="149"/>
        <v/>
      </c>
      <c r="BP94" s="55" t="str">
        <f t="shared" si="150"/>
        <v/>
      </c>
      <c r="BQ94" s="55" t="str">
        <f t="shared" si="151"/>
        <v/>
      </c>
      <c r="BR94" s="55" t="str">
        <f t="shared" si="152"/>
        <v/>
      </c>
      <c r="BS94" s="57" t="str">
        <f t="shared" si="153"/>
        <v/>
      </c>
      <c r="BT94" s="55" t="str">
        <f t="shared" si="154"/>
        <v/>
      </c>
      <c r="BU94" s="55" t="str">
        <f t="shared" si="155"/>
        <v/>
      </c>
      <c r="BV94" s="55" t="str">
        <f t="shared" si="156"/>
        <v/>
      </c>
      <c r="BW94" s="57" t="str">
        <f t="shared" si="157"/>
        <v/>
      </c>
      <c r="BX94" s="55" t="str">
        <f t="shared" si="158"/>
        <v/>
      </c>
      <c r="BY94" s="55" t="str">
        <f t="shared" si="159"/>
        <v/>
      </c>
      <c r="BZ94" s="55" t="str">
        <f t="shared" si="160"/>
        <v/>
      </c>
      <c r="CA94" s="57" t="str">
        <f t="shared" si="161"/>
        <v/>
      </c>
      <c r="CB94" s="55" t="str">
        <f t="shared" si="162"/>
        <v/>
      </c>
      <c r="CC94" s="55" t="str">
        <f t="shared" si="163"/>
        <v/>
      </c>
      <c r="CD94" s="55" t="str">
        <f t="shared" si="164"/>
        <v/>
      </c>
      <c r="CE94" s="57" t="str">
        <f t="shared" si="165"/>
        <v/>
      </c>
      <c r="CF94" s="55" t="str">
        <f t="shared" si="166"/>
        <v/>
      </c>
      <c r="CG94" s="55" t="str">
        <f t="shared" si="167"/>
        <v/>
      </c>
      <c r="CH94" s="55" t="str">
        <f t="shared" si="168"/>
        <v/>
      </c>
      <c r="CI94" s="57" t="str">
        <f t="shared" si="169"/>
        <v/>
      </c>
      <c r="CJ94" s="55" t="str">
        <f t="shared" si="170"/>
        <v/>
      </c>
      <c r="CK94" s="55" t="str">
        <f t="shared" si="171"/>
        <v/>
      </c>
      <c r="CL94" s="55" t="str">
        <f t="shared" si="172"/>
        <v/>
      </c>
      <c r="CM94" s="57" t="str">
        <f t="shared" si="173"/>
        <v/>
      </c>
      <c r="CN94" s="55" t="str">
        <f t="shared" si="174"/>
        <v/>
      </c>
      <c r="CO94" s="55" t="str">
        <f t="shared" si="175"/>
        <v/>
      </c>
      <c r="CP94" s="55" t="str">
        <f t="shared" si="176"/>
        <v/>
      </c>
      <c r="CQ94" s="57" t="str">
        <f t="shared" si="177"/>
        <v/>
      </c>
    </row>
    <row r="95" spans="3:95" x14ac:dyDescent="0.25">
      <c r="C95" t="s">
        <v>114</v>
      </c>
      <c r="D95" s="2" t="s">
        <v>188</v>
      </c>
      <c r="E95" s="2" t="s">
        <v>187</v>
      </c>
      <c r="F95">
        <v>0.2</v>
      </c>
      <c r="G95" t="s">
        <v>103</v>
      </c>
      <c r="H95" s="27">
        <v>14361842</v>
      </c>
      <c r="I95" s="27">
        <v>0</v>
      </c>
      <c r="J95" s="27">
        <v>14361842</v>
      </c>
      <c r="K95" s="4">
        <v>6000</v>
      </c>
      <c r="L95" s="27">
        <v>16486429</v>
      </c>
      <c r="M95" s="27">
        <v>0</v>
      </c>
      <c r="N95" s="27">
        <v>16486429</v>
      </c>
      <c r="O95" s="5">
        <v>6500</v>
      </c>
      <c r="P95" s="27">
        <v>23091270</v>
      </c>
      <c r="Q95" s="27">
        <v>0</v>
      </c>
      <c r="R95" s="27">
        <v>23091270</v>
      </c>
      <c r="S95" s="6">
        <v>6900</v>
      </c>
      <c r="T95" s="27">
        <v>23746298</v>
      </c>
      <c r="U95" s="27">
        <v>0</v>
      </c>
      <c r="V95" s="27">
        <v>23746298</v>
      </c>
      <c r="W95" s="7">
        <f t="shared" si="178"/>
        <v>7200</v>
      </c>
      <c r="X95" s="27">
        <v>23739323</v>
      </c>
      <c r="Y95" s="27">
        <v>0</v>
      </c>
      <c r="Z95" s="27">
        <v>23739323</v>
      </c>
      <c r="AA95" s="9">
        <f t="shared" si="179"/>
        <v>7400</v>
      </c>
      <c r="AB95" s="27">
        <v>23202747</v>
      </c>
      <c r="AC95" s="27">
        <v>0</v>
      </c>
      <c r="AD95" s="27">
        <v>23202747</v>
      </c>
      <c r="AE95" s="11">
        <f t="shared" si="180"/>
        <v>7600</v>
      </c>
      <c r="AF95" s="28"/>
      <c r="AG95" s="28"/>
      <c r="AH95" s="28"/>
      <c r="AI95" s="17">
        <f t="shared" si="181"/>
        <v>7700</v>
      </c>
      <c r="AJ95" s="27">
        <v>26962709</v>
      </c>
      <c r="AK95" s="27">
        <v>0</v>
      </c>
      <c r="AL95" s="27">
        <v>26962709</v>
      </c>
      <c r="AM95" s="13">
        <f t="shared" si="182"/>
        <v>7800</v>
      </c>
      <c r="AN95" s="27">
        <v>52093243</v>
      </c>
      <c r="AO95" s="27">
        <v>0</v>
      </c>
      <c r="AP95" s="27">
        <v>52093243</v>
      </c>
      <c r="AQ95" s="15">
        <f t="shared" si="183"/>
        <v>7900</v>
      </c>
      <c r="AR95" s="28"/>
      <c r="AS95" s="28"/>
      <c r="AT95" s="28"/>
      <c r="AU95" s="14">
        <f t="shared" si="184"/>
        <v>7900</v>
      </c>
      <c r="AV95" s="28"/>
      <c r="AW95" s="28"/>
      <c r="AX95" s="28"/>
      <c r="AY95" s="16">
        <f t="shared" si="185"/>
        <v>7900</v>
      </c>
      <c r="AZ95" s="55">
        <f t="shared" si="134"/>
        <v>2393.6403333333333</v>
      </c>
      <c r="BA95" s="55">
        <f t="shared" si="135"/>
        <v>0</v>
      </c>
      <c r="BB95" s="55">
        <f t="shared" si="136"/>
        <v>2393.6403333333333</v>
      </c>
      <c r="BC95" s="57">
        <f t="shared" si="137"/>
        <v>1</v>
      </c>
      <c r="BD95" s="55">
        <f t="shared" si="138"/>
        <v>2536.3736923076922</v>
      </c>
      <c r="BE95" s="55">
        <f t="shared" si="139"/>
        <v>0</v>
      </c>
      <c r="BF95" s="55">
        <f t="shared" si="140"/>
        <v>2536.3736923076922</v>
      </c>
      <c r="BG95" s="57">
        <f t="shared" si="141"/>
        <v>1</v>
      </c>
      <c r="BH95" s="55">
        <f t="shared" si="142"/>
        <v>3346.5608695652172</v>
      </c>
      <c r="BI95" s="55">
        <f t="shared" si="143"/>
        <v>0</v>
      </c>
      <c r="BJ95" s="55">
        <f t="shared" si="144"/>
        <v>3346.5608695652172</v>
      </c>
      <c r="BK95" s="57">
        <f t="shared" si="145"/>
        <v>1</v>
      </c>
      <c r="BL95" s="55">
        <f t="shared" si="146"/>
        <v>3298.0969444444445</v>
      </c>
      <c r="BM95" s="55">
        <f t="shared" si="147"/>
        <v>0</v>
      </c>
      <c r="BN95" s="55">
        <f t="shared" si="148"/>
        <v>3298.0969444444445</v>
      </c>
      <c r="BO95" s="57">
        <f t="shared" si="149"/>
        <v>1</v>
      </c>
      <c r="BP95" s="55">
        <f t="shared" si="150"/>
        <v>3208.0166216216217</v>
      </c>
      <c r="BQ95" s="55">
        <f t="shared" si="151"/>
        <v>0</v>
      </c>
      <c r="BR95" s="55">
        <f t="shared" si="152"/>
        <v>3208.0166216216217</v>
      </c>
      <c r="BS95" s="57">
        <f t="shared" si="153"/>
        <v>1</v>
      </c>
      <c r="BT95" s="55">
        <f t="shared" si="154"/>
        <v>3052.9930263157894</v>
      </c>
      <c r="BU95" s="55">
        <f t="shared" si="155"/>
        <v>0</v>
      </c>
      <c r="BV95" s="55">
        <f t="shared" si="156"/>
        <v>3052.9930263157894</v>
      </c>
      <c r="BW95" s="57">
        <f t="shared" si="157"/>
        <v>1</v>
      </c>
      <c r="BX95" s="55" t="str">
        <f t="shared" si="158"/>
        <v/>
      </c>
      <c r="BY95" s="55" t="str">
        <f t="shared" si="159"/>
        <v/>
      </c>
      <c r="BZ95" s="55" t="str">
        <f t="shared" si="160"/>
        <v/>
      </c>
      <c r="CA95" s="57" t="str">
        <f t="shared" si="161"/>
        <v/>
      </c>
      <c r="CB95" s="55">
        <f t="shared" si="162"/>
        <v>3456.7575641025642</v>
      </c>
      <c r="CC95" s="55">
        <f t="shared" si="163"/>
        <v>0</v>
      </c>
      <c r="CD95" s="55">
        <f t="shared" si="164"/>
        <v>3456.7575641025642</v>
      </c>
      <c r="CE95" s="57">
        <f t="shared" si="165"/>
        <v>1</v>
      </c>
      <c r="CF95" s="55">
        <f t="shared" si="166"/>
        <v>6594.0813924050635</v>
      </c>
      <c r="CG95" s="55">
        <f t="shared" si="167"/>
        <v>0</v>
      </c>
      <c r="CH95" s="55">
        <f t="shared" si="168"/>
        <v>6594.0813924050635</v>
      </c>
      <c r="CI95" s="57">
        <f t="shared" si="169"/>
        <v>1</v>
      </c>
      <c r="CJ95" s="55" t="str">
        <f t="shared" si="170"/>
        <v/>
      </c>
      <c r="CK95" s="55" t="str">
        <f t="shared" si="171"/>
        <v/>
      </c>
      <c r="CL95" s="55" t="str">
        <f t="shared" si="172"/>
        <v/>
      </c>
      <c r="CM95" s="57" t="str">
        <f t="shared" si="173"/>
        <v/>
      </c>
      <c r="CN95" s="55" t="str">
        <f t="shared" si="174"/>
        <v/>
      </c>
      <c r="CO95" s="55" t="str">
        <f t="shared" si="175"/>
        <v/>
      </c>
      <c r="CP95" s="55" t="str">
        <f t="shared" si="176"/>
        <v/>
      </c>
      <c r="CQ95" s="57" t="str">
        <f t="shared" si="177"/>
        <v/>
      </c>
    </row>
    <row r="96" spans="3:95" x14ac:dyDescent="0.25">
      <c r="C96" t="s">
        <v>120</v>
      </c>
      <c r="D96" s="2" t="s">
        <v>226</v>
      </c>
      <c r="E96" s="2" t="s">
        <v>225</v>
      </c>
      <c r="F96">
        <v>0.1</v>
      </c>
      <c r="G96" t="s">
        <v>55</v>
      </c>
      <c r="H96" s="28">
        <v>0</v>
      </c>
      <c r="I96" s="28">
        <v>6000000</v>
      </c>
      <c r="J96" s="28">
        <v>6000000</v>
      </c>
      <c r="K96" s="4">
        <v>16000</v>
      </c>
      <c r="L96" s="28"/>
      <c r="M96" s="27"/>
      <c r="N96" s="28"/>
      <c r="O96" s="5">
        <v>16000</v>
      </c>
      <c r="P96" s="28"/>
      <c r="Q96" s="28"/>
      <c r="R96" s="28"/>
      <c r="T96" s="28"/>
      <c r="U96" s="28"/>
      <c r="V96" s="28"/>
      <c r="W96" s="7">
        <f t="shared" si="178"/>
        <v>14000</v>
      </c>
      <c r="X96" s="28"/>
      <c r="Y96" s="28"/>
      <c r="Z96" s="28"/>
      <c r="AA96" s="9">
        <f t="shared" si="179"/>
        <v>14000</v>
      </c>
      <c r="AB96" s="28"/>
      <c r="AC96" s="28"/>
      <c r="AD96" s="28"/>
      <c r="AE96" s="11">
        <f t="shared" si="180"/>
        <v>13000</v>
      </c>
      <c r="AF96" s="28"/>
      <c r="AG96" s="28"/>
      <c r="AH96" s="28"/>
      <c r="AI96" s="17">
        <f t="shared" si="181"/>
        <v>12000</v>
      </c>
      <c r="AJ96" s="28"/>
      <c r="AK96" s="28"/>
      <c r="AL96" s="28"/>
      <c r="AM96" s="13">
        <f t="shared" si="182"/>
        <v>12000</v>
      </c>
      <c r="AN96" s="28"/>
      <c r="AO96" s="28"/>
      <c r="AP96" s="28"/>
      <c r="AQ96" s="15">
        <f t="shared" si="183"/>
        <v>11000</v>
      </c>
      <c r="AR96" s="28">
        <v>0</v>
      </c>
      <c r="AS96" s="28">
        <v>6000000</v>
      </c>
      <c r="AT96" s="28">
        <v>6000000</v>
      </c>
      <c r="AU96" s="14">
        <f t="shared" si="184"/>
        <v>11000</v>
      </c>
      <c r="AV96" s="28">
        <v>0</v>
      </c>
      <c r="AW96" s="28">
        <v>6500000</v>
      </c>
      <c r="AX96" s="28">
        <v>6500000</v>
      </c>
      <c r="AY96" s="16">
        <f t="shared" si="185"/>
        <v>11000</v>
      </c>
      <c r="AZ96" s="55">
        <f t="shared" si="134"/>
        <v>0</v>
      </c>
      <c r="BA96" s="55">
        <f t="shared" si="135"/>
        <v>375</v>
      </c>
      <c r="BB96" s="55">
        <f t="shared" si="136"/>
        <v>375</v>
      </c>
      <c r="BC96" s="57">
        <f t="shared" si="137"/>
        <v>0</v>
      </c>
      <c r="BD96" s="55" t="str">
        <f t="shared" si="138"/>
        <v/>
      </c>
      <c r="BE96" s="55" t="str">
        <f t="shared" si="139"/>
        <v/>
      </c>
      <c r="BF96" s="55" t="str">
        <f t="shared" si="140"/>
        <v/>
      </c>
      <c r="BG96" s="57" t="str">
        <f t="shared" si="141"/>
        <v/>
      </c>
      <c r="BH96" s="55" t="str">
        <f t="shared" si="142"/>
        <v/>
      </c>
      <c r="BI96" s="55" t="str">
        <f t="shared" si="143"/>
        <v/>
      </c>
      <c r="BJ96" s="55" t="str">
        <f t="shared" si="144"/>
        <v/>
      </c>
      <c r="BK96" s="57" t="str">
        <f t="shared" si="145"/>
        <v/>
      </c>
      <c r="BL96" s="55" t="str">
        <f t="shared" si="146"/>
        <v/>
      </c>
      <c r="BM96" s="55" t="str">
        <f t="shared" si="147"/>
        <v/>
      </c>
      <c r="BN96" s="55" t="str">
        <f t="shared" si="148"/>
        <v/>
      </c>
      <c r="BO96" s="57" t="str">
        <f t="shared" si="149"/>
        <v/>
      </c>
      <c r="BP96" s="55" t="str">
        <f t="shared" si="150"/>
        <v/>
      </c>
      <c r="BQ96" s="55" t="str">
        <f t="shared" si="151"/>
        <v/>
      </c>
      <c r="BR96" s="55" t="str">
        <f t="shared" si="152"/>
        <v/>
      </c>
      <c r="BS96" s="57" t="str">
        <f t="shared" si="153"/>
        <v/>
      </c>
      <c r="BT96" s="55" t="str">
        <f t="shared" si="154"/>
        <v/>
      </c>
      <c r="BU96" s="55" t="str">
        <f t="shared" si="155"/>
        <v/>
      </c>
      <c r="BV96" s="55" t="str">
        <f t="shared" si="156"/>
        <v/>
      </c>
      <c r="BW96" s="57" t="str">
        <f t="shared" si="157"/>
        <v/>
      </c>
      <c r="BX96" s="55" t="str">
        <f t="shared" si="158"/>
        <v/>
      </c>
      <c r="BY96" s="55" t="str">
        <f t="shared" si="159"/>
        <v/>
      </c>
      <c r="BZ96" s="55" t="str">
        <f t="shared" si="160"/>
        <v/>
      </c>
      <c r="CA96" s="57" t="str">
        <f t="shared" si="161"/>
        <v/>
      </c>
      <c r="CB96" s="55" t="str">
        <f t="shared" si="162"/>
        <v/>
      </c>
      <c r="CC96" s="55" t="str">
        <f t="shared" si="163"/>
        <v/>
      </c>
      <c r="CD96" s="55" t="str">
        <f t="shared" si="164"/>
        <v/>
      </c>
      <c r="CE96" s="57" t="str">
        <f t="shared" si="165"/>
        <v/>
      </c>
      <c r="CF96" s="55" t="str">
        <f t="shared" si="166"/>
        <v/>
      </c>
      <c r="CG96" s="55" t="str">
        <f t="shared" si="167"/>
        <v/>
      </c>
      <c r="CH96" s="55" t="str">
        <f t="shared" si="168"/>
        <v/>
      </c>
      <c r="CI96" s="57" t="str">
        <f t="shared" si="169"/>
        <v/>
      </c>
      <c r="CJ96" s="55">
        <f t="shared" si="170"/>
        <v>0</v>
      </c>
      <c r="CK96" s="55">
        <f t="shared" si="171"/>
        <v>545.4545454545455</v>
      </c>
      <c r="CL96" s="55">
        <f t="shared" si="172"/>
        <v>545.4545454545455</v>
      </c>
      <c r="CM96" s="57">
        <f t="shared" si="173"/>
        <v>0</v>
      </c>
      <c r="CN96" s="55">
        <f t="shared" si="174"/>
        <v>0</v>
      </c>
      <c r="CO96" s="55">
        <f t="shared" si="175"/>
        <v>590.90909090909088</v>
      </c>
      <c r="CP96" s="55">
        <f t="shared" si="176"/>
        <v>590.90909090909088</v>
      </c>
      <c r="CQ96" s="57">
        <f t="shared" si="177"/>
        <v>0</v>
      </c>
    </row>
    <row r="97" spans="3:95" x14ac:dyDescent="0.25">
      <c r="C97" t="s">
        <v>48</v>
      </c>
      <c r="D97" s="2" t="s">
        <v>52</v>
      </c>
      <c r="E97" s="2" t="s">
        <v>32</v>
      </c>
      <c r="F97">
        <v>19</v>
      </c>
      <c r="G97" t="s">
        <v>51</v>
      </c>
      <c r="H97" s="27">
        <v>1930462155</v>
      </c>
      <c r="I97" s="27">
        <v>265130624.19999999</v>
      </c>
      <c r="J97" s="27">
        <v>2329049277.4000001</v>
      </c>
      <c r="K97" s="4">
        <v>5700000</v>
      </c>
      <c r="L97" s="28"/>
      <c r="M97" s="28"/>
      <c r="N97" s="28"/>
      <c r="O97" s="5">
        <v>5900000</v>
      </c>
      <c r="P97" s="28"/>
      <c r="Q97" s="28"/>
      <c r="R97" s="28"/>
      <c r="T97" s="28"/>
      <c r="U97" s="28"/>
      <c r="V97" s="28"/>
      <c r="W97" s="7">
        <f t="shared" si="178"/>
        <v>6400000</v>
      </c>
      <c r="X97" s="28"/>
      <c r="Y97" s="28"/>
      <c r="Z97" s="28"/>
      <c r="AA97" s="9">
        <f t="shared" si="179"/>
        <v>6600000</v>
      </c>
      <c r="AB97" s="27">
        <v>1344843914</v>
      </c>
      <c r="AC97" s="27">
        <v>500935500.80000001</v>
      </c>
      <c r="AD97" s="27">
        <v>1845779414.8</v>
      </c>
      <c r="AE97" s="11">
        <f t="shared" si="180"/>
        <v>6800000</v>
      </c>
      <c r="AF97" s="28"/>
      <c r="AG97" s="28"/>
      <c r="AH97" s="28"/>
      <c r="AI97" s="17">
        <f t="shared" si="181"/>
        <v>7000000</v>
      </c>
      <c r="AJ97" s="28"/>
      <c r="AK97" s="28"/>
      <c r="AL97" s="28"/>
      <c r="AM97" s="13">
        <f t="shared" si="182"/>
        <v>7200000</v>
      </c>
      <c r="AN97" s="27">
        <v>1889371800</v>
      </c>
      <c r="AO97" s="27">
        <v>542663250</v>
      </c>
      <c r="AP97" s="27">
        <v>2432035050</v>
      </c>
      <c r="AQ97" s="15">
        <f t="shared" si="183"/>
        <v>7300000</v>
      </c>
      <c r="AR97" s="27">
        <v>1917857763</v>
      </c>
      <c r="AS97" s="27">
        <v>583624079.91999996</v>
      </c>
      <c r="AT97" s="27">
        <v>2501569029.9699998</v>
      </c>
      <c r="AU97" s="14">
        <f t="shared" si="184"/>
        <v>7400000</v>
      </c>
      <c r="AV97" s="28"/>
      <c r="AW97" s="28"/>
      <c r="AX97" s="28"/>
      <c r="AY97" s="16">
        <f t="shared" si="185"/>
        <v>7500000</v>
      </c>
      <c r="AZ97" s="55">
        <f t="shared" si="134"/>
        <v>338.67757105263161</v>
      </c>
      <c r="BA97" s="55">
        <f t="shared" si="135"/>
        <v>46.514144596491228</v>
      </c>
      <c r="BB97" s="55">
        <f t="shared" si="136"/>
        <v>408.60513638596495</v>
      </c>
      <c r="BC97" s="57">
        <f t="shared" si="137"/>
        <v>0.82886273542268851</v>
      </c>
      <c r="BD97" s="55" t="str">
        <f t="shared" si="138"/>
        <v/>
      </c>
      <c r="BE97" s="55" t="str">
        <f t="shared" si="139"/>
        <v/>
      </c>
      <c r="BF97" s="55" t="str">
        <f t="shared" si="140"/>
        <v/>
      </c>
      <c r="BG97" s="57" t="str">
        <f t="shared" si="141"/>
        <v/>
      </c>
      <c r="BH97" s="55" t="str">
        <f t="shared" si="142"/>
        <v/>
      </c>
      <c r="BI97" s="55" t="str">
        <f t="shared" si="143"/>
        <v/>
      </c>
      <c r="BJ97" s="55" t="str">
        <f t="shared" si="144"/>
        <v/>
      </c>
      <c r="BK97" s="57" t="str">
        <f t="shared" si="145"/>
        <v/>
      </c>
      <c r="BL97" s="55" t="str">
        <f t="shared" si="146"/>
        <v/>
      </c>
      <c r="BM97" s="55" t="str">
        <f t="shared" si="147"/>
        <v/>
      </c>
      <c r="BN97" s="55" t="str">
        <f t="shared" si="148"/>
        <v/>
      </c>
      <c r="BO97" s="57" t="str">
        <f t="shared" si="149"/>
        <v/>
      </c>
      <c r="BP97" s="55" t="str">
        <f t="shared" si="150"/>
        <v/>
      </c>
      <c r="BQ97" s="55" t="str">
        <f t="shared" si="151"/>
        <v/>
      </c>
      <c r="BR97" s="55" t="str">
        <f t="shared" si="152"/>
        <v/>
      </c>
      <c r="BS97" s="57" t="str">
        <f t="shared" si="153"/>
        <v/>
      </c>
      <c r="BT97" s="55">
        <f t="shared" si="154"/>
        <v>197.77116382352941</v>
      </c>
      <c r="BU97" s="55">
        <f t="shared" si="155"/>
        <v>73.666985411764713</v>
      </c>
      <c r="BV97" s="55">
        <f t="shared" si="156"/>
        <v>271.43814923529413</v>
      </c>
      <c r="BW97" s="57">
        <f t="shared" si="157"/>
        <v>0.72860489352988089</v>
      </c>
      <c r="BX97" s="55" t="str">
        <f t="shared" si="158"/>
        <v/>
      </c>
      <c r="BY97" s="55" t="str">
        <f t="shared" si="159"/>
        <v/>
      </c>
      <c r="BZ97" s="55" t="str">
        <f t="shared" si="160"/>
        <v/>
      </c>
      <c r="CA97" s="57" t="str">
        <f t="shared" si="161"/>
        <v/>
      </c>
      <c r="CB97" s="55" t="str">
        <f t="shared" si="162"/>
        <v/>
      </c>
      <c r="CC97" s="55" t="str">
        <f t="shared" si="163"/>
        <v/>
      </c>
      <c r="CD97" s="55" t="str">
        <f t="shared" si="164"/>
        <v/>
      </c>
      <c r="CE97" s="57" t="str">
        <f t="shared" si="165"/>
        <v/>
      </c>
      <c r="CF97" s="55">
        <f t="shared" si="166"/>
        <v>258.81805479452055</v>
      </c>
      <c r="CG97" s="55">
        <f t="shared" si="167"/>
        <v>74.337431506849313</v>
      </c>
      <c r="CH97" s="55">
        <f t="shared" si="168"/>
        <v>333.15548630136988</v>
      </c>
      <c r="CI97" s="57">
        <f t="shared" si="169"/>
        <v>0.77686865573750674</v>
      </c>
      <c r="CJ97" s="55">
        <f t="shared" si="170"/>
        <v>259.16996797297298</v>
      </c>
      <c r="CK97" s="55">
        <f t="shared" si="171"/>
        <v>78.868118908108102</v>
      </c>
      <c r="CL97" s="55">
        <f t="shared" si="172"/>
        <v>338.04986891486482</v>
      </c>
      <c r="CM97" s="57">
        <f t="shared" si="173"/>
        <v>0.76666193897635526</v>
      </c>
      <c r="CN97" s="55" t="str">
        <f t="shared" si="174"/>
        <v/>
      </c>
      <c r="CO97" s="55" t="str">
        <f t="shared" si="175"/>
        <v/>
      </c>
      <c r="CP97" s="55" t="str">
        <f t="shared" si="176"/>
        <v/>
      </c>
      <c r="CQ97" s="57" t="str">
        <f t="shared" si="177"/>
        <v/>
      </c>
    </row>
    <row r="98" spans="3:95" x14ac:dyDescent="0.25">
      <c r="C98" t="s">
        <v>109</v>
      </c>
      <c r="D98" s="2" t="s">
        <v>228</v>
      </c>
      <c r="E98" s="2" t="s">
        <v>227</v>
      </c>
      <c r="F98">
        <v>0.1</v>
      </c>
      <c r="G98" t="s">
        <v>47</v>
      </c>
      <c r="H98" s="27">
        <v>2085088</v>
      </c>
      <c r="I98" s="27">
        <v>2138113.2510000002</v>
      </c>
      <c r="J98" s="27">
        <v>4504057.8013000004</v>
      </c>
      <c r="K98" s="4">
        <v>4000</v>
      </c>
      <c r="L98" s="27">
        <v>2277906</v>
      </c>
      <c r="M98" s="27">
        <v>2034477.2690000001</v>
      </c>
      <c r="N98" s="27">
        <v>4727897.1553999996</v>
      </c>
      <c r="O98" s="5">
        <v>4000</v>
      </c>
      <c r="P98" s="28"/>
      <c r="Q98" s="28"/>
      <c r="R98" s="28"/>
      <c r="T98" s="28"/>
      <c r="U98" s="28"/>
      <c r="V98" s="28"/>
      <c r="W98" s="7">
        <f t="shared" si="178"/>
        <v>3900</v>
      </c>
      <c r="X98" s="27">
        <v>671143</v>
      </c>
      <c r="Y98" s="27">
        <v>555795</v>
      </c>
      <c r="Z98" s="27">
        <v>1226938</v>
      </c>
      <c r="AA98" s="9">
        <f t="shared" si="179"/>
        <v>3900</v>
      </c>
      <c r="AB98" s="28"/>
      <c r="AC98" s="28"/>
      <c r="AD98" s="28"/>
      <c r="AE98" s="11">
        <f t="shared" si="180"/>
        <v>3800</v>
      </c>
      <c r="AF98" s="28"/>
      <c r="AG98" s="28"/>
      <c r="AH98" s="28"/>
      <c r="AI98" s="17">
        <f t="shared" si="181"/>
        <v>3800</v>
      </c>
      <c r="AJ98" s="28"/>
      <c r="AK98" s="28"/>
      <c r="AL98" s="28"/>
      <c r="AM98" s="13">
        <f t="shared" si="182"/>
        <v>3800</v>
      </c>
      <c r="AN98" s="28"/>
      <c r="AO98" s="28"/>
      <c r="AP98" s="28"/>
      <c r="AQ98" s="15">
        <f t="shared" si="183"/>
        <v>3700</v>
      </c>
      <c r="AR98" s="28"/>
      <c r="AS98" s="28"/>
      <c r="AT98" s="28"/>
      <c r="AU98" s="14">
        <f t="shared" si="184"/>
        <v>3600</v>
      </c>
      <c r="AV98" s="27">
        <v>2743563</v>
      </c>
      <c r="AW98" s="27">
        <v>1606379.51</v>
      </c>
      <c r="AX98" s="27">
        <v>4349942.51</v>
      </c>
      <c r="AY98" s="16">
        <f t="shared" si="185"/>
        <v>3600</v>
      </c>
      <c r="AZ98" s="55">
        <f t="shared" si="134"/>
        <v>521.27200000000005</v>
      </c>
      <c r="BA98" s="55">
        <f t="shared" si="135"/>
        <v>534.52831275000005</v>
      </c>
      <c r="BB98" s="55">
        <f t="shared" si="136"/>
        <v>1126.0144503250001</v>
      </c>
      <c r="BC98" s="57">
        <f t="shared" si="137"/>
        <v>0.46293544443372464</v>
      </c>
      <c r="BD98" s="55">
        <f t="shared" si="138"/>
        <v>569.47649999999999</v>
      </c>
      <c r="BE98" s="55">
        <f t="shared" si="139"/>
        <v>508.61931724999999</v>
      </c>
      <c r="BF98" s="55">
        <f t="shared" si="140"/>
        <v>1181.97428885</v>
      </c>
      <c r="BG98" s="57">
        <f t="shared" si="141"/>
        <v>0.48180108939093019</v>
      </c>
      <c r="BH98" s="55" t="str">
        <f t="shared" si="142"/>
        <v/>
      </c>
      <c r="BI98" s="55" t="str">
        <f t="shared" si="143"/>
        <v/>
      </c>
      <c r="BJ98" s="55" t="str">
        <f t="shared" si="144"/>
        <v/>
      </c>
      <c r="BK98" s="57" t="str">
        <f t="shared" si="145"/>
        <v/>
      </c>
      <c r="BL98" s="55" t="str">
        <f t="shared" si="146"/>
        <v/>
      </c>
      <c r="BM98" s="55" t="str">
        <f t="shared" si="147"/>
        <v/>
      </c>
      <c r="BN98" s="55" t="str">
        <f t="shared" si="148"/>
        <v/>
      </c>
      <c r="BO98" s="57" t="str">
        <f t="shared" si="149"/>
        <v/>
      </c>
      <c r="BP98" s="55">
        <f t="shared" si="150"/>
        <v>172.08794871794871</v>
      </c>
      <c r="BQ98" s="55">
        <f t="shared" si="151"/>
        <v>142.51153846153846</v>
      </c>
      <c r="BR98" s="55">
        <f t="shared" si="152"/>
        <v>314.5994871794872</v>
      </c>
      <c r="BS98" s="57">
        <f t="shared" si="153"/>
        <v>0.54700645020367766</v>
      </c>
      <c r="BT98" s="55" t="str">
        <f t="shared" si="154"/>
        <v/>
      </c>
      <c r="BU98" s="55" t="str">
        <f t="shared" si="155"/>
        <v/>
      </c>
      <c r="BV98" s="55" t="str">
        <f t="shared" si="156"/>
        <v/>
      </c>
      <c r="BW98" s="57" t="str">
        <f t="shared" si="157"/>
        <v/>
      </c>
      <c r="BX98" s="55" t="str">
        <f t="shared" si="158"/>
        <v/>
      </c>
      <c r="BY98" s="55" t="str">
        <f t="shared" si="159"/>
        <v/>
      </c>
      <c r="BZ98" s="55" t="str">
        <f t="shared" si="160"/>
        <v/>
      </c>
      <c r="CA98" s="57" t="str">
        <f t="shared" si="161"/>
        <v/>
      </c>
      <c r="CB98" s="55" t="str">
        <f t="shared" si="162"/>
        <v/>
      </c>
      <c r="CC98" s="55" t="str">
        <f t="shared" si="163"/>
        <v/>
      </c>
      <c r="CD98" s="55" t="str">
        <f t="shared" si="164"/>
        <v/>
      </c>
      <c r="CE98" s="57" t="str">
        <f t="shared" si="165"/>
        <v/>
      </c>
      <c r="CF98" s="55" t="str">
        <f t="shared" si="166"/>
        <v/>
      </c>
      <c r="CG98" s="55" t="str">
        <f t="shared" si="167"/>
        <v/>
      </c>
      <c r="CH98" s="55" t="str">
        <f t="shared" si="168"/>
        <v/>
      </c>
      <c r="CI98" s="57" t="str">
        <f t="shared" si="169"/>
        <v/>
      </c>
      <c r="CJ98" s="55" t="str">
        <f t="shared" si="170"/>
        <v/>
      </c>
      <c r="CK98" s="55" t="str">
        <f t="shared" si="171"/>
        <v/>
      </c>
      <c r="CL98" s="55" t="str">
        <f t="shared" si="172"/>
        <v/>
      </c>
      <c r="CM98" s="57" t="str">
        <f t="shared" si="173"/>
        <v/>
      </c>
      <c r="CN98" s="55">
        <f t="shared" si="174"/>
        <v>762.1008333333333</v>
      </c>
      <c r="CO98" s="55">
        <f t="shared" si="175"/>
        <v>446.21653055555555</v>
      </c>
      <c r="CP98" s="55">
        <f t="shared" si="176"/>
        <v>1208.3173638888888</v>
      </c>
      <c r="CQ98" s="57">
        <f t="shared" si="177"/>
        <v>0.63071247348508064</v>
      </c>
    </row>
    <row r="99" spans="3:95" x14ac:dyDescent="0.25">
      <c r="C99" t="s">
        <v>120</v>
      </c>
      <c r="D99" s="2" t="s">
        <v>190</v>
      </c>
      <c r="E99" s="2" t="s">
        <v>189</v>
      </c>
      <c r="F99">
        <v>0.2</v>
      </c>
      <c r="G99" t="s">
        <v>55</v>
      </c>
      <c r="H99" s="27">
        <v>2073696</v>
      </c>
      <c r="I99" s="27">
        <v>13284928</v>
      </c>
      <c r="J99" s="27">
        <v>15358624</v>
      </c>
      <c r="K99" s="4">
        <v>41000</v>
      </c>
      <c r="L99" s="28" t="s">
        <v>243</v>
      </c>
      <c r="M99" s="28"/>
      <c r="N99" s="28" t="s">
        <v>243</v>
      </c>
      <c r="O99" s="5">
        <v>42000</v>
      </c>
      <c r="P99" s="27">
        <v>6558053</v>
      </c>
      <c r="Q99" s="27">
        <v>14477993</v>
      </c>
      <c r="R99" s="27">
        <v>23349252.050000001</v>
      </c>
      <c r="S99" s="6">
        <v>43000</v>
      </c>
      <c r="T99" s="27">
        <v>4698522</v>
      </c>
      <c r="U99" s="27">
        <v>12345112</v>
      </c>
      <c r="V99" s="27">
        <v>18458156</v>
      </c>
      <c r="W99" s="7">
        <f t="shared" si="178"/>
        <v>43000</v>
      </c>
      <c r="X99" s="27">
        <v>3717832</v>
      </c>
      <c r="Y99" s="27">
        <v>9052243</v>
      </c>
      <c r="Z99" s="27">
        <v>13840875</v>
      </c>
      <c r="AA99" s="9">
        <f t="shared" si="179"/>
        <v>43000</v>
      </c>
      <c r="AB99" s="28"/>
      <c r="AC99" s="28"/>
      <c r="AD99" s="28"/>
      <c r="AE99" s="11">
        <f t="shared" si="180"/>
        <v>44000</v>
      </c>
      <c r="AF99" s="28"/>
      <c r="AG99" s="28"/>
      <c r="AH99" s="28"/>
      <c r="AI99" s="17">
        <f t="shared" si="181"/>
        <v>44000</v>
      </c>
      <c r="AJ99" s="28"/>
      <c r="AK99" s="28"/>
      <c r="AL99" s="28"/>
      <c r="AM99" s="13">
        <f t="shared" si="182"/>
        <v>44000</v>
      </c>
      <c r="AN99" s="28"/>
      <c r="AO99" s="28"/>
      <c r="AP99" s="28"/>
      <c r="AQ99" s="15">
        <f t="shared" si="183"/>
        <v>45000</v>
      </c>
      <c r="AR99" s="28"/>
      <c r="AS99" s="28"/>
      <c r="AT99" s="28"/>
      <c r="AU99" s="14">
        <f t="shared" si="184"/>
        <v>46000</v>
      </c>
      <c r="AV99" s="28"/>
      <c r="AW99" s="28"/>
      <c r="AX99" s="28"/>
      <c r="AY99" s="16">
        <f t="shared" si="185"/>
        <v>46000</v>
      </c>
      <c r="AZ99" s="55">
        <f t="shared" si="134"/>
        <v>50.577951219512194</v>
      </c>
      <c r="BA99" s="55">
        <f t="shared" si="135"/>
        <v>324.02263414634149</v>
      </c>
      <c r="BB99" s="55">
        <f t="shared" si="136"/>
        <v>374.60058536585365</v>
      </c>
      <c r="BC99" s="57">
        <f t="shared" si="137"/>
        <v>0.13501834539344149</v>
      </c>
      <c r="BD99" s="55" t="str">
        <f t="shared" si="138"/>
        <v/>
      </c>
      <c r="BE99" s="55" t="str">
        <f t="shared" si="139"/>
        <v/>
      </c>
      <c r="BF99" s="55" t="str">
        <f t="shared" si="140"/>
        <v/>
      </c>
      <c r="BG99" s="57" t="str">
        <f t="shared" si="141"/>
        <v/>
      </c>
      <c r="BH99" s="55">
        <f t="shared" si="142"/>
        <v>152.51286046511629</v>
      </c>
      <c r="BI99" s="55">
        <f t="shared" si="143"/>
        <v>336.69751162790698</v>
      </c>
      <c r="BJ99" s="55">
        <f t="shared" si="144"/>
        <v>543.00586162790694</v>
      </c>
      <c r="BK99" s="57">
        <f t="shared" si="145"/>
        <v>0.28086779764750541</v>
      </c>
      <c r="BL99" s="55">
        <f t="shared" si="146"/>
        <v>109.26795348837209</v>
      </c>
      <c r="BM99" s="55">
        <f t="shared" si="147"/>
        <v>287.09562790697674</v>
      </c>
      <c r="BN99" s="55">
        <f t="shared" si="148"/>
        <v>429.25944186046513</v>
      </c>
      <c r="BO99" s="57">
        <f t="shared" si="149"/>
        <v>0.254549912786521</v>
      </c>
      <c r="BP99" s="55">
        <f t="shared" si="150"/>
        <v>86.461209302325585</v>
      </c>
      <c r="BQ99" s="55">
        <f t="shared" si="151"/>
        <v>210.51727906976745</v>
      </c>
      <c r="BR99" s="55">
        <f t="shared" si="152"/>
        <v>321.88081395348837</v>
      </c>
      <c r="BS99" s="57">
        <f t="shared" si="153"/>
        <v>0.268612497403524</v>
      </c>
      <c r="BT99" s="55" t="str">
        <f t="shared" si="154"/>
        <v/>
      </c>
      <c r="BU99" s="55" t="str">
        <f t="shared" si="155"/>
        <v/>
      </c>
      <c r="BV99" s="55" t="str">
        <f t="shared" si="156"/>
        <v/>
      </c>
      <c r="BW99" s="57" t="str">
        <f t="shared" si="157"/>
        <v/>
      </c>
      <c r="BX99" s="55" t="str">
        <f t="shared" si="158"/>
        <v/>
      </c>
      <c r="BY99" s="55" t="str">
        <f t="shared" si="159"/>
        <v/>
      </c>
      <c r="BZ99" s="55" t="str">
        <f t="shared" si="160"/>
        <v/>
      </c>
      <c r="CA99" s="57" t="str">
        <f t="shared" si="161"/>
        <v/>
      </c>
      <c r="CB99" s="55" t="str">
        <f t="shared" si="162"/>
        <v/>
      </c>
      <c r="CC99" s="55" t="str">
        <f t="shared" si="163"/>
        <v/>
      </c>
      <c r="CD99" s="55" t="str">
        <f t="shared" si="164"/>
        <v/>
      </c>
      <c r="CE99" s="57" t="str">
        <f t="shared" si="165"/>
        <v/>
      </c>
      <c r="CF99" s="55" t="str">
        <f t="shared" si="166"/>
        <v/>
      </c>
      <c r="CG99" s="55" t="str">
        <f t="shared" si="167"/>
        <v/>
      </c>
      <c r="CH99" s="55" t="str">
        <f t="shared" si="168"/>
        <v/>
      </c>
      <c r="CI99" s="57" t="str">
        <f t="shared" si="169"/>
        <v/>
      </c>
      <c r="CJ99" s="55" t="str">
        <f t="shared" si="170"/>
        <v/>
      </c>
      <c r="CK99" s="55" t="str">
        <f t="shared" si="171"/>
        <v/>
      </c>
      <c r="CL99" s="55" t="str">
        <f t="shared" si="172"/>
        <v/>
      </c>
      <c r="CM99" s="57" t="str">
        <f t="shared" si="173"/>
        <v/>
      </c>
      <c r="CN99" s="55" t="str">
        <f t="shared" si="174"/>
        <v/>
      </c>
      <c r="CO99" s="55" t="str">
        <f t="shared" si="175"/>
        <v/>
      </c>
      <c r="CP99" s="55" t="str">
        <f t="shared" si="176"/>
        <v/>
      </c>
      <c r="CQ99" s="57" t="str">
        <f t="shared" si="177"/>
        <v/>
      </c>
    </row>
    <row r="100" spans="3:95" x14ac:dyDescent="0.25">
      <c r="C100" t="s">
        <v>84</v>
      </c>
      <c r="D100" s="2" t="s">
        <v>96</v>
      </c>
      <c r="E100" s="2" t="s">
        <v>33</v>
      </c>
      <c r="F100">
        <v>1.3</v>
      </c>
      <c r="G100" t="s">
        <v>51</v>
      </c>
      <c r="H100" s="28">
        <v>2200000</v>
      </c>
      <c r="I100" s="28">
        <v>1700000</v>
      </c>
      <c r="J100" s="28">
        <v>3900000</v>
      </c>
      <c r="K100" s="4">
        <v>4600</v>
      </c>
      <c r="L100" s="28">
        <v>1900000</v>
      </c>
      <c r="M100" s="28">
        <v>4100000</v>
      </c>
      <c r="N100" s="28">
        <v>6000000</v>
      </c>
      <c r="O100" s="5">
        <v>4800</v>
      </c>
      <c r="P100" s="28">
        <v>2200000</v>
      </c>
      <c r="Q100" s="28">
        <v>2300000</v>
      </c>
      <c r="R100" s="28">
        <v>4500000</v>
      </c>
      <c r="S100" s="6">
        <v>4900</v>
      </c>
      <c r="T100" s="28"/>
      <c r="U100" s="28"/>
      <c r="V100" s="28"/>
      <c r="W100" s="7">
        <f t="shared" si="178"/>
        <v>5100</v>
      </c>
      <c r="X100" s="28"/>
      <c r="Y100" s="28"/>
      <c r="Z100" s="28"/>
      <c r="AA100" s="9">
        <f t="shared" si="179"/>
        <v>5200</v>
      </c>
      <c r="AB100" s="28"/>
      <c r="AC100" s="28"/>
      <c r="AD100" s="28"/>
      <c r="AE100" s="11">
        <f t="shared" si="180"/>
        <v>5300</v>
      </c>
      <c r="AF100" s="28"/>
      <c r="AG100" s="28"/>
      <c r="AH100" s="28"/>
      <c r="AI100" s="17">
        <f t="shared" si="181"/>
        <v>5400</v>
      </c>
      <c r="AJ100" s="28"/>
      <c r="AK100" s="28"/>
      <c r="AL100" s="28"/>
      <c r="AM100" s="13">
        <f t="shared" si="182"/>
        <v>5500</v>
      </c>
      <c r="AN100" s="28"/>
      <c r="AO100" s="28"/>
      <c r="AP100" s="28"/>
      <c r="AQ100" s="15">
        <f t="shared" si="183"/>
        <v>5600</v>
      </c>
      <c r="AR100" s="28"/>
      <c r="AS100" s="28"/>
      <c r="AT100" s="28"/>
      <c r="AU100" s="14">
        <f t="shared" si="184"/>
        <v>5700</v>
      </c>
      <c r="AV100" s="28"/>
      <c r="AW100" s="28"/>
      <c r="AX100" s="28"/>
      <c r="AY100" s="16">
        <f t="shared" si="185"/>
        <v>5800</v>
      </c>
      <c r="AZ100" s="55">
        <f t="shared" si="134"/>
        <v>478.26086956521738</v>
      </c>
      <c r="BA100" s="55">
        <f t="shared" si="135"/>
        <v>369.56521739130437</v>
      </c>
      <c r="BB100" s="55">
        <f t="shared" si="136"/>
        <v>847.82608695652175</v>
      </c>
      <c r="BC100" s="57">
        <f t="shared" si="137"/>
        <v>0.5641025641025641</v>
      </c>
      <c r="BD100" s="55">
        <f t="shared" si="138"/>
        <v>395.83333333333331</v>
      </c>
      <c r="BE100" s="55">
        <f t="shared" si="139"/>
        <v>854.16666666666663</v>
      </c>
      <c r="BF100" s="55">
        <f t="shared" si="140"/>
        <v>1250</v>
      </c>
      <c r="BG100" s="57">
        <f t="shared" si="141"/>
        <v>0.31666666666666665</v>
      </c>
      <c r="BH100" s="55">
        <f t="shared" si="142"/>
        <v>448.9795918367347</v>
      </c>
      <c r="BI100" s="55">
        <f t="shared" si="143"/>
        <v>469.38775510204084</v>
      </c>
      <c r="BJ100" s="55">
        <f t="shared" si="144"/>
        <v>918.36734693877554</v>
      </c>
      <c r="BK100" s="57">
        <f t="shared" si="145"/>
        <v>0.48888888888888887</v>
      </c>
      <c r="BL100" s="55" t="str">
        <f t="shared" si="146"/>
        <v/>
      </c>
      <c r="BM100" s="55" t="str">
        <f t="shared" si="147"/>
        <v/>
      </c>
      <c r="BN100" s="55" t="str">
        <f t="shared" si="148"/>
        <v/>
      </c>
      <c r="BO100" s="57" t="str">
        <f t="shared" si="149"/>
        <v/>
      </c>
      <c r="BP100" s="55" t="str">
        <f t="shared" si="150"/>
        <v/>
      </c>
      <c r="BQ100" s="55" t="str">
        <f t="shared" si="151"/>
        <v/>
      </c>
      <c r="BR100" s="55" t="str">
        <f t="shared" si="152"/>
        <v/>
      </c>
      <c r="BS100" s="57" t="str">
        <f t="shared" si="153"/>
        <v/>
      </c>
      <c r="BT100" s="55" t="str">
        <f t="shared" si="154"/>
        <v/>
      </c>
      <c r="BU100" s="55" t="str">
        <f t="shared" si="155"/>
        <v/>
      </c>
      <c r="BV100" s="55" t="str">
        <f t="shared" si="156"/>
        <v/>
      </c>
      <c r="BW100" s="57" t="str">
        <f t="shared" si="157"/>
        <v/>
      </c>
      <c r="BX100" s="55" t="str">
        <f t="shared" si="158"/>
        <v/>
      </c>
      <c r="BY100" s="55" t="str">
        <f t="shared" si="159"/>
        <v/>
      </c>
      <c r="BZ100" s="55" t="str">
        <f t="shared" si="160"/>
        <v/>
      </c>
      <c r="CA100" s="57" t="str">
        <f t="shared" si="161"/>
        <v/>
      </c>
      <c r="CB100" s="55" t="str">
        <f t="shared" si="162"/>
        <v/>
      </c>
      <c r="CC100" s="55" t="str">
        <f t="shared" si="163"/>
        <v/>
      </c>
      <c r="CD100" s="55" t="str">
        <f t="shared" si="164"/>
        <v/>
      </c>
      <c r="CE100" s="57" t="str">
        <f t="shared" si="165"/>
        <v/>
      </c>
      <c r="CF100" s="55" t="str">
        <f t="shared" si="166"/>
        <v/>
      </c>
      <c r="CG100" s="55" t="str">
        <f t="shared" si="167"/>
        <v/>
      </c>
      <c r="CH100" s="55" t="str">
        <f t="shared" si="168"/>
        <v/>
      </c>
      <c r="CI100" s="57" t="str">
        <f t="shared" si="169"/>
        <v/>
      </c>
      <c r="CJ100" s="55" t="str">
        <f t="shared" si="170"/>
        <v/>
      </c>
      <c r="CK100" s="55" t="str">
        <f t="shared" si="171"/>
        <v/>
      </c>
      <c r="CL100" s="55" t="str">
        <f t="shared" si="172"/>
        <v/>
      </c>
      <c r="CM100" s="57" t="str">
        <f t="shared" si="173"/>
        <v/>
      </c>
      <c r="CN100" s="55" t="str">
        <f t="shared" si="174"/>
        <v/>
      </c>
      <c r="CO100" s="55" t="str">
        <f t="shared" si="175"/>
        <v/>
      </c>
      <c r="CP100" s="55" t="str">
        <f t="shared" si="176"/>
        <v/>
      </c>
      <c r="CQ100" s="57" t="str">
        <f t="shared" si="177"/>
        <v/>
      </c>
    </row>
    <row r="101" spans="3:95" x14ac:dyDescent="0.25">
      <c r="C101" t="s">
        <v>75</v>
      </c>
      <c r="D101" s="2" t="s">
        <v>192</v>
      </c>
      <c r="E101" s="2" t="s">
        <v>191</v>
      </c>
      <c r="F101">
        <v>0.2</v>
      </c>
      <c r="G101" t="s">
        <v>55</v>
      </c>
      <c r="H101" s="27">
        <v>1150678</v>
      </c>
      <c r="I101" s="27">
        <v>6328161.7879999997</v>
      </c>
      <c r="J101" s="27">
        <v>7501040.7195300004</v>
      </c>
      <c r="K101" s="4">
        <v>4100</v>
      </c>
      <c r="L101" s="27">
        <v>1718968</v>
      </c>
      <c r="M101" s="27">
        <v>13514153.550000001</v>
      </c>
      <c r="N101" s="27">
        <v>15293808.277690001</v>
      </c>
      <c r="O101" s="5">
        <v>5000</v>
      </c>
      <c r="P101" s="27">
        <v>2269834</v>
      </c>
      <c r="Q101" s="27">
        <v>13032202.390000001</v>
      </c>
      <c r="R101" s="27">
        <v>15370003.12913</v>
      </c>
      <c r="S101" s="6">
        <v>5900</v>
      </c>
      <c r="T101" s="27">
        <v>2569872</v>
      </c>
      <c r="U101" s="27">
        <v>9803764.4210000001</v>
      </c>
      <c r="V101" s="27">
        <v>12715923.9999</v>
      </c>
      <c r="W101" s="7">
        <f t="shared" si="178"/>
        <v>6900</v>
      </c>
      <c r="X101" s="27">
        <v>3363876</v>
      </c>
      <c r="Y101" s="27">
        <v>10364317.189999999</v>
      </c>
      <c r="Z101" s="27">
        <v>14077892.561100001</v>
      </c>
      <c r="AA101" s="9">
        <f t="shared" si="179"/>
        <v>7800</v>
      </c>
      <c r="AB101" s="28"/>
      <c r="AC101" s="28"/>
      <c r="AD101" s="28"/>
      <c r="AE101" s="11">
        <f t="shared" si="180"/>
        <v>8800</v>
      </c>
      <c r="AF101" s="28"/>
      <c r="AG101" s="28"/>
      <c r="AH101" s="28"/>
      <c r="AI101" s="17">
        <f t="shared" si="181"/>
        <v>9700</v>
      </c>
      <c r="AJ101" s="28"/>
      <c r="AK101" s="28"/>
      <c r="AL101" s="28"/>
      <c r="AM101" s="13">
        <f t="shared" si="182"/>
        <v>11000</v>
      </c>
      <c r="AN101" s="27">
        <v>944288</v>
      </c>
      <c r="AO101" s="27">
        <v>10812136.52</v>
      </c>
      <c r="AP101" s="27">
        <v>11756424.52</v>
      </c>
      <c r="AQ101" s="15">
        <f t="shared" si="183"/>
        <v>12000</v>
      </c>
      <c r="AR101" s="27">
        <v>823242</v>
      </c>
      <c r="AS101" s="27">
        <v>3616746.55</v>
      </c>
      <c r="AT101" s="27">
        <v>4439988.55</v>
      </c>
      <c r="AU101" s="14">
        <f t="shared" si="184"/>
        <v>13000</v>
      </c>
      <c r="AV101" s="28"/>
      <c r="AW101" s="28"/>
      <c r="AX101" s="28"/>
      <c r="AY101" s="16">
        <f t="shared" si="185"/>
        <v>14000</v>
      </c>
      <c r="AZ101" s="55">
        <f t="shared" si="134"/>
        <v>280.65317073170729</v>
      </c>
      <c r="BA101" s="55">
        <f t="shared" si="135"/>
        <v>1543.4540946341463</v>
      </c>
      <c r="BB101" s="55">
        <f t="shared" si="136"/>
        <v>1829.5221267146342</v>
      </c>
      <c r="BC101" s="57">
        <f t="shared" si="137"/>
        <v>0.15340244681035395</v>
      </c>
      <c r="BD101" s="55">
        <f t="shared" si="138"/>
        <v>343.79360000000003</v>
      </c>
      <c r="BE101" s="55">
        <f t="shared" si="139"/>
        <v>2702.8307100000002</v>
      </c>
      <c r="BF101" s="55">
        <f t="shared" si="140"/>
        <v>3058.761655538</v>
      </c>
      <c r="BG101" s="57">
        <f t="shared" si="141"/>
        <v>0.11239633509121219</v>
      </c>
      <c r="BH101" s="55">
        <f t="shared" si="142"/>
        <v>384.71762711864409</v>
      </c>
      <c r="BI101" s="55">
        <f t="shared" si="143"/>
        <v>2208.8478627118643</v>
      </c>
      <c r="BJ101" s="55">
        <f t="shared" si="144"/>
        <v>2605.0852761237288</v>
      </c>
      <c r="BK101" s="57">
        <f t="shared" si="145"/>
        <v>0.14767947546465343</v>
      </c>
      <c r="BL101" s="55">
        <f t="shared" si="146"/>
        <v>372.44521739130437</v>
      </c>
      <c r="BM101" s="55">
        <f t="shared" si="147"/>
        <v>1420.8354233333334</v>
      </c>
      <c r="BN101" s="55">
        <f t="shared" si="148"/>
        <v>1842.8875362173912</v>
      </c>
      <c r="BO101" s="57">
        <f t="shared" si="149"/>
        <v>0.20209872283132629</v>
      </c>
      <c r="BP101" s="55">
        <f t="shared" si="150"/>
        <v>431.26615384615383</v>
      </c>
      <c r="BQ101" s="55">
        <f t="shared" si="151"/>
        <v>1328.758614102564</v>
      </c>
      <c r="BR101" s="55">
        <f t="shared" si="152"/>
        <v>1804.8580206538463</v>
      </c>
      <c r="BS101" s="57">
        <f t="shared" si="153"/>
        <v>0.23894741243409215</v>
      </c>
      <c r="BT101" s="55" t="str">
        <f t="shared" si="154"/>
        <v/>
      </c>
      <c r="BU101" s="55" t="str">
        <f t="shared" si="155"/>
        <v/>
      </c>
      <c r="BV101" s="55" t="str">
        <f t="shared" si="156"/>
        <v/>
      </c>
      <c r="BW101" s="57" t="str">
        <f t="shared" si="157"/>
        <v/>
      </c>
      <c r="BX101" s="55" t="str">
        <f t="shared" si="158"/>
        <v/>
      </c>
      <c r="BY101" s="55" t="str">
        <f t="shared" si="159"/>
        <v/>
      </c>
      <c r="BZ101" s="55" t="str">
        <f t="shared" si="160"/>
        <v/>
      </c>
      <c r="CA101" s="57" t="str">
        <f t="shared" si="161"/>
        <v/>
      </c>
      <c r="CB101" s="55" t="str">
        <f t="shared" si="162"/>
        <v/>
      </c>
      <c r="CC101" s="55" t="str">
        <f t="shared" si="163"/>
        <v/>
      </c>
      <c r="CD101" s="55" t="str">
        <f t="shared" si="164"/>
        <v/>
      </c>
      <c r="CE101" s="57" t="str">
        <f t="shared" si="165"/>
        <v/>
      </c>
      <c r="CF101" s="55">
        <f t="shared" si="166"/>
        <v>78.690666666666672</v>
      </c>
      <c r="CG101" s="55">
        <f t="shared" si="167"/>
        <v>901.01137666666659</v>
      </c>
      <c r="CH101" s="55">
        <f t="shared" si="168"/>
        <v>979.70204333333334</v>
      </c>
      <c r="CI101" s="57">
        <f t="shared" si="169"/>
        <v>8.0321019234511279E-2</v>
      </c>
      <c r="CJ101" s="55">
        <f t="shared" si="170"/>
        <v>63.326307692307694</v>
      </c>
      <c r="CK101" s="55">
        <f t="shared" si="171"/>
        <v>278.21127307692308</v>
      </c>
      <c r="CL101" s="55">
        <f t="shared" si="172"/>
        <v>341.53758076923077</v>
      </c>
      <c r="CM101" s="57">
        <f t="shared" si="173"/>
        <v>0.18541534301929674</v>
      </c>
      <c r="CN101" s="55" t="str">
        <f t="shared" si="174"/>
        <v/>
      </c>
      <c r="CO101" s="55" t="str">
        <f t="shared" si="175"/>
        <v/>
      </c>
      <c r="CP101" s="55" t="str">
        <f t="shared" si="176"/>
        <v/>
      </c>
      <c r="CQ101" s="57" t="str">
        <f t="shared" si="177"/>
        <v/>
      </c>
    </row>
    <row r="102" spans="3:95" x14ac:dyDescent="0.25">
      <c r="C102" t="s">
        <v>109</v>
      </c>
      <c r="D102" s="2" t="s">
        <v>108</v>
      </c>
      <c r="E102" s="2" t="s">
        <v>34</v>
      </c>
      <c r="F102">
        <v>1</v>
      </c>
      <c r="G102" t="s">
        <v>51</v>
      </c>
      <c r="H102" s="27">
        <v>195119743</v>
      </c>
      <c r="I102" s="27">
        <v>13986791.210000001</v>
      </c>
      <c r="J102" s="27">
        <v>209106534.21000001</v>
      </c>
      <c r="K102" s="4">
        <v>590000</v>
      </c>
      <c r="L102" s="27">
        <v>200251009</v>
      </c>
      <c r="M102" s="27">
        <v>35926668.100000001</v>
      </c>
      <c r="N102" s="27">
        <v>242670429.06600001</v>
      </c>
      <c r="O102" s="5">
        <v>580000</v>
      </c>
      <c r="P102" s="27">
        <v>269161586</v>
      </c>
      <c r="Q102" s="27">
        <v>46643420.640000001</v>
      </c>
      <c r="R102" s="27">
        <v>325388454.30000001</v>
      </c>
      <c r="S102" s="6">
        <v>570000</v>
      </c>
      <c r="T102" s="27">
        <v>253666819</v>
      </c>
      <c r="U102" s="27">
        <v>28969017.309999999</v>
      </c>
      <c r="V102" s="27">
        <v>282888793.48610002</v>
      </c>
      <c r="W102" s="7">
        <f t="shared" si="178"/>
        <v>560000</v>
      </c>
      <c r="X102" s="27">
        <v>256685666</v>
      </c>
      <c r="Y102" s="27">
        <v>30516720.670000002</v>
      </c>
      <c r="Z102" s="27">
        <v>287278782.40976</v>
      </c>
      <c r="AA102" s="9">
        <f t="shared" si="179"/>
        <v>540000</v>
      </c>
      <c r="AB102" s="28"/>
      <c r="AC102" s="28"/>
      <c r="AD102" s="28"/>
      <c r="AE102" s="11">
        <f t="shared" si="180"/>
        <v>530000</v>
      </c>
      <c r="AF102" s="28"/>
      <c r="AG102" s="28"/>
      <c r="AH102" s="28"/>
      <c r="AI102" s="17">
        <f t="shared" si="181"/>
        <v>520000</v>
      </c>
      <c r="AJ102" s="28"/>
      <c r="AK102" s="28"/>
      <c r="AL102" s="28"/>
      <c r="AM102" s="13">
        <f t="shared" si="182"/>
        <v>510000</v>
      </c>
      <c r="AN102" s="28"/>
      <c r="AO102" s="28"/>
      <c r="AP102" s="28"/>
      <c r="AQ102" s="15">
        <f t="shared" si="183"/>
        <v>490000</v>
      </c>
      <c r="AR102" s="27">
        <v>229469583</v>
      </c>
      <c r="AS102" s="27">
        <v>28916864.120000001</v>
      </c>
      <c r="AT102" s="27">
        <v>258641956.53999999</v>
      </c>
      <c r="AU102" s="14">
        <f t="shared" si="184"/>
        <v>480000</v>
      </c>
      <c r="AV102" s="27">
        <v>271162577</v>
      </c>
      <c r="AW102" s="27">
        <v>24470169.530000001</v>
      </c>
      <c r="AX102" s="27">
        <v>295888255.94999999</v>
      </c>
      <c r="AY102" s="16">
        <f t="shared" si="185"/>
        <v>470000</v>
      </c>
      <c r="AZ102" s="55">
        <f t="shared" si="134"/>
        <v>330.71142881355934</v>
      </c>
      <c r="BA102" s="55">
        <f t="shared" si="135"/>
        <v>23.706425779661018</v>
      </c>
      <c r="BB102" s="55">
        <f t="shared" si="136"/>
        <v>354.41785459322034</v>
      </c>
      <c r="BC102" s="57">
        <f t="shared" si="137"/>
        <v>0.93311164922300593</v>
      </c>
      <c r="BD102" s="55">
        <f t="shared" si="138"/>
        <v>345.26036034482757</v>
      </c>
      <c r="BE102" s="55">
        <f t="shared" si="139"/>
        <v>61.942531206896554</v>
      </c>
      <c r="BF102" s="55">
        <f t="shared" si="140"/>
        <v>418.39729149310347</v>
      </c>
      <c r="BG102" s="57">
        <f t="shared" si="141"/>
        <v>0.82519740773828254</v>
      </c>
      <c r="BH102" s="55">
        <f t="shared" si="142"/>
        <v>472.2133087719298</v>
      </c>
      <c r="BI102" s="55">
        <f t="shared" si="143"/>
        <v>81.830562526315788</v>
      </c>
      <c r="BJ102" s="55">
        <f t="shared" si="144"/>
        <v>570.85693736842109</v>
      </c>
      <c r="BK102" s="57">
        <f t="shared" si="145"/>
        <v>0.8272007886052396</v>
      </c>
      <c r="BL102" s="55">
        <f t="shared" si="146"/>
        <v>452.97646250000003</v>
      </c>
      <c r="BM102" s="55">
        <f t="shared" si="147"/>
        <v>51.730388053571424</v>
      </c>
      <c r="BN102" s="55">
        <f t="shared" si="148"/>
        <v>505.15855979660716</v>
      </c>
      <c r="BO102" s="57">
        <f t="shared" si="149"/>
        <v>0.89670154789098833</v>
      </c>
      <c r="BP102" s="55">
        <f t="shared" si="150"/>
        <v>475.3438259259259</v>
      </c>
      <c r="BQ102" s="55">
        <f t="shared" si="151"/>
        <v>56.512445685185192</v>
      </c>
      <c r="BR102" s="55">
        <f t="shared" si="152"/>
        <v>531.99774520325923</v>
      </c>
      <c r="BS102" s="57">
        <f t="shared" si="153"/>
        <v>0.89350721917874354</v>
      </c>
      <c r="BT102" s="55" t="str">
        <f t="shared" si="154"/>
        <v/>
      </c>
      <c r="BU102" s="55" t="str">
        <f t="shared" si="155"/>
        <v/>
      </c>
      <c r="BV102" s="55" t="str">
        <f t="shared" si="156"/>
        <v/>
      </c>
      <c r="BW102" s="57" t="str">
        <f t="shared" si="157"/>
        <v/>
      </c>
      <c r="BX102" s="55" t="str">
        <f t="shared" si="158"/>
        <v/>
      </c>
      <c r="BY102" s="55" t="str">
        <f t="shared" si="159"/>
        <v/>
      </c>
      <c r="BZ102" s="55" t="str">
        <f t="shared" si="160"/>
        <v/>
      </c>
      <c r="CA102" s="57" t="str">
        <f t="shared" si="161"/>
        <v/>
      </c>
      <c r="CB102" s="55" t="str">
        <f t="shared" si="162"/>
        <v/>
      </c>
      <c r="CC102" s="55" t="str">
        <f t="shared" si="163"/>
        <v/>
      </c>
      <c r="CD102" s="55" t="str">
        <f t="shared" si="164"/>
        <v/>
      </c>
      <c r="CE102" s="57" t="str">
        <f t="shared" si="165"/>
        <v/>
      </c>
      <c r="CF102" s="55" t="str">
        <f t="shared" si="166"/>
        <v/>
      </c>
      <c r="CG102" s="55" t="str">
        <f t="shared" si="167"/>
        <v/>
      </c>
      <c r="CH102" s="55" t="str">
        <f t="shared" si="168"/>
        <v/>
      </c>
      <c r="CI102" s="57" t="str">
        <f t="shared" si="169"/>
        <v/>
      </c>
      <c r="CJ102" s="55">
        <f t="shared" si="170"/>
        <v>478.06163125</v>
      </c>
      <c r="CK102" s="55">
        <f t="shared" si="171"/>
        <v>60.243466916666669</v>
      </c>
      <c r="CL102" s="55">
        <f t="shared" si="172"/>
        <v>538.83740945833335</v>
      </c>
      <c r="CM102" s="57">
        <f t="shared" si="173"/>
        <v>0.88720943063432023</v>
      </c>
      <c r="CN102" s="55">
        <f t="shared" si="174"/>
        <v>576.94165319148931</v>
      </c>
      <c r="CO102" s="55">
        <f t="shared" si="175"/>
        <v>52.064190489361707</v>
      </c>
      <c r="CP102" s="55">
        <f t="shared" si="176"/>
        <v>629.54948074468086</v>
      </c>
      <c r="CQ102" s="57">
        <f t="shared" si="177"/>
        <v>0.91643575419844225</v>
      </c>
    </row>
    <row r="103" spans="3:95" x14ac:dyDescent="0.25">
      <c r="C103" t="s">
        <v>75</v>
      </c>
      <c r="D103" s="2" t="s">
        <v>239</v>
      </c>
      <c r="E103" s="2" t="s">
        <v>238</v>
      </c>
      <c r="G103" t="s">
        <v>51</v>
      </c>
      <c r="H103" s="28">
        <v>2300000</v>
      </c>
      <c r="I103" s="28">
        <v>2500000</v>
      </c>
      <c r="J103" s="28">
        <v>4800000</v>
      </c>
      <c r="L103" s="28">
        <v>2400000</v>
      </c>
      <c r="M103" s="28">
        <v>2400000</v>
      </c>
      <c r="N103" s="28">
        <v>4800000</v>
      </c>
      <c r="P103" s="28"/>
      <c r="Q103" s="28"/>
      <c r="R103" s="28"/>
      <c r="T103" s="28"/>
      <c r="U103" s="28"/>
      <c r="V103" s="28"/>
      <c r="W103" s="7" t="str">
        <f t="shared" si="178"/>
        <v/>
      </c>
      <c r="X103" s="28"/>
      <c r="Y103" s="28"/>
      <c r="Z103" s="28"/>
      <c r="AA103" s="9" t="str">
        <f t="shared" si="179"/>
        <v/>
      </c>
      <c r="AB103" s="28"/>
      <c r="AC103" s="28"/>
      <c r="AD103" s="28"/>
      <c r="AE103" s="11" t="str">
        <f t="shared" si="180"/>
        <v/>
      </c>
      <c r="AF103" s="28"/>
      <c r="AG103" s="28"/>
      <c r="AH103" s="28"/>
      <c r="AI103" s="17" t="str">
        <f t="shared" si="181"/>
        <v/>
      </c>
      <c r="AJ103" s="28"/>
      <c r="AK103" s="28"/>
      <c r="AL103" s="28"/>
      <c r="AM103" s="13" t="str">
        <f t="shared" si="182"/>
        <v/>
      </c>
      <c r="AN103" s="28"/>
      <c r="AO103" s="28"/>
      <c r="AP103" s="28"/>
      <c r="AQ103" s="15" t="str">
        <f t="shared" si="183"/>
        <v/>
      </c>
      <c r="AR103" s="28"/>
      <c r="AS103" s="28"/>
      <c r="AT103" s="28"/>
      <c r="AU103" s="14" t="str">
        <f t="shared" si="184"/>
        <v/>
      </c>
      <c r="AV103" s="28">
        <v>2200000</v>
      </c>
      <c r="AW103" s="28">
        <v>109800</v>
      </c>
      <c r="AX103" s="28">
        <v>2309800</v>
      </c>
      <c r="AY103" s="16" t="str">
        <f t="shared" si="185"/>
        <v/>
      </c>
      <c r="AZ103" s="55" t="str">
        <f t="shared" si="134"/>
        <v/>
      </c>
      <c r="BA103" s="55" t="str">
        <f t="shared" si="135"/>
        <v/>
      </c>
      <c r="BB103" s="55" t="str">
        <f t="shared" si="136"/>
        <v/>
      </c>
      <c r="BC103" s="57" t="str">
        <f t="shared" si="137"/>
        <v/>
      </c>
      <c r="BD103" s="55" t="str">
        <f t="shared" si="138"/>
        <v/>
      </c>
      <c r="BE103" s="55" t="str">
        <f t="shared" si="139"/>
        <v/>
      </c>
      <c r="BF103" s="55" t="str">
        <f t="shared" si="140"/>
        <v/>
      </c>
      <c r="BG103" s="57" t="str">
        <f t="shared" si="141"/>
        <v/>
      </c>
      <c r="BH103" s="55" t="str">
        <f t="shared" si="142"/>
        <v/>
      </c>
      <c r="BI103" s="55" t="str">
        <f t="shared" si="143"/>
        <v/>
      </c>
      <c r="BJ103" s="55" t="str">
        <f t="shared" si="144"/>
        <v/>
      </c>
      <c r="BK103" s="57" t="str">
        <f t="shared" si="145"/>
        <v/>
      </c>
      <c r="BL103" s="55" t="str">
        <f t="shared" si="146"/>
        <v/>
      </c>
      <c r="BM103" s="55" t="str">
        <f t="shared" si="147"/>
        <v/>
      </c>
      <c r="BN103" s="55" t="str">
        <f t="shared" si="148"/>
        <v/>
      </c>
      <c r="BO103" s="57" t="str">
        <f t="shared" si="149"/>
        <v/>
      </c>
      <c r="BP103" s="55" t="str">
        <f t="shared" si="150"/>
        <v/>
      </c>
      <c r="BQ103" s="55" t="str">
        <f t="shared" si="151"/>
        <v/>
      </c>
      <c r="BR103" s="55" t="str">
        <f t="shared" si="152"/>
        <v/>
      </c>
      <c r="BS103" s="57" t="str">
        <f t="shared" si="153"/>
        <v/>
      </c>
      <c r="BT103" s="55" t="str">
        <f t="shared" si="154"/>
        <v/>
      </c>
      <c r="BU103" s="55" t="str">
        <f t="shared" si="155"/>
        <v/>
      </c>
      <c r="BV103" s="55" t="str">
        <f t="shared" si="156"/>
        <v/>
      </c>
      <c r="BW103" s="57" t="str">
        <f t="shared" si="157"/>
        <v/>
      </c>
      <c r="BX103" s="55" t="str">
        <f t="shared" si="158"/>
        <v/>
      </c>
      <c r="BY103" s="55" t="str">
        <f t="shared" si="159"/>
        <v/>
      </c>
      <c r="BZ103" s="55" t="str">
        <f t="shared" si="160"/>
        <v/>
      </c>
      <c r="CA103" s="57" t="str">
        <f t="shared" si="161"/>
        <v/>
      </c>
      <c r="CB103" s="55" t="str">
        <f t="shared" si="162"/>
        <v/>
      </c>
      <c r="CC103" s="55" t="str">
        <f t="shared" si="163"/>
        <v/>
      </c>
      <c r="CD103" s="55" t="str">
        <f t="shared" si="164"/>
        <v/>
      </c>
      <c r="CE103" s="57" t="str">
        <f t="shared" si="165"/>
        <v/>
      </c>
      <c r="CF103" s="55" t="str">
        <f t="shared" si="166"/>
        <v/>
      </c>
      <c r="CG103" s="55" t="str">
        <f t="shared" si="167"/>
        <v/>
      </c>
      <c r="CH103" s="55" t="str">
        <f t="shared" si="168"/>
        <v/>
      </c>
      <c r="CI103" s="57" t="str">
        <f t="shared" si="169"/>
        <v/>
      </c>
      <c r="CJ103" s="55" t="str">
        <f t="shared" si="170"/>
        <v/>
      </c>
      <c r="CK103" s="55" t="str">
        <f t="shared" si="171"/>
        <v/>
      </c>
      <c r="CL103" s="55" t="str">
        <f t="shared" si="172"/>
        <v/>
      </c>
      <c r="CM103" s="57" t="str">
        <f t="shared" si="173"/>
        <v/>
      </c>
      <c r="CN103" s="55" t="str">
        <f t="shared" si="174"/>
        <v/>
      </c>
      <c r="CO103" s="55" t="str">
        <f t="shared" si="175"/>
        <v/>
      </c>
      <c r="CP103" s="55" t="str">
        <f t="shared" si="176"/>
        <v/>
      </c>
      <c r="CQ103" s="57" t="str">
        <f t="shared" si="177"/>
        <v/>
      </c>
    </row>
    <row r="104" spans="3:95" x14ac:dyDescent="0.25">
      <c r="C104" t="s">
        <v>48</v>
      </c>
      <c r="D104" s="2" t="s">
        <v>78</v>
      </c>
      <c r="E104" s="2" t="s">
        <v>77</v>
      </c>
      <c r="F104">
        <v>2.2000000000000002</v>
      </c>
      <c r="G104" t="s">
        <v>55</v>
      </c>
      <c r="H104" s="27">
        <v>3245307</v>
      </c>
      <c r="I104" s="27">
        <v>11421700.76</v>
      </c>
      <c r="J104" s="27">
        <v>15272333.491699999</v>
      </c>
      <c r="K104" s="4">
        <v>110000</v>
      </c>
      <c r="L104" s="27">
        <v>8878290</v>
      </c>
      <c r="M104" s="27">
        <v>13512726</v>
      </c>
      <c r="N104" s="27">
        <v>24317567.241</v>
      </c>
      <c r="O104" s="5">
        <v>110000</v>
      </c>
      <c r="P104" s="27">
        <v>4225730</v>
      </c>
      <c r="Q104" s="27">
        <v>16113033.49</v>
      </c>
      <c r="R104" s="27">
        <v>21971071.636999998</v>
      </c>
      <c r="S104" s="6">
        <v>110000</v>
      </c>
      <c r="T104" s="27">
        <v>6300102</v>
      </c>
      <c r="U104" s="27">
        <v>12328341</v>
      </c>
      <c r="V104" s="27">
        <v>20455089.93</v>
      </c>
      <c r="W104" s="7">
        <f t="shared" si="178"/>
        <v>110000</v>
      </c>
      <c r="X104" s="27">
        <v>3757204</v>
      </c>
      <c r="Y104" s="27">
        <v>15845876.050000001</v>
      </c>
      <c r="Z104" s="27">
        <v>26857752.384</v>
      </c>
      <c r="AA104" s="9">
        <f t="shared" si="179"/>
        <v>110000</v>
      </c>
      <c r="AB104" s="27">
        <v>2197218</v>
      </c>
      <c r="AC104" s="27">
        <v>15356577.67</v>
      </c>
      <c r="AD104" s="27">
        <v>25321421.379000001</v>
      </c>
      <c r="AE104" s="11">
        <f t="shared" si="180"/>
        <v>120000</v>
      </c>
      <c r="AF104" s="27">
        <v>1395383</v>
      </c>
      <c r="AG104" s="27">
        <v>14905686.640000001</v>
      </c>
      <c r="AH104" s="27">
        <v>18162646.467999998</v>
      </c>
      <c r="AI104" s="17">
        <f t="shared" si="181"/>
        <v>120000</v>
      </c>
      <c r="AJ104" s="27">
        <v>2014854</v>
      </c>
      <c r="AK104" s="27">
        <v>19639544.050000001</v>
      </c>
      <c r="AL104" s="27">
        <v>24594122.859000001</v>
      </c>
      <c r="AM104" s="13">
        <f t="shared" si="182"/>
        <v>120000</v>
      </c>
      <c r="AN104" s="27">
        <v>4799019</v>
      </c>
      <c r="AO104" s="27">
        <v>31378020.890000001</v>
      </c>
      <c r="AP104" s="27">
        <v>38872398.909999996</v>
      </c>
      <c r="AQ104" s="15">
        <f t="shared" si="183"/>
        <v>120000</v>
      </c>
      <c r="AR104" s="28"/>
      <c r="AS104" s="28"/>
      <c r="AT104" s="28"/>
      <c r="AU104" s="14">
        <f t="shared" si="184"/>
        <v>120000</v>
      </c>
      <c r="AV104" s="27">
        <v>3843147</v>
      </c>
      <c r="AW104" s="27">
        <v>14545993.859999999</v>
      </c>
      <c r="AX104" s="27">
        <v>20353231.550000001</v>
      </c>
      <c r="AY104" s="16">
        <f t="shared" si="185"/>
        <v>120000</v>
      </c>
      <c r="AZ104" s="55">
        <f t="shared" si="134"/>
        <v>29.502790909090908</v>
      </c>
      <c r="BA104" s="55">
        <f t="shared" si="135"/>
        <v>103.83364327272727</v>
      </c>
      <c r="BB104" s="55">
        <f t="shared" si="136"/>
        <v>138.83939537909089</v>
      </c>
      <c r="BC104" s="57">
        <f t="shared" si="137"/>
        <v>0.21249581812522073</v>
      </c>
      <c r="BD104" s="55">
        <f t="shared" si="138"/>
        <v>80.711727272727273</v>
      </c>
      <c r="BE104" s="55">
        <f t="shared" si="139"/>
        <v>122.84296363636363</v>
      </c>
      <c r="BF104" s="55">
        <f t="shared" si="140"/>
        <v>221.06879309999999</v>
      </c>
      <c r="BG104" s="57">
        <f t="shared" si="141"/>
        <v>0.36509778762042411</v>
      </c>
      <c r="BH104" s="55">
        <f t="shared" si="142"/>
        <v>38.415727272727274</v>
      </c>
      <c r="BI104" s="55">
        <f t="shared" si="143"/>
        <v>146.48212263636364</v>
      </c>
      <c r="BJ104" s="55">
        <f t="shared" si="144"/>
        <v>199.73701488181817</v>
      </c>
      <c r="BK104" s="57">
        <f t="shared" si="145"/>
        <v>0.19233153802492425</v>
      </c>
      <c r="BL104" s="55">
        <f t="shared" si="146"/>
        <v>57.273654545454548</v>
      </c>
      <c r="BM104" s="55">
        <f t="shared" si="147"/>
        <v>112.07582727272727</v>
      </c>
      <c r="BN104" s="55">
        <f t="shared" si="148"/>
        <v>185.95536300000001</v>
      </c>
      <c r="BO104" s="57">
        <f t="shared" si="149"/>
        <v>0.30799678816176196</v>
      </c>
      <c r="BP104" s="55">
        <f t="shared" si="150"/>
        <v>34.156399999999998</v>
      </c>
      <c r="BQ104" s="55">
        <f t="shared" si="151"/>
        <v>144.05341863636363</v>
      </c>
      <c r="BR104" s="55">
        <f t="shared" si="152"/>
        <v>244.16138530909092</v>
      </c>
      <c r="BS104" s="57">
        <f t="shared" si="153"/>
        <v>0.13989271873093459</v>
      </c>
      <c r="BT104" s="55">
        <f t="shared" si="154"/>
        <v>18.31015</v>
      </c>
      <c r="BU104" s="55">
        <f t="shared" si="155"/>
        <v>127.97148058333333</v>
      </c>
      <c r="BV104" s="55">
        <f t="shared" si="156"/>
        <v>211.011844825</v>
      </c>
      <c r="BW104" s="57">
        <f t="shared" si="157"/>
        <v>8.6773090938024308E-2</v>
      </c>
      <c r="BX104" s="55">
        <f t="shared" si="158"/>
        <v>11.628191666666666</v>
      </c>
      <c r="BY104" s="55">
        <f t="shared" si="159"/>
        <v>124.21405533333333</v>
      </c>
      <c r="BZ104" s="55">
        <f t="shared" si="160"/>
        <v>151.35538723333332</v>
      </c>
      <c r="CA104" s="57">
        <f t="shared" si="161"/>
        <v>7.6827074868107276E-2</v>
      </c>
      <c r="CB104" s="55">
        <f t="shared" si="162"/>
        <v>16.79045</v>
      </c>
      <c r="CC104" s="55">
        <f t="shared" si="163"/>
        <v>163.66286708333334</v>
      </c>
      <c r="CD104" s="55">
        <f t="shared" si="164"/>
        <v>204.95102382500002</v>
      </c>
      <c r="CE104" s="57">
        <f t="shared" si="165"/>
        <v>8.1924206508657088E-2</v>
      </c>
      <c r="CF104" s="55">
        <f t="shared" si="166"/>
        <v>39.991824999999999</v>
      </c>
      <c r="CG104" s="55">
        <f t="shared" si="167"/>
        <v>261.48350741666667</v>
      </c>
      <c r="CH104" s="55">
        <f t="shared" si="168"/>
        <v>323.93665758333333</v>
      </c>
      <c r="CI104" s="57">
        <f t="shared" si="169"/>
        <v>0.1234556943889934</v>
      </c>
      <c r="CJ104" s="55" t="str">
        <f t="shared" si="170"/>
        <v/>
      </c>
      <c r="CK104" s="55" t="str">
        <f t="shared" si="171"/>
        <v/>
      </c>
      <c r="CL104" s="55" t="str">
        <f t="shared" si="172"/>
        <v/>
      </c>
      <c r="CM104" s="57" t="str">
        <f t="shared" si="173"/>
        <v/>
      </c>
      <c r="CN104" s="55">
        <f t="shared" si="174"/>
        <v>32.026224999999997</v>
      </c>
      <c r="CO104" s="55">
        <f t="shared" si="175"/>
        <v>121.21661549999999</v>
      </c>
      <c r="CP104" s="55">
        <f t="shared" si="176"/>
        <v>169.61026291666667</v>
      </c>
      <c r="CQ104" s="57">
        <f t="shared" si="177"/>
        <v>0.18882244770609902</v>
      </c>
    </row>
    <row r="105" spans="3:95" x14ac:dyDescent="0.25">
      <c r="C105" t="s">
        <v>84</v>
      </c>
      <c r="D105" s="2" t="s">
        <v>125</v>
      </c>
      <c r="E105" s="2" t="s">
        <v>35</v>
      </c>
      <c r="F105">
        <v>0.7</v>
      </c>
      <c r="G105" t="s">
        <v>103</v>
      </c>
      <c r="H105" s="28">
        <v>11400000</v>
      </c>
      <c r="I105" s="28"/>
      <c r="J105" s="28">
        <v>13778000</v>
      </c>
      <c r="K105" s="4">
        <v>11000</v>
      </c>
      <c r="L105" s="28"/>
      <c r="M105" s="28"/>
      <c r="N105" s="28"/>
      <c r="O105" s="5">
        <v>11000</v>
      </c>
      <c r="P105" s="28"/>
      <c r="Q105" s="28"/>
      <c r="R105" s="28"/>
      <c r="S105" s="6">
        <v>11000</v>
      </c>
      <c r="T105" s="28"/>
      <c r="U105" s="28"/>
      <c r="V105" s="28"/>
      <c r="W105" s="7">
        <f t="shared" si="178"/>
        <v>11000</v>
      </c>
      <c r="X105" s="28"/>
      <c r="Y105" s="28"/>
      <c r="Z105" s="28"/>
      <c r="AA105" s="9">
        <f t="shared" si="179"/>
        <v>11000</v>
      </c>
      <c r="AB105" s="28"/>
      <c r="AC105" s="28"/>
      <c r="AD105" s="28"/>
      <c r="AE105" s="11">
        <f t="shared" si="180"/>
        <v>11000</v>
      </c>
      <c r="AF105" s="28"/>
      <c r="AG105" s="28"/>
      <c r="AH105" s="28"/>
      <c r="AI105" s="17">
        <f t="shared" si="181"/>
        <v>11000</v>
      </c>
      <c r="AJ105" s="28"/>
      <c r="AK105" s="28"/>
      <c r="AL105" s="28"/>
      <c r="AM105" s="13">
        <f t="shared" si="182"/>
        <v>11000</v>
      </c>
      <c r="AN105" s="28"/>
      <c r="AO105" s="28"/>
      <c r="AP105" s="28"/>
      <c r="AQ105" s="15">
        <f t="shared" si="183"/>
        <v>11000</v>
      </c>
      <c r="AR105" s="28"/>
      <c r="AS105" s="28"/>
      <c r="AT105" s="28"/>
      <c r="AU105" s="14">
        <f t="shared" si="184"/>
        <v>11000</v>
      </c>
      <c r="AV105" s="28"/>
      <c r="AW105" s="28"/>
      <c r="AX105" s="28"/>
      <c r="AY105" s="16">
        <f t="shared" si="185"/>
        <v>11000</v>
      </c>
      <c r="AZ105" s="55">
        <f t="shared" si="134"/>
        <v>1036.3636363636363</v>
      </c>
      <c r="BA105" s="55" t="str">
        <f t="shared" si="135"/>
        <v/>
      </c>
      <c r="BB105" s="55">
        <f t="shared" si="136"/>
        <v>1252.5454545454545</v>
      </c>
      <c r="BC105" s="57">
        <f t="shared" si="137"/>
        <v>0.8274060095804906</v>
      </c>
      <c r="BD105" s="55" t="str">
        <f t="shared" si="138"/>
        <v/>
      </c>
      <c r="BE105" s="55" t="str">
        <f t="shared" si="139"/>
        <v/>
      </c>
      <c r="BF105" s="55" t="str">
        <f t="shared" si="140"/>
        <v/>
      </c>
      <c r="BG105" s="57" t="str">
        <f t="shared" si="141"/>
        <v/>
      </c>
      <c r="BH105" s="55" t="str">
        <f t="shared" si="142"/>
        <v/>
      </c>
      <c r="BI105" s="55" t="str">
        <f t="shared" si="143"/>
        <v/>
      </c>
      <c r="BJ105" s="55" t="str">
        <f t="shared" si="144"/>
        <v/>
      </c>
      <c r="BK105" s="57" t="str">
        <f t="shared" si="145"/>
        <v/>
      </c>
      <c r="BL105" s="55" t="str">
        <f t="shared" si="146"/>
        <v/>
      </c>
      <c r="BM105" s="55" t="str">
        <f t="shared" si="147"/>
        <v/>
      </c>
      <c r="BN105" s="55" t="str">
        <f t="shared" si="148"/>
        <v/>
      </c>
      <c r="BO105" s="57" t="str">
        <f t="shared" si="149"/>
        <v/>
      </c>
      <c r="BP105" s="55" t="str">
        <f t="shared" si="150"/>
        <v/>
      </c>
      <c r="BQ105" s="55" t="str">
        <f t="shared" si="151"/>
        <v/>
      </c>
      <c r="BR105" s="55" t="str">
        <f t="shared" si="152"/>
        <v/>
      </c>
      <c r="BS105" s="57" t="str">
        <f t="shared" si="153"/>
        <v/>
      </c>
      <c r="BT105" s="55" t="str">
        <f t="shared" si="154"/>
        <v/>
      </c>
      <c r="BU105" s="55" t="str">
        <f t="shared" si="155"/>
        <v/>
      </c>
      <c r="BV105" s="55" t="str">
        <f t="shared" si="156"/>
        <v/>
      </c>
      <c r="BW105" s="57" t="str">
        <f t="shared" si="157"/>
        <v/>
      </c>
      <c r="BX105" s="55" t="str">
        <f t="shared" si="158"/>
        <v/>
      </c>
      <c r="BY105" s="55" t="str">
        <f t="shared" si="159"/>
        <v/>
      </c>
      <c r="BZ105" s="55" t="str">
        <f t="shared" si="160"/>
        <v/>
      </c>
      <c r="CA105" s="57" t="str">
        <f t="shared" si="161"/>
        <v/>
      </c>
      <c r="CB105" s="55" t="str">
        <f t="shared" si="162"/>
        <v/>
      </c>
      <c r="CC105" s="55" t="str">
        <f t="shared" si="163"/>
        <v/>
      </c>
      <c r="CD105" s="55" t="str">
        <f t="shared" si="164"/>
        <v/>
      </c>
      <c r="CE105" s="57" t="str">
        <f t="shared" si="165"/>
        <v/>
      </c>
      <c r="CF105" s="55" t="str">
        <f t="shared" si="166"/>
        <v/>
      </c>
      <c r="CG105" s="55" t="str">
        <f t="shared" si="167"/>
        <v/>
      </c>
      <c r="CH105" s="55" t="str">
        <f t="shared" si="168"/>
        <v/>
      </c>
      <c r="CI105" s="57" t="str">
        <f t="shared" si="169"/>
        <v/>
      </c>
      <c r="CJ105" s="55" t="str">
        <f t="shared" si="170"/>
        <v/>
      </c>
      <c r="CK105" s="55" t="str">
        <f t="shared" si="171"/>
        <v/>
      </c>
      <c r="CL105" s="55" t="str">
        <f t="shared" si="172"/>
        <v/>
      </c>
      <c r="CM105" s="57" t="str">
        <f t="shared" si="173"/>
        <v/>
      </c>
      <c r="CN105" s="55" t="str">
        <f t="shared" si="174"/>
        <v/>
      </c>
      <c r="CO105" s="55" t="str">
        <f t="shared" si="175"/>
        <v/>
      </c>
      <c r="CP105" s="55" t="str">
        <f t="shared" si="176"/>
        <v/>
      </c>
      <c r="CQ105" s="57" t="str">
        <f t="shared" si="177"/>
        <v/>
      </c>
    </row>
    <row r="106" spans="3:95" x14ac:dyDescent="0.25">
      <c r="C106" t="s">
        <v>120</v>
      </c>
      <c r="D106" s="2" t="s">
        <v>230</v>
      </c>
      <c r="E106" s="2" t="s">
        <v>229</v>
      </c>
      <c r="F106">
        <v>0.1</v>
      </c>
      <c r="G106" t="s">
        <v>47</v>
      </c>
      <c r="H106" s="28"/>
      <c r="I106" s="28"/>
      <c r="J106" s="28"/>
      <c r="K106" s="4">
        <v>2600</v>
      </c>
      <c r="L106" s="28">
        <v>110000</v>
      </c>
      <c r="M106" s="28">
        <v>2900000</v>
      </c>
      <c r="N106" s="28">
        <v>3010000</v>
      </c>
      <c r="O106" s="5">
        <v>3000</v>
      </c>
      <c r="P106" s="28">
        <v>117400</v>
      </c>
      <c r="Q106" s="28">
        <v>2600000</v>
      </c>
      <c r="R106" s="28">
        <v>2717400</v>
      </c>
      <c r="S106" s="6">
        <v>3400</v>
      </c>
      <c r="T106" s="28"/>
      <c r="U106" s="28"/>
      <c r="V106" s="28"/>
      <c r="W106" s="7">
        <f t="shared" si="178"/>
        <v>3800</v>
      </c>
      <c r="X106" s="28"/>
      <c r="Y106" s="28"/>
      <c r="Z106" s="28"/>
      <c r="AA106" s="9">
        <f t="shared" si="179"/>
        <v>4200</v>
      </c>
      <c r="AB106" s="28"/>
      <c r="AC106" s="28"/>
      <c r="AD106" s="28"/>
      <c r="AE106" s="11">
        <f t="shared" si="180"/>
        <v>4700</v>
      </c>
      <c r="AF106" s="28"/>
      <c r="AG106" s="28"/>
      <c r="AH106" s="28"/>
      <c r="AI106" s="17">
        <f t="shared" si="181"/>
        <v>5000</v>
      </c>
      <c r="AJ106" s="28"/>
      <c r="AK106" s="28"/>
      <c r="AL106" s="28"/>
      <c r="AM106" s="13">
        <f t="shared" si="182"/>
        <v>5400</v>
      </c>
      <c r="AN106" s="28"/>
      <c r="AO106" s="28"/>
      <c r="AP106" s="28"/>
      <c r="AQ106" s="15">
        <f t="shared" si="183"/>
        <v>5800</v>
      </c>
      <c r="AR106" s="28"/>
      <c r="AS106" s="28"/>
      <c r="AT106" s="28"/>
      <c r="AU106" s="14">
        <f t="shared" si="184"/>
        <v>6100</v>
      </c>
      <c r="AV106" s="28"/>
      <c r="AW106" s="28"/>
      <c r="AX106" s="28"/>
      <c r="AY106" s="16">
        <f t="shared" si="185"/>
        <v>6500</v>
      </c>
      <c r="AZ106" s="55" t="str">
        <f t="shared" si="134"/>
        <v/>
      </c>
      <c r="BA106" s="55" t="str">
        <f t="shared" si="135"/>
        <v/>
      </c>
      <c r="BB106" s="55" t="str">
        <f t="shared" si="136"/>
        <v/>
      </c>
      <c r="BC106" s="57" t="str">
        <f t="shared" si="137"/>
        <v/>
      </c>
      <c r="BD106" s="55">
        <f t="shared" si="138"/>
        <v>36.666666666666664</v>
      </c>
      <c r="BE106" s="55">
        <f t="shared" si="139"/>
        <v>966.66666666666663</v>
      </c>
      <c r="BF106" s="55">
        <f t="shared" si="140"/>
        <v>1003.3333333333334</v>
      </c>
      <c r="BG106" s="57">
        <f t="shared" si="141"/>
        <v>3.6544850498338867E-2</v>
      </c>
      <c r="BH106" s="55">
        <f t="shared" si="142"/>
        <v>34.529411764705884</v>
      </c>
      <c r="BI106" s="55">
        <f t="shared" si="143"/>
        <v>764.70588235294122</v>
      </c>
      <c r="BJ106" s="55">
        <f t="shared" si="144"/>
        <v>799.23529411764707</v>
      </c>
      <c r="BK106" s="57">
        <f t="shared" si="145"/>
        <v>4.3203061750202401E-2</v>
      </c>
      <c r="BL106" s="55" t="str">
        <f t="shared" si="146"/>
        <v/>
      </c>
      <c r="BM106" s="55" t="str">
        <f t="shared" si="147"/>
        <v/>
      </c>
      <c r="BN106" s="55" t="str">
        <f t="shared" si="148"/>
        <v/>
      </c>
      <c r="BO106" s="57" t="str">
        <f t="shared" si="149"/>
        <v/>
      </c>
      <c r="BP106" s="55" t="str">
        <f t="shared" si="150"/>
        <v/>
      </c>
      <c r="BQ106" s="55" t="str">
        <f t="shared" si="151"/>
        <v/>
      </c>
      <c r="BR106" s="55" t="str">
        <f t="shared" si="152"/>
        <v/>
      </c>
      <c r="BS106" s="57" t="str">
        <f t="shared" si="153"/>
        <v/>
      </c>
      <c r="BT106" s="55" t="str">
        <f t="shared" si="154"/>
        <v/>
      </c>
      <c r="BU106" s="55" t="str">
        <f t="shared" si="155"/>
        <v/>
      </c>
      <c r="BV106" s="55" t="str">
        <f t="shared" si="156"/>
        <v/>
      </c>
      <c r="BW106" s="57" t="str">
        <f t="shared" si="157"/>
        <v/>
      </c>
      <c r="BX106" s="55" t="str">
        <f t="shared" si="158"/>
        <v/>
      </c>
      <c r="BY106" s="55" t="str">
        <f t="shared" si="159"/>
        <v/>
      </c>
      <c r="BZ106" s="55" t="str">
        <f t="shared" si="160"/>
        <v/>
      </c>
      <c r="CA106" s="57" t="str">
        <f t="shared" si="161"/>
        <v/>
      </c>
      <c r="CB106" s="55" t="str">
        <f t="shared" si="162"/>
        <v/>
      </c>
      <c r="CC106" s="55" t="str">
        <f t="shared" si="163"/>
        <v/>
      </c>
      <c r="CD106" s="55" t="str">
        <f t="shared" si="164"/>
        <v/>
      </c>
      <c r="CE106" s="57" t="str">
        <f t="shared" si="165"/>
        <v/>
      </c>
      <c r="CF106" s="55" t="str">
        <f t="shared" si="166"/>
        <v/>
      </c>
      <c r="CG106" s="55" t="str">
        <f t="shared" si="167"/>
        <v/>
      </c>
      <c r="CH106" s="55" t="str">
        <f t="shared" si="168"/>
        <v/>
      </c>
      <c r="CI106" s="57" t="str">
        <f t="shared" si="169"/>
        <v/>
      </c>
      <c r="CJ106" s="55" t="str">
        <f t="shared" si="170"/>
        <v/>
      </c>
      <c r="CK106" s="55" t="str">
        <f t="shared" si="171"/>
        <v/>
      </c>
      <c r="CL106" s="55" t="str">
        <f t="shared" si="172"/>
        <v/>
      </c>
      <c r="CM106" s="57" t="str">
        <f t="shared" si="173"/>
        <v/>
      </c>
      <c r="CN106" s="55" t="str">
        <f t="shared" si="174"/>
        <v/>
      </c>
      <c r="CO106" s="55" t="str">
        <f t="shared" si="175"/>
        <v/>
      </c>
      <c r="CP106" s="55" t="str">
        <f t="shared" si="176"/>
        <v/>
      </c>
      <c r="CQ106" s="57" t="str">
        <f t="shared" si="177"/>
        <v/>
      </c>
    </row>
    <row r="107" spans="3:95" x14ac:dyDescent="0.25">
      <c r="C107" t="s">
        <v>48</v>
      </c>
      <c r="D107" s="2" t="s">
        <v>61</v>
      </c>
      <c r="E107" s="2" t="s">
        <v>36</v>
      </c>
      <c r="F107">
        <v>5.8</v>
      </c>
      <c r="G107" t="s">
        <v>55</v>
      </c>
      <c r="H107" s="28">
        <v>38700000</v>
      </c>
      <c r="I107" s="28"/>
      <c r="J107" s="28">
        <v>296700000</v>
      </c>
      <c r="K107" s="4">
        <v>1100000</v>
      </c>
      <c r="L107" s="28"/>
      <c r="M107" s="28"/>
      <c r="N107" s="28"/>
      <c r="O107" s="5">
        <v>1200000</v>
      </c>
      <c r="P107" s="28"/>
      <c r="Q107" s="28"/>
      <c r="R107" s="28"/>
      <c r="S107" s="6">
        <v>1200000</v>
      </c>
      <c r="T107" s="28"/>
      <c r="U107" s="28"/>
      <c r="V107" s="28"/>
      <c r="W107" s="7">
        <f t="shared" si="178"/>
        <v>1200000</v>
      </c>
      <c r="X107" s="28"/>
      <c r="Y107" s="28"/>
      <c r="Z107" s="28"/>
      <c r="AA107" s="9">
        <f t="shared" si="179"/>
        <v>1300000</v>
      </c>
      <c r="AB107" s="28"/>
      <c r="AC107" s="28"/>
      <c r="AD107" s="28"/>
      <c r="AE107" s="11">
        <f t="shared" si="180"/>
        <v>1300000</v>
      </c>
      <c r="AF107" s="28"/>
      <c r="AG107" s="28"/>
      <c r="AH107" s="28"/>
      <c r="AI107" s="17">
        <f t="shared" si="181"/>
        <v>1300000</v>
      </c>
      <c r="AJ107" s="28"/>
      <c r="AK107" s="28"/>
      <c r="AL107" s="28"/>
      <c r="AM107" s="13">
        <f t="shared" si="182"/>
        <v>1400000</v>
      </c>
      <c r="AN107" s="29">
        <v>40900000</v>
      </c>
      <c r="AO107" s="29"/>
      <c r="AP107" s="28">
        <v>688900000</v>
      </c>
      <c r="AQ107" s="15">
        <f t="shared" si="183"/>
        <v>1400000</v>
      </c>
      <c r="AR107" s="28"/>
      <c r="AS107" s="28"/>
      <c r="AT107" s="28"/>
      <c r="AU107" s="14">
        <f t="shared" si="184"/>
        <v>1400000</v>
      </c>
      <c r="AV107" s="28"/>
      <c r="AW107" s="28"/>
      <c r="AX107" s="28"/>
      <c r="AY107" s="16">
        <f t="shared" si="185"/>
        <v>1500000</v>
      </c>
      <c r="AZ107" s="55">
        <f t="shared" si="134"/>
        <v>35.18181818181818</v>
      </c>
      <c r="BA107" s="55" t="str">
        <f t="shared" si="135"/>
        <v/>
      </c>
      <c r="BB107" s="55">
        <f t="shared" si="136"/>
        <v>269.72727272727275</v>
      </c>
      <c r="BC107" s="57">
        <f t="shared" si="137"/>
        <v>0.13043478260869565</v>
      </c>
      <c r="BD107" s="55" t="str">
        <f t="shared" si="138"/>
        <v/>
      </c>
      <c r="BE107" s="55" t="str">
        <f t="shared" si="139"/>
        <v/>
      </c>
      <c r="BF107" s="55" t="str">
        <f t="shared" si="140"/>
        <v/>
      </c>
      <c r="BG107" s="57" t="str">
        <f t="shared" si="141"/>
        <v/>
      </c>
      <c r="BH107" s="55" t="str">
        <f t="shared" si="142"/>
        <v/>
      </c>
      <c r="BI107" s="55" t="str">
        <f t="shared" si="143"/>
        <v/>
      </c>
      <c r="BJ107" s="55" t="str">
        <f t="shared" si="144"/>
        <v/>
      </c>
      <c r="BK107" s="57" t="str">
        <f t="shared" si="145"/>
        <v/>
      </c>
      <c r="BL107" s="55" t="str">
        <f t="shared" si="146"/>
        <v/>
      </c>
      <c r="BM107" s="55" t="str">
        <f t="shared" si="147"/>
        <v/>
      </c>
      <c r="BN107" s="55" t="str">
        <f t="shared" si="148"/>
        <v/>
      </c>
      <c r="BO107" s="57" t="str">
        <f t="shared" si="149"/>
        <v/>
      </c>
      <c r="BP107" s="55" t="str">
        <f t="shared" si="150"/>
        <v/>
      </c>
      <c r="BQ107" s="55" t="str">
        <f t="shared" si="151"/>
        <v/>
      </c>
      <c r="BR107" s="55" t="str">
        <f t="shared" si="152"/>
        <v/>
      </c>
      <c r="BS107" s="57" t="str">
        <f t="shared" si="153"/>
        <v/>
      </c>
      <c r="BT107" s="55" t="str">
        <f t="shared" si="154"/>
        <v/>
      </c>
      <c r="BU107" s="55" t="str">
        <f t="shared" si="155"/>
        <v/>
      </c>
      <c r="BV107" s="55" t="str">
        <f t="shared" si="156"/>
        <v/>
      </c>
      <c r="BW107" s="57" t="str">
        <f t="shared" si="157"/>
        <v/>
      </c>
      <c r="BX107" s="55" t="str">
        <f t="shared" si="158"/>
        <v/>
      </c>
      <c r="BY107" s="55" t="str">
        <f t="shared" si="159"/>
        <v/>
      </c>
      <c r="BZ107" s="55" t="str">
        <f t="shared" si="160"/>
        <v/>
      </c>
      <c r="CA107" s="57" t="str">
        <f t="shared" si="161"/>
        <v/>
      </c>
      <c r="CB107" s="55" t="str">
        <f t="shared" si="162"/>
        <v/>
      </c>
      <c r="CC107" s="55" t="str">
        <f t="shared" si="163"/>
        <v/>
      </c>
      <c r="CD107" s="55" t="str">
        <f t="shared" si="164"/>
        <v/>
      </c>
      <c r="CE107" s="57" t="str">
        <f t="shared" si="165"/>
        <v/>
      </c>
      <c r="CF107" s="55">
        <f t="shared" si="166"/>
        <v>29.214285714285715</v>
      </c>
      <c r="CG107" s="55" t="str">
        <f t="shared" si="167"/>
        <v/>
      </c>
      <c r="CH107" s="55">
        <f t="shared" si="168"/>
        <v>492.07142857142856</v>
      </c>
      <c r="CI107" s="57">
        <f t="shared" si="169"/>
        <v>5.9370010161126439E-2</v>
      </c>
      <c r="CJ107" s="55" t="str">
        <f t="shared" si="170"/>
        <v/>
      </c>
      <c r="CK107" s="55" t="str">
        <f t="shared" si="171"/>
        <v/>
      </c>
      <c r="CL107" s="55" t="str">
        <f t="shared" si="172"/>
        <v/>
      </c>
      <c r="CM107" s="57" t="str">
        <f t="shared" si="173"/>
        <v/>
      </c>
      <c r="CN107" s="55" t="str">
        <f t="shared" si="174"/>
        <v/>
      </c>
      <c r="CO107" s="55" t="str">
        <f t="shared" si="175"/>
        <v/>
      </c>
      <c r="CP107" s="55" t="str">
        <f t="shared" si="176"/>
        <v/>
      </c>
      <c r="CQ107" s="57" t="str">
        <f t="shared" si="177"/>
        <v/>
      </c>
    </row>
    <row r="108" spans="3:95" x14ac:dyDescent="0.25">
      <c r="C108" t="s">
        <v>75</v>
      </c>
      <c r="D108" s="2" t="s">
        <v>110</v>
      </c>
      <c r="E108" s="2" t="s">
        <v>37</v>
      </c>
      <c r="F108">
        <v>1</v>
      </c>
      <c r="G108" t="s">
        <v>47</v>
      </c>
      <c r="H108" s="27">
        <v>38052604</v>
      </c>
      <c r="I108" s="27">
        <v>26558618.879999999</v>
      </c>
      <c r="J108" s="27">
        <v>65397492.188100003</v>
      </c>
      <c r="K108" s="4">
        <v>240000</v>
      </c>
      <c r="L108" s="27">
        <v>38054198</v>
      </c>
      <c r="M108" s="27">
        <v>33877729.939999998</v>
      </c>
      <c r="N108" s="27">
        <v>72838817.382100001</v>
      </c>
      <c r="O108" s="5">
        <v>240000</v>
      </c>
      <c r="P108" s="27">
        <v>60423675</v>
      </c>
      <c r="Q108" s="27">
        <v>36438189.5</v>
      </c>
      <c r="R108" s="27">
        <v>107004261.22</v>
      </c>
      <c r="S108" s="6">
        <v>240000</v>
      </c>
      <c r="T108" s="27">
        <v>71777759</v>
      </c>
      <c r="U108" s="27">
        <v>41506391.710000001</v>
      </c>
      <c r="V108" s="27">
        <v>124325857.09999999</v>
      </c>
      <c r="W108" s="7">
        <f t="shared" si="178"/>
        <v>240000</v>
      </c>
      <c r="X108" s="28"/>
      <c r="Y108" s="28"/>
      <c r="Z108" s="28"/>
      <c r="AA108" s="9">
        <f t="shared" si="179"/>
        <v>240000</v>
      </c>
      <c r="AB108" s="28"/>
      <c r="AC108" s="28"/>
      <c r="AD108" s="28"/>
      <c r="AE108" s="11">
        <f t="shared" si="180"/>
        <v>240000</v>
      </c>
      <c r="AF108" s="27">
        <v>29401491</v>
      </c>
      <c r="AG108" s="27">
        <v>65889574.950000003</v>
      </c>
      <c r="AH108" s="27">
        <v>97737794.310000002</v>
      </c>
      <c r="AI108" s="17">
        <f t="shared" si="181"/>
        <v>240000</v>
      </c>
      <c r="AJ108" s="27">
        <v>24018249</v>
      </c>
      <c r="AK108" s="27">
        <v>78478611.920000002</v>
      </c>
      <c r="AL108" s="27">
        <v>104175191.14</v>
      </c>
      <c r="AM108" s="13">
        <f t="shared" si="182"/>
        <v>240000</v>
      </c>
      <c r="AN108" s="27">
        <v>46225262</v>
      </c>
      <c r="AO108" s="27">
        <v>61585610.479999997</v>
      </c>
      <c r="AP108" s="27">
        <v>107815069.02</v>
      </c>
      <c r="AQ108" s="15">
        <f t="shared" si="183"/>
        <v>240000</v>
      </c>
      <c r="AR108" s="28"/>
      <c r="AS108" s="28"/>
      <c r="AT108" s="28"/>
      <c r="AU108" s="14">
        <f t="shared" si="184"/>
        <v>250000</v>
      </c>
      <c r="AV108" s="28"/>
      <c r="AW108" s="28"/>
      <c r="AX108" s="28"/>
      <c r="AY108" s="16">
        <f t="shared" si="185"/>
        <v>250000</v>
      </c>
      <c r="AZ108" s="55">
        <f t="shared" si="134"/>
        <v>158.55251666666666</v>
      </c>
      <c r="BA108" s="55">
        <f t="shared" si="135"/>
        <v>110.660912</v>
      </c>
      <c r="BB108" s="55">
        <f t="shared" si="136"/>
        <v>272.48955078375002</v>
      </c>
      <c r="BC108" s="57">
        <f t="shared" si="137"/>
        <v>0.58186640996188244</v>
      </c>
      <c r="BD108" s="55">
        <f t="shared" si="138"/>
        <v>158.55915833333333</v>
      </c>
      <c r="BE108" s="55">
        <f t="shared" si="139"/>
        <v>141.15720808333333</v>
      </c>
      <c r="BF108" s="55">
        <f t="shared" si="140"/>
        <v>303.49507242541665</v>
      </c>
      <c r="BG108" s="57">
        <f t="shared" si="141"/>
        <v>0.52244392986742461</v>
      </c>
      <c r="BH108" s="55">
        <f t="shared" si="142"/>
        <v>251.76531249999999</v>
      </c>
      <c r="BI108" s="55">
        <f t="shared" si="143"/>
        <v>151.82578958333335</v>
      </c>
      <c r="BJ108" s="55">
        <f t="shared" si="144"/>
        <v>445.85108841666664</v>
      </c>
      <c r="BK108" s="57">
        <f t="shared" si="145"/>
        <v>0.56468475471055635</v>
      </c>
      <c r="BL108" s="55">
        <f t="shared" si="146"/>
        <v>299.07399583333336</v>
      </c>
      <c r="BM108" s="55">
        <f t="shared" si="147"/>
        <v>172.94329879166668</v>
      </c>
      <c r="BN108" s="55">
        <f t="shared" si="148"/>
        <v>518.02440458333331</v>
      </c>
      <c r="BO108" s="57">
        <f t="shared" si="149"/>
        <v>0.57733572624612139</v>
      </c>
      <c r="BP108" s="55" t="str">
        <f t="shared" si="150"/>
        <v/>
      </c>
      <c r="BQ108" s="55" t="str">
        <f t="shared" si="151"/>
        <v/>
      </c>
      <c r="BR108" s="55" t="str">
        <f t="shared" si="152"/>
        <v/>
      </c>
      <c r="BS108" s="57" t="str">
        <f t="shared" si="153"/>
        <v/>
      </c>
      <c r="BT108" s="55" t="str">
        <f t="shared" si="154"/>
        <v/>
      </c>
      <c r="BU108" s="55" t="str">
        <f t="shared" si="155"/>
        <v/>
      </c>
      <c r="BV108" s="55" t="str">
        <f t="shared" si="156"/>
        <v/>
      </c>
      <c r="BW108" s="57" t="str">
        <f t="shared" si="157"/>
        <v/>
      </c>
      <c r="BX108" s="55">
        <f t="shared" si="158"/>
        <v>122.5062125</v>
      </c>
      <c r="BY108" s="55">
        <f t="shared" si="159"/>
        <v>274.53989562499999</v>
      </c>
      <c r="BZ108" s="55">
        <f t="shared" si="160"/>
        <v>407.240809625</v>
      </c>
      <c r="CA108" s="57">
        <f t="shared" si="161"/>
        <v>0.30082007894249974</v>
      </c>
      <c r="CB108" s="55">
        <f t="shared" si="162"/>
        <v>100.0760375</v>
      </c>
      <c r="CC108" s="55">
        <f t="shared" si="163"/>
        <v>326.99421633333333</v>
      </c>
      <c r="CD108" s="55">
        <f t="shared" si="164"/>
        <v>434.06329641666667</v>
      </c>
      <c r="CE108" s="57">
        <f t="shared" si="165"/>
        <v>0.23055632283623184</v>
      </c>
      <c r="CF108" s="55">
        <f t="shared" si="166"/>
        <v>192.60525833333332</v>
      </c>
      <c r="CG108" s="55">
        <f t="shared" si="167"/>
        <v>256.6067103333333</v>
      </c>
      <c r="CH108" s="55">
        <f t="shared" si="168"/>
        <v>449.22945425</v>
      </c>
      <c r="CI108" s="57">
        <f t="shared" si="169"/>
        <v>0.4287458369240118</v>
      </c>
      <c r="CJ108" s="55" t="str">
        <f t="shared" si="170"/>
        <v/>
      </c>
      <c r="CK108" s="55" t="str">
        <f t="shared" si="171"/>
        <v/>
      </c>
      <c r="CL108" s="55" t="str">
        <f t="shared" si="172"/>
        <v/>
      </c>
      <c r="CM108" s="57" t="str">
        <f t="shared" si="173"/>
        <v/>
      </c>
      <c r="CN108" s="55" t="str">
        <f t="shared" si="174"/>
        <v/>
      </c>
      <c r="CO108" s="55" t="str">
        <f t="shared" si="175"/>
        <v/>
      </c>
      <c r="CP108" s="55" t="str">
        <f t="shared" si="176"/>
        <v/>
      </c>
      <c r="CQ108" s="57" t="str">
        <f t="shared" si="177"/>
        <v/>
      </c>
    </row>
    <row r="109" spans="3:95" x14ac:dyDescent="0.25">
      <c r="C109" t="s">
        <v>48</v>
      </c>
      <c r="D109" s="2" t="s">
        <v>62</v>
      </c>
      <c r="E109" s="2" t="s">
        <v>38</v>
      </c>
      <c r="F109">
        <v>4.8</v>
      </c>
      <c r="G109" t="s">
        <v>47</v>
      </c>
      <c r="H109" s="28"/>
      <c r="I109" s="28"/>
      <c r="J109" s="28"/>
      <c r="K109" s="4">
        <v>1300000</v>
      </c>
      <c r="L109" s="28">
        <v>51354930</v>
      </c>
      <c r="M109" s="28"/>
      <c r="N109" s="28">
        <v>525668655</v>
      </c>
      <c r="O109" s="5">
        <v>1300000</v>
      </c>
      <c r="P109" s="28"/>
      <c r="Q109" s="28"/>
      <c r="R109" s="28"/>
      <c r="T109" s="28"/>
      <c r="U109" s="28"/>
      <c r="V109" s="28"/>
      <c r="W109" s="7">
        <f t="shared" si="178"/>
        <v>1400000</v>
      </c>
      <c r="X109" s="28"/>
      <c r="Y109" s="28"/>
      <c r="Z109" s="28"/>
      <c r="AA109" s="9">
        <f t="shared" si="179"/>
        <v>1400000</v>
      </c>
      <c r="AB109" s="28"/>
      <c r="AC109" s="28"/>
      <c r="AD109" s="28"/>
      <c r="AE109" s="11">
        <f t="shared" si="180"/>
        <v>1500000</v>
      </c>
      <c r="AF109" s="28"/>
      <c r="AG109" s="28"/>
      <c r="AH109" s="28"/>
      <c r="AI109" s="17">
        <f t="shared" si="181"/>
        <v>1500000</v>
      </c>
      <c r="AJ109" s="28">
        <v>8198159.7303999998</v>
      </c>
      <c r="AK109" s="28"/>
      <c r="AL109" s="28">
        <v>63412271.649599992</v>
      </c>
      <c r="AM109" s="13">
        <f t="shared" si="182"/>
        <v>1600000</v>
      </c>
      <c r="AN109" s="28"/>
      <c r="AO109" s="28"/>
      <c r="AP109" s="28"/>
      <c r="AQ109" s="15">
        <f t="shared" si="183"/>
        <v>1600000</v>
      </c>
      <c r="AR109" s="28">
        <v>0</v>
      </c>
      <c r="AS109" s="28">
        <v>440000000</v>
      </c>
      <c r="AT109" s="28">
        <v>440000000</v>
      </c>
      <c r="AU109" s="14">
        <f t="shared" si="184"/>
        <v>1700000</v>
      </c>
      <c r="AV109" s="28">
        <v>0</v>
      </c>
      <c r="AW109" s="28"/>
      <c r="AX109" s="27">
        <v>532800000</v>
      </c>
      <c r="AY109" s="16">
        <f t="shared" si="185"/>
        <v>1700000</v>
      </c>
      <c r="AZ109" s="55" t="str">
        <f t="shared" si="134"/>
        <v/>
      </c>
      <c r="BA109" s="55" t="str">
        <f t="shared" si="135"/>
        <v/>
      </c>
      <c r="BB109" s="55" t="str">
        <f t="shared" si="136"/>
        <v/>
      </c>
      <c r="BC109" s="57" t="str">
        <f t="shared" si="137"/>
        <v/>
      </c>
      <c r="BD109" s="55">
        <f t="shared" si="138"/>
        <v>39.503792307692308</v>
      </c>
      <c r="BE109" s="55" t="str">
        <f t="shared" si="139"/>
        <v/>
      </c>
      <c r="BF109" s="55">
        <f t="shared" si="140"/>
        <v>404.36050384615385</v>
      </c>
      <c r="BG109" s="57">
        <f t="shared" si="141"/>
        <v>9.769448779478776E-2</v>
      </c>
      <c r="BH109" s="55" t="str">
        <f t="shared" si="142"/>
        <v/>
      </c>
      <c r="BI109" s="55" t="str">
        <f t="shared" si="143"/>
        <v/>
      </c>
      <c r="BJ109" s="55" t="str">
        <f t="shared" si="144"/>
        <v/>
      </c>
      <c r="BK109" s="57" t="str">
        <f t="shared" si="145"/>
        <v/>
      </c>
      <c r="BL109" s="55" t="str">
        <f t="shared" si="146"/>
        <v/>
      </c>
      <c r="BM109" s="55" t="str">
        <f t="shared" si="147"/>
        <v/>
      </c>
      <c r="BN109" s="55" t="str">
        <f t="shared" si="148"/>
        <v/>
      </c>
      <c r="BO109" s="57" t="str">
        <f t="shared" si="149"/>
        <v/>
      </c>
      <c r="BP109" s="55" t="str">
        <f t="shared" si="150"/>
        <v/>
      </c>
      <c r="BQ109" s="55" t="str">
        <f t="shared" si="151"/>
        <v/>
      </c>
      <c r="BR109" s="55" t="str">
        <f t="shared" si="152"/>
        <v/>
      </c>
      <c r="BS109" s="57" t="str">
        <f t="shared" si="153"/>
        <v/>
      </c>
      <c r="BT109" s="55" t="str">
        <f t="shared" si="154"/>
        <v/>
      </c>
      <c r="BU109" s="55" t="str">
        <f t="shared" si="155"/>
        <v/>
      </c>
      <c r="BV109" s="55" t="str">
        <f t="shared" si="156"/>
        <v/>
      </c>
      <c r="BW109" s="57" t="str">
        <f t="shared" si="157"/>
        <v/>
      </c>
      <c r="BX109" s="55" t="str">
        <f t="shared" si="158"/>
        <v/>
      </c>
      <c r="BY109" s="55" t="str">
        <f t="shared" si="159"/>
        <v/>
      </c>
      <c r="BZ109" s="55" t="str">
        <f t="shared" si="160"/>
        <v/>
      </c>
      <c r="CA109" s="57" t="str">
        <f t="shared" si="161"/>
        <v/>
      </c>
      <c r="CB109" s="55">
        <f t="shared" si="162"/>
        <v>5.1238498315000003</v>
      </c>
      <c r="CC109" s="55" t="str">
        <f t="shared" si="163"/>
        <v/>
      </c>
      <c r="CD109" s="55">
        <f t="shared" si="164"/>
        <v>39.632669780999997</v>
      </c>
      <c r="CE109" s="57">
        <f t="shared" si="165"/>
        <v>0.12928348909657322</v>
      </c>
      <c r="CF109" s="55" t="str">
        <f t="shared" si="166"/>
        <v/>
      </c>
      <c r="CG109" s="55" t="str">
        <f t="shared" si="167"/>
        <v/>
      </c>
      <c r="CH109" s="55" t="str">
        <f t="shared" si="168"/>
        <v/>
      </c>
      <c r="CI109" s="57" t="str">
        <f t="shared" si="169"/>
        <v/>
      </c>
      <c r="CJ109" s="55">
        <f t="shared" si="170"/>
        <v>0</v>
      </c>
      <c r="CK109" s="55">
        <f t="shared" si="171"/>
        <v>258.8235294117647</v>
      </c>
      <c r="CL109" s="55">
        <f t="shared" si="172"/>
        <v>258.8235294117647</v>
      </c>
      <c r="CM109" s="57">
        <f t="shared" si="173"/>
        <v>0</v>
      </c>
      <c r="CN109" s="55">
        <f t="shared" si="174"/>
        <v>0</v>
      </c>
      <c r="CO109" s="55" t="str">
        <f t="shared" si="175"/>
        <v/>
      </c>
      <c r="CP109" s="55">
        <f t="shared" si="176"/>
        <v>313.41176470588238</v>
      </c>
      <c r="CQ109" s="57">
        <f t="shared" si="177"/>
        <v>0</v>
      </c>
    </row>
    <row r="110" spans="3:95" x14ac:dyDescent="0.25">
      <c r="C110" t="s">
        <v>75</v>
      </c>
      <c r="D110" s="2" t="s">
        <v>193</v>
      </c>
      <c r="E110" s="2" t="s">
        <v>39</v>
      </c>
      <c r="F110">
        <v>0.2</v>
      </c>
      <c r="G110" t="s">
        <v>47</v>
      </c>
      <c r="H110" s="27">
        <v>8236478</v>
      </c>
      <c r="I110" s="27">
        <v>7703423</v>
      </c>
      <c r="J110" s="27">
        <v>15939901</v>
      </c>
      <c r="K110" s="4">
        <v>18000</v>
      </c>
      <c r="L110" s="27">
        <v>16985205</v>
      </c>
      <c r="M110" s="27">
        <v>6678412.9000000004</v>
      </c>
      <c r="N110" s="27">
        <v>23663617.899999999</v>
      </c>
      <c r="O110" s="5">
        <v>21000</v>
      </c>
      <c r="P110" s="27">
        <v>12636531</v>
      </c>
      <c r="Q110" s="27">
        <v>6513177</v>
      </c>
      <c r="R110" s="27">
        <v>19149708</v>
      </c>
      <c r="S110" s="6">
        <v>24000</v>
      </c>
      <c r="T110" s="27">
        <v>13334449</v>
      </c>
      <c r="U110" s="27">
        <v>10771819</v>
      </c>
      <c r="V110" s="27">
        <v>24106268</v>
      </c>
      <c r="W110" s="7">
        <f t="shared" si="178"/>
        <v>27000</v>
      </c>
      <c r="X110" s="27">
        <v>11919410</v>
      </c>
      <c r="Y110" s="27">
        <v>9396130.5099999998</v>
      </c>
      <c r="Z110" s="27">
        <v>21315540.510000002</v>
      </c>
      <c r="AA110" s="9">
        <f t="shared" si="179"/>
        <v>30000</v>
      </c>
      <c r="AB110" s="27">
        <v>11631595</v>
      </c>
      <c r="AC110" s="27">
        <v>7481521.176</v>
      </c>
      <c r="AD110" s="27">
        <v>19113116.175999999</v>
      </c>
      <c r="AE110" s="11">
        <f t="shared" si="180"/>
        <v>33000</v>
      </c>
      <c r="AF110" s="28"/>
      <c r="AG110" s="28"/>
      <c r="AH110" s="28"/>
      <c r="AI110" s="17">
        <f t="shared" si="181"/>
        <v>36000</v>
      </c>
      <c r="AJ110" s="28"/>
      <c r="AK110" s="28"/>
      <c r="AL110" s="28"/>
      <c r="AM110" s="13">
        <f t="shared" si="182"/>
        <v>40000</v>
      </c>
      <c r="AN110" s="28"/>
      <c r="AO110" s="28"/>
      <c r="AP110" s="28"/>
      <c r="AQ110" s="15">
        <f t="shared" si="183"/>
        <v>43000</v>
      </c>
      <c r="AR110" s="28"/>
      <c r="AS110" s="28"/>
      <c r="AT110" s="28"/>
      <c r="AU110" s="14">
        <f t="shared" si="184"/>
        <v>46000</v>
      </c>
      <c r="AV110" s="27">
        <v>2396487</v>
      </c>
      <c r="AW110" s="27">
        <v>557994.76</v>
      </c>
      <c r="AX110" s="27">
        <v>2954481.76</v>
      </c>
      <c r="AY110" s="16">
        <f t="shared" si="185"/>
        <v>50000</v>
      </c>
      <c r="AZ110" s="55">
        <f t="shared" si="134"/>
        <v>457.58211111111109</v>
      </c>
      <c r="BA110" s="55">
        <f t="shared" si="135"/>
        <v>427.96794444444447</v>
      </c>
      <c r="BB110" s="55">
        <f t="shared" si="136"/>
        <v>885.55005555555556</v>
      </c>
      <c r="BC110" s="57">
        <f t="shared" si="137"/>
        <v>0.51672077511648284</v>
      </c>
      <c r="BD110" s="55">
        <f t="shared" si="138"/>
        <v>808.81928571428568</v>
      </c>
      <c r="BE110" s="55">
        <f t="shared" si="139"/>
        <v>318.0196619047619</v>
      </c>
      <c r="BF110" s="55">
        <f t="shared" si="140"/>
        <v>1126.8389476190475</v>
      </c>
      <c r="BG110" s="57">
        <f t="shared" si="141"/>
        <v>0.71777718317535888</v>
      </c>
      <c r="BH110" s="55">
        <f t="shared" si="142"/>
        <v>526.52212499999996</v>
      </c>
      <c r="BI110" s="55">
        <f t="shared" si="143"/>
        <v>271.38237500000002</v>
      </c>
      <c r="BJ110" s="55">
        <f t="shared" si="144"/>
        <v>797.90449999999998</v>
      </c>
      <c r="BK110" s="57">
        <f t="shared" si="145"/>
        <v>0.65988113239115709</v>
      </c>
      <c r="BL110" s="55">
        <f t="shared" si="146"/>
        <v>493.86848148148147</v>
      </c>
      <c r="BM110" s="55">
        <f t="shared" si="147"/>
        <v>398.95625925925924</v>
      </c>
      <c r="BN110" s="55">
        <f t="shared" si="148"/>
        <v>892.82474074074071</v>
      </c>
      <c r="BO110" s="57">
        <f t="shared" si="149"/>
        <v>0.55315277337827651</v>
      </c>
      <c r="BP110" s="55">
        <f t="shared" si="150"/>
        <v>397.31366666666668</v>
      </c>
      <c r="BQ110" s="55">
        <f t="shared" si="151"/>
        <v>313.20435033333331</v>
      </c>
      <c r="BR110" s="55">
        <f t="shared" si="152"/>
        <v>710.5180170000001</v>
      </c>
      <c r="BS110" s="57">
        <f t="shared" si="153"/>
        <v>0.5591887287309516</v>
      </c>
      <c r="BT110" s="55">
        <f t="shared" si="154"/>
        <v>352.47257575757578</v>
      </c>
      <c r="BU110" s="55">
        <f t="shared" si="155"/>
        <v>226.71276290909091</v>
      </c>
      <c r="BV110" s="55">
        <f t="shared" si="156"/>
        <v>579.18533866666667</v>
      </c>
      <c r="BW110" s="57">
        <f t="shared" si="157"/>
        <v>0.60856612249370345</v>
      </c>
      <c r="BX110" s="55" t="str">
        <f t="shared" si="158"/>
        <v/>
      </c>
      <c r="BY110" s="55" t="str">
        <f t="shared" si="159"/>
        <v/>
      </c>
      <c r="BZ110" s="55" t="str">
        <f t="shared" si="160"/>
        <v/>
      </c>
      <c r="CA110" s="57" t="str">
        <f t="shared" si="161"/>
        <v/>
      </c>
      <c r="CB110" s="55" t="str">
        <f t="shared" si="162"/>
        <v/>
      </c>
      <c r="CC110" s="55" t="str">
        <f t="shared" si="163"/>
        <v/>
      </c>
      <c r="CD110" s="55" t="str">
        <f t="shared" si="164"/>
        <v/>
      </c>
      <c r="CE110" s="57" t="str">
        <f t="shared" si="165"/>
        <v/>
      </c>
      <c r="CF110" s="55" t="str">
        <f t="shared" si="166"/>
        <v/>
      </c>
      <c r="CG110" s="55" t="str">
        <f t="shared" si="167"/>
        <v/>
      </c>
      <c r="CH110" s="55" t="str">
        <f t="shared" si="168"/>
        <v/>
      </c>
      <c r="CI110" s="57" t="str">
        <f t="shared" si="169"/>
        <v/>
      </c>
      <c r="CJ110" s="55" t="str">
        <f t="shared" si="170"/>
        <v/>
      </c>
      <c r="CK110" s="55" t="str">
        <f t="shared" si="171"/>
        <v/>
      </c>
      <c r="CL110" s="55" t="str">
        <f t="shared" si="172"/>
        <v/>
      </c>
      <c r="CM110" s="57" t="str">
        <f t="shared" si="173"/>
        <v/>
      </c>
      <c r="CN110" s="55">
        <f t="shared" si="174"/>
        <v>47.929740000000002</v>
      </c>
      <c r="CO110" s="55">
        <f t="shared" si="175"/>
        <v>11.159895199999999</v>
      </c>
      <c r="CP110" s="55">
        <f t="shared" si="176"/>
        <v>59.089635199999996</v>
      </c>
      <c r="CQ110" s="57">
        <f t="shared" si="177"/>
        <v>0.81113616352128037</v>
      </c>
    </row>
    <row r="111" spans="3:95" x14ac:dyDescent="0.25">
      <c r="C111" t="s">
        <v>84</v>
      </c>
      <c r="D111" s="2" t="s">
        <v>131</v>
      </c>
      <c r="E111" s="2" t="s">
        <v>130</v>
      </c>
      <c r="F111">
        <v>0.6</v>
      </c>
      <c r="G111" t="s">
        <v>51</v>
      </c>
      <c r="H111" s="27">
        <v>83078900</v>
      </c>
      <c r="I111" s="27">
        <v>345384.35350000003</v>
      </c>
      <c r="J111" s="27">
        <v>83424284.353499994</v>
      </c>
      <c r="K111" s="4">
        <v>110000</v>
      </c>
      <c r="L111" s="27">
        <v>109037329</v>
      </c>
      <c r="M111" s="27">
        <v>626411.21539999999</v>
      </c>
      <c r="N111" s="27">
        <v>109663740.2154</v>
      </c>
      <c r="O111" s="5">
        <v>120000</v>
      </c>
      <c r="P111" s="27">
        <v>80352294</v>
      </c>
      <c r="Q111" s="27">
        <v>133327.4209</v>
      </c>
      <c r="R111" s="27">
        <v>80485621.420900002</v>
      </c>
      <c r="S111" s="6">
        <v>120000</v>
      </c>
      <c r="T111" s="27">
        <v>65915889</v>
      </c>
      <c r="U111" s="27">
        <v>702562.89119999995</v>
      </c>
      <c r="V111" s="27">
        <v>66618451.891199999</v>
      </c>
      <c r="W111" s="7">
        <f t="shared" si="178"/>
        <v>130000</v>
      </c>
      <c r="X111" s="27">
        <v>71785912</v>
      </c>
      <c r="Y111" s="27">
        <v>817795.79110000003</v>
      </c>
      <c r="Z111" s="27">
        <v>72603707.791099995</v>
      </c>
      <c r="AA111" s="9">
        <f t="shared" si="179"/>
        <v>130000</v>
      </c>
      <c r="AB111" s="28"/>
      <c r="AC111" s="28"/>
      <c r="AD111" s="28"/>
      <c r="AE111" s="11">
        <f t="shared" si="180"/>
        <v>130000</v>
      </c>
      <c r="AF111" s="28"/>
      <c r="AG111" s="28"/>
      <c r="AH111" s="28"/>
      <c r="AI111" s="17">
        <f t="shared" si="181"/>
        <v>130000</v>
      </c>
      <c r="AJ111" s="27">
        <v>8632384</v>
      </c>
      <c r="AK111" s="27">
        <v>370000</v>
      </c>
      <c r="AL111" s="27">
        <v>9002384</v>
      </c>
      <c r="AM111" s="13">
        <f t="shared" si="182"/>
        <v>130000</v>
      </c>
      <c r="AN111" s="27">
        <v>329374</v>
      </c>
      <c r="AO111" s="27">
        <v>39956.803460000003</v>
      </c>
      <c r="AP111" s="27">
        <v>369330.80346000002</v>
      </c>
      <c r="AQ111" s="15">
        <f t="shared" si="183"/>
        <v>120000</v>
      </c>
      <c r="AR111" s="27">
        <v>2159241</v>
      </c>
      <c r="AS111" s="27">
        <v>24763117</v>
      </c>
      <c r="AT111" s="27">
        <v>26929358</v>
      </c>
      <c r="AU111" s="14">
        <f t="shared" si="184"/>
        <v>120000</v>
      </c>
      <c r="AV111" s="27">
        <v>6420000</v>
      </c>
      <c r="AW111" s="27">
        <v>8641770</v>
      </c>
      <c r="AX111" s="27">
        <v>15061770</v>
      </c>
      <c r="AY111" s="16">
        <f t="shared" si="185"/>
        <v>110000</v>
      </c>
      <c r="AZ111" s="55">
        <f t="shared" si="134"/>
        <v>755.26272727272726</v>
      </c>
      <c r="BA111" s="55">
        <f t="shared" si="135"/>
        <v>3.1398577590909094</v>
      </c>
      <c r="BB111" s="55">
        <f t="shared" si="136"/>
        <v>758.40258503181815</v>
      </c>
      <c r="BC111" s="57">
        <f t="shared" si="137"/>
        <v>0.99585990630693966</v>
      </c>
      <c r="BD111" s="55">
        <f t="shared" si="138"/>
        <v>908.64440833333333</v>
      </c>
      <c r="BE111" s="55">
        <f t="shared" si="139"/>
        <v>5.220093461666667</v>
      </c>
      <c r="BF111" s="55">
        <f t="shared" si="140"/>
        <v>913.86450179499991</v>
      </c>
      <c r="BG111" s="57">
        <f t="shared" si="141"/>
        <v>0.99428789120114269</v>
      </c>
      <c r="BH111" s="55">
        <f t="shared" si="142"/>
        <v>669.60244999999998</v>
      </c>
      <c r="BI111" s="55">
        <f t="shared" si="143"/>
        <v>1.1110618408333333</v>
      </c>
      <c r="BJ111" s="55">
        <f t="shared" si="144"/>
        <v>670.71351184083335</v>
      </c>
      <c r="BK111" s="57">
        <f t="shared" si="145"/>
        <v>0.99834346286272968</v>
      </c>
      <c r="BL111" s="55">
        <f t="shared" si="146"/>
        <v>507.0453</v>
      </c>
      <c r="BM111" s="55">
        <f t="shared" si="147"/>
        <v>5.4043299323076921</v>
      </c>
      <c r="BN111" s="55">
        <f t="shared" si="148"/>
        <v>512.44962993230763</v>
      </c>
      <c r="BO111" s="57">
        <f t="shared" si="149"/>
        <v>0.98945392948567157</v>
      </c>
      <c r="BP111" s="55">
        <f t="shared" si="150"/>
        <v>552.19932307692306</v>
      </c>
      <c r="BQ111" s="55">
        <f t="shared" si="151"/>
        <v>6.2907368546153846</v>
      </c>
      <c r="BR111" s="55">
        <f t="shared" si="152"/>
        <v>558.49005993153844</v>
      </c>
      <c r="BS111" s="57">
        <f t="shared" si="153"/>
        <v>0.98873617042461504</v>
      </c>
      <c r="BT111" s="55" t="str">
        <f t="shared" si="154"/>
        <v/>
      </c>
      <c r="BU111" s="55" t="str">
        <f t="shared" si="155"/>
        <v/>
      </c>
      <c r="BV111" s="55" t="str">
        <f t="shared" si="156"/>
        <v/>
      </c>
      <c r="BW111" s="57" t="str">
        <f t="shared" si="157"/>
        <v/>
      </c>
      <c r="BX111" s="55" t="str">
        <f t="shared" si="158"/>
        <v/>
      </c>
      <c r="BY111" s="55" t="str">
        <f t="shared" si="159"/>
        <v/>
      </c>
      <c r="BZ111" s="55" t="str">
        <f t="shared" si="160"/>
        <v/>
      </c>
      <c r="CA111" s="57" t="str">
        <f t="shared" si="161"/>
        <v/>
      </c>
      <c r="CB111" s="55">
        <f t="shared" si="162"/>
        <v>66.402953846153849</v>
      </c>
      <c r="CC111" s="55">
        <f t="shared" si="163"/>
        <v>2.8461538461538463</v>
      </c>
      <c r="CD111" s="55">
        <f t="shared" si="164"/>
        <v>69.249107692307689</v>
      </c>
      <c r="CE111" s="57">
        <f t="shared" si="165"/>
        <v>0.95889977588158881</v>
      </c>
      <c r="CF111" s="55">
        <f t="shared" si="166"/>
        <v>2.7447833333333334</v>
      </c>
      <c r="CG111" s="55">
        <f t="shared" si="167"/>
        <v>0.33297336216666668</v>
      </c>
      <c r="CH111" s="55">
        <f t="shared" si="168"/>
        <v>3.0777566955000002</v>
      </c>
      <c r="CI111" s="57">
        <f t="shared" si="169"/>
        <v>0.89181296797972742</v>
      </c>
      <c r="CJ111" s="55">
        <f t="shared" si="170"/>
        <v>17.993675</v>
      </c>
      <c r="CK111" s="55">
        <f t="shared" si="171"/>
        <v>206.35930833333333</v>
      </c>
      <c r="CL111" s="55">
        <f t="shared" si="172"/>
        <v>224.41131666666666</v>
      </c>
      <c r="CM111" s="57">
        <f t="shared" si="173"/>
        <v>8.0181673844582552E-2</v>
      </c>
      <c r="CN111" s="55">
        <f t="shared" si="174"/>
        <v>58.363636363636367</v>
      </c>
      <c r="CO111" s="55">
        <f t="shared" si="175"/>
        <v>78.561545454545453</v>
      </c>
      <c r="CP111" s="55">
        <f t="shared" si="176"/>
        <v>136.92518181818181</v>
      </c>
      <c r="CQ111" s="57">
        <f t="shared" si="177"/>
        <v>0.42624472422563886</v>
      </c>
    </row>
    <row r="112" spans="3:95" x14ac:dyDescent="0.25">
      <c r="C112" t="s">
        <v>114</v>
      </c>
      <c r="D112" s="2" t="s">
        <v>168</v>
      </c>
      <c r="E112" s="2" t="s">
        <v>40</v>
      </c>
      <c r="F112">
        <v>0.3</v>
      </c>
      <c r="G112" t="s">
        <v>47</v>
      </c>
      <c r="H112" s="27">
        <v>17176061</v>
      </c>
      <c r="I112" s="27">
        <v>94161904.230000004</v>
      </c>
      <c r="J112" s="27">
        <v>127374483.76000001</v>
      </c>
      <c r="K112" s="4">
        <v>210000</v>
      </c>
      <c r="L112" s="27">
        <v>21431087</v>
      </c>
      <c r="M112" s="27">
        <v>102221779</v>
      </c>
      <c r="N112" s="27">
        <v>139253245</v>
      </c>
      <c r="O112" s="5">
        <v>220000</v>
      </c>
      <c r="P112" s="27">
        <v>26088343</v>
      </c>
      <c r="Q112" s="27">
        <v>73756583</v>
      </c>
      <c r="R112" s="27">
        <v>99844926</v>
      </c>
      <c r="S112" s="6">
        <v>220000</v>
      </c>
      <c r="T112" s="27">
        <v>30327094</v>
      </c>
      <c r="U112" s="27">
        <v>65119393</v>
      </c>
      <c r="V112" s="27">
        <v>95446487</v>
      </c>
      <c r="W112" s="7">
        <f t="shared" si="178"/>
        <v>220000</v>
      </c>
      <c r="X112" s="28"/>
      <c r="Y112" s="28"/>
      <c r="Z112" s="28"/>
      <c r="AA112" s="9">
        <f t="shared" si="179"/>
        <v>230000</v>
      </c>
      <c r="AB112" s="28"/>
      <c r="AC112" s="28"/>
      <c r="AD112" s="28"/>
      <c r="AE112" s="11">
        <f t="shared" si="180"/>
        <v>230000</v>
      </c>
      <c r="AF112" s="28"/>
      <c r="AG112" s="28"/>
      <c r="AH112" s="28"/>
      <c r="AI112" s="17">
        <f t="shared" si="181"/>
        <v>230000</v>
      </c>
      <c r="AJ112" s="28"/>
      <c r="AK112" s="28"/>
      <c r="AL112" s="28"/>
      <c r="AM112" s="13">
        <f t="shared" si="182"/>
        <v>230000</v>
      </c>
      <c r="AN112" s="28"/>
      <c r="AO112" s="28"/>
      <c r="AP112" s="28"/>
      <c r="AQ112" s="15">
        <f t="shared" si="183"/>
        <v>230000</v>
      </c>
      <c r="AR112" s="28"/>
      <c r="AS112" s="28"/>
      <c r="AT112" s="28"/>
      <c r="AU112" s="14">
        <f t="shared" si="184"/>
        <v>230000</v>
      </c>
      <c r="AV112" s="28"/>
      <c r="AW112" s="28"/>
      <c r="AX112" s="28"/>
      <c r="AY112" s="16">
        <f t="shared" si="185"/>
        <v>230000</v>
      </c>
      <c r="AZ112" s="55">
        <f t="shared" si="134"/>
        <v>81.79076666666667</v>
      </c>
      <c r="BA112" s="55">
        <f t="shared" si="135"/>
        <v>448.39002014285717</v>
      </c>
      <c r="BB112" s="55">
        <f t="shared" si="136"/>
        <v>606.54516076190475</v>
      </c>
      <c r="BC112" s="57">
        <f t="shared" si="137"/>
        <v>0.13484695280385411</v>
      </c>
      <c r="BD112" s="55">
        <f t="shared" si="138"/>
        <v>97.414031818181812</v>
      </c>
      <c r="BE112" s="55">
        <f t="shared" si="139"/>
        <v>464.64445000000001</v>
      </c>
      <c r="BF112" s="55">
        <f t="shared" si="140"/>
        <v>632.96929545454543</v>
      </c>
      <c r="BG112" s="57">
        <f t="shared" si="141"/>
        <v>0.15390009044313474</v>
      </c>
      <c r="BH112" s="55">
        <f t="shared" si="142"/>
        <v>118.58337727272728</v>
      </c>
      <c r="BI112" s="55">
        <f t="shared" si="143"/>
        <v>335.25719545454547</v>
      </c>
      <c r="BJ112" s="55">
        <f t="shared" si="144"/>
        <v>453.84057272727273</v>
      </c>
      <c r="BK112" s="57">
        <f t="shared" si="145"/>
        <v>0.26128862071568865</v>
      </c>
      <c r="BL112" s="55">
        <f t="shared" si="146"/>
        <v>137.85042727272727</v>
      </c>
      <c r="BM112" s="55">
        <f t="shared" si="147"/>
        <v>295.99724090909092</v>
      </c>
      <c r="BN112" s="55">
        <f t="shared" si="148"/>
        <v>433.84766818181816</v>
      </c>
      <c r="BO112" s="57">
        <f t="shared" si="149"/>
        <v>0.3177392374849794</v>
      </c>
      <c r="BP112" s="55" t="str">
        <f t="shared" si="150"/>
        <v/>
      </c>
      <c r="BQ112" s="55" t="str">
        <f t="shared" si="151"/>
        <v/>
      </c>
      <c r="BR112" s="55" t="str">
        <f t="shared" si="152"/>
        <v/>
      </c>
      <c r="BS112" s="57" t="str">
        <f t="shared" si="153"/>
        <v/>
      </c>
      <c r="BT112" s="55" t="str">
        <f t="shared" si="154"/>
        <v/>
      </c>
      <c r="BU112" s="55" t="str">
        <f t="shared" si="155"/>
        <v/>
      </c>
      <c r="BV112" s="55" t="str">
        <f t="shared" si="156"/>
        <v/>
      </c>
      <c r="BW112" s="57" t="str">
        <f t="shared" si="157"/>
        <v/>
      </c>
      <c r="BX112" s="55" t="str">
        <f t="shared" si="158"/>
        <v/>
      </c>
      <c r="BY112" s="55" t="str">
        <f t="shared" si="159"/>
        <v/>
      </c>
      <c r="BZ112" s="55" t="str">
        <f t="shared" si="160"/>
        <v/>
      </c>
      <c r="CA112" s="57" t="str">
        <f t="shared" si="161"/>
        <v/>
      </c>
      <c r="CB112" s="55" t="str">
        <f t="shared" si="162"/>
        <v/>
      </c>
      <c r="CC112" s="55" t="str">
        <f t="shared" si="163"/>
        <v/>
      </c>
      <c r="CD112" s="55" t="str">
        <f t="shared" si="164"/>
        <v/>
      </c>
      <c r="CE112" s="57" t="str">
        <f t="shared" si="165"/>
        <v/>
      </c>
      <c r="CF112" s="55" t="str">
        <f t="shared" si="166"/>
        <v/>
      </c>
      <c r="CG112" s="55" t="str">
        <f t="shared" si="167"/>
        <v/>
      </c>
      <c r="CH112" s="55" t="str">
        <f t="shared" si="168"/>
        <v/>
      </c>
      <c r="CI112" s="57" t="str">
        <f t="shared" si="169"/>
        <v/>
      </c>
      <c r="CJ112" s="55" t="str">
        <f t="shared" si="170"/>
        <v/>
      </c>
      <c r="CK112" s="55" t="str">
        <f t="shared" si="171"/>
        <v/>
      </c>
      <c r="CL112" s="55" t="str">
        <f t="shared" si="172"/>
        <v/>
      </c>
      <c r="CM112" s="57" t="str">
        <f t="shared" si="173"/>
        <v/>
      </c>
      <c r="CN112" s="55" t="str">
        <f t="shared" si="174"/>
        <v/>
      </c>
      <c r="CO112" s="55" t="str">
        <f t="shared" si="175"/>
        <v/>
      </c>
      <c r="CP112" s="55" t="str">
        <f t="shared" si="176"/>
        <v/>
      </c>
      <c r="CQ112" s="57" t="str">
        <f t="shared" si="177"/>
        <v/>
      </c>
    </row>
    <row r="113" spans="3:95" x14ac:dyDescent="0.25">
      <c r="C113" t="s">
        <v>120</v>
      </c>
      <c r="D113" s="2" t="s">
        <v>232</v>
      </c>
      <c r="E113" s="2" t="s">
        <v>231</v>
      </c>
      <c r="F113">
        <v>0.1</v>
      </c>
      <c r="G113" t="s">
        <v>55</v>
      </c>
      <c r="H113" s="28">
        <v>126000</v>
      </c>
      <c r="I113" s="28">
        <v>4800000</v>
      </c>
      <c r="J113" s="28">
        <v>4926000</v>
      </c>
      <c r="K113" s="4">
        <v>5100</v>
      </c>
      <c r="L113" s="28">
        <v>442200</v>
      </c>
      <c r="M113" s="28">
        <v>1800000</v>
      </c>
      <c r="N113" s="28">
        <v>2242200</v>
      </c>
      <c r="O113" s="5">
        <v>5700</v>
      </c>
      <c r="P113" s="28">
        <v>467400</v>
      </c>
      <c r="Q113" s="28">
        <v>1100000</v>
      </c>
      <c r="R113" s="28">
        <v>1567400</v>
      </c>
      <c r="S113" s="6">
        <v>6400</v>
      </c>
      <c r="T113" s="28"/>
      <c r="U113" s="28"/>
      <c r="V113" s="28"/>
      <c r="W113" s="7">
        <f t="shared" si="178"/>
        <v>7000</v>
      </c>
      <c r="X113" s="28"/>
      <c r="Y113" s="28"/>
      <c r="Z113" s="28"/>
      <c r="AA113" s="9">
        <f t="shared" si="179"/>
        <v>7700</v>
      </c>
      <c r="AB113" s="28"/>
      <c r="AC113" s="28"/>
      <c r="AD113" s="28"/>
      <c r="AE113" s="11">
        <f t="shared" si="180"/>
        <v>8300</v>
      </c>
      <c r="AF113" s="28"/>
      <c r="AG113" s="28"/>
      <c r="AH113" s="28"/>
      <c r="AI113" s="17">
        <f t="shared" si="181"/>
        <v>8900</v>
      </c>
      <c r="AJ113" s="28"/>
      <c r="AK113" s="28"/>
      <c r="AL113" s="28"/>
      <c r="AM113" s="13">
        <f t="shared" si="182"/>
        <v>9500</v>
      </c>
      <c r="AN113" s="28"/>
      <c r="AO113" s="28"/>
      <c r="AP113" s="28"/>
      <c r="AQ113" s="15">
        <f t="shared" si="183"/>
        <v>10000</v>
      </c>
      <c r="AR113" s="28"/>
      <c r="AS113" s="28"/>
      <c r="AT113" s="28"/>
      <c r="AU113" s="14">
        <f t="shared" si="184"/>
        <v>11000</v>
      </c>
      <c r="AV113" s="28"/>
      <c r="AW113" s="28"/>
      <c r="AX113" s="28"/>
      <c r="AY113" s="16">
        <f t="shared" si="185"/>
        <v>11000</v>
      </c>
      <c r="AZ113" s="55">
        <f t="shared" si="134"/>
        <v>24.705882352941178</v>
      </c>
      <c r="BA113" s="55">
        <f t="shared" si="135"/>
        <v>941.17647058823525</v>
      </c>
      <c r="BB113" s="55">
        <f t="shared" si="136"/>
        <v>965.88235294117646</v>
      </c>
      <c r="BC113" s="57">
        <f t="shared" si="137"/>
        <v>2.5578562728380026E-2</v>
      </c>
      <c r="BD113" s="55">
        <f t="shared" si="138"/>
        <v>77.578947368421055</v>
      </c>
      <c r="BE113" s="55">
        <f t="shared" si="139"/>
        <v>315.78947368421052</v>
      </c>
      <c r="BF113" s="55">
        <f t="shared" si="140"/>
        <v>393.36842105263156</v>
      </c>
      <c r="BG113" s="57">
        <f t="shared" si="141"/>
        <v>0.19721701899919722</v>
      </c>
      <c r="BH113" s="55">
        <f t="shared" si="142"/>
        <v>73.03125</v>
      </c>
      <c r="BI113" s="55">
        <f t="shared" si="143"/>
        <v>171.875</v>
      </c>
      <c r="BJ113" s="55">
        <f t="shared" si="144"/>
        <v>244.90625</v>
      </c>
      <c r="BK113" s="57">
        <f t="shared" si="145"/>
        <v>0.2982008421589894</v>
      </c>
      <c r="BL113" s="55" t="str">
        <f t="shared" si="146"/>
        <v/>
      </c>
      <c r="BM113" s="55" t="str">
        <f t="shared" si="147"/>
        <v/>
      </c>
      <c r="BN113" s="55" t="str">
        <f t="shared" si="148"/>
        <v/>
      </c>
      <c r="BO113" s="57" t="str">
        <f t="shared" si="149"/>
        <v/>
      </c>
      <c r="BP113" s="55" t="str">
        <f t="shared" si="150"/>
        <v/>
      </c>
      <c r="BQ113" s="55" t="str">
        <f t="shared" si="151"/>
        <v/>
      </c>
      <c r="BR113" s="55" t="str">
        <f t="shared" si="152"/>
        <v/>
      </c>
      <c r="BS113" s="57" t="str">
        <f t="shared" si="153"/>
        <v/>
      </c>
      <c r="BT113" s="55" t="str">
        <f t="shared" si="154"/>
        <v/>
      </c>
      <c r="BU113" s="55" t="str">
        <f t="shared" si="155"/>
        <v/>
      </c>
      <c r="BV113" s="55" t="str">
        <f t="shared" si="156"/>
        <v/>
      </c>
      <c r="BW113" s="57" t="str">
        <f t="shared" si="157"/>
        <v/>
      </c>
      <c r="BX113" s="55" t="str">
        <f t="shared" si="158"/>
        <v/>
      </c>
      <c r="BY113" s="55" t="str">
        <f t="shared" si="159"/>
        <v/>
      </c>
      <c r="BZ113" s="55" t="str">
        <f t="shared" si="160"/>
        <v/>
      </c>
      <c r="CA113" s="57" t="str">
        <f t="shared" si="161"/>
        <v/>
      </c>
      <c r="CB113" s="55" t="str">
        <f t="shared" si="162"/>
        <v/>
      </c>
      <c r="CC113" s="55" t="str">
        <f t="shared" si="163"/>
        <v/>
      </c>
      <c r="CD113" s="55" t="str">
        <f t="shared" si="164"/>
        <v/>
      </c>
      <c r="CE113" s="57" t="str">
        <f t="shared" si="165"/>
        <v/>
      </c>
      <c r="CF113" s="55" t="str">
        <f t="shared" si="166"/>
        <v/>
      </c>
      <c r="CG113" s="55" t="str">
        <f t="shared" si="167"/>
        <v/>
      </c>
      <c r="CH113" s="55" t="str">
        <f t="shared" si="168"/>
        <v/>
      </c>
      <c r="CI113" s="57" t="str">
        <f t="shared" si="169"/>
        <v/>
      </c>
      <c r="CJ113" s="55" t="str">
        <f t="shared" si="170"/>
        <v/>
      </c>
      <c r="CK113" s="55" t="str">
        <f t="shared" si="171"/>
        <v/>
      </c>
      <c r="CL113" s="55" t="str">
        <f t="shared" si="172"/>
        <v/>
      </c>
      <c r="CM113" s="57" t="str">
        <f t="shared" si="173"/>
        <v/>
      </c>
      <c r="CN113" s="55" t="str">
        <f t="shared" si="174"/>
        <v/>
      </c>
      <c r="CO113" s="55" t="str">
        <f t="shared" si="175"/>
        <v/>
      </c>
      <c r="CP113" s="55" t="str">
        <f t="shared" si="176"/>
        <v/>
      </c>
      <c r="CQ113" s="57" t="str">
        <f t="shared" si="177"/>
        <v/>
      </c>
    </row>
    <row r="114" spans="3:95" x14ac:dyDescent="0.25">
      <c r="C114" t="s">
        <v>48</v>
      </c>
      <c r="D114" s="2" t="s">
        <v>57</v>
      </c>
      <c r="E114" s="2" t="s">
        <v>41</v>
      </c>
      <c r="F114">
        <v>11.5</v>
      </c>
      <c r="G114" t="s">
        <v>47</v>
      </c>
      <c r="H114" s="28"/>
      <c r="I114" s="28"/>
      <c r="J114" s="28"/>
      <c r="K114" s="4">
        <v>900000</v>
      </c>
      <c r="L114" s="28"/>
      <c r="M114" s="28"/>
      <c r="N114" s="28"/>
      <c r="O114" s="5">
        <v>930000</v>
      </c>
      <c r="P114" s="28"/>
      <c r="Q114" s="28"/>
      <c r="R114" s="28"/>
      <c r="S114" s="30">
        <v>970000</v>
      </c>
      <c r="T114" s="28">
        <v>15800000</v>
      </c>
      <c r="U114" s="28">
        <v>263300000</v>
      </c>
      <c r="V114" s="28">
        <v>282200000</v>
      </c>
      <c r="W114" s="7">
        <f t="shared" si="178"/>
        <v>1000000</v>
      </c>
      <c r="X114" s="28"/>
      <c r="Y114" s="28"/>
      <c r="Z114" s="28"/>
      <c r="AA114" s="9">
        <f t="shared" si="179"/>
        <v>1000000</v>
      </c>
      <c r="AB114" s="28"/>
      <c r="AC114" s="28"/>
      <c r="AD114" s="28"/>
      <c r="AE114" s="11">
        <f t="shared" si="180"/>
        <v>1100000</v>
      </c>
      <c r="AF114" s="28"/>
      <c r="AG114" s="28"/>
      <c r="AH114" s="28"/>
      <c r="AI114" s="17">
        <f t="shared" si="181"/>
        <v>1100000</v>
      </c>
      <c r="AJ114" s="28">
        <v>48219409.794000007</v>
      </c>
      <c r="AK114" s="28"/>
      <c r="AL114" s="28">
        <v>349416013</v>
      </c>
      <c r="AM114" s="13">
        <f t="shared" si="182"/>
        <v>1200000</v>
      </c>
      <c r="AN114" s="27">
        <v>66039676.719999999</v>
      </c>
      <c r="AO114" s="27">
        <v>410738076.26999998</v>
      </c>
      <c r="AP114" s="28">
        <v>476777752.99000001</v>
      </c>
      <c r="AQ114" s="15">
        <f t="shared" si="183"/>
        <v>1200000</v>
      </c>
      <c r="AR114" s="28"/>
      <c r="AS114" s="28"/>
      <c r="AT114" s="28"/>
      <c r="AU114" s="14">
        <f t="shared" si="184"/>
        <v>1200000</v>
      </c>
      <c r="AV114" s="28"/>
      <c r="AW114" s="28"/>
      <c r="AX114" s="28"/>
      <c r="AY114" s="16">
        <f t="shared" si="185"/>
        <v>1200000</v>
      </c>
      <c r="AZ114" s="55" t="str">
        <f t="shared" si="134"/>
        <v/>
      </c>
      <c r="BA114" s="55" t="str">
        <f t="shared" si="135"/>
        <v/>
      </c>
      <c r="BB114" s="55" t="str">
        <f t="shared" si="136"/>
        <v/>
      </c>
      <c r="BC114" s="57" t="str">
        <f t="shared" si="137"/>
        <v/>
      </c>
      <c r="BD114" s="55" t="str">
        <f t="shared" si="138"/>
        <v/>
      </c>
      <c r="BE114" s="55" t="str">
        <f t="shared" si="139"/>
        <v/>
      </c>
      <c r="BF114" s="55" t="str">
        <f t="shared" si="140"/>
        <v/>
      </c>
      <c r="BG114" s="57" t="str">
        <f t="shared" si="141"/>
        <v/>
      </c>
      <c r="BH114" s="55" t="str">
        <f t="shared" si="142"/>
        <v/>
      </c>
      <c r="BI114" s="55" t="str">
        <f t="shared" si="143"/>
        <v/>
      </c>
      <c r="BJ114" s="55" t="str">
        <f t="shared" si="144"/>
        <v/>
      </c>
      <c r="BK114" s="57" t="str">
        <f t="shared" si="145"/>
        <v/>
      </c>
      <c r="BL114" s="55">
        <f t="shared" si="146"/>
        <v>15.8</v>
      </c>
      <c r="BM114" s="55">
        <f t="shared" si="147"/>
        <v>263.3</v>
      </c>
      <c r="BN114" s="55">
        <f t="shared" si="148"/>
        <v>282.2</v>
      </c>
      <c r="BO114" s="57">
        <f t="shared" si="149"/>
        <v>5.5988660524450749E-2</v>
      </c>
      <c r="BP114" s="55" t="str">
        <f t="shared" si="150"/>
        <v/>
      </c>
      <c r="BQ114" s="55" t="str">
        <f t="shared" si="151"/>
        <v/>
      </c>
      <c r="BR114" s="55" t="str">
        <f t="shared" si="152"/>
        <v/>
      </c>
      <c r="BS114" s="57" t="str">
        <f t="shared" si="153"/>
        <v/>
      </c>
      <c r="BT114" s="55" t="str">
        <f t="shared" si="154"/>
        <v/>
      </c>
      <c r="BU114" s="55" t="str">
        <f t="shared" si="155"/>
        <v/>
      </c>
      <c r="BV114" s="55" t="str">
        <f t="shared" si="156"/>
        <v/>
      </c>
      <c r="BW114" s="57" t="str">
        <f t="shared" si="157"/>
        <v/>
      </c>
      <c r="BX114" s="55" t="str">
        <f t="shared" si="158"/>
        <v/>
      </c>
      <c r="BY114" s="55" t="str">
        <f t="shared" si="159"/>
        <v/>
      </c>
      <c r="BZ114" s="55" t="str">
        <f t="shared" si="160"/>
        <v/>
      </c>
      <c r="CA114" s="57" t="str">
        <f t="shared" si="161"/>
        <v/>
      </c>
      <c r="CB114" s="55">
        <f t="shared" si="162"/>
        <v>40.182841495000005</v>
      </c>
      <c r="CC114" s="55" t="str">
        <f t="shared" si="163"/>
        <v/>
      </c>
      <c r="CD114" s="55">
        <f t="shared" si="164"/>
        <v>291.18001083333331</v>
      </c>
      <c r="CE114" s="57">
        <f t="shared" si="165"/>
        <v>0.13800000000000004</v>
      </c>
      <c r="CF114" s="55">
        <f t="shared" si="166"/>
        <v>55.033063933333331</v>
      </c>
      <c r="CG114" s="55">
        <f t="shared" si="167"/>
        <v>342.28173022499999</v>
      </c>
      <c r="CH114" s="55">
        <f t="shared" si="168"/>
        <v>397.31479415833331</v>
      </c>
      <c r="CI114" s="57">
        <f t="shared" si="169"/>
        <v>0.13851249624347536</v>
      </c>
      <c r="CJ114" s="55" t="str">
        <f t="shared" si="170"/>
        <v/>
      </c>
      <c r="CK114" s="55" t="str">
        <f t="shared" si="171"/>
        <v/>
      </c>
      <c r="CL114" s="55" t="str">
        <f t="shared" si="172"/>
        <v/>
      </c>
      <c r="CM114" s="57" t="str">
        <f t="shared" si="173"/>
        <v/>
      </c>
      <c r="CN114" s="55" t="str">
        <f t="shared" si="174"/>
        <v/>
      </c>
      <c r="CO114" s="55" t="str">
        <f t="shared" si="175"/>
        <v/>
      </c>
      <c r="CP114" s="55" t="str">
        <f t="shared" si="176"/>
        <v/>
      </c>
      <c r="CQ114" s="57" t="str">
        <f t="shared" si="177"/>
        <v/>
      </c>
    </row>
    <row r="115" spans="3:95" x14ac:dyDescent="0.25">
      <c r="C115" t="s">
        <v>48</v>
      </c>
      <c r="D115" s="2" t="s">
        <v>53</v>
      </c>
      <c r="E115" s="2" t="s">
        <v>42</v>
      </c>
      <c r="F115">
        <v>12.8</v>
      </c>
      <c r="G115" t="s">
        <v>47</v>
      </c>
      <c r="H115" s="27">
        <v>8883551</v>
      </c>
      <c r="I115" s="27">
        <v>61552176.659999996</v>
      </c>
      <c r="J115" s="27">
        <v>90338609.659999996</v>
      </c>
      <c r="K115" s="4">
        <v>1200000</v>
      </c>
      <c r="L115" s="27">
        <v>20833554</v>
      </c>
      <c r="M115" s="27">
        <v>164119186</v>
      </c>
      <c r="N115" s="27">
        <v>268908534.60000002</v>
      </c>
      <c r="O115" s="5">
        <v>1200000</v>
      </c>
      <c r="P115" s="27">
        <v>28642838</v>
      </c>
      <c r="Q115" s="27">
        <v>171866911</v>
      </c>
      <c r="R115" s="27">
        <v>257657385</v>
      </c>
      <c r="S115" s="6">
        <v>1200000</v>
      </c>
      <c r="T115" s="27">
        <v>34570495</v>
      </c>
      <c r="U115" s="27">
        <v>220722218</v>
      </c>
      <c r="V115" s="27">
        <v>308835446</v>
      </c>
      <c r="W115" s="7">
        <f t="shared" si="178"/>
        <v>1300000</v>
      </c>
      <c r="X115" s="27">
        <v>34347820</v>
      </c>
      <c r="Y115" s="27">
        <v>219131824</v>
      </c>
      <c r="Z115" s="27">
        <v>253479644</v>
      </c>
      <c r="AA115" s="9">
        <f t="shared" si="179"/>
        <v>1300000</v>
      </c>
      <c r="AB115" s="28"/>
      <c r="AC115" s="28"/>
      <c r="AD115" s="28"/>
      <c r="AE115" s="11">
        <f t="shared" si="180"/>
        <v>1300000</v>
      </c>
      <c r="AF115" s="28"/>
      <c r="AG115" s="28"/>
      <c r="AH115" s="28"/>
      <c r="AI115" s="17">
        <f t="shared" si="181"/>
        <v>1300000</v>
      </c>
      <c r="AJ115" s="27">
        <v>47579673</v>
      </c>
      <c r="AK115" s="27">
        <v>283828088</v>
      </c>
      <c r="AL115" s="27">
        <v>409487010</v>
      </c>
      <c r="AM115" s="13">
        <f t="shared" si="182"/>
        <v>1300000</v>
      </c>
      <c r="AN115" s="27">
        <v>49632062</v>
      </c>
      <c r="AO115" s="27">
        <v>290176344</v>
      </c>
      <c r="AP115" s="27">
        <v>417971603</v>
      </c>
      <c r="AQ115" s="15">
        <f t="shared" si="183"/>
        <v>1300000</v>
      </c>
      <c r="AR115" s="28"/>
      <c r="AS115" s="28"/>
      <c r="AT115" s="28"/>
      <c r="AU115" s="14">
        <f t="shared" si="184"/>
        <v>1300000</v>
      </c>
      <c r="AV115" s="27">
        <v>45231793</v>
      </c>
      <c r="AW115" s="27">
        <v>298433984.5</v>
      </c>
      <c r="AX115" s="27">
        <v>374088926.31999999</v>
      </c>
      <c r="AY115" s="16">
        <f t="shared" si="185"/>
        <v>1400000</v>
      </c>
      <c r="AZ115" s="55">
        <f t="shared" si="134"/>
        <v>7.4029591666666663</v>
      </c>
      <c r="BA115" s="55">
        <f t="shared" si="135"/>
        <v>51.293480549999998</v>
      </c>
      <c r="BB115" s="55">
        <f t="shared" si="136"/>
        <v>75.28217471666666</v>
      </c>
      <c r="BC115" s="57">
        <f t="shared" si="137"/>
        <v>9.8336149221626187E-2</v>
      </c>
      <c r="BD115" s="55">
        <f t="shared" si="138"/>
        <v>17.361294999999998</v>
      </c>
      <c r="BE115" s="55">
        <f t="shared" si="139"/>
        <v>136.76598833333333</v>
      </c>
      <c r="BF115" s="55">
        <f t="shared" si="140"/>
        <v>224.09044550000002</v>
      </c>
      <c r="BG115" s="57">
        <f t="shared" si="141"/>
        <v>7.7474499018745521E-2</v>
      </c>
      <c r="BH115" s="55">
        <f t="shared" si="142"/>
        <v>23.869031666666668</v>
      </c>
      <c r="BI115" s="55">
        <f t="shared" si="143"/>
        <v>143.22242583333335</v>
      </c>
      <c r="BJ115" s="55">
        <f t="shared" si="144"/>
        <v>214.71448749999999</v>
      </c>
      <c r="BK115" s="57">
        <f t="shared" si="145"/>
        <v>0.11116637700875526</v>
      </c>
      <c r="BL115" s="55">
        <f t="shared" si="146"/>
        <v>26.592688461538462</v>
      </c>
      <c r="BM115" s="55">
        <f t="shared" si="147"/>
        <v>169.78632153846155</v>
      </c>
      <c r="BN115" s="55">
        <f t="shared" si="148"/>
        <v>237.56572769230769</v>
      </c>
      <c r="BO115" s="57">
        <f t="shared" si="149"/>
        <v>0.11193823587205726</v>
      </c>
      <c r="BP115" s="55">
        <f t="shared" si="150"/>
        <v>26.421399999999998</v>
      </c>
      <c r="BQ115" s="55">
        <f t="shared" si="151"/>
        <v>168.56294153846153</v>
      </c>
      <c r="BR115" s="55">
        <f t="shared" si="152"/>
        <v>194.98434153846154</v>
      </c>
      <c r="BS115" s="57">
        <f t="shared" si="153"/>
        <v>0.13550524001840558</v>
      </c>
      <c r="BT115" s="55" t="str">
        <f t="shared" si="154"/>
        <v/>
      </c>
      <c r="BU115" s="55" t="str">
        <f t="shared" si="155"/>
        <v/>
      </c>
      <c r="BV115" s="55" t="str">
        <f t="shared" si="156"/>
        <v/>
      </c>
      <c r="BW115" s="57" t="str">
        <f t="shared" si="157"/>
        <v/>
      </c>
      <c r="BX115" s="55" t="str">
        <f t="shared" si="158"/>
        <v/>
      </c>
      <c r="BY115" s="55" t="str">
        <f t="shared" si="159"/>
        <v/>
      </c>
      <c r="BZ115" s="55" t="str">
        <f t="shared" si="160"/>
        <v/>
      </c>
      <c r="CA115" s="57" t="str">
        <f t="shared" si="161"/>
        <v/>
      </c>
      <c r="CB115" s="55">
        <f t="shared" si="162"/>
        <v>36.599748461538461</v>
      </c>
      <c r="CC115" s="55">
        <f t="shared" si="163"/>
        <v>218.32929846153846</v>
      </c>
      <c r="CD115" s="55">
        <f t="shared" si="164"/>
        <v>314.9900076923077</v>
      </c>
      <c r="CE115" s="57">
        <f t="shared" si="165"/>
        <v>0.11619336349643911</v>
      </c>
      <c r="CF115" s="55">
        <f t="shared" si="166"/>
        <v>38.17850923076923</v>
      </c>
      <c r="CG115" s="55">
        <f t="shared" si="167"/>
        <v>223.21257230769231</v>
      </c>
      <c r="CH115" s="55">
        <f t="shared" si="168"/>
        <v>321.5166176923077</v>
      </c>
      <c r="CI115" s="57">
        <f t="shared" si="169"/>
        <v>0.11874505742439158</v>
      </c>
      <c r="CJ115" s="55" t="str">
        <f t="shared" si="170"/>
        <v/>
      </c>
      <c r="CK115" s="55" t="str">
        <f t="shared" si="171"/>
        <v/>
      </c>
      <c r="CL115" s="55" t="str">
        <f t="shared" si="172"/>
        <v/>
      </c>
      <c r="CM115" s="57" t="str">
        <f t="shared" si="173"/>
        <v/>
      </c>
      <c r="CN115" s="55">
        <f t="shared" si="174"/>
        <v>32.30842357142857</v>
      </c>
      <c r="CO115" s="55">
        <f t="shared" si="175"/>
        <v>213.16713178571428</v>
      </c>
      <c r="CP115" s="55">
        <f t="shared" si="176"/>
        <v>267.20637594285716</v>
      </c>
      <c r="CQ115" s="57">
        <f t="shared" si="177"/>
        <v>0.12091187366853035</v>
      </c>
    </row>
    <row r="116" spans="3:95" x14ac:dyDescent="0.25">
      <c r="D116" s="2"/>
      <c r="E116" s="2"/>
    </row>
    <row r="117" spans="3:95" x14ac:dyDescent="0.25">
      <c r="D117" s="2"/>
      <c r="E117" s="2"/>
      <c r="V117" s="32" t="s">
        <v>250</v>
      </c>
      <c r="W117" s="9">
        <f>W2</f>
        <v>5600</v>
      </c>
      <c r="Z117" s="31">
        <v>1</v>
      </c>
      <c r="AA117" s="9" t="e">
        <f>LEFT(AA2,SEARCH(" [",AA2))</f>
        <v>#VALUE!</v>
      </c>
      <c r="AD117" s="31">
        <v>1</v>
      </c>
      <c r="AE117" s="9" t="e">
        <f>LEFT(AE2,SEARCH(" [",AE2))</f>
        <v>#VALUE!</v>
      </c>
      <c r="AH117" s="31">
        <v>1</v>
      </c>
      <c r="AI117" s="9" t="e">
        <f>LEFT(AI2,SEARCH(" [",AI2))</f>
        <v>#VALUE!</v>
      </c>
      <c r="AL117" s="31">
        <v>1</v>
      </c>
      <c r="AM117" s="9" t="e">
        <f>LEFT(AM2,SEARCH(" [",AM2))</f>
        <v>#VALUE!</v>
      </c>
      <c r="AP117" s="31">
        <v>1</v>
      </c>
      <c r="AQ117" s="9" t="e">
        <f>LEFT(AQ2,SEARCH(" [",AQ2))</f>
        <v>#VALUE!</v>
      </c>
      <c r="AT117" s="31">
        <v>1</v>
      </c>
      <c r="AU117" s="9" t="e">
        <f>LEFT(AU2,SEARCH(" [",AU2))</f>
        <v>#VALUE!</v>
      </c>
      <c r="AX117" s="31">
        <v>1</v>
      </c>
      <c r="AY117" s="9" t="e">
        <f>LEFT(AY2,SEARCH(" [",AY2))</f>
        <v>#VALUE!</v>
      </c>
    </row>
    <row r="118" spans="3:95" x14ac:dyDescent="0.25">
      <c r="V118" s="31">
        <v>2</v>
      </c>
      <c r="W118" s="9">
        <f t="shared" ref="W118:W181" si="186">W3</f>
        <v>1000</v>
      </c>
      <c r="Z118" s="31">
        <f>Z117+1</f>
        <v>2</v>
      </c>
      <c r="AA118" s="9" t="e">
        <f t="shared" ref="AA118:AA181" si="187">LEFT(AA3,SEARCH(" [",AA3))</f>
        <v>#VALUE!</v>
      </c>
      <c r="AD118" s="31">
        <f>AD117+1</f>
        <v>2</v>
      </c>
      <c r="AE118" s="9" t="e">
        <f t="shared" ref="AE118:AE181" si="188">LEFT(AE3,SEARCH(" [",AE3))</f>
        <v>#VALUE!</v>
      </c>
      <c r="AH118" s="31">
        <f>AH117+1</f>
        <v>2</v>
      </c>
      <c r="AI118" s="9" t="e">
        <f t="shared" ref="AI118:AI181" si="189">LEFT(AI3,SEARCH(" [",AI3))</f>
        <v>#VALUE!</v>
      </c>
      <c r="AL118" s="31">
        <f>AL117+1</f>
        <v>2</v>
      </c>
      <c r="AM118" s="9" t="e">
        <f t="shared" ref="AM118:AM181" si="190">LEFT(AM3,SEARCH(" [",AM3))</f>
        <v>#VALUE!</v>
      </c>
      <c r="AP118" s="31">
        <f>AP117+1</f>
        <v>2</v>
      </c>
      <c r="AQ118" s="9" t="e">
        <f t="shared" ref="AQ118:AQ181" si="191">LEFT(AQ3,SEARCH(" [",AQ3))</f>
        <v>#VALUE!</v>
      </c>
      <c r="AT118" s="31">
        <f>AT117+1</f>
        <v>2</v>
      </c>
      <c r="AU118" s="9" t="e">
        <f t="shared" ref="AU118:AU181" si="192">LEFT(AU3,SEARCH(" [",AU3))</f>
        <v>#VALUE!</v>
      </c>
      <c r="AX118" s="31">
        <f>AX117+1</f>
        <v>2</v>
      </c>
      <c r="AY118" s="9" t="e">
        <f t="shared" ref="AY118:AY181" si="193">LEFT(AY3,SEARCH(" [",AY3))</f>
        <v>#VALUE!</v>
      </c>
    </row>
    <row r="119" spans="3:95" x14ac:dyDescent="0.25">
      <c r="V119" s="31">
        <f t="shared" ref="V119:V182" si="194">V118+1</f>
        <v>3</v>
      </c>
      <c r="W119" s="9">
        <f t="shared" si="186"/>
        <v>10000</v>
      </c>
      <c r="Z119" s="31">
        <f t="shared" ref="Z119:Z182" si="195">Z118+1</f>
        <v>3</v>
      </c>
      <c r="AA119" s="9" t="e">
        <f t="shared" si="187"/>
        <v>#VALUE!</v>
      </c>
      <c r="AD119" s="31">
        <f t="shared" ref="AD119:AD182" si="196">AD118+1</f>
        <v>3</v>
      </c>
      <c r="AE119" s="9" t="e">
        <f t="shared" si="188"/>
        <v>#VALUE!</v>
      </c>
      <c r="AH119" s="31">
        <f t="shared" ref="AH119:AH182" si="197">AH118+1</f>
        <v>3</v>
      </c>
      <c r="AI119" s="9" t="e">
        <f t="shared" si="189"/>
        <v>#VALUE!</v>
      </c>
      <c r="AL119" s="31">
        <f t="shared" ref="AL119:AL182" si="198">AL118+1</f>
        <v>3</v>
      </c>
      <c r="AM119" s="9" t="e">
        <f t="shared" si="190"/>
        <v>#VALUE!</v>
      </c>
      <c r="AP119" s="31">
        <f t="shared" ref="AP119:AP182" si="199">AP118+1</f>
        <v>3</v>
      </c>
      <c r="AQ119" s="9" t="e">
        <f t="shared" si="191"/>
        <v>#VALUE!</v>
      </c>
      <c r="AT119" s="31">
        <f t="shared" ref="AT119:AT182" si="200">AT118+1</f>
        <v>3</v>
      </c>
      <c r="AU119" s="9" t="e">
        <f t="shared" si="192"/>
        <v>#VALUE!</v>
      </c>
      <c r="AX119" s="31">
        <f t="shared" ref="AX119:AX182" si="201">AX118+1</f>
        <v>3</v>
      </c>
      <c r="AY119" s="9" t="e">
        <f t="shared" si="193"/>
        <v>#VALUE!</v>
      </c>
    </row>
    <row r="120" spans="3:95" x14ac:dyDescent="0.25">
      <c r="V120" s="31">
        <f t="shared" si="194"/>
        <v>4</v>
      </c>
      <c r="W120" s="9">
        <f t="shared" si="186"/>
        <v>250000</v>
      </c>
      <c r="Z120" s="31">
        <f t="shared" si="195"/>
        <v>4</v>
      </c>
      <c r="AA120" s="9" t="e">
        <f t="shared" si="187"/>
        <v>#VALUE!</v>
      </c>
      <c r="AD120" s="31">
        <f t="shared" si="196"/>
        <v>4</v>
      </c>
      <c r="AE120" s="9" t="e">
        <f t="shared" si="188"/>
        <v>#VALUE!</v>
      </c>
      <c r="AH120" s="31">
        <f t="shared" si="197"/>
        <v>4</v>
      </c>
      <c r="AI120" s="9" t="e">
        <f t="shared" si="189"/>
        <v>#VALUE!</v>
      </c>
      <c r="AL120" s="31">
        <f t="shared" si="198"/>
        <v>4</v>
      </c>
      <c r="AM120" s="9" t="e">
        <f t="shared" si="190"/>
        <v>#VALUE!</v>
      </c>
      <c r="AP120" s="31">
        <f t="shared" si="199"/>
        <v>4</v>
      </c>
      <c r="AQ120" s="9" t="e">
        <f t="shared" si="191"/>
        <v>#VALUE!</v>
      </c>
      <c r="AT120" s="31">
        <f t="shared" si="200"/>
        <v>4</v>
      </c>
      <c r="AU120" s="9" t="e">
        <f t="shared" si="192"/>
        <v>#VALUE!</v>
      </c>
      <c r="AX120" s="31">
        <f t="shared" si="201"/>
        <v>4</v>
      </c>
      <c r="AY120" s="9" t="e">
        <f t="shared" si="193"/>
        <v>#VALUE!</v>
      </c>
    </row>
    <row r="121" spans="3:95" x14ac:dyDescent="0.25">
      <c r="V121" s="31">
        <f t="shared" si="194"/>
        <v>5</v>
      </c>
      <c r="W121" s="9">
        <f t="shared" si="186"/>
        <v>110000</v>
      </c>
      <c r="Z121" s="31">
        <f t="shared" si="195"/>
        <v>5</v>
      </c>
      <c r="AA121" s="9" t="e">
        <f t="shared" si="187"/>
        <v>#VALUE!</v>
      </c>
      <c r="AD121" s="31">
        <f t="shared" si="196"/>
        <v>5</v>
      </c>
      <c r="AE121" s="9" t="e">
        <f t="shared" si="188"/>
        <v>#VALUE!</v>
      </c>
      <c r="AH121" s="31">
        <f t="shared" si="197"/>
        <v>5</v>
      </c>
      <c r="AI121" s="9" t="e">
        <f t="shared" si="189"/>
        <v>#VALUE!</v>
      </c>
      <c r="AL121" s="31">
        <f t="shared" si="198"/>
        <v>5</v>
      </c>
      <c r="AM121" s="9" t="e">
        <f t="shared" si="190"/>
        <v>#VALUE!</v>
      </c>
      <c r="AP121" s="31">
        <f t="shared" si="199"/>
        <v>5</v>
      </c>
      <c r="AQ121" s="9" t="e">
        <f t="shared" si="191"/>
        <v>#VALUE!</v>
      </c>
      <c r="AT121" s="31">
        <f t="shared" si="200"/>
        <v>5</v>
      </c>
      <c r="AU121" s="9" t="e">
        <f t="shared" si="192"/>
        <v>#VALUE!</v>
      </c>
      <c r="AX121" s="31">
        <f t="shared" si="201"/>
        <v>5</v>
      </c>
      <c r="AY121" s="9" t="e">
        <f t="shared" si="193"/>
        <v>#VALUE!</v>
      </c>
    </row>
    <row r="122" spans="3:95" x14ac:dyDescent="0.25">
      <c r="V122" s="31">
        <f t="shared" si="194"/>
        <v>6</v>
      </c>
      <c r="W122" s="9">
        <f t="shared" si="186"/>
        <v>3300</v>
      </c>
      <c r="Z122" s="31">
        <f t="shared" si="195"/>
        <v>6</v>
      </c>
      <c r="AA122" s="9" t="e">
        <f t="shared" si="187"/>
        <v>#VALUE!</v>
      </c>
      <c r="AD122" s="31">
        <f t="shared" si="196"/>
        <v>6</v>
      </c>
      <c r="AE122" s="9" t="e">
        <f t="shared" si="188"/>
        <v>#VALUE!</v>
      </c>
      <c r="AH122" s="31">
        <f t="shared" si="197"/>
        <v>6</v>
      </c>
      <c r="AI122" s="9" t="e">
        <f t="shared" si="189"/>
        <v>#VALUE!</v>
      </c>
      <c r="AL122" s="31">
        <f t="shared" si="198"/>
        <v>6</v>
      </c>
      <c r="AM122" s="9" t="e">
        <f t="shared" si="190"/>
        <v>#VALUE!</v>
      </c>
      <c r="AP122" s="31">
        <f t="shared" si="199"/>
        <v>6</v>
      </c>
      <c r="AQ122" s="9" t="e">
        <f t="shared" si="191"/>
        <v>#VALUE!</v>
      </c>
      <c r="AT122" s="31">
        <f t="shared" si="200"/>
        <v>6</v>
      </c>
      <c r="AU122" s="9" t="e">
        <f t="shared" si="192"/>
        <v>#VALUE!</v>
      </c>
      <c r="AX122" s="31">
        <f t="shared" si="201"/>
        <v>6</v>
      </c>
      <c r="AY122" s="9" t="e">
        <f t="shared" si="193"/>
        <v>#VALUE!</v>
      </c>
    </row>
    <row r="123" spans="3:95" x14ac:dyDescent="0.25">
      <c r="V123" s="31">
        <f t="shared" si="194"/>
        <v>7</v>
      </c>
      <c r="W123" s="9">
        <f t="shared" si="186"/>
        <v>9500</v>
      </c>
      <c r="Z123" s="31">
        <f t="shared" si="195"/>
        <v>7</v>
      </c>
      <c r="AA123" s="9" t="e">
        <f t="shared" si="187"/>
        <v>#VALUE!</v>
      </c>
      <c r="AD123" s="31">
        <f t="shared" si="196"/>
        <v>7</v>
      </c>
      <c r="AE123" s="9" t="e">
        <f t="shared" si="188"/>
        <v>#VALUE!</v>
      </c>
      <c r="AH123" s="31">
        <f t="shared" si="197"/>
        <v>7</v>
      </c>
      <c r="AI123" s="9" t="e">
        <f t="shared" si="189"/>
        <v>#VALUE!</v>
      </c>
      <c r="AL123" s="31">
        <f t="shared" si="198"/>
        <v>7</v>
      </c>
      <c r="AM123" s="9" t="e">
        <f t="shared" si="190"/>
        <v>#VALUE!</v>
      </c>
      <c r="AP123" s="31">
        <f t="shared" si="199"/>
        <v>7</v>
      </c>
      <c r="AQ123" s="9" t="e">
        <f t="shared" si="191"/>
        <v>#VALUE!</v>
      </c>
      <c r="AT123" s="31">
        <f t="shared" si="200"/>
        <v>7</v>
      </c>
      <c r="AU123" s="9" t="e">
        <f t="shared" si="192"/>
        <v>#VALUE!</v>
      </c>
      <c r="AX123" s="31">
        <f t="shared" si="201"/>
        <v>7</v>
      </c>
      <c r="AY123" s="9" t="e">
        <f t="shared" si="193"/>
        <v>#VALUE!</v>
      </c>
    </row>
    <row r="124" spans="3:95" x14ac:dyDescent="0.25">
      <c r="V124" s="31">
        <f t="shared" si="194"/>
        <v>8</v>
      </c>
      <c r="W124" s="9" t="str">
        <f t="shared" si="186"/>
        <v/>
      </c>
      <c r="Z124" s="31">
        <f t="shared" si="195"/>
        <v>8</v>
      </c>
      <c r="AA124" s="9" t="e">
        <f t="shared" si="187"/>
        <v>#VALUE!</v>
      </c>
      <c r="AD124" s="31">
        <f t="shared" si="196"/>
        <v>8</v>
      </c>
      <c r="AE124" s="9" t="e">
        <f t="shared" si="188"/>
        <v>#VALUE!</v>
      </c>
      <c r="AH124" s="31">
        <f t="shared" si="197"/>
        <v>8</v>
      </c>
      <c r="AI124" s="9" t="e">
        <f t="shared" si="189"/>
        <v>#VALUE!</v>
      </c>
      <c r="AL124" s="31">
        <f t="shared" si="198"/>
        <v>8</v>
      </c>
      <c r="AM124" s="9" t="e">
        <f t="shared" si="190"/>
        <v>#VALUE!</v>
      </c>
      <c r="AP124" s="31">
        <f t="shared" si="199"/>
        <v>8</v>
      </c>
      <c r="AQ124" s="9" t="e">
        <f t="shared" si="191"/>
        <v>#VALUE!</v>
      </c>
      <c r="AT124" s="31">
        <f t="shared" si="200"/>
        <v>8</v>
      </c>
      <c r="AU124" s="9" t="e">
        <f t="shared" si="192"/>
        <v>#VALUE!</v>
      </c>
      <c r="AX124" s="31">
        <f t="shared" si="201"/>
        <v>8</v>
      </c>
      <c r="AY124" s="9" t="e">
        <f t="shared" si="193"/>
        <v>#VALUE!</v>
      </c>
    </row>
    <row r="125" spans="3:95" x14ac:dyDescent="0.25">
      <c r="V125" s="31">
        <f t="shared" si="194"/>
        <v>9</v>
      </c>
      <c r="W125" s="9" t="str">
        <f t="shared" si="186"/>
        <v/>
      </c>
      <c r="Z125" s="31">
        <f t="shared" si="195"/>
        <v>9</v>
      </c>
      <c r="AA125" s="9" t="e">
        <f t="shared" si="187"/>
        <v>#VALUE!</v>
      </c>
      <c r="AD125" s="31">
        <f t="shared" si="196"/>
        <v>9</v>
      </c>
      <c r="AE125" s="9" t="e">
        <f t="shared" si="188"/>
        <v>#VALUE!</v>
      </c>
      <c r="AH125" s="31">
        <f t="shared" si="197"/>
        <v>9</v>
      </c>
      <c r="AI125" s="9" t="e">
        <f t="shared" si="189"/>
        <v>#VALUE!</v>
      </c>
      <c r="AL125" s="31">
        <f t="shared" si="198"/>
        <v>9</v>
      </c>
      <c r="AM125" s="9" t="e">
        <f t="shared" si="190"/>
        <v>#VALUE!</v>
      </c>
      <c r="AP125" s="31">
        <f t="shared" si="199"/>
        <v>9</v>
      </c>
      <c r="AQ125" s="9" t="e">
        <f t="shared" si="191"/>
        <v>#VALUE!</v>
      </c>
      <c r="AT125" s="31">
        <f t="shared" si="200"/>
        <v>9</v>
      </c>
      <c r="AU125" s="9" t="e">
        <f t="shared" si="192"/>
        <v>#VALUE!</v>
      </c>
      <c r="AX125" s="31">
        <f t="shared" si="201"/>
        <v>9</v>
      </c>
      <c r="AY125" s="9" t="e">
        <f t="shared" si="193"/>
        <v>#VALUE!</v>
      </c>
    </row>
    <row r="126" spans="3:95" x14ac:dyDescent="0.25">
      <c r="V126" s="31">
        <f t="shared" si="194"/>
        <v>10</v>
      </c>
      <c r="W126" s="9">
        <f t="shared" si="186"/>
        <v>2900</v>
      </c>
      <c r="Z126" s="31">
        <f t="shared" si="195"/>
        <v>10</v>
      </c>
      <c r="AA126" s="9" t="e">
        <f t="shared" si="187"/>
        <v>#VALUE!</v>
      </c>
      <c r="AD126" s="31">
        <f t="shared" si="196"/>
        <v>10</v>
      </c>
      <c r="AE126" s="9" t="e">
        <f t="shared" si="188"/>
        <v>#VALUE!</v>
      </c>
      <c r="AH126" s="31">
        <f t="shared" si="197"/>
        <v>10</v>
      </c>
      <c r="AI126" s="9" t="e">
        <f t="shared" si="189"/>
        <v>#VALUE!</v>
      </c>
      <c r="AL126" s="31">
        <f t="shared" si="198"/>
        <v>10</v>
      </c>
      <c r="AM126" s="9" t="e">
        <f t="shared" si="190"/>
        <v>#VALUE!</v>
      </c>
      <c r="AP126" s="31">
        <f t="shared" si="199"/>
        <v>10</v>
      </c>
      <c r="AQ126" s="9" t="e">
        <f t="shared" si="191"/>
        <v>#VALUE!</v>
      </c>
      <c r="AT126" s="31">
        <f t="shared" si="200"/>
        <v>10</v>
      </c>
      <c r="AU126" s="9" t="e">
        <f t="shared" si="192"/>
        <v>#VALUE!</v>
      </c>
      <c r="AX126" s="31">
        <f t="shared" si="201"/>
        <v>10</v>
      </c>
      <c r="AY126" s="9" t="e">
        <f t="shared" si="193"/>
        <v>#VALUE!</v>
      </c>
    </row>
    <row r="127" spans="3:95" x14ac:dyDescent="0.25">
      <c r="V127" s="31">
        <f t="shared" si="194"/>
        <v>11</v>
      </c>
      <c r="W127" s="9">
        <f t="shared" si="186"/>
        <v>16000</v>
      </c>
      <c r="Z127" s="31">
        <f t="shared" si="195"/>
        <v>11</v>
      </c>
      <c r="AA127" s="9" t="e">
        <f t="shared" si="187"/>
        <v>#VALUE!</v>
      </c>
      <c r="AD127" s="31">
        <f t="shared" si="196"/>
        <v>11</v>
      </c>
      <c r="AE127" s="9" t="e">
        <f t="shared" si="188"/>
        <v>#VALUE!</v>
      </c>
      <c r="AH127" s="31">
        <f t="shared" si="197"/>
        <v>11</v>
      </c>
      <c r="AI127" s="9" t="e">
        <f t="shared" si="189"/>
        <v>#VALUE!</v>
      </c>
      <c r="AL127" s="31">
        <f t="shared" si="198"/>
        <v>11</v>
      </c>
      <c r="AM127" s="9" t="e">
        <f t="shared" si="190"/>
        <v>#VALUE!</v>
      </c>
      <c r="AP127" s="31">
        <f t="shared" si="199"/>
        <v>11</v>
      </c>
      <c r="AQ127" s="9" t="e">
        <f t="shared" si="191"/>
        <v>#VALUE!</v>
      </c>
      <c r="AT127" s="31">
        <f t="shared" si="200"/>
        <v>11</v>
      </c>
      <c r="AU127" s="9" t="e">
        <f t="shared" si="192"/>
        <v>#VALUE!</v>
      </c>
      <c r="AX127" s="31">
        <f t="shared" si="201"/>
        <v>11</v>
      </c>
      <c r="AY127" s="9" t="e">
        <f t="shared" si="193"/>
        <v>#VALUE!</v>
      </c>
    </row>
    <row r="128" spans="3:95" x14ac:dyDescent="0.25">
      <c r="V128" s="31">
        <f t="shared" si="194"/>
        <v>12</v>
      </c>
      <c r="W128" s="9" t="str">
        <f t="shared" si="186"/>
        <v/>
      </c>
      <c r="Z128" s="31">
        <f t="shared" si="195"/>
        <v>12</v>
      </c>
      <c r="AA128" s="9" t="e">
        <f t="shared" si="187"/>
        <v>#VALUE!</v>
      </c>
      <c r="AD128" s="31">
        <f t="shared" si="196"/>
        <v>12</v>
      </c>
      <c r="AE128" s="9" t="e">
        <f t="shared" si="188"/>
        <v>#VALUE!</v>
      </c>
      <c r="AH128" s="31">
        <f t="shared" si="197"/>
        <v>12</v>
      </c>
      <c r="AI128" s="9" t="e">
        <f t="shared" si="189"/>
        <v>#VALUE!</v>
      </c>
      <c r="AL128" s="31">
        <f t="shared" si="198"/>
        <v>12</v>
      </c>
      <c r="AM128" s="9" t="e">
        <f t="shared" si="190"/>
        <v>#VALUE!</v>
      </c>
      <c r="AP128" s="31">
        <f t="shared" si="199"/>
        <v>12</v>
      </c>
      <c r="AQ128" s="9" t="e">
        <f t="shared" si="191"/>
        <v>#VALUE!</v>
      </c>
      <c r="AT128" s="31">
        <f t="shared" si="200"/>
        <v>12</v>
      </c>
      <c r="AU128" s="9" t="e">
        <f t="shared" si="192"/>
        <v>#VALUE!</v>
      </c>
      <c r="AX128" s="31">
        <f t="shared" si="201"/>
        <v>12</v>
      </c>
      <c r="AY128" s="9" t="e">
        <f t="shared" si="193"/>
        <v>#VALUE!</v>
      </c>
    </row>
    <row r="129" spans="22:51" x14ac:dyDescent="0.25">
      <c r="V129" s="31">
        <f t="shared" si="194"/>
        <v>13</v>
      </c>
      <c r="W129" s="9">
        <f t="shared" si="186"/>
        <v>68000</v>
      </c>
      <c r="Z129" s="31">
        <f t="shared" si="195"/>
        <v>13</v>
      </c>
      <c r="AA129" s="9" t="e">
        <f t="shared" si="187"/>
        <v>#VALUE!</v>
      </c>
      <c r="AD129" s="31">
        <f t="shared" si="196"/>
        <v>13</v>
      </c>
      <c r="AE129" s="9" t="e">
        <f t="shared" si="188"/>
        <v>#VALUE!</v>
      </c>
      <c r="AH129" s="31">
        <f t="shared" si="197"/>
        <v>13</v>
      </c>
      <c r="AI129" s="9" t="e">
        <f t="shared" si="189"/>
        <v>#VALUE!</v>
      </c>
      <c r="AL129" s="31">
        <f t="shared" si="198"/>
        <v>13</v>
      </c>
      <c r="AM129" s="9" t="e">
        <f t="shared" si="190"/>
        <v>#VALUE!</v>
      </c>
      <c r="AP129" s="31">
        <f t="shared" si="199"/>
        <v>13</v>
      </c>
      <c r="AQ129" s="9" t="e">
        <f t="shared" si="191"/>
        <v>#VALUE!</v>
      </c>
      <c r="AT129" s="31">
        <f t="shared" si="200"/>
        <v>13</v>
      </c>
      <c r="AU129" s="9" t="e">
        <f t="shared" si="192"/>
        <v>#VALUE!</v>
      </c>
      <c r="AX129" s="31">
        <f t="shared" si="201"/>
        <v>13</v>
      </c>
      <c r="AY129" s="9" t="e">
        <f t="shared" si="193"/>
        <v>#VALUE!</v>
      </c>
    </row>
    <row r="130" spans="22:51" x14ac:dyDescent="0.25">
      <c r="V130" s="31">
        <f t="shared" si="194"/>
        <v>14</v>
      </c>
      <c r="W130" s="9">
        <f t="shared" si="186"/>
        <v>16000</v>
      </c>
      <c r="Z130" s="31">
        <f t="shared" si="195"/>
        <v>14</v>
      </c>
      <c r="AA130" s="9" t="e">
        <f t="shared" si="187"/>
        <v>#VALUE!</v>
      </c>
      <c r="AD130" s="31">
        <f t="shared" si="196"/>
        <v>14</v>
      </c>
      <c r="AE130" s="9" t="e">
        <f t="shared" si="188"/>
        <v>#VALUE!</v>
      </c>
      <c r="AH130" s="31">
        <f t="shared" si="197"/>
        <v>14</v>
      </c>
      <c r="AI130" s="9" t="e">
        <f t="shared" si="189"/>
        <v>#VALUE!</v>
      </c>
      <c r="AL130" s="31">
        <f t="shared" si="198"/>
        <v>14</v>
      </c>
      <c r="AM130" s="9" t="e">
        <f t="shared" si="190"/>
        <v>#VALUE!</v>
      </c>
      <c r="AP130" s="31">
        <f t="shared" si="199"/>
        <v>14</v>
      </c>
      <c r="AQ130" s="9" t="e">
        <f t="shared" si="191"/>
        <v>#VALUE!</v>
      </c>
      <c r="AT130" s="31">
        <f t="shared" si="200"/>
        <v>14</v>
      </c>
      <c r="AU130" s="9" t="e">
        <f t="shared" si="192"/>
        <v>#VALUE!</v>
      </c>
      <c r="AX130" s="31">
        <f t="shared" si="201"/>
        <v>14</v>
      </c>
      <c r="AY130" s="9" t="e">
        <f t="shared" si="193"/>
        <v>#VALUE!</v>
      </c>
    </row>
    <row r="131" spans="22:51" x14ac:dyDescent="0.25">
      <c r="V131" s="31">
        <f t="shared" si="194"/>
        <v>15</v>
      </c>
      <c r="W131" s="9">
        <f t="shared" si="186"/>
        <v>350000</v>
      </c>
      <c r="Z131" s="31">
        <f t="shared" si="195"/>
        <v>15</v>
      </c>
      <c r="AA131" s="9" t="e">
        <f t="shared" si="187"/>
        <v>#VALUE!</v>
      </c>
      <c r="AD131" s="31">
        <f t="shared" si="196"/>
        <v>15</v>
      </c>
      <c r="AE131" s="9" t="e">
        <f t="shared" si="188"/>
        <v>#VALUE!</v>
      </c>
      <c r="AH131" s="31">
        <f t="shared" si="197"/>
        <v>15</v>
      </c>
      <c r="AI131" s="9" t="e">
        <f t="shared" si="189"/>
        <v>#VALUE!</v>
      </c>
      <c r="AL131" s="31">
        <f t="shared" si="198"/>
        <v>15</v>
      </c>
      <c r="AM131" s="9" t="e">
        <f t="shared" si="190"/>
        <v>#VALUE!</v>
      </c>
      <c r="AP131" s="31">
        <f t="shared" si="199"/>
        <v>15</v>
      </c>
      <c r="AQ131" s="9" t="e">
        <f t="shared" si="191"/>
        <v>#VALUE!</v>
      </c>
      <c r="AT131" s="31">
        <f t="shared" si="200"/>
        <v>15</v>
      </c>
      <c r="AU131" s="9" t="e">
        <f t="shared" si="192"/>
        <v>#VALUE!</v>
      </c>
      <c r="AX131" s="31">
        <f t="shared" si="201"/>
        <v>15</v>
      </c>
      <c r="AY131" s="9" t="e">
        <f t="shared" si="193"/>
        <v>#VALUE!</v>
      </c>
    </row>
    <row r="132" spans="22:51" x14ac:dyDescent="0.25">
      <c r="V132" s="31">
        <f t="shared" si="194"/>
        <v>16</v>
      </c>
      <c r="W132" s="9">
        <f t="shared" si="186"/>
        <v>720000</v>
      </c>
      <c r="Z132" s="31">
        <f t="shared" si="195"/>
        <v>16</v>
      </c>
      <c r="AA132" s="9" t="e">
        <f t="shared" si="187"/>
        <v>#VALUE!</v>
      </c>
      <c r="AD132" s="31">
        <f t="shared" si="196"/>
        <v>16</v>
      </c>
      <c r="AE132" s="9" t="e">
        <f t="shared" si="188"/>
        <v>#VALUE!</v>
      </c>
      <c r="AH132" s="31">
        <f t="shared" si="197"/>
        <v>16</v>
      </c>
      <c r="AI132" s="9" t="e">
        <f t="shared" si="189"/>
        <v>#VALUE!</v>
      </c>
      <c r="AL132" s="31">
        <f t="shared" si="198"/>
        <v>16</v>
      </c>
      <c r="AM132" s="9" t="e">
        <f t="shared" si="190"/>
        <v>#VALUE!</v>
      </c>
      <c r="AP132" s="31">
        <f t="shared" si="199"/>
        <v>16</v>
      </c>
      <c r="AQ132" s="9" t="e">
        <f t="shared" si="191"/>
        <v>#VALUE!</v>
      </c>
      <c r="AT132" s="31">
        <f t="shared" si="200"/>
        <v>16</v>
      </c>
      <c r="AU132" s="9" t="e">
        <f t="shared" si="192"/>
        <v>#VALUE!</v>
      </c>
      <c r="AX132" s="31">
        <f t="shared" si="201"/>
        <v>16</v>
      </c>
      <c r="AY132" s="9" t="e">
        <f t="shared" si="193"/>
        <v>#VALUE!</v>
      </c>
    </row>
    <row r="133" spans="22:51" x14ac:dyDescent="0.25">
      <c r="V133" s="31">
        <f t="shared" si="194"/>
        <v>17</v>
      </c>
      <c r="W133" s="9">
        <f t="shared" si="186"/>
        <v>2000</v>
      </c>
      <c r="Z133" s="31">
        <f t="shared" si="195"/>
        <v>17</v>
      </c>
      <c r="AA133" s="9" t="e">
        <f t="shared" si="187"/>
        <v>#VALUE!</v>
      </c>
      <c r="AD133" s="31">
        <f t="shared" si="196"/>
        <v>17</v>
      </c>
      <c r="AE133" s="9" t="e">
        <f t="shared" si="188"/>
        <v>#VALUE!</v>
      </c>
      <c r="AH133" s="31">
        <f t="shared" si="197"/>
        <v>17</v>
      </c>
      <c r="AI133" s="9" t="e">
        <f t="shared" si="189"/>
        <v>#VALUE!</v>
      </c>
      <c r="AL133" s="31">
        <f t="shared" si="198"/>
        <v>17</v>
      </c>
      <c r="AM133" s="9" t="e">
        <f t="shared" si="190"/>
        <v>#VALUE!</v>
      </c>
      <c r="AP133" s="31">
        <f t="shared" si="199"/>
        <v>17</v>
      </c>
      <c r="AQ133" s="9" t="e">
        <f t="shared" si="191"/>
        <v>#VALUE!</v>
      </c>
      <c r="AT133" s="31">
        <f t="shared" si="200"/>
        <v>17</v>
      </c>
      <c r="AU133" s="9" t="e">
        <f t="shared" si="192"/>
        <v>#VALUE!</v>
      </c>
      <c r="AX133" s="31">
        <f t="shared" si="201"/>
        <v>17</v>
      </c>
      <c r="AY133" s="9" t="e">
        <f t="shared" si="193"/>
        <v>#VALUE!</v>
      </c>
    </row>
    <row r="134" spans="22:51" x14ac:dyDescent="0.25">
      <c r="V134" s="31">
        <f t="shared" si="194"/>
        <v>18</v>
      </c>
      <c r="W134" s="9">
        <f t="shared" si="186"/>
        <v>110000</v>
      </c>
      <c r="Z134" s="31">
        <f t="shared" si="195"/>
        <v>18</v>
      </c>
      <c r="AA134" s="9" t="e">
        <f t="shared" si="187"/>
        <v>#VALUE!</v>
      </c>
      <c r="AD134" s="31">
        <f t="shared" si="196"/>
        <v>18</v>
      </c>
      <c r="AE134" s="9" t="e">
        <f t="shared" si="188"/>
        <v>#VALUE!</v>
      </c>
      <c r="AH134" s="31">
        <f t="shared" si="197"/>
        <v>18</v>
      </c>
      <c r="AI134" s="9" t="e">
        <f t="shared" si="189"/>
        <v>#VALUE!</v>
      </c>
      <c r="AL134" s="31">
        <f t="shared" si="198"/>
        <v>18</v>
      </c>
      <c r="AM134" s="9" t="e">
        <f t="shared" si="190"/>
        <v>#VALUE!</v>
      </c>
      <c r="AP134" s="31">
        <f t="shared" si="199"/>
        <v>18</v>
      </c>
      <c r="AQ134" s="9" t="e">
        <f t="shared" si="191"/>
        <v>#VALUE!</v>
      </c>
      <c r="AT134" s="31">
        <f t="shared" si="200"/>
        <v>18</v>
      </c>
      <c r="AU134" s="9" t="e">
        <f t="shared" si="192"/>
        <v>#VALUE!</v>
      </c>
      <c r="AX134" s="31">
        <f t="shared" si="201"/>
        <v>18</v>
      </c>
      <c r="AY134" s="9" t="e">
        <f t="shared" si="193"/>
        <v>#VALUE!</v>
      </c>
    </row>
    <row r="135" spans="22:51" x14ac:dyDescent="0.25">
      <c r="V135" s="31">
        <f t="shared" si="194"/>
        <v>19</v>
      </c>
      <c r="W135" s="9">
        <f t="shared" si="186"/>
        <v>92000</v>
      </c>
      <c r="Z135" s="31">
        <f t="shared" si="195"/>
        <v>19</v>
      </c>
      <c r="AA135" s="9" t="e">
        <f t="shared" si="187"/>
        <v>#VALUE!</v>
      </c>
      <c r="AD135" s="31">
        <f t="shared" si="196"/>
        <v>19</v>
      </c>
      <c r="AE135" s="9" t="e">
        <f t="shared" si="188"/>
        <v>#VALUE!</v>
      </c>
      <c r="AH135" s="31">
        <f t="shared" si="197"/>
        <v>19</v>
      </c>
      <c r="AI135" s="9" t="e">
        <f t="shared" si="189"/>
        <v>#VALUE!</v>
      </c>
      <c r="AL135" s="31">
        <f t="shared" si="198"/>
        <v>19</v>
      </c>
      <c r="AM135" s="9" t="e">
        <f t="shared" si="190"/>
        <v>#VALUE!</v>
      </c>
      <c r="AP135" s="31">
        <f t="shared" si="199"/>
        <v>19</v>
      </c>
      <c r="AQ135" s="9" t="e">
        <f t="shared" si="191"/>
        <v>#VALUE!</v>
      </c>
      <c r="AT135" s="31">
        <f t="shared" si="200"/>
        <v>19</v>
      </c>
      <c r="AU135" s="9" t="e">
        <f t="shared" si="192"/>
        <v>#VALUE!</v>
      </c>
      <c r="AX135" s="31">
        <f t="shared" si="201"/>
        <v>19</v>
      </c>
      <c r="AY135" s="9" t="e">
        <f t="shared" si="193"/>
        <v>#VALUE!</v>
      </c>
    </row>
    <row r="136" spans="22:51" x14ac:dyDescent="0.25">
      <c r="V136" s="31">
        <f t="shared" si="194"/>
        <v>20</v>
      </c>
      <c r="W136" s="9">
        <f t="shared" si="186"/>
        <v>2200</v>
      </c>
      <c r="Z136" s="31">
        <f t="shared" si="195"/>
        <v>20</v>
      </c>
      <c r="AA136" s="9" t="e">
        <f t="shared" si="187"/>
        <v>#VALUE!</v>
      </c>
      <c r="AD136" s="31">
        <f t="shared" si="196"/>
        <v>20</v>
      </c>
      <c r="AE136" s="9" t="e">
        <f t="shared" si="188"/>
        <v>#VALUE!</v>
      </c>
      <c r="AH136" s="31">
        <f t="shared" si="197"/>
        <v>20</v>
      </c>
      <c r="AI136" s="9" t="e">
        <f t="shared" si="189"/>
        <v>#VALUE!</v>
      </c>
      <c r="AL136" s="31">
        <f t="shared" si="198"/>
        <v>20</v>
      </c>
      <c r="AM136" s="9" t="e">
        <f t="shared" si="190"/>
        <v>#VALUE!</v>
      </c>
      <c r="AP136" s="31">
        <f t="shared" si="199"/>
        <v>20</v>
      </c>
      <c r="AQ136" s="9" t="e">
        <f t="shared" si="191"/>
        <v>#VALUE!</v>
      </c>
      <c r="AT136" s="31">
        <f t="shared" si="200"/>
        <v>20</v>
      </c>
      <c r="AU136" s="9" t="e">
        <f t="shared" si="192"/>
        <v>#VALUE!</v>
      </c>
      <c r="AX136" s="31">
        <f t="shared" si="201"/>
        <v>20</v>
      </c>
      <c r="AY136" s="9" t="e">
        <f t="shared" si="193"/>
        <v>#VALUE!</v>
      </c>
    </row>
    <row r="137" spans="22:51" x14ac:dyDescent="0.25">
      <c r="V137" s="31">
        <f t="shared" si="194"/>
        <v>21</v>
      </c>
      <c r="W137" s="9">
        <f t="shared" si="186"/>
        <v>82000</v>
      </c>
      <c r="Z137" s="31">
        <f t="shared" si="195"/>
        <v>21</v>
      </c>
      <c r="AA137" s="9" t="e">
        <f t="shared" si="187"/>
        <v>#VALUE!</v>
      </c>
      <c r="AD137" s="31">
        <f t="shared" si="196"/>
        <v>21</v>
      </c>
      <c r="AE137" s="9" t="e">
        <f t="shared" si="188"/>
        <v>#VALUE!</v>
      </c>
      <c r="AH137" s="31">
        <f t="shared" si="197"/>
        <v>21</v>
      </c>
      <c r="AI137" s="9" t="e">
        <f t="shared" si="189"/>
        <v>#VALUE!</v>
      </c>
      <c r="AL137" s="31">
        <f t="shared" si="198"/>
        <v>21</v>
      </c>
      <c r="AM137" s="9" t="e">
        <f t="shared" si="190"/>
        <v>#VALUE!</v>
      </c>
      <c r="AP137" s="31">
        <f t="shared" si="199"/>
        <v>21</v>
      </c>
      <c r="AQ137" s="9" t="e">
        <f t="shared" si="191"/>
        <v>#VALUE!</v>
      </c>
      <c r="AT137" s="31">
        <f t="shared" si="200"/>
        <v>21</v>
      </c>
      <c r="AU137" s="9" t="e">
        <f t="shared" si="192"/>
        <v>#VALUE!</v>
      </c>
      <c r="AX137" s="31">
        <f t="shared" si="201"/>
        <v>21</v>
      </c>
      <c r="AY137" s="9" t="e">
        <f t="shared" si="193"/>
        <v>#VALUE!</v>
      </c>
    </row>
    <row r="138" spans="22:51" x14ac:dyDescent="0.25">
      <c r="V138" s="31">
        <f t="shared" si="194"/>
        <v>22</v>
      </c>
      <c r="W138" s="9">
        <f t="shared" si="186"/>
        <v>530000</v>
      </c>
      <c r="Z138" s="31">
        <f t="shared" si="195"/>
        <v>22</v>
      </c>
      <c r="AA138" s="9" t="e">
        <f t="shared" si="187"/>
        <v>#VALUE!</v>
      </c>
      <c r="AD138" s="31">
        <f t="shared" si="196"/>
        <v>22</v>
      </c>
      <c r="AE138" s="9" t="e">
        <f t="shared" si="188"/>
        <v>#VALUE!</v>
      </c>
      <c r="AH138" s="31">
        <f t="shared" si="197"/>
        <v>22</v>
      </c>
      <c r="AI138" s="9" t="e">
        <f t="shared" si="189"/>
        <v>#VALUE!</v>
      </c>
      <c r="AL138" s="31">
        <f t="shared" si="198"/>
        <v>22</v>
      </c>
      <c r="AM138" s="9" t="e">
        <f t="shared" si="190"/>
        <v>#VALUE!</v>
      </c>
      <c r="AP138" s="31">
        <f t="shared" si="199"/>
        <v>22</v>
      </c>
      <c r="AQ138" s="9" t="e">
        <f t="shared" si="191"/>
        <v>#VALUE!</v>
      </c>
      <c r="AT138" s="31">
        <f t="shared" si="200"/>
        <v>22</v>
      </c>
      <c r="AU138" s="9" t="e">
        <f t="shared" si="192"/>
        <v>#VALUE!</v>
      </c>
      <c r="AX138" s="31">
        <f t="shared" si="201"/>
        <v>22</v>
      </c>
      <c r="AY138" s="9" t="e">
        <f t="shared" si="193"/>
        <v>#VALUE!</v>
      </c>
    </row>
    <row r="139" spans="22:51" x14ac:dyDescent="0.25">
      <c r="V139" s="31">
        <f t="shared" si="194"/>
        <v>23</v>
      </c>
      <c r="W139" s="9">
        <f t="shared" si="186"/>
        <v>120000</v>
      </c>
      <c r="Z139" s="31">
        <f t="shared" si="195"/>
        <v>23</v>
      </c>
      <c r="AA139" s="9" t="e">
        <f t="shared" si="187"/>
        <v>#VALUE!</v>
      </c>
      <c r="AD139" s="31">
        <f t="shared" si="196"/>
        <v>23</v>
      </c>
      <c r="AE139" s="9" t="e">
        <f t="shared" si="188"/>
        <v>#VALUE!</v>
      </c>
      <c r="AH139" s="31">
        <f t="shared" si="197"/>
        <v>23</v>
      </c>
      <c r="AI139" s="9" t="e">
        <f t="shared" si="189"/>
        <v>#VALUE!</v>
      </c>
      <c r="AL139" s="31">
        <f t="shared" si="198"/>
        <v>23</v>
      </c>
      <c r="AM139" s="9" t="e">
        <f t="shared" si="190"/>
        <v>#VALUE!</v>
      </c>
      <c r="AP139" s="31">
        <f t="shared" si="199"/>
        <v>23</v>
      </c>
      <c r="AQ139" s="9" t="e">
        <f t="shared" si="191"/>
        <v>#VALUE!</v>
      </c>
      <c r="AT139" s="31">
        <f t="shared" si="200"/>
        <v>23</v>
      </c>
      <c r="AU139" s="9" t="e">
        <f t="shared" si="192"/>
        <v>#VALUE!</v>
      </c>
      <c r="AX139" s="31">
        <f t="shared" si="201"/>
        <v>23</v>
      </c>
      <c r="AY139" s="9" t="e">
        <f t="shared" si="193"/>
        <v>#VALUE!</v>
      </c>
    </row>
    <row r="140" spans="22:51" x14ac:dyDescent="0.25">
      <c r="V140" s="31">
        <f t="shared" si="194"/>
        <v>24</v>
      </c>
      <c r="W140" s="9">
        <f t="shared" si="186"/>
        <v>110000</v>
      </c>
      <c r="Z140" s="31">
        <f t="shared" si="195"/>
        <v>24</v>
      </c>
      <c r="AA140" s="9" t="e">
        <f t="shared" si="187"/>
        <v>#VALUE!</v>
      </c>
      <c r="AD140" s="31">
        <f t="shared" si="196"/>
        <v>24</v>
      </c>
      <c r="AE140" s="9" t="e">
        <f t="shared" si="188"/>
        <v>#VALUE!</v>
      </c>
      <c r="AH140" s="31">
        <f t="shared" si="197"/>
        <v>24</v>
      </c>
      <c r="AI140" s="9" t="e">
        <f t="shared" si="189"/>
        <v>#VALUE!</v>
      </c>
      <c r="AL140" s="31">
        <f t="shared" si="198"/>
        <v>24</v>
      </c>
      <c r="AM140" s="9" t="e">
        <f t="shared" si="190"/>
        <v>#VALUE!</v>
      </c>
      <c r="AP140" s="31">
        <f t="shared" si="199"/>
        <v>24</v>
      </c>
      <c r="AQ140" s="9" t="e">
        <f t="shared" si="191"/>
        <v>#VALUE!</v>
      </c>
      <c r="AT140" s="31">
        <f t="shared" si="200"/>
        <v>24</v>
      </c>
      <c r="AU140" s="9" t="e">
        <f t="shared" si="192"/>
        <v>#VALUE!</v>
      </c>
      <c r="AX140" s="31">
        <f t="shared" si="201"/>
        <v>24</v>
      </c>
      <c r="AY140" s="9" t="e">
        <f t="shared" si="193"/>
        <v>#VALUE!</v>
      </c>
    </row>
    <row r="141" spans="22:51" x14ac:dyDescent="0.25">
      <c r="V141" s="31">
        <f t="shared" si="194"/>
        <v>25</v>
      </c>
      <c r="W141" s="9">
        <f t="shared" si="186"/>
        <v>43000</v>
      </c>
      <c r="Z141" s="31">
        <f t="shared" si="195"/>
        <v>25</v>
      </c>
      <c r="AA141" s="9" t="e">
        <f t="shared" si="187"/>
        <v>#VALUE!</v>
      </c>
      <c r="AD141" s="31">
        <f t="shared" si="196"/>
        <v>25</v>
      </c>
      <c r="AE141" s="9" t="e">
        <f t="shared" si="188"/>
        <v>#VALUE!</v>
      </c>
      <c r="AH141" s="31">
        <f t="shared" si="197"/>
        <v>25</v>
      </c>
      <c r="AI141" s="9" t="e">
        <f t="shared" si="189"/>
        <v>#VALUE!</v>
      </c>
      <c r="AL141" s="31">
        <f t="shared" si="198"/>
        <v>25</v>
      </c>
      <c r="AM141" s="9" t="e">
        <f t="shared" si="190"/>
        <v>#VALUE!</v>
      </c>
      <c r="AP141" s="31">
        <f t="shared" si="199"/>
        <v>25</v>
      </c>
      <c r="AQ141" s="9" t="e">
        <f t="shared" si="191"/>
        <v>#VALUE!</v>
      </c>
      <c r="AT141" s="31">
        <f t="shared" si="200"/>
        <v>25</v>
      </c>
      <c r="AU141" s="9" t="e">
        <f t="shared" si="192"/>
        <v>#VALUE!</v>
      </c>
      <c r="AX141" s="31">
        <f t="shared" si="201"/>
        <v>25</v>
      </c>
      <c r="AY141" s="9" t="e">
        <f t="shared" si="193"/>
        <v>#VALUE!</v>
      </c>
    </row>
    <row r="142" spans="22:51" x14ac:dyDescent="0.25">
      <c r="V142" s="31">
        <f t="shared" si="194"/>
        <v>26</v>
      </c>
      <c r="W142" s="9">
        <f t="shared" si="186"/>
        <v>140000</v>
      </c>
      <c r="Z142" s="31">
        <f t="shared" si="195"/>
        <v>26</v>
      </c>
      <c r="AA142" s="9" t="e">
        <f t="shared" si="187"/>
        <v>#VALUE!</v>
      </c>
      <c r="AD142" s="31">
        <f t="shared" si="196"/>
        <v>26</v>
      </c>
      <c r="AE142" s="9" t="e">
        <f t="shared" si="188"/>
        <v>#VALUE!</v>
      </c>
      <c r="AH142" s="31">
        <f t="shared" si="197"/>
        <v>26</v>
      </c>
      <c r="AI142" s="9" t="e">
        <f t="shared" si="189"/>
        <v>#VALUE!</v>
      </c>
      <c r="AL142" s="31">
        <f t="shared" si="198"/>
        <v>26</v>
      </c>
      <c r="AM142" s="9" t="e">
        <f t="shared" si="190"/>
        <v>#VALUE!</v>
      </c>
      <c r="AP142" s="31">
        <f t="shared" si="199"/>
        <v>26</v>
      </c>
      <c r="AQ142" s="9" t="e">
        <f t="shared" si="191"/>
        <v>#VALUE!</v>
      </c>
      <c r="AT142" s="31">
        <f t="shared" si="200"/>
        <v>26</v>
      </c>
      <c r="AU142" s="9" t="e">
        <f t="shared" si="192"/>
        <v>#VALUE!</v>
      </c>
      <c r="AX142" s="31">
        <f t="shared" si="201"/>
        <v>26</v>
      </c>
      <c r="AY142" s="9" t="e">
        <f t="shared" si="193"/>
        <v>#VALUE!</v>
      </c>
    </row>
    <row r="143" spans="22:51" x14ac:dyDescent="0.25">
      <c r="V143" s="31">
        <f t="shared" si="194"/>
        <v>27</v>
      </c>
      <c r="W143" s="9">
        <f t="shared" si="186"/>
        <v>200</v>
      </c>
      <c r="Z143" s="31">
        <f t="shared" si="195"/>
        <v>27</v>
      </c>
      <c r="AA143" s="9" t="e">
        <f t="shared" si="187"/>
        <v>#VALUE!</v>
      </c>
      <c r="AD143" s="31">
        <f t="shared" si="196"/>
        <v>27</v>
      </c>
      <c r="AE143" s="9" t="e">
        <f t="shared" si="188"/>
        <v>#VALUE!</v>
      </c>
      <c r="AH143" s="31">
        <f t="shared" si="197"/>
        <v>27</v>
      </c>
      <c r="AI143" s="9" t="e">
        <f t="shared" si="189"/>
        <v>#VALUE!</v>
      </c>
      <c r="AL143" s="31">
        <f t="shared" si="198"/>
        <v>27</v>
      </c>
      <c r="AM143" s="9" t="e">
        <f t="shared" si="190"/>
        <v>#VALUE!</v>
      </c>
      <c r="AP143" s="31">
        <f t="shared" si="199"/>
        <v>27</v>
      </c>
      <c r="AQ143" s="9" t="e">
        <f t="shared" si="191"/>
        <v>#VALUE!</v>
      </c>
      <c r="AT143" s="31">
        <f t="shared" si="200"/>
        <v>27</v>
      </c>
      <c r="AU143" s="9" t="e">
        <f t="shared" si="192"/>
        <v>#VALUE!</v>
      </c>
      <c r="AX143" s="31">
        <f t="shared" si="201"/>
        <v>27</v>
      </c>
      <c r="AY143" s="9" t="e">
        <f t="shared" si="193"/>
        <v>#VALUE!</v>
      </c>
    </row>
    <row r="144" spans="22:51" x14ac:dyDescent="0.25">
      <c r="V144" s="31">
        <f t="shared" si="194"/>
        <v>28</v>
      </c>
      <c r="W144" s="9">
        <f t="shared" si="186"/>
        <v>87000</v>
      </c>
      <c r="Z144" s="31">
        <f t="shared" si="195"/>
        <v>28</v>
      </c>
      <c r="AA144" s="9" t="e">
        <f t="shared" si="187"/>
        <v>#VALUE!</v>
      </c>
      <c r="AD144" s="31">
        <f t="shared" si="196"/>
        <v>28</v>
      </c>
      <c r="AE144" s="9" t="e">
        <f t="shared" si="188"/>
        <v>#VALUE!</v>
      </c>
      <c r="AH144" s="31">
        <f t="shared" si="197"/>
        <v>28</v>
      </c>
      <c r="AI144" s="9" t="e">
        <f t="shared" si="189"/>
        <v>#VALUE!</v>
      </c>
      <c r="AL144" s="31">
        <f t="shared" si="198"/>
        <v>28</v>
      </c>
      <c r="AM144" s="9" t="e">
        <f t="shared" si="190"/>
        <v>#VALUE!</v>
      </c>
      <c r="AP144" s="31">
        <f t="shared" si="199"/>
        <v>28</v>
      </c>
      <c r="AQ144" s="9" t="e">
        <f t="shared" si="191"/>
        <v>#VALUE!</v>
      </c>
      <c r="AT144" s="31">
        <f t="shared" si="200"/>
        <v>28</v>
      </c>
      <c r="AU144" s="9" t="e">
        <f t="shared" si="192"/>
        <v>#VALUE!</v>
      </c>
      <c r="AX144" s="31">
        <f t="shared" si="201"/>
        <v>28</v>
      </c>
      <c r="AY144" s="9" t="e">
        <f t="shared" si="193"/>
        <v>#VALUE!</v>
      </c>
    </row>
    <row r="145" spans="22:51" x14ac:dyDescent="0.25">
      <c r="V145" s="31">
        <f t="shared" si="194"/>
        <v>29</v>
      </c>
      <c r="W145" s="9">
        <f t="shared" si="186"/>
        <v>9500</v>
      </c>
      <c r="Z145" s="31">
        <f t="shared" si="195"/>
        <v>29</v>
      </c>
      <c r="AA145" s="9" t="e">
        <f t="shared" si="187"/>
        <v>#VALUE!</v>
      </c>
      <c r="AD145" s="31">
        <f t="shared" si="196"/>
        <v>29</v>
      </c>
      <c r="AE145" s="9" t="e">
        <f t="shared" si="188"/>
        <v>#VALUE!</v>
      </c>
      <c r="AH145" s="31">
        <f t="shared" si="197"/>
        <v>29</v>
      </c>
      <c r="AI145" s="9" t="e">
        <f t="shared" si="189"/>
        <v>#VALUE!</v>
      </c>
      <c r="AL145" s="31">
        <f t="shared" si="198"/>
        <v>29</v>
      </c>
      <c r="AM145" s="9" t="e">
        <f t="shared" si="190"/>
        <v>#VALUE!</v>
      </c>
      <c r="AP145" s="31">
        <f t="shared" si="199"/>
        <v>29</v>
      </c>
      <c r="AQ145" s="9" t="e">
        <f t="shared" si="191"/>
        <v>#VALUE!</v>
      </c>
      <c r="AT145" s="31">
        <f t="shared" si="200"/>
        <v>29</v>
      </c>
      <c r="AU145" s="9" t="e">
        <f t="shared" si="192"/>
        <v>#VALUE!</v>
      </c>
      <c r="AX145" s="31">
        <f t="shared" si="201"/>
        <v>29</v>
      </c>
      <c r="AY145" s="9" t="e">
        <f t="shared" si="193"/>
        <v>#VALUE!</v>
      </c>
    </row>
    <row r="146" spans="22:51" x14ac:dyDescent="0.25">
      <c r="V146" s="31">
        <f t="shared" si="194"/>
        <v>30</v>
      </c>
      <c r="W146" s="9">
        <f t="shared" si="186"/>
        <v>480000</v>
      </c>
      <c r="Z146" s="31">
        <f t="shared" si="195"/>
        <v>30</v>
      </c>
      <c r="AA146" s="9" t="e">
        <f t="shared" si="187"/>
        <v>#VALUE!</v>
      </c>
      <c r="AD146" s="31">
        <f t="shared" si="196"/>
        <v>30</v>
      </c>
      <c r="AE146" s="9" t="e">
        <f t="shared" si="188"/>
        <v>#VALUE!</v>
      </c>
      <c r="AH146" s="31">
        <f t="shared" si="197"/>
        <v>30</v>
      </c>
      <c r="AI146" s="9" t="e">
        <f t="shared" si="189"/>
        <v>#VALUE!</v>
      </c>
      <c r="AL146" s="31">
        <f t="shared" si="198"/>
        <v>30</v>
      </c>
      <c r="AM146" s="9" t="e">
        <f t="shared" si="190"/>
        <v>#VALUE!</v>
      </c>
      <c r="AP146" s="31">
        <f t="shared" si="199"/>
        <v>30</v>
      </c>
      <c r="AQ146" s="9" t="e">
        <f t="shared" si="191"/>
        <v>#VALUE!</v>
      </c>
      <c r="AT146" s="31">
        <f t="shared" si="200"/>
        <v>30</v>
      </c>
      <c r="AU146" s="9" t="e">
        <f t="shared" si="192"/>
        <v>#VALUE!</v>
      </c>
      <c r="AX146" s="31">
        <f t="shared" si="201"/>
        <v>30</v>
      </c>
      <c r="AY146" s="9" t="e">
        <f t="shared" si="193"/>
        <v>#VALUE!</v>
      </c>
    </row>
    <row r="147" spans="22:51" x14ac:dyDescent="0.25">
      <c r="V147" s="31">
        <f t="shared" si="194"/>
        <v>31</v>
      </c>
      <c r="W147" s="9">
        <f t="shared" si="186"/>
        <v>21000</v>
      </c>
      <c r="Z147" s="31">
        <f t="shared" si="195"/>
        <v>31</v>
      </c>
      <c r="AA147" s="9" t="e">
        <f t="shared" si="187"/>
        <v>#VALUE!</v>
      </c>
      <c r="AD147" s="31">
        <f t="shared" si="196"/>
        <v>31</v>
      </c>
      <c r="AE147" s="9" t="e">
        <f t="shared" si="188"/>
        <v>#VALUE!</v>
      </c>
      <c r="AH147" s="31">
        <f t="shared" si="197"/>
        <v>31</v>
      </c>
      <c r="AI147" s="9" t="e">
        <f t="shared" si="189"/>
        <v>#VALUE!</v>
      </c>
      <c r="AL147" s="31">
        <f t="shared" si="198"/>
        <v>31</v>
      </c>
      <c r="AM147" s="9" t="e">
        <f t="shared" si="190"/>
        <v>#VALUE!</v>
      </c>
      <c r="AP147" s="31">
        <f t="shared" si="199"/>
        <v>31</v>
      </c>
      <c r="AQ147" s="9" t="e">
        <f t="shared" si="191"/>
        <v>#VALUE!</v>
      </c>
      <c r="AT147" s="31">
        <f t="shared" si="200"/>
        <v>31</v>
      </c>
      <c r="AU147" s="9" t="e">
        <f t="shared" si="192"/>
        <v>#VALUE!</v>
      </c>
      <c r="AX147" s="31">
        <f t="shared" si="201"/>
        <v>31</v>
      </c>
      <c r="AY147" s="9" t="e">
        <f t="shared" si="193"/>
        <v>#VALUE!</v>
      </c>
    </row>
    <row r="148" spans="22:51" x14ac:dyDescent="0.25">
      <c r="V148" s="31">
        <f t="shared" si="194"/>
        <v>32</v>
      </c>
      <c r="W148" s="9">
        <f t="shared" si="186"/>
        <v>520000</v>
      </c>
      <c r="Z148" s="31">
        <f t="shared" si="195"/>
        <v>32</v>
      </c>
      <c r="AA148" s="9" t="e">
        <f t="shared" si="187"/>
        <v>#VALUE!</v>
      </c>
      <c r="AD148" s="31">
        <f t="shared" si="196"/>
        <v>32</v>
      </c>
      <c r="AE148" s="9" t="e">
        <f t="shared" si="188"/>
        <v>#VALUE!</v>
      </c>
      <c r="AH148" s="31">
        <f t="shared" si="197"/>
        <v>32</v>
      </c>
      <c r="AI148" s="9" t="e">
        <f t="shared" si="189"/>
        <v>#VALUE!</v>
      </c>
      <c r="AL148" s="31">
        <f t="shared" si="198"/>
        <v>32</v>
      </c>
      <c r="AM148" s="9" t="e">
        <f t="shared" si="190"/>
        <v>#VALUE!</v>
      </c>
      <c r="AP148" s="31">
        <f t="shared" si="199"/>
        <v>32</v>
      </c>
      <c r="AQ148" s="9" t="e">
        <f t="shared" si="191"/>
        <v>#VALUE!</v>
      </c>
      <c r="AT148" s="31">
        <f t="shared" si="200"/>
        <v>32</v>
      </c>
      <c r="AU148" s="9" t="e">
        <f t="shared" si="192"/>
        <v>#VALUE!</v>
      </c>
      <c r="AX148" s="31">
        <f t="shared" si="201"/>
        <v>32</v>
      </c>
      <c r="AY148" s="9" t="e">
        <f t="shared" si="193"/>
        <v>#VALUE!</v>
      </c>
    </row>
    <row r="149" spans="22:51" x14ac:dyDescent="0.25">
      <c r="V149" s="31">
        <f t="shared" si="194"/>
        <v>33</v>
      </c>
      <c r="W149" s="9">
        <f t="shared" si="186"/>
        <v>9400</v>
      </c>
      <c r="Z149" s="31">
        <f t="shared" si="195"/>
        <v>33</v>
      </c>
      <c r="AA149" s="9" t="e">
        <f t="shared" si="187"/>
        <v>#VALUE!</v>
      </c>
      <c r="AD149" s="31">
        <f t="shared" si="196"/>
        <v>33</v>
      </c>
      <c r="AE149" s="9" t="e">
        <f t="shared" si="188"/>
        <v>#VALUE!</v>
      </c>
      <c r="AH149" s="31">
        <f t="shared" si="197"/>
        <v>33</v>
      </c>
      <c r="AI149" s="9" t="e">
        <f t="shared" si="189"/>
        <v>#VALUE!</v>
      </c>
      <c r="AL149" s="31">
        <f t="shared" si="198"/>
        <v>33</v>
      </c>
      <c r="AM149" s="9" t="e">
        <f t="shared" si="190"/>
        <v>#VALUE!</v>
      </c>
      <c r="AP149" s="31">
        <f t="shared" si="199"/>
        <v>33</v>
      </c>
      <c r="AQ149" s="9" t="e">
        <f t="shared" si="191"/>
        <v>#VALUE!</v>
      </c>
      <c r="AT149" s="31">
        <f t="shared" si="200"/>
        <v>33</v>
      </c>
      <c r="AU149" s="9" t="e">
        <f t="shared" si="192"/>
        <v>#VALUE!</v>
      </c>
      <c r="AX149" s="31">
        <f t="shared" si="201"/>
        <v>33</v>
      </c>
      <c r="AY149" s="9" t="e">
        <f t="shared" si="193"/>
        <v>#VALUE!</v>
      </c>
    </row>
    <row r="150" spans="22:51" x14ac:dyDescent="0.25">
      <c r="V150" s="31">
        <f t="shared" si="194"/>
        <v>34</v>
      </c>
      <c r="W150" s="9">
        <f t="shared" si="186"/>
        <v>77000</v>
      </c>
      <c r="Z150" s="31">
        <f t="shared" si="195"/>
        <v>34</v>
      </c>
      <c r="AA150" s="9" t="e">
        <f t="shared" si="187"/>
        <v>#VALUE!</v>
      </c>
      <c r="AD150" s="31">
        <f t="shared" si="196"/>
        <v>34</v>
      </c>
      <c r="AE150" s="9" t="e">
        <f t="shared" si="188"/>
        <v>#VALUE!</v>
      </c>
      <c r="AH150" s="31">
        <f t="shared" si="197"/>
        <v>34</v>
      </c>
      <c r="AI150" s="9" t="e">
        <f t="shared" si="189"/>
        <v>#VALUE!</v>
      </c>
      <c r="AL150" s="31">
        <f t="shared" si="198"/>
        <v>34</v>
      </c>
      <c r="AM150" s="9" t="e">
        <f t="shared" si="190"/>
        <v>#VALUE!</v>
      </c>
      <c r="AP150" s="31">
        <f t="shared" si="199"/>
        <v>34</v>
      </c>
      <c r="AQ150" s="9" t="e">
        <f t="shared" si="191"/>
        <v>#VALUE!</v>
      </c>
      <c r="AT150" s="31">
        <f t="shared" si="200"/>
        <v>34</v>
      </c>
      <c r="AU150" s="9" t="e">
        <f t="shared" si="192"/>
        <v>#VALUE!</v>
      </c>
      <c r="AX150" s="31">
        <f t="shared" si="201"/>
        <v>34</v>
      </c>
      <c r="AY150" s="9" t="e">
        <f t="shared" si="193"/>
        <v>#VALUE!</v>
      </c>
    </row>
    <row r="151" spans="22:51" x14ac:dyDescent="0.25">
      <c r="V151" s="31">
        <f t="shared" si="194"/>
        <v>35</v>
      </c>
      <c r="W151" s="9">
        <f t="shared" si="186"/>
        <v>36000</v>
      </c>
      <c r="Z151" s="31">
        <f t="shared" si="195"/>
        <v>35</v>
      </c>
      <c r="AA151" s="9" t="e">
        <f t="shared" si="187"/>
        <v>#VALUE!</v>
      </c>
      <c r="AD151" s="31">
        <f t="shared" si="196"/>
        <v>35</v>
      </c>
      <c r="AE151" s="9" t="e">
        <f t="shared" si="188"/>
        <v>#VALUE!</v>
      </c>
      <c r="AH151" s="31">
        <f t="shared" si="197"/>
        <v>35</v>
      </c>
      <c r="AI151" s="9" t="e">
        <f t="shared" si="189"/>
        <v>#VALUE!</v>
      </c>
      <c r="AL151" s="31">
        <f t="shared" si="198"/>
        <v>35</v>
      </c>
      <c r="AM151" s="9" t="e">
        <f t="shared" si="190"/>
        <v>#VALUE!</v>
      </c>
      <c r="AP151" s="31">
        <f t="shared" si="199"/>
        <v>35</v>
      </c>
      <c r="AQ151" s="9" t="e">
        <f t="shared" si="191"/>
        <v>#VALUE!</v>
      </c>
      <c r="AT151" s="31">
        <f t="shared" si="200"/>
        <v>35</v>
      </c>
      <c r="AU151" s="9" t="e">
        <f t="shared" si="192"/>
        <v>#VALUE!</v>
      </c>
      <c r="AX151" s="31">
        <f t="shared" si="201"/>
        <v>35</v>
      </c>
      <c r="AY151" s="9" t="e">
        <f t="shared" si="193"/>
        <v>#VALUE!</v>
      </c>
    </row>
    <row r="152" spans="22:51" x14ac:dyDescent="0.25">
      <c r="V152" s="31">
        <f t="shared" si="194"/>
        <v>36</v>
      </c>
      <c r="W152" s="9">
        <f t="shared" si="186"/>
        <v>28000</v>
      </c>
      <c r="Z152" s="31">
        <f t="shared" si="195"/>
        <v>36</v>
      </c>
      <c r="AA152" s="9" t="e">
        <f t="shared" si="187"/>
        <v>#VALUE!</v>
      </c>
      <c r="AD152" s="31">
        <f t="shared" si="196"/>
        <v>36</v>
      </c>
      <c r="AE152" s="9" t="e">
        <f t="shared" si="188"/>
        <v>#VALUE!</v>
      </c>
      <c r="AH152" s="31">
        <f t="shared" si="197"/>
        <v>36</v>
      </c>
      <c r="AI152" s="9" t="e">
        <f t="shared" si="189"/>
        <v>#VALUE!</v>
      </c>
      <c r="AL152" s="31">
        <f t="shared" si="198"/>
        <v>36</v>
      </c>
      <c r="AM152" s="9" t="e">
        <f t="shared" si="190"/>
        <v>#VALUE!</v>
      </c>
      <c r="AP152" s="31">
        <f t="shared" si="199"/>
        <v>36</v>
      </c>
      <c r="AQ152" s="9" t="e">
        <f t="shared" si="191"/>
        <v>#VALUE!</v>
      </c>
      <c r="AT152" s="31">
        <f t="shared" si="200"/>
        <v>36</v>
      </c>
      <c r="AU152" s="9" t="e">
        <f t="shared" si="192"/>
        <v>#VALUE!</v>
      </c>
      <c r="AX152" s="31">
        <f t="shared" si="201"/>
        <v>36</v>
      </c>
      <c r="AY152" s="9" t="e">
        <f t="shared" si="193"/>
        <v>#VALUE!</v>
      </c>
    </row>
    <row r="153" spans="22:51" x14ac:dyDescent="0.25">
      <c r="V153" s="31">
        <f t="shared" si="194"/>
        <v>37</v>
      </c>
      <c r="W153" s="9">
        <f t="shared" si="186"/>
        <v>41000</v>
      </c>
      <c r="Z153" s="31">
        <f t="shared" si="195"/>
        <v>37</v>
      </c>
      <c r="AA153" s="9" t="e">
        <f t="shared" si="187"/>
        <v>#VALUE!</v>
      </c>
      <c r="AD153" s="31">
        <f t="shared" si="196"/>
        <v>37</v>
      </c>
      <c r="AE153" s="9" t="e">
        <f t="shared" si="188"/>
        <v>#VALUE!</v>
      </c>
      <c r="AH153" s="31">
        <f t="shared" si="197"/>
        <v>37</v>
      </c>
      <c r="AI153" s="9" t="e">
        <f t="shared" si="189"/>
        <v>#VALUE!</v>
      </c>
      <c r="AL153" s="31">
        <f t="shared" si="198"/>
        <v>37</v>
      </c>
      <c r="AM153" s="9" t="e">
        <f t="shared" si="190"/>
        <v>#VALUE!</v>
      </c>
      <c r="AP153" s="31">
        <f t="shared" si="199"/>
        <v>37</v>
      </c>
      <c r="AQ153" s="9" t="e">
        <f t="shared" si="191"/>
        <v>#VALUE!</v>
      </c>
      <c r="AT153" s="31">
        <f t="shared" si="200"/>
        <v>37</v>
      </c>
      <c r="AU153" s="9" t="e">
        <f t="shared" si="192"/>
        <v>#VALUE!</v>
      </c>
      <c r="AX153" s="31">
        <f t="shared" si="201"/>
        <v>37</v>
      </c>
      <c r="AY153" s="9" t="e">
        <f t="shared" si="193"/>
        <v>#VALUE!</v>
      </c>
    </row>
    <row r="154" spans="22:51" x14ac:dyDescent="0.25">
      <c r="V154" s="31">
        <f t="shared" si="194"/>
        <v>38</v>
      </c>
      <c r="W154" s="9">
        <f t="shared" si="186"/>
        <v>16000</v>
      </c>
      <c r="Z154" s="31">
        <f t="shared" si="195"/>
        <v>38</v>
      </c>
      <c r="AA154" s="9" t="e">
        <f t="shared" si="187"/>
        <v>#VALUE!</v>
      </c>
      <c r="AD154" s="31">
        <f t="shared" si="196"/>
        <v>38</v>
      </c>
      <c r="AE154" s="9" t="e">
        <f t="shared" si="188"/>
        <v>#VALUE!</v>
      </c>
      <c r="AH154" s="31">
        <f t="shared" si="197"/>
        <v>38</v>
      </c>
      <c r="AI154" s="9" t="e">
        <f t="shared" si="189"/>
        <v>#VALUE!</v>
      </c>
      <c r="AL154" s="31">
        <f t="shared" si="198"/>
        <v>38</v>
      </c>
      <c r="AM154" s="9" t="e">
        <f t="shared" si="190"/>
        <v>#VALUE!</v>
      </c>
      <c r="AP154" s="31">
        <f t="shared" si="199"/>
        <v>38</v>
      </c>
      <c r="AQ154" s="9" t="e">
        <f t="shared" si="191"/>
        <v>#VALUE!</v>
      </c>
      <c r="AT154" s="31">
        <f t="shared" si="200"/>
        <v>38</v>
      </c>
      <c r="AU154" s="9" t="e">
        <f t="shared" si="192"/>
        <v>#VALUE!</v>
      </c>
      <c r="AX154" s="31">
        <f t="shared" si="201"/>
        <v>38</v>
      </c>
      <c r="AY154" s="9" t="e">
        <f t="shared" si="193"/>
        <v>#VALUE!</v>
      </c>
    </row>
    <row r="155" spans="22:51" x14ac:dyDescent="0.25">
      <c r="V155" s="31">
        <f t="shared" si="194"/>
        <v>39</v>
      </c>
      <c r="W155" s="9">
        <f t="shared" si="186"/>
        <v>190000</v>
      </c>
      <c r="Z155" s="31">
        <f t="shared" si="195"/>
        <v>39</v>
      </c>
      <c r="AA155" s="9" t="e">
        <f t="shared" si="187"/>
        <v>#VALUE!</v>
      </c>
      <c r="AD155" s="31">
        <f t="shared" si="196"/>
        <v>39</v>
      </c>
      <c r="AE155" s="9" t="e">
        <f t="shared" si="188"/>
        <v>#VALUE!</v>
      </c>
      <c r="AH155" s="31">
        <f t="shared" si="197"/>
        <v>39</v>
      </c>
      <c r="AI155" s="9" t="e">
        <f t="shared" si="189"/>
        <v>#VALUE!</v>
      </c>
      <c r="AL155" s="31">
        <f t="shared" si="198"/>
        <v>39</v>
      </c>
      <c r="AM155" s="9" t="e">
        <f t="shared" si="190"/>
        <v>#VALUE!</v>
      </c>
      <c r="AP155" s="31">
        <f t="shared" si="199"/>
        <v>39</v>
      </c>
      <c r="AQ155" s="9" t="e">
        <f t="shared" si="191"/>
        <v>#VALUE!</v>
      </c>
      <c r="AT155" s="31">
        <f t="shared" si="200"/>
        <v>39</v>
      </c>
      <c r="AU155" s="9" t="e">
        <f t="shared" si="192"/>
        <v>#VALUE!</v>
      </c>
      <c r="AX155" s="31">
        <f t="shared" si="201"/>
        <v>39</v>
      </c>
      <c r="AY155" s="9" t="e">
        <f t="shared" si="193"/>
        <v>#VALUE!</v>
      </c>
    </row>
    <row r="156" spans="22:51" x14ac:dyDescent="0.25">
      <c r="V156" s="31">
        <f t="shared" si="194"/>
        <v>40</v>
      </c>
      <c r="W156" s="9">
        <f t="shared" si="186"/>
        <v>670000</v>
      </c>
      <c r="Z156" s="31">
        <f t="shared" si="195"/>
        <v>40</v>
      </c>
      <c r="AA156" s="9" t="e">
        <f t="shared" si="187"/>
        <v>#VALUE!</v>
      </c>
      <c r="AD156" s="31">
        <f t="shared" si="196"/>
        <v>40</v>
      </c>
      <c r="AE156" s="9" t="e">
        <f t="shared" si="188"/>
        <v>#VALUE!</v>
      </c>
      <c r="AH156" s="31">
        <f t="shared" si="197"/>
        <v>40</v>
      </c>
      <c r="AI156" s="9" t="e">
        <f t="shared" si="189"/>
        <v>#VALUE!</v>
      </c>
      <c r="AL156" s="31">
        <f t="shared" si="198"/>
        <v>40</v>
      </c>
      <c r="AM156" s="9" t="e">
        <f t="shared" si="190"/>
        <v>#VALUE!</v>
      </c>
      <c r="AP156" s="31">
        <f t="shared" si="199"/>
        <v>40</v>
      </c>
      <c r="AQ156" s="9" t="e">
        <f t="shared" si="191"/>
        <v>#VALUE!</v>
      </c>
      <c r="AT156" s="31">
        <f t="shared" si="200"/>
        <v>40</v>
      </c>
      <c r="AU156" s="9" t="e">
        <f t="shared" si="192"/>
        <v>#VALUE!</v>
      </c>
      <c r="AX156" s="31">
        <f t="shared" si="201"/>
        <v>40</v>
      </c>
      <c r="AY156" s="9" t="e">
        <f t="shared" si="193"/>
        <v>#VALUE!</v>
      </c>
    </row>
    <row r="157" spans="22:51" x14ac:dyDescent="0.25">
      <c r="V157" s="31">
        <f t="shared" si="194"/>
        <v>41</v>
      </c>
      <c r="W157" s="9">
        <f t="shared" si="186"/>
        <v>1000</v>
      </c>
      <c r="Z157" s="31">
        <f t="shared" si="195"/>
        <v>41</v>
      </c>
      <c r="AA157" s="9" t="e">
        <f t="shared" si="187"/>
        <v>#VALUE!</v>
      </c>
      <c r="AD157" s="31">
        <f t="shared" si="196"/>
        <v>41</v>
      </c>
      <c r="AE157" s="9" t="e">
        <f t="shared" si="188"/>
        <v>#VALUE!</v>
      </c>
      <c r="AH157" s="31">
        <f t="shared" si="197"/>
        <v>41</v>
      </c>
      <c r="AI157" s="9" t="e">
        <f t="shared" si="189"/>
        <v>#VALUE!</v>
      </c>
      <c r="AL157" s="31">
        <f t="shared" si="198"/>
        <v>41</v>
      </c>
      <c r="AM157" s="9" t="e">
        <f t="shared" si="190"/>
        <v>#VALUE!</v>
      </c>
      <c r="AP157" s="31">
        <f t="shared" si="199"/>
        <v>41</v>
      </c>
      <c r="AQ157" s="9" t="e">
        <f t="shared" si="191"/>
        <v>#VALUE!</v>
      </c>
      <c r="AT157" s="31">
        <f t="shared" si="200"/>
        <v>41</v>
      </c>
      <c r="AU157" s="9" t="e">
        <f t="shared" si="192"/>
        <v>#VALUE!</v>
      </c>
      <c r="AX157" s="31">
        <f t="shared" si="201"/>
        <v>41</v>
      </c>
      <c r="AY157" s="9" t="e">
        <f t="shared" si="193"/>
        <v>#VALUE!</v>
      </c>
    </row>
    <row r="158" spans="22:51" x14ac:dyDescent="0.25">
      <c r="V158" s="31">
        <f t="shared" si="194"/>
        <v>42</v>
      </c>
      <c r="W158" s="9">
        <f t="shared" si="186"/>
        <v>46000</v>
      </c>
      <c r="Z158" s="31">
        <f t="shared" si="195"/>
        <v>42</v>
      </c>
      <c r="AA158" s="9" t="e">
        <f t="shared" si="187"/>
        <v>#VALUE!</v>
      </c>
      <c r="AD158" s="31">
        <f t="shared" si="196"/>
        <v>42</v>
      </c>
      <c r="AE158" s="9" t="e">
        <f t="shared" si="188"/>
        <v>#VALUE!</v>
      </c>
      <c r="AH158" s="31">
        <f t="shared" si="197"/>
        <v>42</v>
      </c>
      <c r="AI158" s="9" t="e">
        <f t="shared" si="189"/>
        <v>#VALUE!</v>
      </c>
      <c r="AL158" s="31">
        <f t="shared" si="198"/>
        <v>42</v>
      </c>
      <c r="AM158" s="9" t="e">
        <f t="shared" si="190"/>
        <v>#VALUE!</v>
      </c>
      <c r="AP158" s="31">
        <f t="shared" si="199"/>
        <v>42</v>
      </c>
      <c r="AQ158" s="9" t="e">
        <f t="shared" si="191"/>
        <v>#VALUE!</v>
      </c>
      <c r="AT158" s="31">
        <f t="shared" si="200"/>
        <v>42</v>
      </c>
      <c r="AU158" s="9" t="e">
        <f t="shared" si="192"/>
        <v>#VALUE!</v>
      </c>
      <c r="AX158" s="31">
        <f t="shared" si="201"/>
        <v>42</v>
      </c>
      <c r="AY158" s="9" t="e">
        <f t="shared" si="193"/>
        <v>#VALUE!</v>
      </c>
    </row>
    <row r="159" spans="22:51" x14ac:dyDescent="0.25">
      <c r="V159" s="31">
        <f t="shared" si="194"/>
        <v>43</v>
      </c>
      <c r="W159" s="9">
        <f t="shared" si="186"/>
        <v>22000</v>
      </c>
      <c r="Z159" s="31">
        <f t="shared" si="195"/>
        <v>43</v>
      </c>
      <c r="AA159" s="9" t="e">
        <f t="shared" si="187"/>
        <v>#VALUE!</v>
      </c>
      <c r="AD159" s="31">
        <f t="shared" si="196"/>
        <v>43</v>
      </c>
      <c r="AE159" s="9" t="e">
        <f t="shared" si="188"/>
        <v>#VALUE!</v>
      </c>
      <c r="AH159" s="31">
        <f t="shared" si="197"/>
        <v>43</v>
      </c>
      <c r="AI159" s="9" t="e">
        <f t="shared" si="189"/>
        <v>#VALUE!</v>
      </c>
      <c r="AL159" s="31">
        <f t="shared" si="198"/>
        <v>43</v>
      </c>
      <c r="AM159" s="9" t="e">
        <f t="shared" si="190"/>
        <v>#VALUE!</v>
      </c>
      <c r="AP159" s="31">
        <f t="shared" si="199"/>
        <v>43</v>
      </c>
      <c r="AQ159" s="9" t="e">
        <f t="shared" si="191"/>
        <v>#VALUE!</v>
      </c>
      <c r="AT159" s="31">
        <f t="shared" si="200"/>
        <v>43</v>
      </c>
      <c r="AU159" s="9" t="e">
        <f t="shared" si="192"/>
        <v>#VALUE!</v>
      </c>
      <c r="AX159" s="31">
        <f t="shared" si="201"/>
        <v>43</v>
      </c>
      <c r="AY159" s="9" t="e">
        <f t="shared" si="193"/>
        <v>#VALUE!</v>
      </c>
    </row>
    <row r="160" spans="22:51" x14ac:dyDescent="0.25">
      <c r="V160" s="31">
        <f t="shared" si="194"/>
        <v>44</v>
      </c>
      <c r="W160" s="9">
        <f t="shared" si="186"/>
        <v>4000</v>
      </c>
      <c r="Z160" s="31">
        <f t="shared" si="195"/>
        <v>44</v>
      </c>
      <c r="AA160" s="9" t="e">
        <f t="shared" si="187"/>
        <v>#VALUE!</v>
      </c>
      <c r="AD160" s="31">
        <f t="shared" si="196"/>
        <v>44</v>
      </c>
      <c r="AE160" s="9" t="e">
        <f t="shared" si="188"/>
        <v>#VALUE!</v>
      </c>
      <c r="AH160" s="31">
        <f t="shared" si="197"/>
        <v>44</v>
      </c>
      <c r="AI160" s="9" t="e">
        <f t="shared" si="189"/>
        <v>#VALUE!</v>
      </c>
      <c r="AL160" s="31">
        <f t="shared" si="198"/>
        <v>44</v>
      </c>
      <c r="AM160" s="9" t="e">
        <f t="shared" si="190"/>
        <v>#VALUE!</v>
      </c>
      <c r="AP160" s="31">
        <f t="shared" si="199"/>
        <v>44</v>
      </c>
      <c r="AQ160" s="9" t="e">
        <f t="shared" si="191"/>
        <v>#VALUE!</v>
      </c>
      <c r="AT160" s="31">
        <f t="shared" si="200"/>
        <v>44</v>
      </c>
      <c r="AU160" s="9" t="e">
        <f t="shared" si="192"/>
        <v>#VALUE!</v>
      </c>
      <c r="AX160" s="31">
        <f t="shared" si="201"/>
        <v>44</v>
      </c>
      <c r="AY160" s="9" t="e">
        <f t="shared" si="193"/>
        <v>#VALUE!</v>
      </c>
    </row>
    <row r="161" spans="22:51" x14ac:dyDescent="0.25">
      <c r="V161" s="31">
        <f t="shared" si="194"/>
        <v>45</v>
      </c>
      <c r="W161" s="9">
        <f t="shared" si="186"/>
        <v>310000</v>
      </c>
      <c r="Z161" s="31">
        <f t="shared" si="195"/>
        <v>45</v>
      </c>
      <c r="AA161" s="9" t="e">
        <f t="shared" si="187"/>
        <v>#VALUE!</v>
      </c>
      <c r="AD161" s="31">
        <f t="shared" si="196"/>
        <v>45</v>
      </c>
      <c r="AE161" s="9" t="e">
        <f t="shared" si="188"/>
        <v>#VALUE!</v>
      </c>
      <c r="AH161" s="31">
        <f t="shared" si="197"/>
        <v>45</v>
      </c>
      <c r="AI161" s="9" t="e">
        <f t="shared" si="189"/>
        <v>#VALUE!</v>
      </c>
      <c r="AL161" s="31">
        <f t="shared" si="198"/>
        <v>45</v>
      </c>
      <c r="AM161" s="9" t="e">
        <f t="shared" si="190"/>
        <v>#VALUE!</v>
      </c>
      <c r="AP161" s="31">
        <f t="shared" si="199"/>
        <v>45</v>
      </c>
      <c r="AQ161" s="9" t="e">
        <f t="shared" si="191"/>
        <v>#VALUE!</v>
      </c>
      <c r="AT161" s="31">
        <f t="shared" si="200"/>
        <v>45</v>
      </c>
      <c r="AU161" s="9" t="e">
        <f t="shared" si="192"/>
        <v>#VALUE!</v>
      </c>
      <c r="AX161" s="31">
        <f t="shared" si="201"/>
        <v>45</v>
      </c>
      <c r="AY161" s="9" t="e">
        <f t="shared" si="193"/>
        <v>#VALUE!</v>
      </c>
    </row>
    <row r="162" spans="22:51" x14ac:dyDescent="0.25">
      <c r="V162" s="31">
        <f t="shared" si="194"/>
        <v>46</v>
      </c>
      <c r="W162" s="9">
        <f t="shared" si="186"/>
        <v>36000</v>
      </c>
      <c r="Z162" s="31">
        <f t="shared" si="195"/>
        <v>46</v>
      </c>
      <c r="AA162" s="9" t="e">
        <f t="shared" si="187"/>
        <v>#VALUE!</v>
      </c>
      <c r="AD162" s="31">
        <f t="shared" si="196"/>
        <v>46</v>
      </c>
      <c r="AE162" s="9" t="e">
        <f t="shared" si="188"/>
        <v>#VALUE!</v>
      </c>
      <c r="AH162" s="31">
        <f t="shared" si="197"/>
        <v>46</v>
      </c>
      <c r="AI162" s="9" t="e">
        <f t="shared" si="189"/>
        <v>#VALUE!</v>
      </c>
      <c r="AL162" s="31">
        <f t="shared" si="198"/>
        <v>46</v>
      </c>
      <c r="AM162" s="9" t="e">
        <f t="shared" si="190"/>
        <v>#VALUE!</v>
      </c>
      <c r="AP162" s="31">
        <f t="shared" si="199"/>
        <v>46</v>
      </c>
      <c r="AQ162" s="9" t="e">
        <f t="shared" si="191"/>
        <v>#VALUE!</v>
      </c>
      <c r="AT162" s="31">
        <f t="shared" si="200"/>
        <v>46</v>
      </c>
      <c r="AU162" s="9" t="e">
        <f t="shared" si="192"/>
        <v>#VALUE!</v>
      </c>
      <c r="AX162" s="31">
        <f t="shared" si="201"/>
        <v>46</v>
      </c>
      <c r="AY162" s="9" t="e">
        <f t="shared" si="193"/>
        <v>#VALUE!</v>
      </c>
    </row>
    <row r="163" spans="22:51" x14ac:dyDescent="0.25">
      <c r="V163" s="31">
        <f t="shared" si="194"/>
        <v>47</v>
      </c>
      <c r="W163" s="9">
        <f t="shared" si="186"/>
        <v>99000</v>
      </c>
      <c r="Z163" s="31">
        <f t="shared" si="195"/>
        <v>47</v>
      </c>
      <c r="AA163" s="9" t="e">
        <f t="shared" si="187"/>
        <v>#VALUE!</v>
      </c>
      <c r="AD163" s="31">
        <f t="shared" si="196"/>
        <v>47</v>
      </c>
      <c r="AE163" s="9" t="e">
        <f t="shared" si="188"/>
        <v>#VALUE!</v>
      </c>
      <c r="AH163" s="31">
        <f t="shared" si="197"/>
        <v>47</v>
      </c>
      <c r="AI163" s="9" t="e">
        <f t="shared" si="189"/>
        <v>#VALUE!</v>
      </c>
      <c r="AL163" s="31">
        <f t="shared" si="198"/>
        <v>47</v>
      </c>
      <c r="AM163" s="9" t="e">
        <f t="shared" si="190"/>
        <v>#VALUE!</v>
      </c>
      <c r="AP163" s="31">
        <f t="shared" si="199"/>
        <v>47</v>
      </c>
      <c r="AQ163" s="9" t="e">
        <f t="shared" si="191"/>
        <v>#VALUE!</v>
      </c>
      <c r="AT163" s="31">
        <f t="shared" si="200"/>
        <v>47</v>
      </c>
      <c r="AU163" s="9" t="e">
        <f t="shared" si="192"/>
        <v>#VALUE!</v>
      </c>
      <c r="AX163" s="31">
        <f t="shared" si="201"/>
        <v>47</v>
      </c>
      <c r="AY163" s="9" t="e">
        <f t="shared" si="193"/>
        <v>#VALUE!</v>
      </c>
    </row>
    <row r="164" spans="22:51" x14ac:dyDescent="0.25">
      <c r="V164" s="31">
        <f t="shared" si="194"/>
        <v>48</v>
      </c>
      <c r="W164" s="9">
        <f t="shared" si="186"/>
        <v>37000</v>
      </c>
      <c r="Z164" s="31">
        <f t="shared" si="195"/>
        <v>48</v>
      </c>
      <c r="AA164" s="9" t="e">
        <f t="shared" si="187"/>
        <v>#VALUE!</v>
      </c>
      <c r="AD164" s="31">
        <f t="shared" si="196"/>
        <v>48</v>
      </c>
      <c r="AE164" s="9" t="e">
        <f t="shared" si="188"/>
        <v>#VALUE!</v>
      </c>
      <c r="AH164" s="31">
        <f t="shared" si="197"/>
        <v>48</v>
      </c>
      <c r="AI164" s="9" t="e">
        <f t="shared" si="189"/>
        <v>#VALUE!</v>
      </c>
      <c r="AL164" s="31">
        <f t="shared" si="198"/>
        <v>48</v>
      </c>
      <c r="AM164" s="9" t="e">
        <f t="shared" si="190"/>
        <v>#VALUE!</v>
      </c>
      <c r="AP164" s="31">
        <f t="shared" si="199"/>
        <v>48</v>
      </c>
      <c r="AQ164" s="9" t="e">
        <f t="shared" si="191"/>
        <v>#VALUE!</v>
      </c>
      <c r="AT164" s="31">
        <f t="shared" si="200"/>
        <v>48</v>
      </c>
      <c r="AU164" s="9" t="e">
        <f t="shared" si="192"/>
        <v>#VALUE!</v>
      </c>
      <c r="AX164" s="31">
        <f t="shared" si="201"/>
        <v>48</v>
      </c>
      <c r="AY164" s="9" t="e">
        <f t="shared" si="193"/>
        <v>#VALUE!</v>
      </c>
    </row>
    <row r="165" spans="22:51" x14ac:dyDescent="0.25">
      <c r="V165" s="31">
        <f t="shared" si="194"/>
        <v>49</v>
      </c>
      <c r="W165" s="9">
        <f t="shared" si="186"/>
        <v>7500</v>
      </c>
      <c r="Z165" s="31">
        <f t="shared" si="195"/>
        <v>49</v>
      </c>
      <c r="AA165" s="9" t="e">
        <f t="shared" si="187"/>
        <v>#VALUE!</v>
      </c>
      <c r="AD165" s="31">
        <f t="shared" si="196"/>
        <v>49</v>
      </c>
      <c r="AE165" s="9" t="e">
        <f t="shared" si="188"/>
        <v>#VALUE!</v>
      </c>
      <c r="AH165" s="31">
        <f t="shared" si="197"/>
        <v>49</v>
      </c>
      <c r="AI165" s="9" t="e">
        <f t="shared" si="189"/>
        <v>#VALUE!</v>
      </c>
      <c r="AL165" s="31">
        <f t="shared" si="198"/>
        <v>49</v>
      </c>
      <c r="AM165" s="9" t="e">
        <f t="shared" si="190"/>
        <v>#VALUE!</v>
      </c>
      <c r="AP165" s="31">
        <f t="shared" si="199"/>
        <v>49</v>
      </c>
      <c r="AQ165" s="9" t="e">
        <f t="shared" si="191"/>
        <v>#VALUE!</v>
      </c>
      <c r="AT165" s="31">
        <f t="shared" si="200"/>
        <v>49</v>
      </c>
      <c r="AU165" s="9" t="e">
        <f t="shared" si="192"/>
        <v>#VALUE!</v>
      </c>
      <c r="AX165" s="31">
        <f t="shared" si="201"/>
        <v>49</v>
      </c>
      <c r="AY165" s="9" t="e">
        <f t="shared" si="193"/>
        <v>#VALUE!</v>
      </c>
    </row>
    <row r="166" spans="22:51" x14ac:dyDescent="0.25">
      <c r="V166" s="31">
        <f t="shared" si="194"/>
        <v>50</v>
      </c>
      <c r="W166" s="9">
        <f t="shared" si="186"/>
        <v>150000</v>
      </c>
      <c r="Z166" s="31">
        <f t="shared" si="195"/>
        <v>50</v>
      </c>
      <c r="AA166" s="9" t="e">
        <f t="shared" si="187"/>
        <v>#VALUE!</v>
      </c>
      <c r="AD166" s="31">
        <f t="shared" si="196"/>
        <v>50</v>
      </c>
      <c r="AE166" s="9" t="e">
        <f t="shared" si="188"/>
        <v>#VALUE!</v>
      </c>
      <c r="AH166" s="31">
        <f t="shared" si="197"/>
        <v>50</v>
      </c>
      <c r="AI166" s="9" t="e">
        <f t="shared" si="189"/>
        <v>#VALUE!</v>
      </c>
      <c r="AL166" s="31">
        <f t="shared" si="198"/>
        <v>50</v>
      </c>
      <c r="AM166" s="9" t="e">
        <f t="shared" si="190"/>
        <v>#VALUE!</v>
      </c>
      <c r="AP166" s="31">
        <f t="shared" si="199"/>
        <v>50</v>
      </c>
      <c r="AQ166" s="9" t="e">
        <f t="shared" si="191"/>
        <v>#VALUE!</v>
      </c>
      <c r="AT166" s="31">
        <f t="shared" si="200"/>
        <v>50</v>
      </c>
      <c r="AU166" s="9" t="e">
        <f t="shared" si="192"/>
        <v>#VALUE!</v>
      </c>
      <c r="AX166" s="31">
        <f t="shared" si="201"/>
        <v>50</v>
      </c>
      <c r="AY166" s="9" t="e">
        <f t="shared" si="193"/>
        <v>#VALUE!</v>
      </c>
    </row>
    <row r="167" spans="22:51" x14ac:dyDescent="0.25">
      <c r="V167" s="31">
        <f t="shared" si="194"/>
        <v>51</v>
      </c>
      <c r="W167" s="9">
        <f t="shared" si="186"/>
        <v>24000</v>
      </c>
      <c r="Z167" s="31">
        <f t="shared" si="195"/>
        <v>51</v>
      </c>
      <c r="AA167" s="9" t="e">
        <f t="shared" si="187"/>
        <v>#VALUE!</v>
      </c>
      <c r="AD167" s="31">
        <f t="shared" si="196"/>
        <v>51</v>
      </c>
      <c r="AE167" s="9" t="e">
        <f t="shared" si="188"/>
        <v>#VALUE!</v>
      </c>
      <c r="AH167" s="31">
        <f t="shared" si="197"/>
        <v>51</v>
      </c>
      <c r="AI167" s="9" t="e">
        <f t="shared" si="189"/>
        <v>#VALUE!</v>
      </c>
      <c r="AL167" s="31">
        <f t="shared" si="198"/>
        <v>51</v>
      </c>
      <c r="AM167" s="9" t="e">
        <f t="shared" si="190"/>
        <v>#VALUE!</v>
      </c>
      <c r="AP167" s="31">
        <f t="shared" si="199"/>
        <v>51</v>
      </c>
      <c r="AQ167" s="9" t="e">
        <f t="shared" si="191"/>
        <v>#VALUE!</v>
      </c>
      <c r="AT167" s="31">
        <f t="shared" si="200"/>
        <v>51</v>
      </c>
      <c r="AU167" s="9" t="e">
        <f t="shared" si="192"/>
        <v>#VALUE!</v>
      </c>
      <c r="AX167" s="31">
        <f t="shared" si="201"/>
        <v>51</v>
      </c>
      <c r="AY167" s="9" t="e">
        <f t="shared" si="193"/>
        <v>#VALUE!</v>
      </c>
    </row>
    <row r="168" spans="22:51" x14ac:dyDescent="0.25">
      <c r="V168" s="31">
        <f t="shared" si="194"/>
        <v>52</v>
      </c>
      <c r="W168" s="9" t="str">
        <f t="shared" si="186"/>
        <v/>
      </c>
      <c r="Z168" s="31">
        <f t="shared" si="195"/>
        <v>52</v>
      </c>
      <c r="AA168" s="9" t="e">
        <f t="shared" si="187"/>
        <v>#VALUE!</v>
      </c>
      <c r="AD168" s="31">
        <f t="shared" si="196"/>
        <v>52</v>
      </c>
      <c r="AE168" s="9" t="e">
        <f t="shared" si="188"/>
        <v>#VALUE!</v>
      </c>
      <c r="AH168" s="31">
        <f t="shared" si="197"/>
        <v>52</v>
      </c>
      <c r="AI168" s="9" t="e">
        <f t="shared" si="189"/>
        <v>#VALUE!</v>
      </c>
      <c r="AL168" s="31">
        <f t="shared" si="198"/>
        <v>52</v>
      </c>
      <c r="AM168" s="9" t="e">
        <f t="shared" si="190"/>
        <v>#VALUE!</v>
      </c>
      <c r="AP168" s="31">
        <f t="shared" si="199"/>
        <v>52</v>
      </c>
      <c r="AQ168" s="9" t="e">
        <f t="shared" si="191"/>
        <v>#VALUE!</v>
      </c>
      <c r="AT168" s="31">
        <f t="shared" si="200"/>
        <v>52</v>
      </c>
      <c r="AU168" s="9" t="e">
        <f t="shared" si="192"/>
        <v>#VALUE!</v>
      </c>
      <c r="AX168" s="31">
        <f t="shared" si="201"/>
        <v>52</v>
      </c>
      <c r="AY168" s="9" t="e">
        <f t="shared" si="193"/>
        <v>#VALUE!</v>
      </c>
    </row>
    <row r="169" spans="22:51" x14ac:dyDescent="0.25">
      <c r="V169" s="31">
        <f t="shared" si="194"/>
        <v>53</v>
      </c>
      <c r="W169" s="9" t="str">
        <f t="shared" si="186"/>
        <v/>
      </c>
      <c r="Z169" s="31">
        <f t="shared" si="195"/>
        <v>53</v>
      </c>
      <c r="AA169" s="9" t="e">
        <f t="shared" si="187"/>
        <v>#VALUE!</v>
      </c>
      <c r="AD169" s="31">
        <f t="shared" si="196"/>
        <v>53</v>
      </c>
      <c r="AE169" s="9" t="e">
        <f t="shared" si="188"/>
        <v>#VALUE!</v>
      </c>
      <c r="AH169" s="31">
        <f t="shared" si="197"/>
        <v>53</v>
      </c>
      <c r="AI169" s="9" t="e">
        <f t="shared" si="189"/>
        <v>#VALUE!</v>
      </c>
      <c r="AL169" s="31">
        <f t="shared" si="198"/>
        <v>53</v>
      </c>
      <c r="AM169" s="9" t="e">
        <f t="shared" si="190"/>
        <v>#VALUE!</v>
      </c>
      <c r="AP169" s="31">
        <f t="shared" si="199"/>
        <v>53</v>
      </c>
      <c r="AQ169" s="9" t="e">
        <f t="shared" si="191"/>
        <v>#VALUE!</v>
      </c>
      <c r="AT169" s="31">
        <f t="shared" si="200"/>
        <v>53</v>
      </c>
      <c r="AU169" s="9" t="e">
        <f t="shared" si="192"/>
        <v>#VALUE!</v>
      </c>
      <c r="AX169" s="31">
        <f t="shared" si="201"/>
        <v>53</v>
      </c>
      <c r="AY169" s="9" t="e">
        <f t="shared" si="193"/>
        <v>#VALUE!</v>
      </c>
    </row>
    <row r="170" spans="22:51" x14ac:dyDescent="0.25">
      <c r="V170" s="31">
        <f t="shared" si="194"/>
        <v>54</v>
      </c>
      <c r="W170" s="9">
        <f t="shared" si="186"/>
        <v>51000</v>
      </c>
      <c r="Z170" s="31">
        <f t="shared" si="195"/>
        <v>54</v>
      </c>
      <c r="AA170" s="9" t="e">
        <f t="shared" si="187"/>
        <v>#VALUE!</v>
      </c>
      <c r="AD170" s="31">
        <f t="shared" si="196"/>
        <v>54</v>
      </c>
      <c r="AE170" s="9" t="e">
        <f t="shared" si="188"/>
        <v>#VALUE!</v>
      </c>
      <c r="AH170" s="31">
        <f t="shared" si="197"/>
        <v>54</v>
      </c>
      <c r="AI170" s="9" t="e">
        <f t="shared" si="189"/>
        <v>#VALUE!</v>
      </c>
      <c r="AL170" s="31">
        <f t="shared" si="198"/>
        <v>54</v>
      </c>
      <c r="AM170" s="9" t="e">
        <f t="shared" si="190"/>
        <v>#VALUE!</v>
      </c>
      <c r="AP170" s="31">
        <f t="shared" si="199"/>
        <v>54</v>
      </c>
      <c r="AQ170" s="9" t="e">
        <f t="shared" si="191"/>
        <v>#VALUE!</v>
      </c>
      <c r="AT170" s="31">
        <f t="shared" si="200"/>
        <v>54</v>
      </c>
      <c r="AU170" s="9" t="e">
        <f t="shared" si="192"/>
        <v>#VALUE!</v>
      </c>
      <c r="AX170" s="31">
        <f t="shared" si="201"/>
        <v>54</v>
      </c>
      <c r="AY170" s="9" t="e">
        <f t="shared" si="193"/>
        <v>#VALUE!</v>
      </c>
    </row>
    <row r="171" spans="22:51" x14ac:dyDescent="0.25">
      <c r="V171" s="31">
        <f t="shared" si="194"/>
        <v>55</v>
      </c>
      <c r="W171" s="9">
        <f t="shared" si="186"/>
        <v>29000</v>
      </c>
      <c r="Z171" s="31">
        <f t="shared" si="195"/>
        <v>55</v>
      </c>
      <c r="AA171" s="9" t="e">
        <f t="shared" si="187"/>
        <v>#VALUE!</v>
      </c>
      <c r="AD171" s="31">
        <f t="shared" si="196"/>
        <v>55</v>
      </c>
      <c r="AE171" s="9" t="e">
        <f t="shared" si="188"/>
        <v>#VALUE!</v>
      </c>
      <c r="AH171" s="31">
        <f t="shared" si="197"/>
        <v>55</v>
      </c>
      <c r="AI171" s="9" t="e">
        <f t="shared" si="189"/>
        <v>#VALUE!</v>
      </c>
      <c r="AL171" s="31">
        <f t="shared" si="198"/>
        <v>55</v>
      </c>
      <c r="AM171" s="9" t="e">
        <f t="shared" si="190"/>
        <v>#VALUE!</v>
      </c>
      <c r="AP171" s="31">
        <f t="shared" si="199"/>
        <v>55</v>
      </c>
      <c r="AQ171" s="9" t="e">
        <f t="shared" si="191"/>
        <v>#VALUE!</v>
      </c>
      <c r="AT171" s="31">
        <f t="shared" si="200"/>
        <v>55</v>
      </c>
      <c r="AU171" s="9" t="e">
        <f t="shared" si="192"/>
        <v>#VALUE!</v>
      </c>
      <c r="AX171" s="31">
        <f t="shared" si="201"/>
        <v>55</v>
      </c>
      <c r="AY171" s="9" t="e">
        <f t="shared" si="193"/>
        <v>#VALUE!</v>
      </c>
    </row>
    <row r="172" spans="22:51" x14ac:dyDescent="0.25">
      <c r="V172" s="31">
        <f t="shared" si="194"/>
        <v>56</v>
      </c>
      <c r="W172" s="9">
        <f t="shared" si="186"/>
        <v>16000</v>
      </c>
      <c r="Z172" s="31">
        <f t="shared" si="195"/>
        <v>56</v>
      </c>
      <c r="AA172" s="9" t="e">
        <f t="shared" si="187"/>
        <v>#VALUE!</v>
      </c>
      <c r="AD172" s="31">
        <f t="shared" si="196"/>
        <v>56</v>
      </c>
      <c r="AE172" s="9" t="e">
        <f t="shared" si="188"/>
        <v>#VALUE!</v>
      </c>
      <c r="AH172" s="31">
        <f t="shared" si="197"/>
        <v>56</v>
      </c>
      <c r="AI172" s="9" t="e">
        <f t="shared" si="189"/>
        <v>#VALUE!</v>
      </c>
      <c r="AL172" s="31">
        <f t="shared" si="198"/>
        <v>56</v>
      </c>
      <c r="AM172" s="9" t="e">
        <f t="shared" si="190"/>
        <v>#VALUE!</v>
      </c>
      <c r="AP172" s="31">
        <f t="shared" si="199"/>
        <v>56</v>
      </c>
      <c r="AQ172" s="9" t="e">
        <f t="shared" si="191"/>
        <v>#VALUE!</v>
      </c>
      <c r="AT172" s="31">
        <f t="shared" si="200"/>
        <v>56</v>
      </c>
      <c r="AU172" s="9" t="e">
        <f t="shared" si="192"/>
        <v>#VALUE!</v>
      </c>
      <c r="AX172" s="31">
        <f t="shared" si="201"/>
        <v>56</v>
      </c>
      <c r="AY172" s="9" t="e">
        <f t="shared" si="193"/>
        <v>#VALUE!</v>
      </c>
    </row>
    <row r="173" spans="22:51" x14ac:dyDescent="0.25">
      <c r="V173" s="31">
        <f t="shared" si="194"/>
        <v>57</v>
      </c>
      <c r="W173" s="9">
        <f t="shared" si="186"/>
        <v>1400000</v>
      </c>
      <c r="Z173" s="31">
        <f t="shared" si="195"/>
        <v>57</v>
      </c>
      <c r="AA173" s="9" t="e">
        <f t="shared" si="187"/>
        <v>#VALUE!</v>
      </c>
      <c r="AD173" s="31">
        <f t="shared" si="196"/>
        <v>57</v>
      </c>
      <c r="AE173" s="9" t="e">
        <f t="shared" si="188"/>
        <v>#VALUE!</v>
      </c>
      <c r="AH173" s="31">
        <f t="shared" si="197"/>
        <v>57</v>
      </c>
      <c r="AI173" s="9" t="e">
        <f t="shared" si="189"/>
        <v>#VALUE!</v>
      </c>
      <c r="AL173" s="31">
        <f t="shared" si="198"/>
        <v>57</v>
      </c>
      <c r="AM173" s="9" t="e">
        <f t="shared" si="190"/>
        <v>#VALUE!</v>
      </c>
      <c r="AP173" s="31">
        <f t="shared" si="199"/>
        <v>57</v>
      </c>
      <c r="AQ173" s="9" t="e">
        <f t="shared" si="191"/>
        <v>#VALUE!</v>
      </c>
      <c r="AT173" s="31">
        <f t="shared" si="200"/>
        <v>57</v>
      </c>
      <c r="AU173" s="9" t="e">
        <f t="shared" si="192"/>
        <v>#VALUE!</v>
      </c>
      <c r="AX173" s="31">
        <f t="shared" si="201"/>
        <v>57</v>
      </c>
      <c r="AY173" s="9" t="e">
        <f t="shared" si="193"/>
        <v>#VALUE!</v>
      </c>
    </row>
    <row r="174" spans="22:51" x14ac:dyDescent="0.25">
      <c r="V174" s="31">
        <f t="shared" si="194"/>
        <v>58</v>
      </c>
      <c r="W174" s="9">
        <f t="shared" si="186"/>
        <v>5400</v>
      </c>
      <c r="Z174" s="31">
        <f t="shared" si="195"/>
        <v>58</v>
      </c>
      <c r="AA174" s="9" t="e">
        <f t="shared" si="187"/>
        <v>#VALUE!</v>
      </c>
      <c r="AD174" s="31">
        <f t="shared" si="196"/>
        <v>58</v>
      </c>
      <c r="AE174" s="9" t="e">
        <f t="shared" si="188"/>
        <v>#VALUE!</v>
      </c>
      <c r="AH174" s="31">
        <f t="shared" si="197"/>
        <v>58</v>
      </c>
      <c r="AI174" s="9" t="e">
        <f t="shared" si="189"/>
        <v>#VALUE!</v>
      </c>
      <c r="AL174" s="31">
        <f t="shared" si="198"/>
        <v>58</v>
      </c>
      <c r="AM174" s="9" t="e">
        <f t="shared" si="190"/>
        <v>#VALUE!</v>
      </c>
      <c r="AP174" s="31">
        <f t="shared" si="199"/>
        <v>58</v>
      </c>
      <c r="AQ174" s="9" t="e">
        <f t="shared" si="191"/>
        <v>#VALUE!</v>
      </c>
      <c r="AT174" s="31">
        <f t="shared" si="200"/>
        <v>58</v>
      </c>
      <c r="AU174" s="9" t="e">
        <f t="shared" si="192"/>
        <v>#VALUE!</v>
      </c>
      <c r="AX174" s="31">
        <f t="shared" si="201"/>
        <v>58</v>
      </c>
      <c r="AY174" s="9" t="e">
        <f t="shared" si="193"/>
        <v>#VALUE!</v>
      </c>
    </row>
    <row r="175" spans="22:51" x14ac:dyDescent="0.25">
      <c r="V175" s="31">
        <f t="shared" si="194"/>
        <v>59</v>
      </c>
      <c r="W175" s="9">
        <f t="shared" si="186"/>
        <v>10000</v>
      </c>
      <c r="Z175" s="31">
        <f t="shared" si="195"/>
        <v>59</v>
      </c>
      <c r="AA175" s="9" t="e">
        <f t="shared" si="187"/>
        <v>#VALUE!</v>
      </c>
      <c r="AD175" s="31">
        <f t="shared" si="196"/>
        <v>59</v>
      </c>
      <c r="AE175" s="9" t="e">
        <f t="shared" si="188"/>
        <v>#VALUE!</v>
      </c>
      <c r="AH175" s="31">
        <f t="shared" si="197"/>
        <v>59</v>
      </c>
      <c r="AI175" s="9" t="e">
        <f t="shared" si="189"/>
        <v>#VALUE!</v>
      </c>
      <c r="AL175" s="31">
        <f t="shared" si="198"/>
        <v>59</v>
      </c>
      <c r="AM175" s="9" t="e">
        <f t="shared" si="190"/>
        <v>#VALUE!</v>
      </c>
      <c r="AP175" s="31">
        <f t="shared" si="199"/>
        <v>59</v>
      </c>
      <c r="AQ175" s="9" t="e">
        <f t="shared" si="191"/>
        <v>#VALUE!</v>
      </c>
      <c r="AT175" s="31">
        <f t="shared" si="200"/>
        <v>59</v>
      </c>
      <c r="AU175" s="9" t="e">
        <f t="shared" si="192"/>
        <v>#VALUE!</v>
      </c>
      <c r="AX175" s="31">
        <f t="shared" si="201"/>
        <v>59</v>
      </c>
      <c r="AY175" s="9" t="e">
        <f t="shared" si="193"/>
        <v>#VALUE!</v>
      </c>
    </row>
    <row r="176" spans="22:51" x14ac:dyDescent="0.25">
      <c r="V176" s="31">
        <f t="shared" si="194"/>
        <v>60</v>
      </c>
      <c r="W176" s="9">
        <f t="shared" si="186"/>
        <v>4300</v>
      </c>
      <c r="Z176" s="31">
        <f t="shared" si="195"/>
        <v>60</v>
      </c>
      <c r="AA176" s="9" t="e">
        <f t="shared" si="187"/>
        <v>#VALUE!</v>
      </c>
      <c r="AD176" s="31">
        <f t="shared" si="196"/>
        <v>60</v>
      </c>
      <c r="AE176" s="9" t="e">
        <f t="shared" si="188"/>
        <v>#VALUE!</v>
      </c>
      <c r="AH176" s="31">
        <f t="shared" si="197"/>
        <v>60</v>
      </c>
      <c r="AI176" s="9" t="e">
        <f t="shared" si="189"/>
        <v>#VALUE!</v>
      </c>
      <c r="AL176" s="31">
        <f t="shared" si="198"/>
        <v>60</v>
      </c>
      <c r="AM176" s="9" t="e">
        <f t="shared" si="190"/>
        <v>#VALUE!</v>
      </c>
      <c r="AP176" s="31">
        <f t="shared" si="199"/>
        <v>60</v>
      </c>
      <c r="AQ176" s="9" t="e">
        <f t="shared" si="191"/>
        <v>#VALUE!</v>
      </c>
      <c r="AT176" s="31">
        <f t="shared" si="200"/>
        <v>60</v>
      </c>
      <c r="AU176" s="9" t="e">
        <f t="shared" si="192"/>
        <v>#VALUE!</v>
      </c>
      <c r="AX176" s="31">
        <f t="shared" si="201"/>
        <v>60</v>
      </c>
      <c r="AY176" s="9" t="e">
        <f t="shared" si="193"/>
        <v>#VALUE!</v>
      </c>
    </row>
    <row r="177" spans="22:51" x14ac:dyDescent="0.25">
      <c r="V177" s="31">
        <f t="shared" si="194"/>
        <v>61</v>
      </c>
      <c r="W177" s="9">
        <f t="shared" si="186"/>
        <v>1700</v>
      </c>
      <c r="Z177" s="31">
        <f t="shared" si="195"/>
        <v>61</v>
      </c>
      <c r="AA177" s="9" t="e">
        <f t="shared" si="187"/>
        <v>#VALUE!</v>
      </c>
      <c r="AD177" s="31">
        <f t="shared" si="196"/>
        <v>61</v>
      </c>
      <c r="AE177" s="9" t="e">
        <f t="shared" si="188"/>
        <v>#VALUE!</v>
      </c>
      <c r="AH177" s="31">
        <f t="shared" si="197"/>
        <v>61</v>
      </c>
      <c r="AI177" s="9" t="e">
        <f t="shared" si="189"/>
        <v>#VALUE!</v>
      </c>
      <c r="AL177" s="31">
        <f t="shared" si="198"/>
        <v>61</v>
      </c>
      <c r="AM177" s="9" t="e">
        <f t="shared" si="190"/>
        <v>#VALUE!</v>
      </c>
      <c r="AP177" s="31">
        <f t="shared" si="199"/>
        <v>61</v>
      </c>
      <c r="AQ177" s="9" t="e">
        <f t="shared" si="191"/>
        <v>#VALUE!</v>
      </c>
      <c r="AT177" s="31">
        <f t="shared" si="200"/>
        <v>61</v>
      </c>
      <c r="AU177" s="9" t="e">
        <f t="shared" si="192"/>
        <v>#VALUE!</v>
      </c>
      <c r="AX177" s="31">
        <f t="shared" si="201"/>
        <v>61</v>
      </c>
      <c r="AY177" s="9" t="e">
        <f t="shared" si="193"/>
        <v>#VALUE!</v>
      </c>
    </row>
    <row r="178" spans="22:51" x14ac:dyDescent="0.25">
      <c r="V178" s="31">
        <f t="shared" si="194"/>
        <v>62</v>
      </c>
      <c r="W178" s="9">
        <f t="shared" si="186"/>
        <v>320000</v>
      </c>
      <c r="Z178" s="31">
        <f t="shared" si="195"/>
        <v>62</v>
      </c>
      <c r="AA178" s="9" t="e">
        <f t="shared" si="187"/>
        <v>#VALUE!</v>
      </c>
      <c r="AD178" s="31">
        <f t="shared" si="196"/>
        <v>62</v>
      </c>
      <c r="AE178" s="9" t="e">
        <f t="shared" si="188"/>
        <v>#VALUE!</v>
      </c>
      <c r="AH178" s="31">
        <f t="shared" si="197"/>
        <v>62</v>
      </c>
      <c r="AI178" s="9" t="e">
        <f t="shared" si="189"/>
        <v>#VALUE!</v>
      </c>
      <c r="AL178" s="31">
        <f t="shared" si="198"/>
        <v>62</v>
      </c>
      <c r="AM178" s="9" t="e">
        <f t="shared" si="190"/>
        <v>#VALUE!</v>
      </c>
      <c r="AP178" s="31">
        <f t="shared" si="199"/>
        <v>62</v>
      </c>
      <c r="AQ178" s="9" t="e">
        <f t="shared" si="191"/>
        <v>#VALUE!</v>
      </c>
      <c r="AT178" s="31">
        <f t="shared" si="200"/>
        <v>62</v>
      </c>
      <c r="AU178" s="9" t="e">
        <f t="shared" si="192"/>
        <v>#VALUE!</v>
      </c>
      <c r="AX178" s="31">
        <f t="shared" si="201"/>
        <v>62</v>
      </c>
      <c r="AY178" s="9" t="e">
        <f t="shared" si="193"/>
        <v>#VALUE!</v>
      </c>
    </row>
    <row r="179" spans="22:51" x14ac:dyDescent="0.25">
      <c r="V179" s="31">
        <f t="shared" si="194"/>
        <v>63</v>
      </c>
      <c r="W179" s="9">
        <f t="shared" si="186"/>
        <v>50000</v>
      </c>
      <c r="Z179" s="31">
        <f t="shared" si="195"/>
        <v>63</v>
      </c>
      <c r="AA179" s="9" t="e">
        <f t="shared" si="187"/>
        <v>#VALUE!</v>
      </c>
      <c r="AD179" s="31">
        <f t="shared" si="196"/>
        <v>63</v>
      </c>
      <c r="AE179" s="9" t="e">
        <f t="shared" si="188"/>
        <v>#VALUE!</v>
      </c>
      <c r="AH179" s="31">
        <f t="shared" si="197"/>
        <v>63</v>
      </c>
      <c r="AI179" s="9" t="e">
        <f t="shared" si="189"/>
        <v>#VALUE!</v>
      </c>
      <c r="AL179" s="31">
        <f t="shared" si="198"/>
        <v>63</v>
      </c>
      <c r="AM179" s="9" t="e">
        <f t="shared" si="190"/>
        <v>#VALUE!</v>
      </c>
      <c r="AP179" s="31">
        <f t="shared" si="199"/>
        <v>63</v>
      </c>
      <c r="AQ179" s="9" t="e">
        <f t="shared" si="191"/>
        <v>#VALUE!</v>
      </c>
      <c r="AT179" s="31">
        <f t="shared" si="200"/>
        <v>63</v>
      </c>
      <c r="AU179" s="9" t="e">
        <f t="shared" si="192"/>
        <v>#VALUE!</v>
      </c>
      <c r="AX179" s="31">
        <f t="shared" si="201"/>
        <v>63</v>
      </c>
      <c r="AY179" s="9" t="e">
        <f t="shared" si="193"/>
        <v>#VALUE!</v>
      </c>
    </row>
    <row r="180" spans="22:51" x14ac:dyDescent="0.25">
      <c r="V180" s="31">
        <f t="shared" si="194"/>
        <v>64</v>
      </c>
      <c r="W180" s="9">
        <f t="shared" si="186"/>
        <v>2300</v>
      </c>
      <c r="Z180" s="31">
        <f t="shared" si="195"/>
        <v>64</v>
      </c>
      <c r="AA180" s="9" t="e">
        <f t="shared" si="187"/>
        <v>#VALUE!</v>
      </c>
      <c r="AD180" s="31">
        <f t="shared" si="196"/>
        <v>64</v>
      </c>
      <c r="AE180" s="9" t="e">
        <f t="shared" si="188"/>
        <v>#VALUE!</v>
      </c>
      <c r="AH180" s="31">
        <f t="shared" si="197"/>
        <v>64</v>
      </c>
      <c r="AI180" s="9" t="e">
        <f t="shared" si="189"/>
        <v>#VALUE!</v>
      </c>
      <c r="AL180" s="31">
        <f t="shared" si="198"/>
        <v>64</v>
      </c>
      <c r="AM180" s="9" t="e">
        <f t="shared" si="190"/>
        <v>#VALUE!</v>
      </c>
      <c r="AP180" s="31">
        <f t="shared" si="199"/>
        <v>64</v>
      </c>
      <c r="AQ180" s="9" t="e">
        <f t="shared" si="191"/>
        <v>#VALUE!</v>
      </c>
      <c r="AT180" s="31">
        <f t="shared" si="200"/>
        <v>64</v>
      </c>
      <c r="AU180" s="9" t="e">
        <f t="shared" si="192"/>
        <v>#VALUE!</v>
      </c>
      <c r="AX180" s="31">
        <f t="shared" si="201"/>
        <v>64</v>
      </c>
      <c r="AY180" s="9" t="e">
        <f t="shared" si="193"/>
        <v>#VALUE!</v>
      </c>
    </row>
    <row r="181" spans="22:51" x14ac:dyDescent="0.25">
      <c r="V181" s="31">
        <f t="shared" si="194"/>
        <v>65</v>
      </c>
      <c r="W181" s="9">
        <f t="shared" si="186"/>
        <v>14000</v>
      </c>
      <c r="Z181" s="31">
        <f t="shared" si="195"/>
        <v>65</v>
      </c>
      <c r="AA181" s="9" t="e">
        <f t="shared" si="187"/>
        <v>#VALUE!</v>
      </c>
      <c r="AD181" s="31">
        <f t="shared" si="196"/>
        <v>65</v>
      </c>
      <c r="AE181" s="9" t="e">
        <f t="shared" si="188"/>
        <v>#VALUE!</v>
      </c>
      <c r="AH181" s="31">
        <f t="shared" si="197"/>
        <v>65</v>
      </c>
      <c r="AI181" s="9" t="e">
        <f t="shared" si="189"/>
        <v>#VALUE!</v>
      </c>
      <c r="AL181" s="31">
        <f t="shared" si="198"/>
        <v>65</v>
      </c>
      <c r="AM181" s="9" t="e">
        <f t="shared" si="190"/>
        <v>#VALUE!</v>
      </c>
      <c r="AP181" s="31">
        <f t="shared" si="199"/>
        <v>65</v>
      </c>
      <c r="AQ181" s="9" t="e">
        <f t="shared" si="191"/>
        <v>#VALUE!</v>
      </c>
      <c r="AT181" s="31">
        <f t="shared" si="200"/>
        <v>65</v>
      </c>
      <c r="AU181" s="9" t="e">
        <f t="shared" si="192"/>
        <v>#VALUE!</v>
      </c>
      <c r="AX181" s="31">
        <f t="shared" si="201"/>
        <v>65</v>
      </c>
      <c r="AY181" s="9" t="e">
        <f t="shared" si="193"/>
        <v>#VALUE!</v>
      </c>
    </row>
    <row r="182" spans="22:51" x14ac:dyDescent="0.25">
      <c r="V182" s="31">
        <f t="shared" si="194"/>
        <v>66</v>
      </c>
      <c r="W182" s="9">
        <f t="shared" ref="W182:W230" si="202">W67</f>
        <v>940000</v>
      </c>
      <c r="Z182" s="31">
        <f t="shared" si="195"/>
        <v>66</v>
      </c>
      <c r="AA182" s="9" t="e">
        <f t="shared" ref="AA182:AA230" si="203">LEFT(AA67,SEARCH(" [",AA67))</f>
        <v>#VALUE!</v>
      </c>
      <c r="AD182" s="31">
        <f t="shared" si="196"/>
        <v>66</v>
      </c>
      <c r="AE182" s="9" t="e">
        <f t="shared" ref="AE182:AE230" si="204">LEFT(AE67,SEARCH(" [",AE67))</f>
        <v>#VALUE!</v>
      </c>
      <c r="AH182" s="31">
        <f t="shared" si="197"/>
        <v>66</v>
      </c>
      <c r="AI182" s="9" t="e">
        <f t="shared" ref="AI182:AI230" si="205">LEFT(AI67,SEARCH(" [",AI67))</f>
        <v>#VALUE!</v>
      </c>
      <c r="AL182" s="31">
        <f t="shared" si="198"/>
        <v>66</v>
      </c>
      <c r="AM182" s="9" t="e">
        <f t="shared" ref="AM182:AM230" si="206">LEFT(AM67,SEARCH(" [",AM67))</f>
        <v>#VALUE!</v>
      </c>
      <c r="AP182" s="31">
        <f t="shared" si="199"/>
        <v>66</v>
      </c>
      <c r="AQ182" s="9" t="e">
        <f t="shared" ref="AQ182:AQ230" si="207">LEFT(AQ67,SEARCH(" [",AQ67))</f>
        <v>#VALUE!</v>
      </c>
      <c r="AT182" s="31">
        <f t="shared" si="200"/>
        <v>66</v>
      </c>
      <c r="AU182" s="9" t="e">
        <f t="shared" ref="AU182:AU230" si="208">LEFT(AU67,SEARCH(" [",AU67))</f>
        <v>#VALUE!</v>
      </c>
      <c r="AX182" s="31">
        <f t="shared" si="201"/>
        <v>66</v>
      </c>
      <c r="AY182" s="9" t="e">
        <f t="shared" ref="AY182:AY230" si="209">LEFT(AY67,SEARCH(" [",AY67))</f>
        <v>#VALUE!</v>
      </c>
    </row>
    <row r="183" spans="22:51" x14ac:dyDescent="0.25">
      <c r="V183" s="31">
        <f t="shared" ref="V183:V230" si="210">V182+1</f>
        <v>67</v>
      </c>
      <c r="W183" s="9">
        <f t="shared" si="202"/>
        <v>74000</v>
      </c>
      <c r="Z183" s="31">
        <f t="shared" ref="Z183:Z230" si="211">Z182+1</f>
        <v>67</v>
      </c>
      <c r="AA183" s="9" t="e">
        <f t="shared" si="203"/>
        <v>#VALUE!</v>
      </c>
      <c r="AD183" s="31">
        <f t="shared" ref="AD183:AD230" si="212">AD182+1</f>
        <v>67</v>
      </c>
      <c r="AE183" s="9" t="e">
        <f t="shared" si="204"/>
        <v>#VALUE!</v>
      </c>
      <c r="AH183" s="31">
        <f t="shared" ref="AH183:AH230" si="213">AH182+1</f>
        <v>67</v>
      </c>
      <c r="AI183" s="9" t="e">
        <f t="shared" si="205"/>
        <v>#VALUE!</v>
      </c>
      <c r="AL183" s="31">
        <f t="shared" ref="AL183:AL230" si="214">AL182+1</f>
        <v>67</v>
      </c>
      <c r="AM183" s="9" t="e">
        <f t="shared" si="206"/>
        <v>#VALUE!</v>
      </c>
      <c r="AP183" s="31">
        <f t="shared" ref="AP183:AP230" si="215">AP182+1</f>
        <v>67</v>
      </c>
      <c r="AQ183" s="9" t="e">
        <f t="shared" si="207"/>
        <v>#VALUE!</v>
      </c>
      <c r="AT183" s="31">
        <f t="shared" ref="AT183:AT230" si="216">AT182+1</f>
        <v>67</v>
      </c>
      <c r="AU183" s="9" t="e">
        <f t="shared" si="208"/>
        <v>#VALUE!</v>
      </c>
      <c r="AX183" s="31">
        <f t="shared" ref="AX183:AX230" si="217">AX182+1</f>
        <v>67</v>
      </c>
      <c r="AY183" s="9" t="e">
        <f t="shared" si="209"/>
        <v>#VALUE!</v>
      </c>
    </row>
    <row r="184" spans="22:51" x14ac:dyDescent="0.25">
      <c r="V184" s="31">
        <f t="shared" si="210"/>
        <v>68</v>
      </c>
      <c r="W184" s="9">
        <f t="shared" si="202"/>
        <v>120000</v>
      </c>
      <c r="Z184" s="31">
        <f t="shared" si="211"/>
        <v>68</v>
      </c>
      <c r="AA184" s="9" t="e">
        <f t="shared" si="203"/>
        <v>#VALUE!</v>
      </c>
      <c r="AD184" s="31">
        <f t="shared" si="212"/>
        <v>68</v>
      </c>
      <c r="AE184" s="9" t="e">
        <f t="shared" si="204"/>
        <v>#VALUE!</v>
      </c>
      <c r="AH184" s="31">
        <f t="shared" si="213"/>
        <v>68</v>
      </c>
      <c r="AI184" s="9" t="e">
        <f t="shared" si="205"/>
        <v>#VALUE!</v>
      </c>
      <c r="AL184" s="31">
        <f t="shared" si="214"/>
        <v>68</v>
      </c>
      <c r="AM184" s="9" t="e">
        <f t="shared" si="206"/>
        <v>#VALUE!</v>
      </c>
      <c r="AP184" s="31">
        <f t="shared" si="215"/>
        <v>68</v>
      </c>
      <c r="AQ184" s="9" t="e">
        <f t="shared" si="207"/>
        <v>#VALUE!</v>
      </c>
      <c r="AT184" s="31">
        <f t="shared" si="216"/>
        <v>68</v>
      </c>
      <c r="AU184" s="9" t="e">
        <f t="shared" si="208"/>
        <v>#VALUE!</v>
      </c>
      <c r="AX184" s="31">
        <f t="shared" si="217"/>
        <v>68</v>
      </c>
      <c r="AY184" s="9" t="e">
        <f t="shared" si="209"/>
        <v>#VALUE!</v>
      </c>
    </row>
    <row r="185" spans="22:51" x14ac:dyDescent="0.25">
      <c r="V185" s="31">
        <f t="shared" si="210"/>
        <v>69</v>
      </c>
      <c r="W185" s="9">
        <f t="shared" si="202"/>
        <v>6900</v>
      </c>
      <c r="Z185" s="31">
        <f t="shared" si="211"/>
        <v>69</v>
      </c>
      <c r="AA185" s="9" t="e">
        <f t="shared" si="203"/>
        <v>#VALUE!</v>
      </c>
      <c r="AD185" s="31">
        <f t="shared" si="212"/>
        <v>69</v>
      </c>
      <c r="AE185" s="9" t="e">
        <f t="shared" si="204"/>
        <v>#VALUE!</v>
      </c>
      <c r="AH185" s="31">
        <f t="shared" si="213"/>
        <v>69</v>
      </c>
      <c r="AI185" s="9" t="e">
        <f t="shared" si="205"/>
        <v>#VALUE!</v>
      </c>
      <c r="AL185" s="31">
        <f t="shared" si="214"/>
        <v>69</v>
      </c>
      <c r="AM185" s="9" t="e">
        <f t="shared" si="206"/>
        <v>#VALUE!</v>
      </c>
      <c r="AP185" s="31">
        <f t="shared" si="215"/>
        <v>69</v>
      </c>
      <c r="AQ185" s="9" t="e">
        <f t="shared" si="207"/>
        <v>#VALUE!</v>
      </c>
      <c r="AT185" s="31">
        <f t="shared" si="216"/>
        <v>69</v>
      </c>
      <c r="AU185" s="9" t="e">
        <f t="shared" si="208"/>
        <v>#VALUE!</v>
      </c>
      <c r="AX185" s="31">
        <f t="shared" si="217"/>
        <v>69</v>
      </c>
      <c r="AY185" s="9" t="e">
        <f t="shared" si="209"/>
        <v>#VALUE!</v>
      </c>
    </row>
    <row r="186" spans="22:51" x14ac:dyDescent="0.25">
      <c r="V186" s="31">
        <f t="shared" si="210"/>
        <v>70</v>
      </c>
      <c r="W186" s="9">
        <f t="shared" si="202"/>
        <v>11000</v>
      </c>
      <c r="Z186" s="31">
        <f t="shared" si="211"/>
        <v>70</v>
      </c>
      <c r="AA186" s="9" t="e">
        <f t="shared" si="203"/>
        <v>#VALUE!</v>
      </c>
      <c r="AD186" s="31">
        <f t="shared" si="212"/>
        <v>70</v>
      </c>
      <c r="AE186" s="9" t="e">
        <f t="shared" si="204"/>
        <v>#VALUE!</v>
      </c>
      <c r="AH186" s="31">
        <f t="shared" si="213"/>
        <v>70</v>
      </c>
      <c r="AI186" s="9" t="e">
        <f t="shared" si="205"/>
        <v>#VALUE!</v>
      </c>
      <c r="AL186" s="31">
        <f t="shared" si="214"/>
        <v>70</v>
      </c>
      <c r="AM186" s="9" t="e">
        <f t="shared" si="206"/>
        <v>#VALUE!</v>
      </c>
      <c r="AP186" s="31">
        <f t="shared" si="215"/>
        <v>70</v>
      </c>
      <c r="AQ186" s="9" t="e">
        <f t="shared" si="207"/>
        <v>#VALUE!</v>
      </c>
      <c r="AT186" s="31">
        <f t="shared" si="216"/>
        <v>70</v>
      </c>
      <c r="AU186" s="9" t="e">
        <f t="shared" si="208"/>
        <v>#VALUE!</v>
      </c>
      <c r="AX186" s="31">
        <f t="shared" si="217"/>
        <v>70</v>
      </c>
      <c r="AY186" s="9" t="e">
        <f t="shared" si="209"/>
        <v>#VALUE!</v>
      </c>
    </row>
    <row r="187" spans="22:51" x14ac:dyDescent="0.25">
      <c r="V187" s="31">
        <f t="shared" si="210"/>
        <v>71</v>
      </c>
      <c r="W187" s="9">
        <f t="shared" si="202"/>
        <v>500</v>
      </c>
      <c r="Z187" s="31">
        <f t="shared" si="211"/>
        <v>71</v>
      </c>
      <c r="AA187" s="9" t="e">
        <f t="shared" si="203"/>
        <v>#VALUE!</v>
      </c>
      <c r="AD187" s="31">
        <f t="shared" si="212"/>
        <v>71</v>
      </c>
      <c r="AE187" s="9" t="e">
        <f t="shared" si="204"/>
        <v>#VALUE!</v>
      </c>
      <c r="AH187" s="31">
        <f t="shared" si="213"/>
        <v>71</v>
      </c>
      <c r="AI187" s="9" t="e">
        <f t="shared" si="205"/>
        <v>#VALUE!</v>
      </c>
      <c r="AL187" s="31">
        <f t="shared" si="214"/>
        <v>71</v>
      </c>
      <c r="AM187" s="9" t="e">
        <f t="shared" si="206"/>
        <v>#VALUE!</v>
      </c>
      <c r="AP187" s="31">
        <f t="shared" si="215"/>
        <v>71</v>
      </c>
      <c r="AQ187" s="9" t="e">
        <f t="shared" si="207"/>
        <v>#VALUE!</v>
      </c>
      <c r="AT187" s="31">
        <f t="shared" si="216"/>
        <v>71</v>
      </c>
      <c r="AU187" s="9" t="e">
        <f t="shared" si="208"/>
        <v>#VALUE!</v>
      </c>
      <c r="AX187" s="31">
        <f t="shared" si="217"/>
        <v>71</v>
      </c>
      <c r="AY187" s="9" t="e">
        <f t="shared" si="209"/>
        <v>#VALUE!</v>
      </c>
    </row>
    <row r="188" spans="22:51" x14ac:dyDescent="0.25">
      <c r="V188" s="31">
        <f t="shared" si="210"/>
        <v>72</v>
      </c>
      <c r="W188" s="9">
        <f t="shared" si="202"/>
        <v>200</v>
      </c>
      <c r="Z188" s="31">
        <f t="shared" si="211"/>
        <v>72</v>
      </c>
      <c r="AA188" s="9" t="e">
        <f t="shared" si="203"/>
        <v>#VALUE!</v>
      </c>
      <c r="AD188" s="31">
        <f t="shared" si="212"/>
        <v>72</v>
      </c>
      <c r="AE188" s="9" t="e">
        <f t="shared" si="204"/>
        <v>#VALUE!</v>
      </c>
      <c r="AH188" s="31">
        <f t="shared" si="213"/>
        <v>72</v>
      </c>
      <c r="AI188" s="9" t="e">
        <f t="shared" si="205"/>
        <v>#VALUE!</v>
      </c>
      <c r="AL188" s="31">
        <f t="shared" si="214"/>
        <v>72</v>
      </c>
      <c r="AM188" s="9" t="e">
        <f t="shared" si="206"/>
        <v>#VALUE!</v>
      </c>
      <c r="AP188" s="31">
        <f t="shared" si="215"/>
        <v>72</v>
      </c>
      <c r="AQ188" s="9" t="e">
        <f t="shared" si="207"/>
        <v>#VALUE!</v>
      </c>
      <c r="AT188" s="31">
        <f t="shared" si="216"/>
        <v>72</v>
      </c>
      <c r="AU188" s="9" t="e">
        <f t="shared" si="208"/>
        <v>#VALUE!</v>
      </c>
      <c r="AX188" s="31">
        <f t="shared" si="217"/>
        <v>72</v>
      </c>
      <c r="AY188" s="9" t="e">
        <f t="shared" si="209"/>
        <v>#VALUE!</v>
      </c>
    </row>
    <row r="189" spans="22:51" x14ac:dyDescent="0.25">
      <c r="V189" s="31">
        <f t="shared" si="210"/>
        <v>73</v>
      </c>
      <c r="W189" s="9">
        <f t="shared" si="202"/>
        <v>18000</v>
      </c>
      <c r="Z189" s="31">
        <f t="shared" si="211"/>
        <v>73</v>
      </c>
      <c r="AA189" s="9" t="e">
        <f t="shared" si="203"/>
        <v>#VALUE!</v>
      </c>
      <c r="AD189" s="31">
        <f t="shared" si="212"/>
        <v>73</v>
      </c>
      <c r="AE189" s="9" t="e">
        <f t="shared" si="204"/>
        <v>#VALUE!</v>
      </c>
      <c r="AH189" s="31">
        <f t="shared" si="213"/>
        <v>73</v>
      </c>
      <c r="AI189" s="9" t="e">
        <f t="shared" si="205"/>
        <v>#VALUE!</v>
      </c>
      <c r="AL189" s="31">
        <f t="shared" si="214"/>
        <v>73</v>
      </c>
      <c r="AM189" s="9" t="e">
        <f t="shared" si="206"/>
        <v>#VALUE!</v>
      </c>
      <c r="AP189" s="31">
        <f t="shared" si="215"/>
        <v>73</v>
      </c>
      <c r="AQ189" s="9" t="e">
        <f t="shared" si="207"/>
        <v>#VALUE!</v>
      </c>
      <c r="AT189" s="31">
        <f t="shared" si="216"/>
        <v>73</v>
      </c>
      <c r="AU189" s="9" t="e">
        <f t="shared" si="208"/>
        <v>#VALUE!</v>
      </c>
      <c r="AX189" s="31">
        <f t="shared" si="217"/>
        <v>73</v>
      </c>
      <c r="AY189" s="9" t="e">
        <f t="shared" si="209"/>
        <v>#VALUE!</v>
      </c>
    </row>
    <row r="190" spans="22:51" x14ac:dyDescent="0.25">
      <c r="V190" s="31">
        <f t="shared" si="210"/>
        <v>74</v>
      </c>
      <c r="W190" s="9">
        <f t="shared" si="202"/>
        <v>1700000</v>
      </c>
      <c r="Z190" s="31">
        <f t="shared" si="211"/>
        <v>74</v>
      </c>
      <c r="AA190" s="9" t="e">
        <f t="shared" si="203"/>
        <v>#VALUE!</v>
      </c>
      <c r="AD190" s="31">
        <f t="shared" si="212"/>
        <v>74</v>
      </c>
      <c r="AE190" s="9" t="e">
        <f t="shared" si="204"/>
        <v>#VALUE!</v>
      </c>
      <c r="AH190" s="31">
        <f t="shared" si="213"/>
        <v>74</v>
      </c>
      <c r="AI190" s="9" t="e">
        <f t="shared" si="205"/>
        <v>#VALUE!</v>
      </c>
      <c r="AL190" s="31">
        <f t="shared" si="214"/>
        <v>74</v>
      </c>
      <c r="AM190" s="9" t="e">
        <f t="shared" si="206"/>
        <v>#VALUE!</v>
      </c>
      <c r="AP190" s="31">
        <f t="shared" si="215"/>
        <v>74</v>
      </c>
      <c r="AQ190" s="9" t="e">
        <f t="shared" si="207"/>
        <v>#VALUE!</v>
      </c>
      <c r="AT190" s="31">
        <f t="shared" si="216"/>
        <v>74</v>
      </c>
      <c r="AU190" s="9" t="e">
        <f t="shared" si="208"/>
        <v>#VALUE!</v>
      </c>
      <c r="AX190" s="31">
        <f t="shared" si="217"/>
        <v>74</v>
      </c>
      <c r="AY190" s="9" t="e">
        <f t="shared" si="209"/>
        <v>#VALUE!</v>
      </c>
    </row>
    <row r="191" spans="22:51" x14ac:dyDescent="0.25">
      <c r="V191" s="31">
        <f t="shared" si="210"/>
        <v>75</v>
      </c>
      <c r="W191" s="9">
        <f t="shared" si="202"/>
        <v>240000</v>
      </c>
      <c r="Z191" s="31">
        <f t="shared" si="211"/>
        <v>75</v>
      </c>
      <c r="AA191" s="9" t="e">
        <f t="shared" si="203"/>
        <v>#VALUE!</v>
      </c>
      <c r="AD191" s="31">
        <f t="shared" si="212"/>
        <v>75</v>
      </c>
      <c r="AE191" s="9" t="e">
        <f t="shared" si="204"/>
        <v>#VALUE!</v>
      </c>
      <c r="AH191" s="31">
        <f t="shared" si="213"/>
        <v>75</v>
      </c>
      <c r="AI191" s="9" t="e">
        <f t="shared" si="205"/>
        <v>#VALUE!</v>
      </c>
      <c r="AL191" s="31">
        <f t="shared" si="214"/>
        <v>75</v>
      </c>
      <c r="AM191" s="9" t="e">
        <f t="shared" si="206"/>
        <v>#VALUE!</v>
      </c>
      <c r="AP191" s="31">
        <f t="shared" si="215"/>
        <v>75</v>
      </c>
      <c r="AQ191" s="9" t="e">
        <f t="shared" si="207"/>
        <v>#VALUE!</v>
      </c>
      <c r="AT191" s="31">
        <f t="shared" si="216"/>
        <v>75</v>
      </c>
      <c r="AU191" s="9" t="e">
        <f t="shared" si="208"/>
        <v>#VALUE!</v>
      </c>
      <c r="AX191" s="31">
        <f t="shared" si="217"/>
        <v>75</v>
      </c>
      <c r="AY191" s="9" t="e">
        <f t="shared" si="209"/>
        <v>#VALUE!</v>
      </c>
    </row>
    <row r="192" spans="22:51" x14ac:dyDescent="0.25">
      <c r="V192" s="31">
        <f t="shared" si="210"/>
        <v>76</v>
      </c>
      <c r="W192" s="9">
        <f t="shared" si="202"/>
        <v>190000</v>
      </c>
      <c r="Z192" s="31">
        <f t="shared" si="211"/>
        <v>76</v>
      </c>
      <c r="AA192" s="9" t="e">
        <f t="shared" si="203"/>
        <v>#VALUE!</v>
      </c>
      <c r="AD192" s="31">
        <f t="shared" si="212"/>
        <v>76</v>
      </c>
      <c r="AE192" s="9" t="e">
        <f t="shared" si="204"/>
        <v>#VALUE!</v>
      </c>
      <c r="AH192" s="31">
        <f t="shared" si="213"/>
        <v>76</v>
      </c>
      <c r="AI192" s="9" t="e">
        <f t="shared" si="205"/>
        <v>#VALUE!</v>
      </c>
      <c r="AL192" s="31">
        <f t="shared" si="214"/>
        <v>76</v>
      </c>
      <c r="AM192" s="9" t="e">
        <f t="shared" si="206"/>
        <v>#VALUE!</v>
      </c>
      <c r="AP192" s="31">
        <f t="shared" si="215"/>
        <v>76</v>
      </c>
      <c r="AQ192" s="9" t="e">
        <f t="shared" si="207"/>
        <v>#VALUE!</v>
      </c>
      <c r="AT192" s="31">
        <f t="shared" si="216"/>
        <v>76</v>
      </c>
      <c r="AU192" s="9" t="e">
        <f t="shared" si="208"/>
        <v>#VALUE!</v>
      </c>
      <c r="AX192" s="31">
        <f t="shared" si="217"/>
        <v>76</v>
      </c>
      <c r="AY192" s="9" t="e">
        <f t="shared" si="209"/>
        <v>#VALUE!</v>
      </c>
    </row>
    <row r="193" spans="22:51" x14ac:dyDescent="0.25">
      <c r="V193" s="31">
        <f t="shared" si="210"/>
        <v>77</v>
      </c>
      <c r="W193" s="9">
        <f t="shared" si="202"/>
        <v>30000</v>
      </c>
      <c r="Z193" s="31">
        <f t="shared" si="211"/>
        <v>77</v>
      </c>
      <c r="AA193" s="9" t="e">
        <f t="shared" si="203"/>
        <v>#VALUE!</v>
      </c>
      <c r="AD193" s="31">
        <f t="shared" si="212"/>
        <v>77</v>
      </c>
      <c r="AE193" s="9" t="e">
        <f t="shared" si="204"/>
        <v>#VALUE!</v>
      </c>
      <c r="AH193" s="31">
        <f t="shared" si="213"/>
        <v>77</v>
      </c>
      <c r="AI193" s="9" t="e">
        <f t="shared" si="205"/>
        <v>#VALUE!</v>
      </c>
      <c r="AL193" s="31">
        <f t="shared" si="214"/>
        <v>77</v>
      </c>
      <c r="AM193" s="9" t="e">
        <f t="shared" si="206"/>
        <v>#VALUE!</v>
      </c>
      <c r="AP193" s="31">
        <f t="shared" si="215"/>
        <v>77</v>
      </c>
      <c r="AQ193" s="9" t="e">
        <f t="shared" si="207"/>
        <v>#VALUE!</v>
      </c>
      <c r="AT193" s="31">
        <f t="shared" si="216"/>
        <v>77</v>
      </c>
      <c r="AU193" s="9" t="e">
        <f t="shared" si="208"/>
        <v>#VALUE!</v>
      </c>
      <c r="AX193" s="31">
        <f t="shared" si="217"/>
        <v>77</v>
      </c>
      <c r="AY193" s="9" t="e">
        <f t="shared" si="209"/>
        <v>#VALUE!</v>
      </c>
    </row>
    <row r="194" spans="22:51" x14ac:dyDescent="0.25">
      <c r="V194" s="31">
        <f t="shared" si="210"/>
        <v>78</v>
      </c>
      <c r="W194" s="9">
        <f t="shared" si="202"/>
        <v>8400</v>
      </c>
      <c r="Z194" s="31">
        <f t="shared" si="211"/>
        <v>78</v>
      </c>
      <c r="AA194" s="9" t="e">
        <f t="shared" si="203"/>
        <v>#VALUE!</v>
      </c>
      <c r="AD194" s="31">
        <f t="shared" si="212"/>
        <v>78</v>
      </c>
      <c r="AE194" s="9" t="e">
        <f t="shared" si="204"/>
        <v>#VALUE!</v>
      </c>
      <c r="AH194" s="31">
        <f t="shared" si="213"/>
        <v>78</v>
      </c>
      <c r="AI194" s="9" t="e">
        <f t="shared" si="205"/>
        <v>#VALUE!</v>
      </c>
      <c r="AL194" s="31">
        <f t="shared" si="214"/>
        <v>78</v>
      </c>
      <c r="AM194" s="9" t="e">
        <f t="shared" si="206"/>
        <v>#VALUE!</v>
      </c>
      <c r="AP194" s="31">
        <f t="shared" si="215"/>
        <v>78</v>
      </c>
      <c r="AQ194" s="9" t="e">
        <f t="shared" si="207"/>
        <v>#VALUE!</v>
      </c>
      <c r="AT194" s="31">
        <f t="shared" si="216"/>
        <v>78</v>
      </c>
      <c r="AU194" s="9" t="e">
        <f t="shared" si="208"/>
        <v>#VALUE!</v>
      </c>
      <c r="AX194" s="31">
        <f t="shared" si="217"/>
        <v>78</v>
      </c>
      <c r="AY194" s="9" t="e">
        <f t="shared" si="209"/>
        <v>#VALUE!</v>
      </c>
    </row>
    <row r="195" spans="22:51" x14ac:dyDescent="0.25">
      <c r="V195" s="31">
        <f t="shared" si="210"/>
        <v>79</v>
      </c>
      <c r="W195" s="9">
        <f t="shared" si="202"/>
        <v>36000</v>
      </c>
      <c r="Z195" s="31">
        <f t="shared" si="211"/>
        <v>79</v>
      </c>
      <c r="AA195" s="9" t="e">
        <f t="shared" si="203"/>
        <v>#VALUE!</v>
      </c>
      <c r="AD195" s="31">
        <f t="shared" si="212"/>
        <v>79</v>
      </c>
      <c r="AE195" s="9" t="e">
        <f t="shared" si="204"/>
        <v>#VALUE!</v>
      </c>
      <c r="AH195" s="31">
        <f t="shared" si="213"/>
        <v>79</v>
      </c>
      <c r="AI195" s="9" t="e">
        <f t="shared" si="205"/>
        <v>#VALUE!</v>
      </c>
      <c r="AL195" s="31">
        <f t="shared" si="214"/>
        <v>79</v>
      </c>
      <c r="AM195" s="9" t="e">
        <f t="shared" si="206"/>
        <v>#VALUE!</v>
      </c>
      <c r="AP195" s="31">
        <f t="shared" si="215"/>
        <v>79</v>
      </c>
      <c r="AQ195" s="9" t="e">
        <f t="shared" si="207"/>
        <v>#VALUE!</v>
      </c>
      <c r="AT195" s="31">
        <f t="shared" si="216"/>
        <v>79</v>
      </c>
      <c r="AU195" s="9" t="e">
        <f t="shared" si="208"/>
        <v>#VALUE!</v>
      </c>
      <c r="AX195" s="31">
        <f t="shared" si="217"/>
        <v>79</v>
      </c>
      <c r="AY195" s="9" t="e">
        <f t="shared" si="209"/>
        <v>#VALUE!</v>
      </c>
    </row>
    <row r="196" spans="22:51" x14ac:dyDescent="0.25">
      <c r="V196" s="31">
        <f t="shared" si="210"/>
        <v>80</v>
      </c>
      <c r="W196" s="9">
        <f t="shared" si="202"/>
        <v>1400000</v>
      </c>
      <c r="Z196" s="31">
        <f t="shared" si="211"/>
        <v>80</v>
      </c>
      <c r="AA196" s="9" t="e">
        <f t="shared" si="203"/>
        <v>#VALUE!</v>
      </c>
      <c r="AD196" s="31">
        <f t="shared" si="212"/>
        <v>80</v>
      </c>
      <c r="AE196" s="9" t="e">
        <f t="shared" si="204"/>
        <v>#VALUE!</v>
      </c>
      <c r="AH196" s="31">
        <f t="shared" si="213"/>
        <v>80</v>
      </c>
      <c r="AI196" s="9" t="e">
        <f t="shared" si="205"/>
        <v>#VALUE!</v>
      </c>
      <c r="AL196" s="31">
        <f t="shared" si="214"/>
        <v>80</v>
      </c>
      <c r="AM196" s="9" t="e">
        <f t="shared" si="206"/>
        <v>#VALUE!</v>
      </c>
      <c r="AP196" s="31">
        <f t="shared" si="215"/>
        <v>80</v>
      </c>
      <c r="AQ196" s="9" t="e">
        <f t="shared" si="207"/>
        <v>#VALUE!</v>
      </c>
      <c r="AT196" s="31">
        <f t="shared" si="216"/>
        <v>80</v>
      </c>
      <c r="AU196" s="9" t="e">
        <f t="shared" si="208"/>
        <v>#VALUE!</v>
      </c>
      <c r="AX196" s="31">
        <f t="shared" si="217"/>
        <v>80</v>
      </c>
      <c r="AY196" s="9" t="e">
        <f t="shared" si="209"/>
        <v>#VALUE!</v>
      </c>
    </row>
    <row r="197" spans="22:51" x14ac:dyDescent="0.25">
      <c r="V197" s="31">
        <f t="shared" si="210"/>
        <v>81</v>
      </c>
      <c r="W197" s="9">
        <f t="shared" si="202"/>
        <v>1900</v>
      </c>
      <c r="Z197" s="31">
        <f t="shared" si="211"/>
        <v>81</v>
      </c>
      <c r="AA197" s="9" t="e">
        <f t="shared" si="203"/>
        <v>#VALUE!</v>
      </c>
      <c r="AD197" s="31">
        <f t="shared" si="212"/>
        <v>81</v>
      </c>
      <c r="AE197" s="9" t="e">
        <f t="shared" si="204"/>
        <v>#VALUE!</v>
      </c>
      <c r="AH197" s="31">
        <f t="shared" si="213"/>
        <v>81</v>
      </c>
      <c r="AI197" s="9" t="e">
        <f t="shared" si="205"/>
        <v>#VALUE!</v>
      </c>
      <c r="AL197" s="31">
        <f t="shared" si="214"/>
        <v>81</v>
      </c>
      <c r="AM197" s="9" t="e">
        <f t="shared" si="206"/>
        <v>#VALUE!</v>
      </c>
      <c r="AP197" s="31">
        <f t="shared" si="215"/>
        <v>81</v>
      </c>
      <c r="AQ197" s="9" t="e">
        <f t="shared" si="207"/>
        <v>#VALUE!</v>
      </c>
      <c r="AT197" s="31">
        <f t="shared" si="216"/>
        <v>81</v>
      </c>
      <c r="AU197" s="9" t="e">
        <f t="shared" si="208"/>
        <v>#VALUE!</v>
      </c>
      <c r="AX197" s="31">
        <f t="shared" si="217"/>
        <v>81</v>
      </c>
      <c r="AY197" s="9" t="e">
        <f t="shared" si="209"/>
        <v>#VALUE!</v>
      </c>
    </row>
    <row r="198" spans="22:51" x14ac:dyDescent="0.25">
      <c r="V198" s="31">
        <f t="shared" si="210"/>
        <v>82</v>
      </c>
      <c r="W198" s="9">
        <f t="shared" si="202"/>
        <v>92000</v>
      </c>
      <c r="Z198" s="31">
        <f t="shared" si="211"/>
        <v>82</v>
      </c>
      <c r="AA198" s="9" t="e">
        <f t="shared" si="203"/>
        <v>#VALUE!</v>
      </c>
      <c r="AD198" s="31">
        <f t="shared" si="212"/>
        <v>82</v>
      </c>
      <c r="AE198" s="9" t="e">
        <f t="shared" si="204"/>
        <v>#VALUE!</v>
      </c>
      <c r="AH198" s="31">
        <f t="shared" si="213"/>
        <v>82</v>
      </c>
      <c r="AI198" s="9" t="e">
        <f t="shared" si="205"/>
        <v>#VALUE!</v>
      </c>
      <c r="AL198" s="31">
        <f t="shared" si="214"/>
        <v>82</v>
      </c>
      <c r="AM198" s="9" t="e">
        <f t="shared" si="206"/>
        <v>#VALUE!</v>
      </c>
      <c r="AP198" s="31">
        <f t="shared" si="215"/>
        <v>82</v>
      </c>
      <c r="AQ198" s="9" t="e">
        <f t="shared" si="207"/>
        <v>#VALUE!</v>
      </c>
      <c r="AT198" s="31">
        <f t="shared" si="216"/>
        <v>82</v>
      </c>
      <c r="AU198" s="9" t="e">
        <f t="shared" si="208"/>
        <v>#VALUE!</v>
      </c>
      <c r="AX198" s="31">
        <f t="shared" si="217"/>
        <v>82</v>
      </c>
      <c r="AY198" s="9" t="e">
        <f t="shared" si="209"/>
        <v>#VALUE!</v>
      </c>
    </row>
    <row r="199" spans="22:51" x14ac:dyDescent="0.25">
      <c r="V199" s="31">
        <f t="shared" si="210"/>
        <v>83</v>
      </c>
      <c r="W199" s="9">
        <f t="shared" si="202"/>
        <v>36000</v>
      </c>
      <c r="Z199" s="31">
        <f t="shared" si="211"/>
        <v>83</v>
      </c>
      <c r="AA199" s="9" t="e">
        <f t="shared" si="203"/>
        <v>#VALUE!</v>
      </c>
      <c r="AD199" s="31">
        <f t="shared" si="212"/>
        <v>83</v>
      </c>
      <c r="AE199" s="9" t="e">
        <f t="shared" si="204"/>
        <v>#VALUE!</v>
      </c>
      <c r="AH199" s="31">
        <f t="shared" si="213"/>
        <v>83</v>
      </c>
      <c r="AI199" s="9" t="e">
        <f t="shared" si="205"/>
        <v>#VALUE!</v>
      </c>
      <c r="AL199" s="31">
        <f t="shared" si="214"/>
        <v>83</v>
      </c>
      <c r="AM199" s="9" t="e">
        <f t="shared" si="206"/>
        <v>#VALUE!</v>
      </c>
      <c r="AP199" s="31">
        <f t="shared" si="215"/>
        <v>83</v>
      </c>
      <c r="AQ199" s="9" t="e">
        <f t="shared" si="207"/>
        <v>#VALUE!</v>
      </c>
      <c r="AT199" s="31">
        <f t="shared" si="216"/>
        <v>83</v>
      </c>
      <c r="AU199" s="9" t="e">
        <f t="shared" si="208"/>
        <v>#VALUE!</v>
      </c>
      <c r="AX199" s="31">
        <f t="shared" si="217"/>
        <v>83</v>
      </c>
      <c r="AY199" s="9" t="e">
        <f t="shared" si="209"/>
        <v>#VALUE!</v>
      </c>
    </row>
    <row r="200" spans="22:51" x14ac:dyDescent="0.25">
      <c r="V200" s="31">
        <f t="shared" si="210"/>
        <v>84</v>
      </c>
      <c r="W200" s="9">
        <f t="shared" si="202"/>
        <v>20000</v>
      </c>
      <c r="Z200" s="31">
        <f t="shared" si="211"/>
        <v>84</v>
      </c>
      <c r="AA200" s="9" t="e">
        <f t="shared" si="203"/>
        <v>#VALUE!</v>
      </c>
      <c r="AD200" s="31">
        <f t="shared" si="212"/>
        <v>84</v>
      </c>
      <c r="AE200" s="9" t="e">
        <f t="shared" si="204"/>
        <v>#VALUE!</v>
      </c>
      <c r="AH200" s="31">
        <f t="shared" si="213"/>
        <v>84</v>
      </c>
      <c r="AI200" s="9" t="e">
        <f t="shared" si="205"/>
        <v>#VALUE!</v>
      </c>
      <c r="AL200" s="31">
        <f t="shared" si="214"/>
        <v>84</v>
      </c>
      <c r="AM200" s="9" t="e">
        <f t="shared" si="206"/>
        <v>#VALUE!</v>
      </c>
      <c r="AP200" s="31">
        <f t="shared" si="215"/>
        <v>84</v>
      </c>
      <c r="AQ200" s="9" t="e">
        <f t="shared" si="207"/>
        <v>#VALUE!</v>
      </c>
      <c r="AT200" s="31">
        <f t="shared" si="216"/>
        <v>84</v>
      </c>
      <c r="AU200" s="9" t="e">
        <f t="shared" si="208"/>
        <v>#VALUE!</v>
      </c>
      <c r="AX200" s="31">
        <f t="shared" si="217"/>
        <v>84</v>
      </c>
      <c r="AY200" s="9" t="e">
        <f t="shared" si="209"/>
        <v>#VALUE!</v>
      </c>
    </row>
    <row r="201" spans="22:51" x14ac:dyDescent="0.25">
      <c r="V201" s="31">
        <f t="shared" si="210"/>
        <v>85</v>
      </c>
      <c r="W201" s="9">
        <f t="shared" si="202"/>
        <v>61000</v>
      </c>
      <c r="Z201" s="31">
        <f t="shared" si="211"/>
        <v>85</v>
      </c>
      <c r="AA201" s="9" t="e">
        <f t="shared" si="203"/>
        <v>#VALUE!</v>
      </c>
      <c r="AD201" s="31">
        <f t="shared" si="212"/>
        <v>85</v>
      </c>
      <c r="AE201" s="9" t="e">
        <f t="shared" si="204"/>
        <v>#VALUE!</v>
      </c>
      <c r="AH201" s="31">
        <f t="shared" si="213"/>
        <v>85</v>
      </c>
      <c r="AI201" s="9" t="e">
        <f t="shared" si="205"/>
        <v>#VALUE!</v>
      </c>
      <c r="AL201" s="31">
        <f t="shared" si="214"/>
        <v>85</v>
      </c>
      <c r="AM201" s="9" t="e">
        <f t="shared" si="206"/>
        <v>#VALUE!</v>
      </c>
      <c r="AP201" s="31">
        <f t="shared" si="215"/>
        <v>85</v>
      </c>
      <c r="AQ201" s="9" t="e">
        <f t="shared" si="207"/>
        <v>#VALUE!</v>
      </c>
      <c r="AT201" s="31">
        <f t="shared" si="216"/>
        <v>85</v>
      </c>
      <c r="AU201" s="9" t="e">
        <f t="shared" si="208"/>
        <v>#VALUE!</v>
      </c>
      <c r="AX201" s="31">
        <f t="shared" si="217"/>
        <v>85</v>
      </c>
      <c r="AY201" s="9" t="e">
        <f t="shared" si="209"/>
        <v>#VALUE!</v>
      </c>
    </row>
    <row r="202" spans="22:51" x14ac:dyDescent="0.25">
      <c r="V202" s="31">
        <f t="shared" si="210"/>
        <v>86</v>
      </c>
      <c r="W202" s="9">
        <f t="shared" si="202"/>
        <v>27000</v>
      </c>
      <c r="Z202" s="31">
        <f t="shared" si="211"/>
        <v>86</v>
      </c>
      <c r="AA202" s="9" t="e">
        <f t="shared" si="203"/>
        <v>#VALUE!</v>
      </c>
      <c r="AD202" s="31">
        <f t="shared" si="212"/>
        <v>86</v>
      </c>
      <c r="AE202" s="9" t="e">
        <f t="shared" si="204"/>
        <v>#VALUE!</v>
      </c>
      <c r="AH202" s="31">
        <f t="shared" si="213"/>
        <v>86</v>
      </c>
      <c r="AI202" s="9" t="e">
        <f t="shared" si="205"/>
        <v>#VALUE!</v>
      </c>
      <c r="AL202" s="31">
        <f t="shared" si="214"/>
        <v>86</v>
      </c>
      <c r="AM202" s="9" t="e">
        <f t="shared" si="206"/>
        <v>#VALUE!</v>
      </c>
      <c r="AP202" s="31">
        <f t="shared" si="215"/>
        <v>86</v>
      </c>
      <c r="AQ202" s="9" t="e">
        <f t="shared" si="207"/>
        <v>#VALUE!</v>
      </c>
      <c r="AT202" s="31">
        <f t="shared" si="216"/>
        <v>86</v>
      </c>
      <c r="AU202" s="9" t="e">
        <f t="shared" si="208"/>
        <v>#VALUE!</v>
      </c>
      <c r="AX202" s="31">
        <f t="shared" si="217"/>
        <v>86</v>
      </c>
      <c r="AY202" s="9" t="e">
        <f t="shared" si="209"/>
        <v>#VALUE!</v>
      </c>
    </row>
    <row r="203" spans="22:51" x14ac:dyDescent="0.25">
      <c r="V203" s="31">
        <f t="shared" si="210"/>
        <v>87</v>
      </c>
      <c r="W203" s="9">
        <f t="shared" si="202"/>
        <v>14000</v>
      </c>
      <c r="Z203" s="31">
        <f t="shared" si="211"/>
        <v>87</v>
      </c>
      <c r="AA203" s="9" t="e">
        <f t="shared" si="203"/>
        <v>#VALUE!</v>
      </c>
      <c r="AD203" s="31">
        <f t="shared" si="212"/>
        <v>87</v>
      </c>
      <c r="AE203" s="9" t="e">
        <f t="shared" si="204"/>
        <v>#VALUE!</v>
      </c>
      <c r="AH203" s="31">
        <f t="shared" si="213"/>
        <v>87</v>
      </c>
      <c r="AI203" s="9" t="e">
        <f t="shared" si="205"/>
        <v>#VALUE!</v>
      </c>
      <c r="AL203" s="31">
        <f t="shared" si="214"/>
        <v>87</v>
      </c>
      <c r="AM203" s="9" t="e">
        <f t="shared" si="206"/>
        <v>#VALUE!</v>
      </c>
      <c r="AP203" s="31">
        <f t="shared" si="215"/>
        <v>87</v>
      </c>
      <c r="AQ203" s="9" t="e">
        <f t="shared" si="207"/>
        <v>#VALUE!</v>
      </c>
      <c r="AT203" s="31">
        <f t="shared" si="216"/>
        <v>87</v>
      </c>
      <c r="AU203" s="9" t="e">
        <f t="shared" si="208"/>
        <v>#VALUE!</v>
      </c>
      <c r="AX203" s="31">
        <f t="shared" si="217"/>
        <v>87</v>
      </c>
      <c r="AY203" s="9" t="e">
        <f t="shared" si="209"/>
        <v>#VALUE!</v>
      </c>
    </row>
    <row r="204" spans="22:51" x14ac:dyDescent="0.25">
      <c r="V204" s="31">
        <f t="shared" si="210"/>
        <v>88</v>
      </c>
      <c r="W204" s="9">
        <f t="shared" si="202"/>
        <v>16000</v>
      </c>
      <c r="Z204" s="31">
        <f t="shared" si="211"/>
        <v>88</v>
      </c>
      <c r="AA204" s="9" t="e">
        <f t="shared" si="203"/>
        <v>#VALUE!</v>
      </c>
      <c r="AD204" s="31">
        <f t="shared" si="212"/>
        <v>88</v>
      </c>
      <c r="AE204" s="9" t="e">
        <f t="shared" si="204"/>
        <v>#VALUE!</v>
      </c>
      <c r="AH204" s="31">
        <f t="shared" si="213"/>
        <v>88</v>
      </c>
      <c r="AI204" s="9" t="e">
        <f t="shared" si="205"/>
        <v>#VALUE!</v>
      </c>
      <c r="AL204" s="31">
        <f t="shared" si="214"/>
        <v>88</v>
      </c>
      <c r="AM204" s="9" t="e">
        <f t="shared" si="206"/>
        <v>#VALUE!</v>
      </c>
      <c r="AP204" s="31">
        <f t="shared" si="215"/>
        <v>88</v>
      </c>
      <c r="AQ204" s="9" t="e">
        <f t="shared" si="207"/>
        <v>#VALUE!</v>
      </c>
      <c r="AT204" s="31">
        <f t="shared" si="216"/>
        <v>88</v>
      </c>
      <c r="AU204" s="9" t="e">
        <f t="shared" si="208"/>
        <v>#VALUE!</v>
      </c>
      <c r="AX204" s="31">
        <f t="shared" si="217"/>
        <v>88</v>
      </c>
      <c r="AY204" s="9" t="e">
        <f t="shared" si="209"/>
        <v>#VALUE!</v>
      </c>
    </row>
    <row r="205" spans="22:51" x14ac:dyDescent="0.25">
      <c r="V205" s="31">
        <f t="shared" si="210"/>
        <v>89</v>
      </c>
      <c r="W205" s="9">
        <f t="shared" si="202"/>
        <v>220000</v>
      </c>
      <c r="Z205" s="31">
        <f t="shared" si="211"/>
        <v>89</v>
      </c>
      <c r="AA205" s="9" t="e">
        <f t="shared" si="203"/>
        <v>#VALUE!</v>
      </c>
      <c r="AD205" s="31">
        <f t="shared" si="212"/>
        <v>89</v>
      </c>
      <c r="AE205" s="9" t="e">
        <f t="shared" si="204"/>
        <v>#VALUE!</v>
      </c>
      <c r="AH205" s="31">
        <f t="shared" si="213"/>
        <v>89</v>
      </c>
      <c r="AI205" s="9" t="e">
        <f t="shared" si="205"/>
        <v>#VALUE!</v>
      </c>
      <c r="AL205" s="31">
        <f t="shared" si="214"/>
        <v>89</v>
      </c>
      <c r="AM205" s="9" t="e">
        <f t="shared" si="206"/>
        <v>#VALUE!</v>
      </c>
      <c r="AP205" s="31">
        <f t="shared" si="215"/>
        <v>89</v>
      </c>
      <c r="AQ205" s="9" t="e">
        <f t="shared" si="207"/>
        <v>#VALUE!</v>
      </c>
      <c r="AT205" s="31">
        <f t="shared" si="216"/>
        <v>89</v>
      </c>
      <c r="AU205" s="9" t="e">
        <f t="shared" si="208"/>
        <v>#VALUE!</v>
      </c>
      <c r="AX205" s="31">
        <f t="shared" si="217"/>
        <v>89</v>
      </c>
      <c r="AY205" s="9" t="e">
        <f t="shared" si="209"/>
        <v>#VALUE!</v>
      </c>
    </row>
    <row r="206" spans="22:51" x14ac:dyDescent="0.25">
      <c r="V206" s="31">
        <f t="shared" si="210"/>
        <v>90</v>
      </c>
      <c r="W206" s="9">
        <f t="shared" si="202"/>
        <v>44000</v>
      </c>
      <c r="Z206" s="31">
        <f t="shared" si="211"/>
        <v>90</v>
      </c>
      <c r="AA206" s="9" t="e">
        <f t="shared" si="203"/>
        <v>#VALUE!</v>
      </c>
      <c r="AD206" s="31">
        <f t="shared" si="212"/>
        <v>90</v>
      </c>
      <c r="AE206" s="9" t="e">
        <f t="shared" si="204"/>
        <v>#VALUE!</v>
      </c>
      <c r="AH206" s="31">
        <f t="shared" si="213"/>
        <v>90</v>
      </c>
      <c r="AI206" s="9" t="e">
        <f t="shared" si="205"/>
        <v>#VALUE!</v>
      </c>
      <c r="AL206" s="31">
        <f t="shared" si="214"/>
        <v>90</v>
      </c>
      <c r="AM206" s="9" t="e">
        <f t="shared" si="206"/>
        <v>#VALUE!</v>
      </c>
      <c r="AP206" s="31">
        <f t="shared" si="215"/>
        <v>90</v>
      </c>
      <c r="AQ206" s="9" t="e">
        <f t="shared" si="207"/>
        <v>#VALUE!</v>
      </c>
      <c r="AT206" s="31">
        <f t="shared" si="216"/>
        <v>90</v>
      </c>
      <c r="AU206" s="9" t="e">
        <f t="shared" si="208"/>
        <v>#VALUE!</v>
      </c>
      <c r="AX206" s="31">
        <f t="shared" si="217"/>
        <v>90</v>
      </c>
      <c r="AY206" s="9" t="e">
        <f t="shared" si="209"/>
        <v>#VALUE!</v>
      </c>
    </row>
    <row r="207" spans="22:51" x14ac:dyDescent="0.25">
      <c r="V207" s="31">
        <f t="shared" si="210"/>
        <v>91</v>
      </c>
      <c r="W207" s="9">
        <f t="shared" si="202"/>
        <v>2100</v>
      </c>
      <c r="Z207" s="31">
        <f t="shared" si="211"/>
        <v>91</v>
      </c>
      <c r="AA207" s="9" t="e">
        <f t="shared" si="203"/>
        <v>#VALUE!</v>
      </c>
      <c r="AD207" s="31">
        <f t="shared" si="212"/>
        <v>91</v>
      </c>
      <c r="AE207" s="9" t="e">
        <f t="shared" si="204"/>
        <v>#VALUE!</v>
      </c>
      <c r="AH207" s="31">
        <f t="shared" si="213"/>
        <v>91</v>
      </c>
      <c r="AI207" s="9" t="e">
        <f t="shared" si="205"/>
        <v>#VALUE!</v>
      </c>
      <c r="AL207" s="31">
        <f t="shared" si="214"/>
        <v>91</v>
      </c>
      <c r="AM207" s="9" t="e">
        <f t="shared" si="206"/>
        <v>#VALUE!</v>
      </c>
      <c r="AP207" s="31">
        <f t="shared" si="215"/>
        <v>91</v>
      </c>
      <c r="AQ207" s="9" t="e">
        <f t="shared" si="207"/>
        <v>#VALUE!</v>
      </c>
      <c r="AT207" s="31">
        <f t="shared" si="216"/>
        <v>91</v>
      </c>
      <c r="AU207" s="9" t="e">
        <f t="shared" si="208"/>
        <v>#VALUE!</v>
      </c>
      <c r="AX207" s="31">
        <f t="shared" si="217"/>
        <v>91</v>
      </c>
      <c r="AY207" s="9" t="e">
        <f t="shared" si="209"/>
        <v>#VALUE!</v>
      </c>
    </row>
    <row r="208" spans="22:51" x14ac:dyDescent="0.25">
      <c r="V208" s="31">
        <f t="shared" si="210"/>
        <v>92</v>
      </c>
      <c r="W208" s="9" t="str">
        <f t="shared" si="202"/>
        <v/>
      </c>
      <c r="Z208" s="31">
        <f t="shared" si="211"/>
        <v>92</v>
      </c>
      <c r="AA208" s="9" t="e">
        <f t="shared" si="203"/>
        <v>#VALUE!</v>
      </c>
      <c r="AD208" s="31">
        <f t="shared" si="212"/>
        <v>92</v>
      </c>
      <c r="AE208" s="9" t="e">
        <f t="shared" si="204"/>
        <v>#VALUE!</v>
      </c>
      <c r="AH208" s="31">
        <f t="shared" si="213"/>
        <v>92</v>
      </c>
      <c r="AI208" s="9" t="e">
        <f t="shared" si="205"/>
        <v>#VALUE!</v>
      </c>
      <c r="AL208" s="31">
        <f t="shared" si="214"/>
        <v>92</v>
      </c>
      <c r="AM208" s="9" t="e">
        <f t="shared" si="206"/>
        <v>#VALUE!</v>
      </c>
      <c r="AP208" s="31">
        <f t="shared" si="215"/>
        <v>92</v>
      </c>
      <c r="AQ208" s="9" t="e">
        <f t="shared" si="207"/>
        <v>#VALUE!</v>
      </c>
      <c r="AT208" s="31">
        <f t="shared" si="216"/>
        <v>92</v>
      </c>
      <c r="AU208" s="9" t="e">
        <f t="shared" si="208"/>
        <v>#VALUE!</v>
      </c>
      <c r="AX208" s="31">
        <f t="shared" si="217"/>
        <v>92</v>
      </c>
      <c r="AY208" s="9" t="e">
        <f t="shared" si="209"/>
        <v>#VALUE!</v>
      </c>
    </row>
    <row r="209" spans="22:51" x14ac:dyDescent="0.25">
      <c r="V209" s="31">
        <f t="shared" si="210"/>
        <v>93</v>
      </c>
      <c r="W209" s="9">
        <f t="shared" si="202"/>
        <v>67000</v>
      </c>
      <c r="Z209" s="31">
        <f t="shared" si="211"/>
        <v>93</v>
      </c>
      <c r="AA209" s="9" t="e">
        <f t="shared" si="203"/>
        <v>#VALUE!</v>
      </c>
      <c r="AD209" s="31">
        <f t="shared" si="212"/>
        <v>93</v>
      </c>
      <c r="AE209" s="9" t="e">
        <f t="shared" si="204"/>
        <v>#VALUE!</v>
      </c>
      <c r="AH209" s="31">
        <f t="shared" si="213"/>
        <v>93</v>
      </c>
      <c r="AI209" s="9" t="e">
        <f t="shared" si="205"/>
        <v>#VALUE!</v>
      </c>
      <c r="AL209" s="31">
        <f t="shared" si="214"/>
        <v>93</v>
      </c>
      <c r="AM209" s="9" t="e">
        <f t="shared" si="206"/>
        <v>#VALUE!</v>
      </c>
      <c r="AP209" s="31">
        <f t="shared" si="215"/>
        <v>93</v>
      </c>
      <c r="AQ209" s="9" t="e">
        <f t="shared" si="207"/>
        <v>#VALUE!</v>
      </c>
      <c r="AT209" s="31">
        <f t="shared" si="216"/>
        <v>93</v>
      </c>
      <c r="AU209" s="9" t="e">
        <f t="shared" si="208"/>
        <v>#VALUE!</v>
      </c>
      <c r="AX209" s="31">
        <f t="shared" si="217"/>
        <v>93</v>
      </c>
      <c r="AY209" s="9" t="e">
        <f t="shared" si="209"/>
        <v>#VALUE!</v>
      </c>
    </row>
    <row r="210" spans="22:51" x14ac:dyDescent="0.25">
      <c r="V210" s="31">
        <f t="shared" si="210"/>
        <v>94</v>
      </c>
      <c r="W210" s="9">
        <f t="shared" si="202"/>
        <v>7200</v>
      </c>
      <c r="Z210" s="31">
        <f t="shared" si="211"/>
        <v>94</v>
      </c>
      <c r="AA210" s="9" t="e">
        <f t="shared" si="203"/>
        <v>#VALUE!</v>
      </c>
      <c r="AD210" s="31">
        <f t="shared" si="212"/>
        <v>94</v>
      </c>
      <c r="AE210" s="9" t="e">
        <f t="shared" si="204"/>
        <v>#VALUE!</v>
      </c>
      <c r="AH210" s="31">
        <f t="shared" si="213"/>
        <v>94</v>
      </c>
      <c r="AI210" s="9" t="e">
        <f t="shared" si="205"/>
        <v>#VALUE!</v>
      </c>
      <c r="AL210" s="31">
        <f t="shared" si="214"/>
        <v>94</v>
      </c>
      <c r="AM210" s="9" t="e">
        <f t="shared" si="206"/>
        <v>#VALUE!</v>
      </c>
      <c r="AP210" s="31">
        <f t="shared" si="215"/>
        <v>94</v>
      </c>
      <c r="AQ210" s="9" t="e">
        <f t="shared" si="207"/>
        <v>#VALUE!</v>
      </c>
      <c r="AT210" s="31">
        <f t="shared" si="216"/>
        <v>94</v>
      </c>
      <c r="AU210" s="9" t="e">
        <f t="shared" si="208"/>
        <v>#VALUE!</v>
      </c>
      <c r="AX210" s="31">
        <f t="shared" si="217"/>
        <v>94</v>
      </c>
      <c r="AY210" s="9" t="e">
        <f t="shared" si="209"/>
        <v>#VALUE!</v>
      </c>
    </row>
    <row r="211" spans="22:51" x14ac:dyDescent="0.25">
      <c r="V211" s="31">
        <f t="shared" si="210"/>
        <v>95</v>
      </c>
      <c r="W211" s="9">
        <f t="shared" si="202"/>
        <v>14000</v>
      </c>
      <c r="Z211" s="31">
        <f t="shared" si="211"/>
        <v>95</v>
      </c>
      <c r="AA211" s="9" t="e">
        <f t="shared" si="203"/>
        <v>#VALUE!</v>
      </c>
      <c r="AD211" s="31">
        <f t="shared" si="212"/>
        <v>95</v>
      </c>
      <c r="AE211" s="9" t="e">
        <f t="shared" si="204"/>
        <v>#VALUE!</v>
      </c>
      <c r="AH211" s="31">
        <f t="shared" si="213"/>
        <v>95</v>
      </c>
      <c r="AI211" s="9" t="e">
        <f t="shared" si="205"/>
        <v>#VALUE!</v>
      </c>
      <c r="AL211" s="31">
        <f t="shared" si="214"/>
        <v>95</v>
      </c>
      <c r="AM211" s="9" t="e">
        <f t="shared" si="206"/>
        <v>#VALUE!</v>
      </c>
      <c r="AP211" s="31">
        <f t="shared" si="215"/>
        <v>95</v>
      </c>
      <c r="AQ211" s="9" t="e">
        <f t="shared" si="207"/>
        <v>#VALUE!</v>
      </c>
      <c r="AT211" s="31">
        <f t="shared" si="216"/>
        <v>95</v>
      </c>
      <c r="AU211" s="9" t="e">
        <f t="shared" si="208"/>
        <v>#VALUE!</v>
      </c>
      <c r="AX211" s="31">
        <f t="shared" si="217"/>
        <v>95</v>
      </c>
      <c r="AY211" s="9" t="e">
        <f t="shared" si="209"/>
        <v>#VALUE!</v>
      </c>
    </row>
    <row r="212" spans="22:51" x14ac:dyDescent="0.25">
      <c r="V212" s="31">
        <f t="shared" si="210"/>
        <v>96</v>
      </c>
      <c r="W212" s="9">
        <f t="shared" si="202"/>
        <v>6400000</v>
      </c>
      <c r="Z212" s="31">
        <f t="shared" si="211"/>
        <v>96</v>
      </c>
      <c r="AA212" s="9" t="e">
        <f t="shared" si="203"/>
        <v>#VALUE!</v>
      </c>
      <c r="AD212" s="31">
        <f t="shared" si="212"/>
        <v>96</v>
      </c>
      <c r="AE212" s="9" t="e">
        <f t="shared" si="204"/>
        <v>#VALUE!</v>
      </c>
      <c r="AH212" s="31">
        <f t="shared" si="213"/>
        <v>96</v>
      </c>
      <c r="AI212" s="9" t="e">
        <f t="shared" si="205"/>
        <v>#VALUE!</v>
      </c>
      <c r="AL212" s="31">
        <f t="shared" si="214"/>
        <v>96</v>
      </c>
      <c r="AM212" s="9" t="e">
        <f t="shared" si="206"/>
        <v>#VALUE!</v>
      </c>
      <c r="AP212" s="31">
        <f t="shared" si="215"/>
        <v>96</v>
      </c>
      <c r="AQ212" s="9" t="e">
        <f t="shared" si="207"/>
        <v>#VALUE!</v>
      </c>
      <c r="AT212" s="31">
        <f t="shared" si="216"/>
        <v>96</v>
      </c>
      <c r="AU212" s="9" t="e">
        <f t="shared" si="208"/>
        <v>#VALUE!</v>
      </c>
      <c r="AX212" s="31">
        <f t="shared" si="217"/>
        <v>96</v>
      </c>
      <c r="AY212" s="9" t="e">
        <f t="shared" si="209"/>
        <v>#VALUE!</v>
      </c>
    </row>
    <row r="213" spans="22:51" x14ac:dyDescent="0.25">
      <c r="V213" s="31">
        <f t="shared" si="210"/>
        <v>97</v>
      </c>
      <c r="W213" s="9">
        <f t="shared" si="202"/>
        <v>3900</v>
      </c>
      <c r="Z213" s="31">
        <f t="shared" si="211"/>
        <v>97</v>
      </c>
      <c r="AA213" s="9" t="e">
        <f t="shared" si="203"/>
        <v>#VALUE!</v>
      </c>
      <c r="AD213" s="31">
        <f t="shared" si="212"/>
        <v>97</v>
      </c>
      <c r="AE213" s="9" t="e">
        <f t="shared" si="204"/>
        <v>#VALUE!</v>
      </c>
      <c r="AH213" s="31">
        <f t="shared" si="213"/>
        <v>97</v>
      </c>
      <c r="AI213" s="9" t="e">
        <f t="shared" si="205"/>
        <v>#VALUE!</v>
      </c>
      <c r="AL213" s="31">
        <f t="shared" si="214"/>
        <v>97</v>
      </c>
      <c r="AM213" s="9" t="e">
        <f t="shared" si="206"/>
        <v>#VALUE!</v>
      </c>
      <c r="AP213" s="31">
        <f t="shared" si="215"/>
        <v>97</v>
      </c>
      <c r="AQ213" s="9" t="e">
        <f t="shared" si="207"/>
        <v>#VALUE!</v>
      </c>
      <c r="AT213" s="31">
        <f t="shared" si="216"/>
        <v>97</v>
      </c>
      <c r="AU213" s="9" t="e">
        <f t="shared" si="208"/>
        <v>#VALUE!</v>
      </c>
      <c r="AX213" s="31">
        <f t="shared" si="217"/>
        <v>97</v>
      </c>
      <c r="AY213" s="9" t="e">
        <f t="shared" si="209"/>
        <v>#VALUE!</v>
      </c>
    </row>
    <row r="214" spans="22:51" x14ac:dyDescent="0.25">
      <c r="V214" s="31">
        <f t="shared" si="210"/>
        <v>98</v>
      </c>
      <c r="W214" s="9">
        <f t="shared" si="202"/>
        <v>43000</v>
      </c>
      <c r="Z214" s="31">
        <f t="shared" si="211"/>
        <v>98</v>
      </c>
      <c r="AA214" s="9" t="e">
        <f t="shared" si="203"/>
        <v>#VALUE!</v>
      </c>
      <c r="AD214" s="31">
        <f t="shared" si="212"/>
        <v>98</v>
      </c>
      <c r="AE214" s="9" t="e">
        <f t="shared" si="204"/>
        <v>#VALUE!</v>
      </c>
      <c r="AH214" s="31">
        <f t="shared" si="213"/>
        <v>98</v>
      </c>
      <c r="AI214" s="9" t="e">
        <f t="shared" si="205"/>
        <v>#VALUE!</v>
      </c>
      <c r="AL214" s="31">
        <f t="shared" si="214"/>
        <v>98</v>
      </c>
      <c r="AM214" s="9" t="e">
        <f t="shared" si="206"/>
        <v>#VALUE!</v>
      </c>
      <c r="AP214" s="31">
        <f t="shared" si="215"/>
        <v>98</v>
      </c>
      <c r="AQ214" s="9" t="e">
        <f t="shared" si="207"/>
        <v>#VALUE!</v>
      </c>
      <c r="AT214" s="31">
        <f t="shared" si="216"/>
        <v>98</v>
      </c>
      <c r="AU214" s="9" t="e">
        <f t="shared" si="208"/>
        <v>#VALUE!</v>
      </c>
      <c r="AX214" s="31">
        <f t="shared" si="217"/>
        <v>98</v>
      </c>
      <c r="AY214" s="9" t="e">
        <f t="shared" si="209"/>
        <v>#VALUE!</v>
      </c>
    </row>
    <row r="215" spans="22:51" x14ac:dyDescent="0.25">
      <c r="V215" s="31">
        <f t="shared" si="210"/>
        <v>99</v>
      </c>
      <c r="W215" s="9">
        <f t="shared" si="202"/>
        <v>5100</v>
      </c>
      <c r="Z215" s="31">
        <f t="shared" si="211"/>
        <v>99</v>
      </c>
      <c r="AA215" s="9" t="e">
        <f t="shared" si="203"/>
        <v>#VALUE!</v>
      </c>
      <c r="AD215" s="31">
        <f t="shared" si="212"/>
        <v>99</v>
      </c>
      <c r="AE215" s="9" t="e">
        <f t="shared" si="204"/>
        <v>#VALUE!</v>
      </c>
      <c r="AH215" s="31">
        <f t="shared" si="213"/>
        <v>99</v>
      </c>
      <c r="AI215" s="9" t="e">
        <f t="shared" si="205"/>
        <v>#VALUE!</v>
      </c>
      <c r="AL215" s="31">
        <f t="shared" si="214"/>
        <v>99</v>
      </c>
      <c r="AM215" s="9" t="e">
        <f t="shared" si="206"/>
        <v>#VALUE!</v>
      </c>
      <c r="AP215" s="31">
        <f t="shared" si="215"/>
        <v>99</v>
      </c>
      <c r="AQ215" s="9" t="e">
        <f t="shared" si="207"/>
        <v>#VALUE!</v>
      </c>
      <c r="AT215" s="31">
        <f t="shared" si="216"/>
        <v>99</v>
      </c>
      <c r="AU215" s="9" t="e">
        <f t="shared" si="208"/>
        <v>#VALUE!</v>
      </c>
      <c r="AX215" s="31">
        <f t="shared" si="217"/>
        <v>99</v>
      </c>
      <c r="AY215" s="9" t="e">
        <f t="shared" si="209"/>
        <v>#VALUE!</v>
      </c>
    </row>
    <row r="216" spans="22:51" x14ac:dyDescent="0.25">
      <c r="V216" s="31">
        <f t="shared" si="210"/>
        <v>100</v>
      </c>
      <c r="W216" s="9">
        <f t="shared" si="202"/>
        <v>6900</v>
      </c>
      <c r="Z216" s="31">
        <f t="shared" si="211"/>
        <v>100</v>
      </c>
      <c r="AA216" s="9" t="e">
        <f t="shared" si="203"/>
        <v>#VALUE!</v>
      </c>
      <c r="AD216" s="31">
        <f t="shared" si="212"/>
        <v>100</v>
      </c>
      <c r="AE216" s="9" t="e">
        <f t="shared" si="204"/>
        <v>#VALUE!</v>
      </c>
      <c r="AH216" s="31">
        <f t="shared" si="213"/>
        <v>100</v>
      </c>
      <c r="AI216" s="9" t="e">
        <f t="shared" si="205"/>
        <v>#VALUE!</v>
      </c>
      <c r="AL216" s="31">
        <f t="shared" si="214"/>
        <v>100</v>
      </c>
      <c r="AM216" s="9" t="e">
        <f t="shared" si="206"/>
        <v>#VALUE!</v>
      </c>
      <c r="AP216" s="31">
        <f t="shared" si="215"/>
        <v>100</v>
      </c>
      <c r="AQ216" s="9" t="e">
        <f t="shared" si="207"/>
        <v>#VALUE!</v>
      </c>
      <c r="AT216" s="31">
        <f t="shared" si="216"/>
        <v>100</v>
      </c>
      <c r="AU216" s="9" t="e">
        <f t="shared" si="208"/>
        <v>#VALUE!</v>
      </c>
      <c r="AX216" s="31">
        <f t="shared" si="217"/>
        <v>100</v>
      </c>
      <c r="AY216" s="9" t="e">
        <f t="shared" si="209"/>
        <v>#VALUE!</v>
      </c>
    </row>
    <row r="217" spans="22:51" x14ac:dyDescent="0.25">
      <c r="V217" s="31">
        <f t="shared" si="210"/>
        <v>101</v>
      </c>
      <c r="W217" s="9">
        <f t="shared" si="202"/>
        <v>560000</v>
      </c>
      <c r="Z217" s="31">
        <f t="shared" si="211"/>
        <v>101</v>
      </c>
      <c r="AA217" s="9" t="e">
        <f t="shared" si="203"/>
        <v>#VALUE!</v>
      </c>
      <c r="AD217" s="31">
        <f t="shared" si="212"/>
        <v>101</v>
      </c>
      <c r="AE217" s="9" t="e">
        <f t="shared" si="204"/>
        <v>#VALUE!</v>
      </c>
      <c r="AH217" s="31">
        <f t="shared" si="213"/>
        <v>101</v>
      </c>
      <c r="AI217" s="9" t="e">
        <f t="shared" si="205"/>
        <v>#VALUE!</v>
      </c>
      <c r="AL217" s="31">
        <f t="shared" si="214"/>
        <v>101</v>
      </c>
      <c r="AM217" s="9" t="e">
        <f t="shared" si="206"/>
        <v>#VALUE!</v>
      </c>
      <c r="AP217" s="31">
        <f t="shared" si="215"/>
        <v>101</v>
      </c>
      <c r="AQ217" s="9" t="e">
        <f t="shared" si="207"/>
        <v>#VALUE!</v>
      </c>
      <c r="AT217" s="31">
        <f t="shared" si="216"/>
        <v>101</v>
      </c>
      <c r="AU217" s="9" t="e">
        <f t="shared" si="208"/>
        <v>#VALUE!</v>
      </c>
      <c r="AX217" s="31">
        <f t="shared" si="217"/>
        <v>101</v>
      </c>
      <c r="AY217" s="9" t="e">
        <f t="shared" si="209"/>
        <v>#VALUE!</v>
      </c>
    </row>
    <row r="218" spans="22:51" x14ac:dyDescent="0.25">
      <c r="V218" s="31">
        <f t="shared" si="210"/>
        <v>102</v>
      </c>
      <c r="W218" s="9" t="str">
        <f t="shared" si="202"/>
        <v/>
      </c>
      <c r="Z218" s="31">
        <f t="shared" si="211"/>
        <v>102</v>
      </c>
      <c r="AA218" s="9" t="e">
        <f t="shared" si="203"/>
        <v>#VALUE!</v>
      </c>
      <c r="AD218" s="31">
        <f t="shared" si="212"/>
        <v>102</v>
      </c>
      <c r="AE218" s="9" t="e">
        <f t="shared" si="204"/>
        <v>#VALUE!</v>
      </c>
      <c r="AH218" s="31">
        <f t="shared" si="213"/>
        <v>102</v>
      </c>
      <c r="AI218" s="9" t="e">
        <f t="shared" si="205"/>
        <v>#VALUE!</v>
      </c>
      <c r="AL218" s="31">
        <f t="shared" si="214"/>
        <v>102</v>
      </c>
      <c r="AM218" s="9" t="e">
        <f t="shared" si="206"/>
        <v>#VALUE!</v>
      </c>
      <c r="AP218" s="31">
        <f t="shared" si="215"/>
        <v>102</v>
      </c>
      <c r="AQ218" s="9" t="e">
        <f t="shared" si="207"/>
        <v>#VALUE!</v>
      </c>
      <c r="AT218" s="31">
        <f t="shared" si="216"/>
        <v>102</v>
      </c>
      <c r="AU218" s="9" t="e">
        <f t="shared" si="208"/>
        <v>#VALUE!</v>
      </c>
      <c r="AX218" s="31">
        <f t="shared" si="217"/>
        <v>102</v>
      </c>
      <c r="AY218" s="9" t="e">
        <f t="shared" si="209"/>
        <v>#VALUE!</v>
      </c>
    </row>
    <row r="219" spans="22:51" x14ac:dyDescent="0.25">
      <c r="V219" s="31">
        <f t="shared" si="210"/>
        <v>103</v>
      </c>
      <c r="W219" s="9">
        <f t="shared" si="202"/>
        <v>110000</v>
      </c>
      <c r="Z219" s="31">
        <f t="shared" si="211"/>
        <v>103</v>
      </c>
      <c r="AA219" s="9" t="e">
        <f t="shared" si="203"/>
        <v>#VALUE!</v>
      </c>
      <c r="AD219" s="31">
        <f t="shared" si="212"/>
        <v>103</v>
      </c>
      <c r="AE219" s="9" t="e">
        <f t="shared" si="204"/>
        <v>#VALUE!</v>
      </c>
      <c r="AH219" s="31">
        <f t="shared" si="213"/>
        <v>103</v>
      </c>
      <c r="AI219" s="9" t="e">
        <f t="shared" si="205"/>
        <v>#VALUE!</v>
      </c>
      <c r="AL219" s="31">
        <f t="shared" si="214"/>
        <v>103</v>
      </c>
      <c r="AM219" s="9" t="e">
        <f t="shared" si="206"/>
        <v>#VALUE!</v>
      </c>
      <c r="AP219" s="31">
        <f t="shared" si="215"/>
        <v>103</v>
      </c>
      <c r="AQ219" s="9" t="e">
        <f t="shared" si="207"/>
        <v>#VALUE!</v>
      </c>
      <c r="AT219" s="31">
        <f t="shared" si="216"/>
        <v>103</v>
      </c>
      <c r="AU219" s="9" t="e">
        <f t="shared" si="208"/>
        <v>#VALUE!</v>
      </c>
      <c r="AX219" s="31">
        <f t="shared" si="217"/>
        <v>103</v>
      </c>
      <c r="AY219" s="9" t="e">
        <f t="shared" si="209"/>
        <v>#VALUE!</v>
      </c>
    </row>
    <row r="220" spans="22:51" x14ac:dyDescent="0.25">
      <c r="V220" s="31">
        <f t="shared" si="210"/>
        <v>104</v>
      </c>
      <c r="W220" s="9">
        <f t="shared" si="202"/>
        <v>11000</v>
      </c>
      <c r="Z220" s="31">
        <f t="shared" si="211"/>
        <v>104</v>
      </c>
      <c r="AA220" s="9" t="e">
        <f t="shared" si="203"/>
        <v>#VALUE!</v>
      </c>
      <c r="AD220" s="31">
        <f t="shared" si="212"/>
        <v>104</v>
      </c>
      <c r="AE220" s="9" t="e">
        <f t="shared" si="204"/>
        <v>#VALUE!</v>
      </c>
      <c r="AH220" s="31">
        <f t="shared" si="213"/>
        <v>104</v>
      </c>
      <c r="AI220" s="9" t="e">
        <f t="shared" si="205"/>
        <v>#VALUE!</v>
      </c>
      <c r="AL220" s="31">
        <f t="shared" si="214"/>
        <v>104</v>
      </c>
      <c r="AM220" s="9" t="e">
        <f t="shared" si="206"/>
        <v>#VALUE!</v>
      </c>
      <c r="AP220" s="31">
        <f t="shared" si="215"/>
        <v>104</v>
      </c>
      <c r="AQ220" s="9" t="e">
        <f t="shared" si="207"/>
        <v>#VALUE!</v>
      </c>
      <c r="AT220" s="31">
        <f t="shared" si="216"/>
        <v>104</v>
      </c>
      <c r="AU220" s="9" t="e">
        <f t="shared" si="208"/>
        <v>#VALUE!</v>
      </c>
      <c r="AX220" s="31">
        <f t="shared" si="217"/>
        <v>104</v>
      </c>
      <c r="AY220" s="9" t="e">
        <f t="shared" si="209"/>
        <v>#VALUE!</v>
      </c>
    </row>
    <row r="221" spans="22:51" x14ac:dyDescent="0.25">
      <c r="V221" s="31">
        <f t="shared" si="210"/>
        <v>105</v>
      </c>
      <c r="W221" s="9">
        <f t="shared" si="202"/>
        <v>3800</v>
      </c>
      <c r="Z221" s="31">
        <f t="shared" si="211"/>
        <v>105</v>
      </c>
      <c r="AA221" s="9" t="e">
        <f t="shared" si="203"/>
        <v>#VALUE!</v>
      </c>
      <c r="AD221" s="31">
        <f t="shared" si="212"/>
        <v>105</v>
      </c>
      <c r="AE221" s="9" t="e">
        <f t="shared" si="204"/>
        <v>#VALUE!</v>
      </c>
      <c r="AH221" s="31">
        <f t="shared" si="213"/>
        <v>105</v>
      </c>
      <c r="AI221" s="9" t="e">
        <f t="shared" si="205"/>
        <v>#VALUE!</v>
      </c>
      <c r="AL221" s="31">
        <f t="shared" si="214"/>
        <v>105</v>
      </c>
      <c r="AM221" s="9" t="e">
        <f t="shared" si="206"/>
        <v>#VALUE!</v>
      </c>
      <c r="AP221" s="31">
        <f t="shared" si="215"/>
        <v>105</v>
      </c>
      <c r="AQ221" s="9" t="e">
        <f t="shared" si="207"/>
        <v>#VALUE!</v>
      </c>
      <c r="AT221" s="31">
        <f t="shared" si="216"/>
        <v>105</v>
      </c>
      <c r="AU221" s="9" t="e">
        <f t="shared" si="208"/>
        <v>#VALUE!</v>
      </c>
      <c r="AX221" s="31">
        <f t="shared" si="217"/>
        <v>105</v>
      </c>
      <c r="AY221" s="9" t="e">
        <f t="shared" si="209"/>
        <v>#VALUE!</v>
      </c>
    </row>
    <row r="222" spans="22:51" x14ac:dyDescent="0.25">
      <c r="V222" s="31">
        <f t="shared" si="210"/>
        <v>106</v>
      </c>
      <c r="W222" s="9">
        <f t="shared" si="202"/>
        <v>1200000</v>
      </c>
      <c r="Z222" s="31">
        <f t="shared" si="211"/>
        <v>106</v>
      </c>
      <c r="AA222" s="9" t="e">
        <f t="shared" si="203"/>
        <v>#VALUE!</v>
      </c>
      <c r="AD222" s="31">
        <f t="shared" si="212"/>
        <v>106</v>
      </c>
      <c r="AE222" s="9" t="e">
        <f t="shared" si="204"/>
        <v>#VALUE!</v>
      </c>
      <c r="AH222" s="31">
        <f t="shared" si="213"/>
        <v>106</v>
      </c>
      <c r="AI222" s="9" t="e">
        <f t="shared" si="205"/>
        <v>#VALUE!</v>
      </c>
      <c r="AL222" s="31">
        <f t="shared" si="214"/>
        <v>106</v>
      </c>
      <c r="AM222" s="9" t="e">
        <f t="shared" si="206"/>
        <v>#VALUE!</v>
      </c>
      <c r="AP222" s="31">
        <f t="shared" si="215"/>
        <v>106</v>
      </c>
      <c r="AQ222" s="9" t="e">
        <f t="shared" si="207"/>
        <v>#VALUE!</v>
      </c>
      <c r="AT222" s="31">
        <f t="shared" si="216"/>
        <v>106</v>
      </c>
      <c r="AU222" s="9" t="e">
        <f t="shared" si="208"/>
        <v>#VALUE!</v>
      </c>
      <c r="AX222" s="31">
        <f t="shared" si="217"/>
        <v>106</v>
      </c>
      <c r="AY222" s="9" t="e">
        <f t="shared" si="209"/>
        <v>#VALUE!</v>
      </c>
    </row>
    <row r="223" spans="22:51" x14ac:dyDescent="0.25">
      <c r="V223" s="31">
        <f t="shared" si="210"/>
        <v>107</v>
      </c>
      <c r="W223" s="9">
        <f t="shared" si="202"/>
        <v>240000</v>
      </c>
      <c r="Z223" s="31">
        <f t="shared" si="211"/>
        <v>107</v>
      </c>
      <c r="AA223" s="9" t="e">
        <f t="shared" si="203"/>
        <v>#VALUE!</v>
      </c>
      <c r="AD223" s="31">
        <f t="shared" si="212"/>
        <v>107</v>
      </c>
      <c r="AE223" s="9" t="e">
        <f t="shared" si="204"/>
        <v>#VALUE!</v>
      </c>
      <c r="AH223" s="31">
        <f t="shared" si="213"/>
        <v>107</v>
      </c>
      <c r="AI223" s="9" t="e">
        <f t="shared" si="205"/>
        <v>#VALUE!</v>
      </c>
      <c r="AL223" s="31">
        <f t="shared" si="214"/>
        <v>107</v>
      </c>
      <c r="AM223" s="9" t="e">
        <f t="shared" si="206"/>
        <v>#VALUE!</v>
      </c>
      <c r="AP223" s="31">
        <f t="shared" si="215"/>
        <v>107</v>
      </c>
      <c r="AQ223" s="9" t="e">
        <f t="shared" si="207"/>
        <v>#VALUE!</v>
      </c>
      <c r="AT223" s="31">
        <f t="shared" si="216"/>
        <v>107</v>
      </c>
      <c r="AU223" s="9" t="e">
        <f t="shared" si="208"/>
        <v>#VALUE!</v>
      </c>
      <c r="AX223" s="31">
        <f t="shared" si="217"/>
        <v>107</v>
      </c>
      <c r="AY223" s="9" t="e">
        <f t="shared" si="209"/>
        <v>#VALUE!</v>
      </c>
    </row>
    <row r="224" spans="22:51" x14ac:dyDescent="0.25">
      <c r="V224" s="31">
        <f t="shared" si="210"/>
        <v>108</v>
      </c>
      <c r="W224" s="9">
        <f t="shared" si="202"/>
        <v>1400000</v>
      </c>
      <c r="Z224" s="31">
        <f t="shared" si="211"/>
        <v>108</v>
      </c>
      <c r="AA224" s="9" t="e">
        <f t="shared" si="203"/>
        <v>#VALUE!</v>
      </c>
      <c r="AD224" s="31">
        <f t="shared" si="212"/>
        <v>108</v>
      </c>
      <c r="AE224" s="9" t="e">
        <f t="shared" si="204"/>
        <v>#VALUE!</v>
      </c>
      <c r="AH224" s="31">
        <f t="shared" si="213"/>
        <v>108</v>
      </c>
      <c r="AI224" s="9" t="e">
        <f t="shared" si="205"/>
        <v>#VALUE!</v>
      </c>
      <c r="AL224" s="31">
        <f t="shared" si="214"/>
        <v>108</v>
      </c>
      <c r="AM224" s="9" t="e">
        <f t="shared" si="206"/>
        <v>#VALUE!</v>
      </c>
      <c r="AP224" s="31">
        <f t="shared" si="215"/>
        <v>108</v>
      </c>
      <c r="AQ224" s="9" t="e">
        <f t="shared" si="207"/>
        <v>#VALUE!</v>
      </c>
      <c r="AT224" s="31">
        <f t="shared" si="216"/>
        <v>108</v>
      </c>
      <c r="AU224" s="9" t="e">
        <f t="shared" si="208"/>
        <v>#VALUE!</v>
      </c>
      <c r="AX224" s="31">
        <f t="shared" si="217"/>
        <v>108</v>
      </c>
      <c r="AY224" s="9" t="e">
        <f t="shared" si="209"/>
        <v>#VALUE!</v>
      </c>
    </row>
    <row r="225" spans="22:51" x14ac:dyDescent="0.25">
      <c r="V225" s="31">
        <f t="shared" si="210"/>
        <v>109</v>
      </c>
      <c r="W225" s="9">
        <f t="shared" si="202"/>
        <v>27000</v>
      </c>
      <c r="Z225" s="31">
        <f t="shared" si="211"/>
        <v>109</v>
      </c>
      <c r="AA225" s="9" t="e">
        <f t="shared" si="203"/>
        <v>#VALUE!</v>
      </c>
      <c r="AD225" s="31">
        <f t="shared" si="212"/>
        <v>109</v>
      </c>
      <c r="AE225" s="9" t="e">
        <f t="shared" si="204"/>
        <v>#VALUE!</v>
      </c>
      <c r="AH225" s="31">
        <f t="shared" si="213"/>
        <v>109</v>
      </c>
      <c r="AI225" s="9" t="e">
        <f t="shared" si="205"/>
        <v>#VALUE!</v>
      </c>
      <c r="AL225" s="31">
        <f t="shared" si="214"/>
        <v>109</v>
      </c>
      <c r="AM225" s="9" t="e">
        <f t="shared" si="206"/>
        <v>#VALUE!</v>
      </c>
      <c r="AP225" s="31">
        <f t="shared" si="215"/>
        <v>109</v>
      </c>
      <c r="AQ225" s="9" t="e">
        <f t="shared" si="207"/>
        <v>#VALUE!</v>
      </c>
      <c r="AT225" s="31">
        <f t="shared" si="216"/>
        <v>109</v>
      </c>
      <c r="AU225" s="9" t="e">
        <f t="shared" si="208"/>
        <v>#VALUE!</v>
      </c>
      <c r="AX225" s="31">
        <f t="shared" si="217"/>
        <v>109</v>
      </c>
      <c r="AY225" s="9" t="e">
        <f t="shared" si="209"/>
        <v>#VALUE!</v>
      </c>
    </row>
    <row r="226" spans="22:51" x14ac:dyDescent="0.25">
      <c r="V226" s="31">
        <f t="shared" si="210"/>
        <v>110</v>
      </c>
      <c r="W226" s="9">
        <f t="shared" si="202"/>
        <v>130000</v>
      </c>
      <c r="Z226" s="31">
        <f t="shared" si="211"/>
        <v>110</v>
      </c>
      <c r="AA226" s="9" t="e">
        <f t="shared" si="203"/>
        <v>#VALUE!</v>
      </c>
      <c r="AD226" s="31">
        <f t="shared" si="212"/>
        <v>110</v>
      </c>
      <c r="AE226" s="9" t="e">
        <f t="shared" si="204"/>
        <v>#VALUE!</v>
      </c>
      <c r="AH226" s="31">
        <f t="shared" si="213"/>
        <v>110</v>
      </c>
      <c r="AI226" s="9" t="e">
        <f t="shared" si="205"/>
        <v>#VALUE!</v>
      </c>
      <c r="AL226" s="31">
        <f t="shared" si="214"/>
        <v>110</v>
      </c>
      <c r="AM226" s="9" t="e">
        <f t="shared" si="206"/>
        <v>#VALUE!</v>
      </c>
      <c r="AP226" s="31">
        <f t="shared" si="215"/>
        <v>110</v>
      </c>
      <c r="AQ226" s="9" t="e">
        <f t="shared" si="207"/>
        <v>#VALUE!</v>
      </c>
      <c r="AT226" s="31">
        <f t="shared" si="216"/>
        <v>110</v>
      </c>
      <c r="AU226" s="9" t="e">
        <f t="shared" si="208"/>
        <v>#VALUE!</v>
      </c>
      <c r="AX226" s="31">
        <f t="shared" si="217"/>
        <v>110</v>
      </c>
      <c r="AY226" s="9" t="e">
        <f t="shared" si="209"/>
        <v>#VALUE!</v>
      </c>
    </row>
    <row r="227" spans="22:51" x14ac:dyDescent="0.25">
      <c r="V227" s="31">
        <f t="shared" si="210"/>
        <v>111</v>
      </c>
      <c r="W227" s="9">
        <f t="shared" si="202"/>
        <v>220000</v>
      </c>
      <c r="Z227" s="31">
        <f t="shared" si="211"/>
        <v>111</v>
      </c>
      <c r="AA227" s="9" t="e">
        <f t="shared" si="203"/>
        <v>#VALUE!</v>
      </c>
      <c r="AD227" s="31">
        <f t="shared" si="212"/>
        <v>111</v>
      </c>
      <c r="AE227" s="9" t="e">
        <f t="shared" si="204"/>
        <v>#VALUE!</v>
      </c>
      <c r="AH227" s="31">
        <f t="shared" si="213"/>
        <v>111</v>
      </c>
      <c r="AI227" s="9" t="e">
        <f t="shared" si="205"/>
        <v>#VALUE!</v>
      </c>
      <c r="AL227" s="31">
        <f t="shared" si="214"/>
        <v>111</v>
      </c>
      <c r="AM227" s="9" t="e">
        <f t="shared" si="206"/>
        <v>#VALUE!</v>
      </c>
      <c r="AP227" s="31">
        <f t="shared" si="215"/>
        <v>111</v>
      </c>
      <c r="AQ227" s="9" t="e">
        <f t="shared" si="207"/>
        <v>#VALUE!</v>
      </c>
      <c r="AT227" s="31">
        <f t="shared" si="216"/>
        <v>111</v>
      </c>
      <c r="AU227" s="9" t="e">
        <f t="shared" si="208"/>
        <v>#VALUE!</v>
      </c>
      <c r="AX227" s="31">
        <f t="shared" si="217"/>
        <v>111</v>
      </c>
      <c r="AY227" s="9" t="e">
        <f t="shared" si="209"/>
        <v>#VALUE!</v>
      </c>
    </row>
    <row r="228" spans="22:51" x14ac:dyDescent="0.25">
      <c r="V228" s="31">
        <f t="shared" si="210"/>
        <v>112</v>
      </c>
      <c r="W228" s="9">
        <f t="shared" si="202"/>
        <v>7000</v>
      </c>
      <c r="Z228" s="31">
        <f t="shared" si="211"/>
        <v>112</v>
      </c>
      <c r="AA228" s="9" t="e">
        <f t="shared" si="203"/>
        <v>#VALUE!</v>
      </c>
      <c r="AD228" s="31">
        <f t="shared" si="212"/>
        <v>112</v>
      </c>
      <c r="AE228" s="9" t="e">
        <f t="shared" si="204"/>
        <v>#VALUE!</v>
      </c>
      <c r="AH228" s="31">
        <f t="shared" si="213"/>
        <v>112</v>
      </c>
      <c r="AI228" s="9" t="e">
        <f t="shared" si="205"/>
        <v>#VALUE!</v>
      </c>
      <c r="AL228" s="31">
        <f t="shared" si="214"/>
        <v>112</v>
      </c>
      <c r="AM228" s="9" t="e">
        <f t="shared" si="206"/>
        <v>#VALUE!</v>
      </c>
      <c r="AP228" s="31">
        <f t="shared" si="215"/>
        <v>112</v>
      </c>
      <c r="AQ228" s="9" t="e">
        <f t="shared" si="207"/>
        <v>#VALUE!</v>
      </c>
      <c r="AT228" s="31">
        <f t="shared" si="216"/>
        <v>112</v>
      </c>
      <c r="AU228" s="9" t="e">
        <f t="shared" si="208"/>
        <v>#VALUE!</v>
      </c>
      <c r="AX228" s="31">
        <f t="shared" si="217"/>
        <v>112</v>
      </c>
      <c r="AY228" s="9" t="e">
        <f t="shared" si="209"/>
        <v>#VALUE!</v>
      </c>
    </row>
    <row r="229" spans="22:51" x14ac:dyDescent="0.25">
      <c r="V229" s="31">
        <f t="shared" si="210"/>
        <v>113</v>
      </c>
      <c r="W229" s="9">
        <f t="shared" si="202"/>
        <v>1000000</v>
      </c>
      <c r="Z229" s="31">
        <f t="shared" si="211"/>
        <v>113</v>
      </c>
      <c r="AA229" s="9" t="e">
        <f t="shared" si="203"/>
        <v>#VALUE!</v>
      </c>
      <c r="AD229" s="31">
        <f t="shared" si="212"/>
        <v>113</v>
      </c>
      <c r="AE229" s="9" t="e">
        <f t="shared" si="204"/>
        <v>#VALUE!</v>
      </c>
      <c r="AH229" s="31">
        <f t="shared" si="213"/>
        <v>113</v>
      </c>
      <c r="AI229" s="9" t="e">
        <f t="shared" si="205"/>
        <v>#VALUE!</v>
      </c>
      <c r="AL229" s="31">
        <f t="shared" si="214"/>
        <v>113</v>
      </c>
      <c r="AM229" s="9" t="e">
        <f t="shared" si="206"/>
        <v>#VALUE!</v>
      </c>
      <c r="AP229" s="31">
        <f t="shared" si="215"/>
        <v>113</v>
      </c>
      <c r="AQ229" s="9" t="e">
        <f t="shared" si="207"/>
        <v>#VALUE!</v>
      </c>
      <c r="AT229" s="31">
        <f t="shared" si="216"/>
        <v>113</v>
      </c>
      <c r="AU229" s="9" t="e">
        <f t="shared" si="208"/>
        <v>#VALUE!</v>
      </c>
      <c r="AX229" s="31">
        <f t="shared" si="217"/>
        <v>113</v>
      </c>
      <c r="AY229" s="9" t="e">
        <f t="shared" si="209"/>
        <v>#VALUE!</v>
      </c>
    </row>
    <row r="230" spans="22:51" x14ac:dyDescent="0.25">
      <c r="V230" s="31">
        <f t="shared" si="210"/>
        <v>114</v>
      </c>
      <c r="W230" s="9">
        <f t="shared" si="202"/>
        <v>1300000</v>
      </c>
      <c r="Z230" s="31">
        <f t="shared" si="211"/>
        <v>114</v>
      </c>
      <c r="AA230" s="9" t="e">
        <f t="shared" si="203"/>
        <v>#VALUE!</v>
      </c>
      <c r="AD230" s="31">
        <f t="shared" si="212"/>
        <v>114</v>
      </c>
      <c r="AE230" s="9" t="e">
        <f t="shared" si="204"/>
        <v>#VALUE!</v>
      </c>
      <c r="AH230" s="31">
        <f t="shared" si="213"/>
        <v>114</v>
      </c>
      <c r="AI230" s="9" t="e">
        <f t="shared" si="205"/>
        <v>#VALUE!</v>
      </c>
      <c r="AL230" s="31">
        <f t="shared" si="214"/>
        <v>114</v>
      </c>
      <c r="AM230" s="9" t="e">
        <f t="shared" si="206"/>
        <v>#VALUE!</v>
      </c>
      <c r="AP230" s="31">
        <f t="shared" si="215"/>
        <v>114</v>
      </c>
      <c r="AQ230" s="9" t="e">
        <f t="shared" si="207"/>
        <v>#VALUE!</v>
      </c>
      <c r="AT230" s="31">
        <f t="shared" si="216"/>
        <v>114</v>
      </c>
      <c r="AU230" s="9" t="e">
        <f t="shared" si="208"/>
        <v>#VALUE!</v>
      </c>
      <c r="AX230" s="31">
        <f t="shared" si="217"/>
        <v>114</v>
      </c>
      <c r="AY230" s="9" t="e">
        <f t="shared" si="209"/>
        <v>#VALUE!</v>
      </c>
    </row>
    <row r="231" spans="22:51" x14ac:dyDescent="0.25">
      <c r="V231" s="10"/>
      <c r="W231" s="9"/>
      <c r="AD231" s="10"/>
      <c r="AE231" s="9"/>
      <c r="AH231" s="10"/>
      <c r="AI231" s="9"/>
      <c r="AL231" s="10"/>
      <c r="AM231" s="9"/>
      <c r="AP231" s="10"/>
      <c r="AQ231" s="9"/>
      <c r="AT231" s="10"/>
      <c r="AU231" s="9"/>
      <c r="AX231" s="10"/>
      <c r="AY231" s="9"/>
    </row>
    <row r="232" spans="22:51" x14ac:dyDescent="0.25">
      <c r="V232" s="32" t="s">
        <v>251</v>
      </c>
      <c r="W232" s="9">
        <f>IF(LEFT(W117,1)="&lt;",MID(W117,2,LEN(W117)),W117)</f>
        <v>5600</v>
      </c>
      <c r="Z232" s="31">
        <v>1</v>
      </c>
      <c r="AA232" s="9" t="e">
        <f>IF(LEFT(AA117,1)="&lt;",MID(AA117,2,LEN(AA117)),AA117)</f>
        <v>#VALUE!</v>
      </c>
      <c r="AD232" s="31">
        <v>1</v>
      </c>
      <c r="AE232" s="9" t="e">
        <f>IF(LEFT(AE117,1)="&lt;",MID(AE117,2,LEN(AE117)),AE117)</f>
        <v>#VALUE!</v>
      </c>
      <c r="AH232" s="31">
        <v>1</v>
      </c>
      <c r="AI232" s="9" t="e">
        <f>IF(LEFT(AI117,1)="&lt;",MID(AI117,2,LEN(AI117)),AI117)</f>
        <v>#VALUE!</v>
      </c>
      <c r="AL232" s="31">
        <v>1</v>
      </c>
      <c r="AM232" s="9" t="e">
        <f>IF(LEFT(AM117,1)="&lt;",MID(AM117,2,LEN(AM117)),AM117)</f>
        <v>#VALUE!</v>
      </c>
      <c r="AP232" s="31">
        <v>1</v>
      </c>
      <c r="AQ232" s="9" t="e">
        <f>IF(LEFT(AQ117,1)="&lt;",MID(AQ117,2,LEN(AQ117)),AQ117)</f>
        <v>#VALUE!</v>
      </c>
      <c r="AT232" s="31">
        <v>1</v>
      </c>
      <c r="AU232" s="9" t="e">
        <f>IF(LEFT(AU117,1)="&lt;",MID(AU117,2,LEN(AU117)),AU117)</f>
        <v>#VALUE!</v>
      </c>
      <c r="AX232" s="31">
        <v>1</v>
      </c>
      <c r="AY232" s="9" t="e">
        <f>IF(LEFT(AY117,1)="&lt;",MID(AY117,2,LEN(AY117)),AY117)</f>
        <v>#VALUE!</v>
      </c>
    </row>
    <row r="233" spans="22:51" x14ac:dyDescent="0.25">
      <c r="V233" s="31">
        <v>2</v>
      </c>
      <c r="W233" s="9">
        <f t="shared" ref="W233:W296" si="218">IF(LEFT(W118,1)="&lt;",MID(W118,2,LEN(W118)),W118)</f>
        <v>1000</v>
      </c>
      <c r="Z233" s="31">
        <f>Z232+1</f>
        <v>2</v>
      </c>
      <c r="AA233" s="9" t="e">
        <f t="shared" ref="AA233:AA296" si="219">IF(LEFT(AA118,1)="&lt;",MID(AA118,2,LEN(AA118)),AA118)</f>
        <v>#VALUE!</v>
      </c>
      <c r="AD233" s="31">
        <f>AD232+1</f>
        <v>2</v>
      </c>
      <c r="AE233" s="9" t="e">
        <f t="shared" ref="AE233:AE296" si="220">IF(LEFT(AE118,1)="&lt;",MID(AE118,2,LEN(AE118)),AE118)</f>
        <v>#VALUE!</v>
      </c>
      <c r="AH233" s="31">
        <f>AH232+1</f>
        <v>2</v>
      </c>
      <c r="AI233" s="9" t="e">
        <f t="shared" ref="AI233:AI296" si="221">IF(LEFT(AI118,1)="&lt;",MID(AI118,2,LEN(AI118)),AI118)</f>
        <v>#VALUE!</v>
      </c>
      <c r="AL233" s="31">
        <f>AL232+1</f>
        <v>2</v>
      </c>
      <c r="AM233" s="9" t="e">
        <f t="shared" ref="AM233:AM296" si="222">IF(LEFT(AM118,1)="&lt;",MID(AM118,2,LEN(AM118)),AM118)</f>
        <v>#VALUE!</v>
      </c>
      <c r="AP233" s="31">
        <f>AP232+1</f>
        <v>2</v>
      </c>
      <c r="AQ233" s="9" t="e">
        <f t="shared" ref="AQ233:AQ296" si="223">IF(LEFT(AQ118,1)="&lt;",MID(AQ118,2,LEN(AQ118)),AQ118)</f>
        <v>#VALUE!</v>
      </c>
      <c r="AT233" s="31">
        <f>AT232+1</f>
        <v>2</v>
      </c>
      <c r="AU233" s="9" t="e">
        <f t="shared" ref="AU233:AU296" si="224">IF(LEFT(AU118,1)="&lt;",MID(AU118,2,LEN(AU118)),AU118)</f>
        <v>#VALUE!</v>
      </c>
      <c r="AX233" s="31">
        <f>AX232+1</f>
        <v>2</v>
      </c>
      <c r="AY233" s="9" t="e">
        <f t="shared" ref="AY233:AY296" si="225">IF(LEFT(AY118,1)="&lt;",MID(AY118,2,LEN(AY118)),AY118)</f>
        <v>#VALUE!</v>
      </c>
    </row>
    <row r="234" spans="22:51" x14ac:dyDescent="0.25">
      <c r="V234" s="31">
        <f t="shared" ref="V234:V297" si="226">V233+1</f>
        <v>3</v>
      </c>
      <c r="W234" s="9">
        <f t="shared" si="218"/>
        <v>10000</v>
      </c>
      <c r="Z234" s="31">
        <f t="shared" ref="Z234:Z297" si="227">Z233+1</f>
        <v>3</v>
      </c>
      <c r="AA234" s="9" t="e">
        <f t="shared" si="219"/>
        <v>#VALUE!</v>
      </c>
      <c r="AD234" s="31">
        <f t="shared" ref="AD234:AD297" si="228">AD233+1</f>
        <v>3</v>
      </c>
      <c r="AE234" s="9" t="e">
        <f t="shared" si="220"/>
        <v>#VALUE!</v>
      </c>
      <c r="AH234" s="31">
        <f t="shared" ref="AH234:AH297" si="229">AH233+1</f>
        <v>3</v>
      </c>
      <c r="AI234" s="9" t="e">
        <f t="shared" si="221"/>
        <v>#VALUE!</v>
      </c>
      <c r="AL234" s="31">
        <f t="shared" ref="AL234:AL297" si="230">AL233+1</f>
        <v>3</v>
      </c>
      <c r="AM234" s="9" t="e">
        <f t="shared" si="222"/>
        <v>#VALUE!</v>
      </c>
      <c r="AP234" s="31">
        <f t="shared" ref="AP234:AP297" si="231">AP233+1</f>
        <v>3</v>
      </c>
      <c r="AQ234" s="9" t="e">
        <f t="shared" si="223"/>
        <v>#VALUE!</v>
      </c>
      <c r="AT234" s="31">
        <f t="shared" ref="AT234:AT297" si="232">AT233+1</f>
        <v>3</v>
      </c>
      <c r="AU234" s="9" t="e">
        <f t="shared" si="224"/>
        <v>#VALUE!</v>
      </c>
      <c r="AX234" s="31">
        <f t="shared" ref="AX234:AX297" si="233">AX233+1</f>
        <v>3</v>
      </c>
      <c r="AY234" s="9" t="e">
        <f t="shared" si="225"/>
        <v>#VALUE!</v>
      </c>
    </row>
    <row r="235" spans="22:51" x14ac:dyDescent="0.25">
      <c r="V235" s="31">
        <f t="shared" si="226"/>
        <v>4</v>
      </c>
      <c r="W235" s="9">
        <f t="shared" si="218"/>
        <v>250000</v>
      </c>
      <c r="Z235" s="31">
        <f t="shared" si="227"/>
        <v>4</v>
      </c>
      <c r="AA235" s="9" t="e">
        <f t="shared" si="219"/>
        <v>#VALUE!</v>
      </c>
      <c r="AD235" s="31">
        <f t="shared" si="228"/>
        <v>4</v>
      </c>
      <c r="AE235" s="9" t="e">
        <f t="shared" si="220"/>
        <v>#VALUE!</v>
      </c>
      <c r="AH235" s="31">
        <f t="shared" si="229"/>
        <v>4</v>
      </c>
      <c r="AI235" s="9" t="e">
        <f t="shared" si="221"/>
        <v>#VALUE!</v>
      </c>
      <c r="AL235" s="31">
        <f t="shared" si="230"/>
        <v>4</v>
      </c>
      <c r="AM235" s="9" t="e">
        <f t="shared" si="222"/>
        <v>#VALUE!</v>
      </c>
      <c r="AP235" s="31">
        <f t="shared" si="231"/>
        <v>4</v>
      </c>
      <c r="AQ235" s="9" t="e">
        <f t="shared" si="223"/>
        <v>#VALUE!</v>
      </c>
      <c r="AT235" s="31">
        <f t="shared" si="232"/>
        <v>4</v>
      </c>
      <c r="AU235" s="9" t="e">
        <f t="shared" si="224"/>
        <v>#VALUE!</v>
      </c>
      <c r="AX235" s="31">
        <f t="shared" si="233"/>
        <v>4</v>
      </c>
      <c r="AY235" s="9" t="e">
        <f t="shared" si="225"/>
        <v>#VALUE!</v>
      </c>
    </row>
    <row r="236" spans="22:51" x14ac:dyDescent="0.25">
      <c r="V236" s="31">
        <f t="shared" si="226"/>
        <v>5</v>
      </c>
      <c r="W236" s="9">
        <f t="shared" si="218"/>
        <v>110000</v>
      </c>
      <c r="Z236" s="31">
        <f t="shared" si="227"/>
        <v>5</v>
      </c>
      <c r="AA236" s="9" t="e">
        <f t="shared" si="219"/>
        <v>#VALUE!</v>
      </c>
      <c r="AD236" s="31">
        <f t="shared" si="228"/>
        <v>5</v>
      </c>
      <c r="AE236" s="9" t="e">
        <f t="shared" si="220"/>
        <v>#VALUE!</v>
      </c>
      <c r="AH236" s="31">
        <f t="shared" si="229"/>
        <v>5</v>
      </c>
      <c r="AI236" s="9" t="e">
        <f t="shared" si="221"/>
        <v>#VALUE!</v>
      </c>
      <c r="AL236" s="31">
        <f t="shared" si="230"/>
        <v>5</v>
      </c>
      <c r="AM236" s="9" t="e">
        <f t="shared" si="222"/>
        <v>#VALUE!</v>
      </c>
      <c r="AP236" s="31">
        <f t="shared" si="231"/>
        <v>5</v>
      </c>
      <c r="AQ236" s="9" t="e">
        <f t="shared" si="223"/>
        <v>#VALUE!</v>
      </c>
      <c r="AT236" s="31">
        <f t="shared" si="232"/>
        <v>5</v>
      </c>
      <c r="AU236" s="9" t="e">
        <f t="shared" si="224"/>
        <v>#VALUE!</v>
      </c>
      <c r="AX236" s="31">
        <f t="shared" si="233"/>
        <v>5</v>
      </c>
      <c r="AY236" s="9" t="e">
        <f t="shared" si="225"/>
        <v>#VALUE!</v>
      </c>
    </row>
    <row r="237" spans="22:51" x14ac:dyDescent="0.25">
      <c r="V237" s="31">
        <f t="shared" si="226"/>
        <v>6</v>
      </c>
      <c r="W237" s="9">
        <f t="shared" si="218"/>
        <v>3300</v>
      </c>
      <c r="Z237" s="31">
        <f t="shared" si="227"/>
        <v>6</v>
      </c>
      <c r="AA237" s="9" t="e">
        <f t="shared" si="219"/>
        <v>#VALUE!</v>
      </c>
      <c r="AD237" s="31">
        <f t="shared" si="228"/>
        <v>6</v>
      </c>
      <c r="AE237" s="9" t="e">
        <f t="shared" si="220"/>
        <v>#VALUE!</v>
      </c>
      <c r="AH237" s="31">
        <f t="shared" si="229"/>
        <v>6</v>
      </c>
      <c r="AI237" s="9" t="e">
        <f t="shared" si="221"/>
        <v>#VALUE!</v>
      </c>
      <c r="AL237" s="31">
        <f t="shared" si="230"/>
        <v>6</v>
      </c>
      <c r="AM237" s="9" t="e">
        <f t="shared" si="222"/>
        <v>#VALUE!</v>
      </c>
      <c r="AP237" s="31">
        <f t="shared" si="231"/>
        <v>6</v>
      </c>
      <c r="AQ237" s="9" t="e">
        <f t="shared" si="223"/>
        <v>#VALUE!</v>
      </c>
      <c r="AT237" s="31">
        <f t="shared" si="232"/>
        <v>6</v>
      </c>
      <c r="AU237" s="9" t="e">
        <f t="shared" si="224"/>
        <v>#VALUE!</v>
      </c>
      <c r="AX237" s="31">
        <f t="shared" si="233"/>
        <v>6</v>
      </c>
      <c r="AY237" s="9" t="e">
        <f t="shared" si="225"/>
        <v>#VALUE!</v>
      </c>
    </row>
    <row r="238" spans="22:51" x14ac:dyDescent="0.25">
      <c r="V238" s="31">
        <f t="shared" si="226"/>
        <v>7</v>
      </c>
      <c r="W238" s="9">
        <f t="shared" si="218"/>
        <v>9500</v>
      </c>
      <c r="Z238" s="31">
        <f t="shared" si="227"/>
        <v>7</v>
      </c>
      <c r="AA238" s="9" t="e">
        <f t="shared" si="219"/>
        <v>#VALUE!</v>
      </c>
      <c r="AD238" s="31">
        <f t="shared" si="228"/>
        <v>7</v>
      </c>
      <c r="AE238" s="9" t="e">
        <f t="shared" si="220"/>
        <v>#VALUE!</v>
      </c>
      <c r="AH238" s="31">
        <f t="shared" si="229"/>
        <v>7</v>
      </c>
      <c r="AI238" s="9" t="e">
        <f t="shared" si="221"/>
        <v>#VALUE!</v>
      </c>
      <c r="AL238" s="31">
        <f t="shared" si="230"/>
        <v>7</v>
      </c>
      <c r="AM238" s="9" t="e">
        <f t="shared" si="222"/>
        <v>#VALUE!</v>
      </c>
      <c r="AP238" s="31">
        <f t="shared" si="231"/>
        <v>7</v>
      </c>
      <c r="AQ238" s="9" t="e">
        <f t="shared" si="223"/>
        <v>#VALUE!</v>
      </c>
      <c r="AT238" s="31">
        <f t="shared" si="232"/>
        <v>7</v>
      </c>
      <c r="AU238" s="9" t="e">
        <f t="shared" si="224"/>
        <v>#VALUE!</v>
      </c>
      <c r="AX238" s="31">
        <f t="shared" si="233"/>
        <v>7</v>
      </c>
      <c r="AY238" s="9" t="e">
        <f t="shared" si="225"/>
        <v>#VALUE!</v>
      </c>
    </row>
    <row r="239" spans="22:51" x14ac:dyDescent="0.25">
      <c r="V239" s="31">
        <f t="shared" si="226"/>
        <v>8</v>
      </c>
      <c r="W239" s="9" t="str">
        <f t="shared" si="218"/>
        <v/>
      </c>
      <c r="Z239" s="31">
        <f t="shared" si="227"/>
        <v>8</v>
      </c>
      <c r="AA239" s="9" t="e">
        <f t="shared" si="219"/>
        <v>#VALUE!</v>
      </c>
      <c r="AD239" s="31">
        <f t="shared" si="228"/>
        <v>8</v>
      </c>
      <c r="AE239" s="9" t="e">
        <f t="shared" si="220"/>
        <v>#VALUE!</v>
      </c>
      <c r="AH239" s="31">
        <f t="shared" si="229"/>
        <v>8</v>
      </c>
      <c r="AI239" s="9" t="e">
        <f t="shared" si="221"/>
        <v>#VALUE!</v>
      </c>
      <c r="AL239" s="31">
        <f t="shared" si="230"/>
        <v>8</v>
      </c>
      <c r="AM239" s="9" t="e">
        <f t="shared" si="222"/>
        <v>#VALUE!</v>
      </c>
      <c r="AP239" s="31">
        <f t="shared" si="231"/>
        <v>8</v>
      </c>
      <c r="AQ239" s="9" t="e">
        <f t="shared" si="223"/>
        <v>#VALUE!</v>
      </c>
      <c r="AT239" s="31">
        <f t="shared" si="232"/>
        <v>8</v>
      </c>
      <c r="AU239" s="9" t="e">
        <f t="shared" si="224"/>
        <v>#VALUE!</v>
      </c>
      <c r="AX239" s="31">
        <f t="shared" si="233"/>
        <v>8</v>
      </c>
      <c r="AY239" s="9" t="e">
        <f t="shared" si="225"/>
        <v>#VALUE!</v>
      </c>
    </row>
    <row r="240" spans="22:51" x14ac:dyDescent="0.25">
      <c r="V240" s="31">
        <f t="shared" si="226"/>
        <v>9</v>
      </c>
      <c r="W240" s="9" t="str">
        <f t="shared" si="218"/>
        <v/>
      </c>
      <c r="Z240" s="31">
        <f t="shared" si="227"/>
        <v>9</v>
      </c>
      <c r="AA240" s="9" t="e">
        <f t="shared" si="219"/>
        <v>#VALUE!</v>
      </c>
      <c r="AD240" s="31">
        <f t="shared" si="228"/>
        <v>9</v>
      </c>
      <c r="AE240" s="9" t="e">
        <f t="shared" si="220"/>
        <v>#VALUE!</v>
      </c>
      <c r="AH240" s="31">
        <f t="shared" si="229"/>
        <v>9</v>
      </c>
      <c r="AI240" s="9" t="e">
        <f t="shared" si="221"/>
        <v>#VALUE!</v>
      </c>
      <c r="AL240" s="31">
        <f t="shared" si="230"/>
        <v>9</v>
      </c>
      <c r="AM240" s="9" t="e">
        <f t="shared" si="222"/>
        <v>#VALUE!</v>
      </c>
      <c r="AP240" s="31">
        <f t="shared" si="231"/>
        <v>9</v>
      </c>
      <c r="AQ240" s="9" t="e">
        <f t="shared" si="223"/>
        <v>#VALUE!</v>
      </c>
      <c r="AT240" s="31">
        <f t="shared" si="232"/>
        <v>9</v>
      </c>
      <c r="AU240" s="9" t="e">
        <f t="shared" si="224"/>
        <v>#VALUE!</v>
      </c>
      <c r="AX240" s="31">
        <f t="shared" si="233"/>
        <v>9</v>
      </c>
      <c r="AY240" s="9" t="e">
        <f t="shared" si="225"/>
        <v>#VALUE!</v>
      </c>
    </row>
    <row r="241" spans="22:51" x14ac:dyDescent="0.25">
      <c r="V241" s="31">
        <f t="shared" si="226"/>
        <v>10</v>
      </c>
      <c r="W241" s="9">
        <f t="shared" si="218"/>
        <v>2900</v>
      </c>
      <c r="Z241" s="31">
        <f t="shared" si="227"/>
        <v>10</v>
      </c>
      <c r="AA241" s="9" t="e">
        <f t="shared" si="219"/>
        <v>#VALUE!</v>
      </c>
      <c r="AD241" s="31">
        <f t="shared" si="228"/>
        <v>10</v>
      </c>
      <c r="AE241" s="9" t="e">
        <f t="shared" si="220"/>
        <v>#VALUE!</v>
      </c>
      <c r="AH241" s="31">
        <f t="shared" si="229"/>
        <v>10</v>
      </c>
      <c r="AI241" s="9" t="e">
        <f t="shared" si="221"/>
        <v>#VALUE!</v>
      </c>
      <c r="AL241" s="31">
        <f t="shared" si="230"/>
        <v>10</v>
      </c>
      <c r="AM241" s="9" t="e">
        <f t="shared" si="222"/>
        <v>#VALUE!</v>
      </c>
      <c r="AP241" s="31">
        <f t="shared" si="231"/>
        <v>10</v>
      </c>
      <c r="AQ241" s="9" t="e">
        <f t="shared" si="223"/>
        <v>#VALUE!</v>
      </c>
      <c r="AT241" s="31">
        <f t="shared" si="232"/>
        <v>10</v>
      </c>
      <c r="AU241" s="9" t="e">
        <f t="shared" si="224"/>
        <v>#VALUE!</v>
      </c>
      <c r="AX241" s="31">
        <f t="shared" si="233"/>
        <v>10</v>
      </c>
      <c r="AY241" s="9" t="e">
        <f t="shared" si="225"/>
        <v>#VALUE!</v>
      </c>
    </row>
    <row r="242" spans="22:51" x14ac:dyDescent="0.25">
      <c r="V242" s="31">
        <f t="shared" si="226"/>
        <v>11</v>
      </c>
      <c r="W242" s="9">
        <f t="shared" si="218"/>
        <v>16000</v>
      </c>
      <c r="Z242" s="31">
        <f t="shared" si="227"/>
        <v>11</v>
      </c>
      <c r="AA242" s="9" t="e">
        <f t="shared" si="219"/>
        <v>#VALUE!</v>
      </c>
      <c r="AD242" s="31">
        <f t="shared" si="228"/>
        <v>11</v>
      </c>
      <c r="AE242" s="9" t="e">
        <f t="shared" si="220"/>
        <v>#VALUE!</v>
      </c>
      <c r="AH242" s="31">
        <f t="shared" si="229"/>
        <v>11</v>
      </c>
      <c r="AI242" s="9" t="e">
        <f t="shared" si="221"/>
        <v>#VALUE!</v>
      </c>
      <c r="AL242" s="31">
        <f t="shared" si="230"/>
        <v>11</v>
      </c>
      <c r="AM242" s="9" t="e">
        <f t="shared" si="222"/>
        <v>#VALUE!</v>
      </c>
      <c r="AP242" s="31">
        <f t="shared" si="231"/>
        <v>11</v>
      </c>
      <c r="AQ242" s="9" t="e">
        <f t="shared" si="223"/>
        <v>#VALUE!</v>
      </c>
      <c r="AT242" s="31">
        <f t="shared" si="232"/>
        <v>11</v>
      </c>
      <c r="AU242" s="9" t="e">
        <f t="shared" si="224"/>
        <v>#VALUE!</v>
      </c>
      <c r="AX242" s="31">
        <f t="shared" si="233"/>
        <v>11</v>
      </c>
      <c r="AY242" s="9" t="e">
        <f t="shared" si="225"/>
        <v>#VALUE!</v>
      </c>
    </row>
    <row r="243" spans="22:51" x14ac:dyDescent="0.25">
      <c r="V243" s="31">
        <f t="shared" si="226"/>
        <v>12</v>
      </c>
      <c r="W243" s="9" t="str">
        <f t="shared" si="218"/>
        <v/>
      </c>
      <c r="Z243" s="31">
        <f t="shared" si="227"/>
        <v>12</v>
      </c>
      <c r="AA243" s="9" t="e">
        <f t="shared" si="219"/>
        <v>#VALUE!</v>
      </c>
      <c r="AD243" s="31">
        <f t="shared" si="228"/>
        <v>12</v>
      </c>
      <c r="AE243" s="9" t="e">
        <f t="shared" si="220"/>
        <v>#VALUE!</v>
      </c>
      <c r="AH243" s="31">
        <f t="shared" si="229"/>
        <v>12</v>
      </c>
      <c r="AI243" s="9" t="e">
        <f t="shared" si="221"/>
        <v>#VALUE!</v>
      </c>
      <c r="AL243" s="31">
        <f t="shared" si="230"/>
        <v>12</v>
      </c>
      <c r="AM243" s="9" t="e">
        <f t="shared" si="222"/>
        <v>#VALUE!</v>
      </c>
      <c r="AP243" s="31">
        <f t="shared" si="231"/>
        <v>12</v>
      </c>
      <c r="AQ243" s="9" t="e">
        <f t="shared" si="223"/>
        <v>#VALUE!</v>
      </c>
      <c r="AT243" s="31">
        <f t="shared" si="232"/>
        <v>12</v>
      </c>
      <c r="AU243" s="9" t="e">
        <f t="shared" si="224"/>
        <v>#VALUE!</v>
      </c>
      <c r="AX243" s="31">
        <f t="shared" si="233"/>
        <v>12</v>
      </c>
      <c r="AY243" s="9" t="e">
        <f t="shared" si="225"/>
        <v>#VALUE!</v>
      </c>
    </row>
    <row r="244" spans="22:51" x14ac:dyDescent="0.25">
      <c r="V244" s="31">
        <f t="shared" si="226"/>
        <v>13</v>
      </c>
      <c r="W244" s="9">
        <f t="shared" si="218"/>
        <v>68000</v>
      </c>
      <c r="Z244" s="31">
        <f t="shared" si="227"/>
        <v>13</v>
      </c>
      <c r="AA244" s="9" t="e">
        <f t="shared" si="219"/>
        <v>#VALUE!</v>
      </c>
      <c r="AD244" s="31">
        <f t="shared" si="228"/>
        <v>13</v>
      </c>
      <c r="AE244" s="9" t="e">
        <f t="shared" si="220"/>
        <v>#VALUE!</v>
      </c>
      <c r="AH244" s="31">
        <f t="shared" si="229"/>
        <v>13</v>
      </c>
      <c r="AI244" s="9" t="e">
        <f t="shared" si="221"/>
        <v>#VALUE!</v>
      </c>
      <c r="AL244" s="31">
        <f t="shared" si="230"/>
        <v>13</v>
      </c>
      <c r="AM244" s="9" t="e">
        <f t="shared" si="222"/>
        <v>#VALUE!</v>
      </c>
      <c r="AP244" s="31">
        <f t="shared" si="231"/>
        <v>13</v>
      </c>
      <c r="AQ244" s="9" t="e">
        <f t="shared" si="223"/>
        <v>#VALUE!</v>
      </c>
      <c r="AT244" s="31">
        <f t="shared" si="232"/>
        <v>13</v>
      </c>
      <c r="AU244" s="9" t="e">
        <f t="shared" si="224"/>
        <v>#VALUE!</v>
      </c>
      <c r="AX244" s="31">
        <f t="shared" si="233"/>
        <v>13</v>
      </c>
      <c r="AY244" s="9" t="e">
        <f t="shared" si="225"/>
        <v>#VALUE!</v>
      </c>
    </row>
    <row r="245" spans="22:51" x14ac:dyDescent="0.25">
      <c r="V245" s="31">
        <f t="shared" si="226"/>
        <v>14</v>
      </c>
      <c r="W245" s="9">
        <f t="shared" si="218"/>
        <v>16000</v>
      </c>
      <c r="Z245" s="31">
        <f t="shared" si="227"/>
        <v>14</v>
      </c>
      <c r="AA245" s="9" t="e">
        <f t="shared" si="219"/>
        <v>#VALUE!</v>
      </c>
      <c r="AD245" s="31">
        <f t="shared" si="228"/>
        <v>14</v>
      </c>
      <c r="AE245" s="9" t="e">
        <f t="shared" si="220"/>
        <v>#VALUE!</v>
      </c>
      <c r="AH245" s="31">
        <f t="shared" si="229"/>
        <v>14</v>
      </c>
      <c r="AI245" s="9" t="e">
        <f t="shared" si="221"/>
        <v>#VALUE!</v>
      </c>
      <c r="AL245" s="31">
        <f t="shared" si="230"/>
        <v>14</v>
      </c>
      <c r="AM245" s="9" t="e">
        <f t="shared" si="222"/>
        <v>#VALUE!</v>
      </c>
      <c r="AP245" s="31">
        <f t="shared" si="231"/>
        <v>14</v>
      </c>
      <c r="AQ245" s="9" t="e">
        <f t="shared" si="223"/>
        <v>#VALUE!</v>
      </c>
      <c r="AT245" s="31">
        <f t="shared" si="232"/>
        <v>14</v>
      </c>
      <c r="AU245" s="9" t="e">
        <f t="shared" si="224"/>
        <v>#VALUE!</v>
      </c>
      <c r="AX245" s="31">
        <f t="shared" si="233"/>
        <v>14</v>
      </c>
      <c r="AY245" s="9" t="e">
        <f t="shared" si="225"/>
        <v>#VALUE!</v>
      </c>
    </row>
    <row r="246" spans="22:51" x14ac:dyDescent="0.25">
      <c r="V246" s="31">
        <f t="shared" si="226"/>
        <v>15</v>
      </c>
      <c r="W246" s="9">
        <f t="shared" si="218"/>
        <v>350000</v>
      </c>
      <c r="Z246" s="31">
        <f t="shared" si="227"/>
        <v>15</v>
      </c>
      <c r="AA246" s="9" t="e">
        <f t="shared" si="219"/>
        <v>#VALUE!</v>
      </c>
      <c r="AD246" s="31">
        <f t="shared" si="228"/>
        <v>15</v>
      </c>
      <c r="AE246" s="9" t="e">
        <f t="shared" si="220"/>
        <v>#VALUE!</v>
      </c>
      <c r="AH246" s="31">
        <f t="shared" si="229"/>
        <v>15</v>
      </c>
      <c r="AI246" s="9" t="e">
        <f t="shared" si="221"/>
        <v>#VALUE!</v>
      </c>
      <c r="AL246" s="31">
        <f t="shared" si="230"/>
        <v>15</v>
      </c>
      <c r="AM246" s="9" t="e">
        <f t="shared" si="222"/>
        <v>#VALUE!</v>
      </c>
      <c r="AP246" s="31">
        <f t="shared" si="231"/>
        <v>15</v>
      </c>
      <c r="AQ246" s="9" t="e">
        <f t="shared" si="223"/>
        <v>#VALUE!</v>
      </c>
      <c r="AT246" s="31">
        <f t="shared" si="232"/>
        <v>15</v>
      </c>
      <c r="AU246" s="9" t="e">
        <f t="shared" si="224"/>
        <v>#VALUE!</v>
      </c>
      <c r="AX246" s="31">
        <f t="shared" si="233"/>
        <v>15</v>
      </c>
      <c r="AY246" s="9" t="e">
        <f t="shared" si="225"/>
        <v>#VALUE!</v>
      </c>
    </row>
    <row r="247" spans="22:51" x14ac:dyDescent="0.25">
      <c r="V247" s="31">
        <f t="shared" si="226"/>
        <v>16</v>
      </c>
      <c r="W247" s="9">
        <f t="shared" si="218"/>
        <v>720000</v>
      </c>
      <c r="Z247" s="31">
        <f t="shared" si="227"/>
        <v>16</v>
      </c>
      <c r="AA247" s="9" t="e">
        <f t="shared" si="219"/>
        <v>#VALUE!</v>
      </c>
      <c r="AD247" s="31">
        <f t="shared" si="228"/>
        <v>16</v>
      </c>
      <c r="AE247" s="9" t="e">
        <f t="shared" si="220"/>
        <v>#VALUE!</v>
      </c>
      <c r="AH247" s="31">
        <f t="shared" si="229"/>
        <v>16</v>
      </c>
      <c r="AI247" s="9" t="e">
        <f t="shared" si="221"/>
        <v>#VALUE!</v>
      </c>
      <c r="AL247" s="31">
        <f t="shared" si="230"/>
        <v>16</v>
      </c>
      <c r="AM247" s="9" t="e">
        <f t="shared" si="222"/>
        <v>#VALUE!</v>
      </c>
      <c r="AP247" s="31">
        <f t="shared" si="231"/>
        <v>16</v>
      </c>
      <c r="AQ247" s="9" t="e">
        <f t="shared" si="223"/>
        <v>#VALUE!</v>
      </c>
      <c r="AT247" s="31">
        <f t="shared" si="232"/>
        <v>16</v>
      </c>
      <c r="AU247" s="9" t="e">
        <f t="shared" si="224"/>
        <v>#VALUE!</v>
      </c>
      <c r="AX247" s="31">
        <f t="shared" si="233"/>
        <v>16</v>
      </c>
      <c r="AY247" s="9" t="e">
        <f t="shared" si="225"/>
        <v>#VALUE!</v>
      </c>
    </row>
    <row r="248" spans="22:51" x14ac:dyDescent="0.25">
      <c r="V248" s="31">
        <f t="shared" si="226"/>
        <v>17</v>
      </c>
      <c r="W248" s="9">
        <f t="shared" si="218"/>
        <v>2000</v>
      </c>
      <c r="Z248" s="31">
        <f t="shared" si="227"/>
        <v>17</v>
      </c>
      <c r="AA248" s="9" t="e">
        <f t="shared" si="219"/>
        <v>#VALUE!</v>
      </c>
      <c r="AD248" s="31">
        <f t="shared" si="228"/>
        <v>17</v>
      </c>
      <c r="AE248" s="9" t="e">
        <f t="shared" si="220"/>
        <v>#VALUE!</v>
      </c>
      <c r="AH248" s="31">
        <f t="shared" si="229"/>
        <v>17</v>
      </c>
      <c r="AI248" s="9" t="e">
        <f t="shared" si="221"/>
        <v>#VALUE!</v>
      </c>
      <c r="AL248" s="31">
        <f t="shared" si="230"/>
        <v>17</v>
      </c>
      <c r="AM248" s="9" t="e">
        <f t="shared" si="222"/>
        <v>#VALUE!</v>
      </c>
      <c r="AP248" s="31">
        <f t="shared" si="231"/>
        <v>17</v>
      </c>
      <c r="AQ248" s="9" t="e">
        <f t="shared" si="223"/>
        <v>#VALUE!</v>
      </c>
      <c r="AT248" s="31">
        <f t="shared" si="232"/>
        <v>17</v>
      </c>
      <c r="AU248" s="9" t="e">
        <f t="shared" si="224"/>
        <v>#VALUE!</v>
      </c>
      <c r="AX248" s="31">
        <f t="shared" si="233"/>
        <v>17</v>
      </c>
      <c r="AY248" s="9" t="e">
        <f t="shared" si="225"/>
        <v>#VALUE!</v>
      </c>
    </row>
    <row r="249" spans="22:51" x14ac:dyDescent="0.25">
      <c r="V249" s="31">
        <f t="shared" si="226"/>
        <v>18</v>
      </c>
      <c r="W249" s="9">
        <f t="shared" si="218"/>
        <v>110000</v>
      </c>
      <c r="Z249" s="31">
        <f t="shared" si="227"/>
        <v>18</v>
      </c>
      <c r="AA249" s="9" t="e">
        <f t="shared" si="219"/>
        <v>#VALUE!</v>
      </c>
      <c r="AD249" s="31">
        <f t="shared" si="228"/>
        <v>18</v>
      </c>
      <c r="AE249" s="9" t="e">
        <f t="shared" si="220"/>
        <v>#VALUE!</v>
      </c>
      <c r="AH249" s="31">
        <f t="shared" si="229"/>
        <v>18</v>
      </c>
      <c r="AI249" s="9" t="e">
        <f t="shared" si="221"/>
        <v>#VALUE!</v>
      </c>
      <c r="AL249" s="31">
        <f t="shared" si="230"/>
        <v>18</v>
      </c>
      <c r="AM249" s="9" t="e">
        <f t="shared" si="222"/>
        <v>#VALUE!</v>
      </c>
      <c r="AP249" s="31">
        <f t="shared" si="231"/>
        <v>18</v>
      </c>
      <c r="AQ249" s="9" t="e">
        <f t="shared" si="223"/>
        <v>#VALUE!</v>
      </c>
      <c r="AT249" s="31">
        <f t="shared" si="232"/>
        <v>18</v>
      </c>
      <c r="AU249" s="9" t="e">
        <f t="shared" si="224"/>
        <v>#VALUE!</v>
      </c>
      <c r="AX249" s="31">
        <f t="shared" si="233"/>
        <v>18</v>
      </c>
      <c r="AY249" s="9" t="e">
        <f t="shared" si="225"/>
        <v>#VALUE!</v>
      </c>
    </row>
    <row r="250" spans="22:51" x14ac:dyDescent="0.25">
      <c r="V250" s="31">
        <f t="shared" si="226"/>
        <v>19</v>
      </c>
      <c r="W250" s="9">
        <f t="shared" si="218"/>
        <v>92000</v>
      </c>
      <c r="Z250" s="31">
        <f t="shared" si="227"/>
        <v>19</v>
      </c>
      <c r="AA250" s="9" t="e">
        <f t="shared" si="219"/>
        <v>#VALUE!</v>
      </c>
      <c r="AD250" s="31">
        <f t="shared" si="228"/>
        <v>19</v>
      </c>
      <c r="AE250" s="9" t="e">
        <f t="shared" si="220"/>
        <v>#VALUE!</v>
      </c>
      <c r="AH250" s="31">
        <f t="shared" si="229"/>
        <v>19</v>
      </c>
      <c r="AI250" s="9" t="e">
        <f t="shared" si="221"/>
        <v>#VALUE!</v>
      </c>
      <c r="AL250" s="31">
        <f t="shared" si="230"/>
        <v>19</v>
      </c>
      <c r="AM250" s="9" t="e">
        <f t="shared" si="222"/>
        <v>#VALUE!</v>
      </c>
      <c r="AP250" s="31">
        <f t="shared" si="231"/>
        <v>19</v>
      </c>
      <c r="AQ250" s="9" t="e">
        <f t="shared" si="223"/>
        <v>#VALUE!</v>
      </c>
      <c r="AT250" s="31">
        <f t="shared" si="232"/>
        <v>19</v>
      </c>
      <c r="AU250" s="9" t="e">
        <f t="shared" si="224"/>
        <v>#VALUE!</v>
      </c>
      <c r="AX250" s="31">
        <f t="shared" si="233"/>
        <v>19</v>
      </c>
      <c r="AY250" s="9" t="e">
        <f t="shared" si="225"/>
        <v>#VALUE!</v>
      </c>
    </row>
    <row r="251" spans="22:51" x14ac:dyDescent="0.25">
      <c r="V251" s="31">
        <f t="shared" si="226"/>
        <v>20</v>
      </c>
      <c r="W251" s="9">
        <f t="shared" si="218"/>
        <v>2200</v>
      </c>
      <c r="Z251" s="31">
        <f t="shared" si="227"/>
        <v>20</v>
      </c>
      <c r="AA251" s="9" t="e">
        <f t="shared" si="219"/>
        <v>#VALUE!</v>
      </c>
      <c r="AD251" s="31">
        <f t="shared" si="228"/>
        <v>20</v>
      </c>
      <c r="AE251" s="9" t="e">
        <f t="shared" si="220"/>
        <v>#VALUE!</v>
      </c>
      <c r="AH251" s="31">
        <f t="shared" si="229"/>
        <v>20</v>
      </c>
      <c r="AI251" s="9" t="e">
        <f t="shared" si="221"/>
        <v>#VALUE!</v>
      </c>
      <c r="AL251" s="31">
        <f t="shared" si="230"/>
        <v>20</v>
      </c>
      <c r="AM251" s="9" t="e">
        <f t="shared" si="222"/>
        <v>#VALUE!</v>
      </c>
      <c r="AP251" s="31">
        <f t="shared" si="231"/>
        <v>20</v>
      </c>
      <c r="AQ251" s="9" t="e">
        <f t="shared" si="223"/>
        <v>#VALUE!</v>
      </c>
      <c r="AT251" s="31">
        <f t="shared" si="232"/>
        <v>20</v>
      </c>
      <c r="AU251" s="9" t="e">
        <f t="shared" si="224"/>
        <v>#VALUE!</v>
      </c>
      <c r="AX251" s="31">
        <f t="shared" si="233"/>
        <v>20</v>
      </c>
      <c r="AY251" s="9" t="e">
        <f t="shared" si="225"/>
        <v>#VALUE!</v>
      </c>
    </row>
    <row r="252" spans="22:51" x14ac:dyDescent="0.25">
      <c r="V252" s="31">
        <f t="shared" si="226"/>
        <v>21</v>
      </c>
      <c r="W252" s="9">
        <f t="shared" si="218"/>
        <v>82000</v>
      </c>
      <c r="Z252" s="31">
        <f t="shared" si="227"/>
        <v>21</v>
      </c>
      <c r="AA252" s="9" t="e">
        <f t="shared" si="219"/>
        <v>#VALUE!</v>
      </c>
      <c r="AD252" s="31">
        <f t="shared" si="228"/>
        <v>21</v>
      </c>
      <c r="AE252" s="9" t="e">
        <f t="shared" si="220"/>
        <v>#VALUE!</v>
      </c>
      <c r="AH252" s="31">
        <f t="shared" si="229"/>
        <v>21</v>
      </c>
      <c r="AI252" s="9" t="e">
        <f t="shared" si="221"/>
        <v>#VALUE!</v>
      </c>
      <c r="AL252" s="31">
        <f t="shared" si="230"/>
        <v>21</v>
      </c>
      <c r="AM252" s="9" t="e">
        <f t="shared" si="222"/>
        <v>#VALUE!</v>
      </c>
      <c r="AP252" s="31">
        <f t="shared" si="231"/>
        <v>21</v>
      </c>
      <c r="AQ252" s="9" t="e">
        <f t="shared" si="223"/>
        <v>#VALUE!</v>
      </c>
      <c r="AT252" s="31">
        <f t="shared" si="232"/>
        <v>21</v>
      </c>
      <c r="AU252" s="9" t="e">
        <f t="shared" si="224"/>
        <v>#VALUE!</v>
      </c>
      <c r="AX252" s="31">
        <f t="shared" si="233"/>
        <v>21</v>
      </c>
      <c r="AY252" s="9" t="e">
        <f t="shared" si="225"/>
        <v>#VALUE!</v>
      </c>
    </row>
    <row r="253" spans="22:51" x14ac:dyDescent="0.25">
      <c r="V253" s="31">
        <f t="shared" si="226"/>
        <v>22</v>
      </c>
      <c r="W253" s="9">
        <f t="shared" si="218"/>
        <v>530000</v>
      </c>
      <c r="Z253" s="31">
        <f t="shared" si="227"/>
        <v>22</v>
      </c>
      <c r="AA253" s="9" t="e">
        <f t="shared" si="219"/>
        <v>#VALUE!</v>
      </c>
      <c r="AD253" s="31">
        <f t="shared" si="228"/>
        <v>22</v>
      </c>
      <c r="AE253" s="9" t="e">
        <f t="shared" si="220"/>
        <v>#VALUE!</v>
      </c>
      <c r="AH253" s="31">
        <f t="shared" si="229"/>
        <v>22</v>
      </c>
      <c r="AI253" s="9" t="e">
        <f t="shared" si="221"/>
        <v>#VALUE!</v>
      </c>
      <c r="AL253" s="31">
        <f t="shared" si="230"/>
        <v>22</v>
      </c>
      <c r="AM253" s="9" t="e">
        <f t="shared" si="222"/>
        <v>#VALUE!</v>
      </c>
      <c r="AP253" s="31">
        <f t="shared" si="231"/>
        <v>22</v>
      </c>
      <c r="AQ253" s="9" t="e">
        <f t="shared" si="223"/>
        <v>#VALUE!</v>
      </c>
      <c r="AT253" s="31">
        <f t="shared" si="232"/>
        <v>22</v>
      </c>
      <c r="AU253" s="9" t="e">
        <f t="shared" si="224"/>
        <v>#VALUE!</v>
      </c>
      <c r="AX253" s="31">
        <f t="shared" si="233"/>
        <v>22</v>
      </c>
      <c r="AY253" s="9" t="e">
        <f t="shared" si="225"/>
        <v>#VALUE!</v>
      </c>
    </row>
    <row r="254" spans="22:51" x14ac:dyDescent="0.25">
      <c r="V254" s="31">
        <f t="shared" si="226"/>
        <v>23</v>
      </c>
      <c r="W254" s="9">
        <f t="shared" si="218"/>
        <v>120000</v>
      </c>
      <c r="Z254" s="31">
        <f t="shared" si="227"/>
        <v>23</v>
      </c>
      <c r="AA254" s="9" t="e">
        <f t="shared" si="219"/>
        <v>#VALUE!</v>
      </c>
      <c r="AD254" s="31">
        <f t="shared" si="228"/>
        <v>23</v>
      </c>
      <c r="AE254" s="9" t="e">
        <f t="shared" si="220"/>
        <v>#VALUE!</v>
      </c>
      <c r="AH254" s="31">
        <f t="shared" si="229"/>
        <v>23</v>
      </c>
      <c r="AI254" s="9" t="e">
        <f t="shared" si="221"/>
        <v>#VALUE!</v>
      </c>
      <c r="AL254" s="31">
        <f t="shared" si="230"/>
        <v>23</v>
      </c>
      <c r="AM254" s="9" t="e">
        <f t="shared" si="222"/>
        <v>#VALUE!</v>
      </c>
      <c r="AP254" s="31">
        <f t="shared" si="231"/>
        <v>23</v>
      </c>
      <c r="AQ254" s="9" t="e">
        <f t="shared" si="223"/>
        <v>#VALUE!</v>
      </c>
      <c r="AT254" s="31">
        <f t="shared" si="232"/>
        <v>23</v>
      </c>
      <c r="AU254" s="9" t="e">
        <f t="shared" si="224"/>
        <v>#VALUE!</v>
      </c>
      <c r="AX254" s="31">
        <f t="shared" si="233"/>
        <v>23</v>
      </c>
      <c r="AY254" s="9" t="e">
        <f t="shared" si="225"/>
        <v>#VALUE!</v>
      </c>
    </row>
    <row r="255" spans="22:51" x14ac:dyDescent="0.25">
      <c r="V255" s="31">
        <f t="shared" si="226"/>
        <v>24</v>
      </c>
      <c r="W255" s="9">
        <f t="shared" si="218"/>
        <v>110000</v>
      </c>
      <c r="Z255" s="31">
        <f t="shared" si="227"/>
        <v>24</v>
      </c>
      <c r="AA255" s="9" t="e">
        <f t="shared" si="219"/>
        <v>#VALUE!</v>
      </c>
      <c r="AD255" s="31">
        <f t="shared" si="228"/>
        <v>24</v>
      </c>
      <c r="AE255" s="9" t="e">
        <f t="shared" si="220"/>
        <v>#VALUE!</v>
      </c>
      <c r="AH255" s="31">
        <f t="shared" si="229"/>
        <v>24</v>
      </c>
      <c r="AI255" s="9" t="e">
        <f t="shared" si="221"/>
        <v>#VALUE!</v>
      </c>
      <c r="AL255" s="31">
        <f t="shared" si="230"/>
        <v>24</v>
      </c>
      <c r="AM255" s="9" t="e">
        <f t="shared" si="222"/>
        <v>#VALUE!</v>
      </c>
      <c r="AP255" s="31">
        <f t="shared" si="231"/>
        <v>24</v>
      </c>
      <c r="AQ255" s="9" t="e">
        <f t="shared" si="223"/>
        <v>#VALUE!</v>
      </c>
      <c r="AT255" s="31">
        <f t="shared" si="232"/>
        <v>24</v>
      </c>
      <c r="AU255" s="9" t="e">
        <f t="shared" si="224"/>
        <v>#VALUE!</v>
      </c>
      <c r="AX255" s="31">
        <f t="shared" si="233"/>
        <v>24</v>
      </c>
      <c r="AY255" s="9" t="e">
        <f t="shared" si="225"/>
        <v>#VALUE!</v>
      </c>
    </row>
    <row r="256" spans="22:51" x14ac:dyDescent="0.25">
      <c r="V256" s="31">
        <f t="shared" si="226"/>
        <v>25</v>
      </c>
      <c r="W256" s="9">
        <f t="shared" si="218"/>
        <v>43000</v>
      </c>
      <c r="Z256" s="31">
        <f t="shared" si="227"/>
        <v>25</v>
      </c>
      <c r="AA256" s="9" t="e">
        <f t="shared" si="219"/>
        <v>#VALUE!</v>
      </c>
      <c r="AD256" s="31">
        <f t="shared" si="228"/>
        <v>25</v>
      </c>
      <c r="AE256" s="9" t="e">
        <f t="shared" si="220"/>
        <v>#VALUE!</v>
      </c>
      <c r="AH256" s="31">
        <f t="shared" si="229"/>
        <v>25</v>
      </c>
      <c r="AI256" s="9" t="e">
        <f t="shared" si="221"/>
        <v>#VALUE!</v>
      </c>
      <c r="AL256" s="31">
        <f t="shared" si="230"/>
        <v>25</v>
      </c>
      <c r="AM256" s="9" t="e">
        <f t="shared" si="222"/>
        <v>#VALUE!</v>
      </c>
      <c r="AP256" s="31">
        <f t="shared" si="231"/>
        <v>25</v>
      </c>
      <c r="AQ256" s="9" t="e">
        <f t="shared" si="223"/>
        <v>#VALUE!</v>
      </c>
      <c r="AT256" s="31">
        <f t="shared" si="232"/>
        <v>25</v>
      </c>
      <c r="AU256" s="9" t="e">
        <f t="shared" si="224"/>
        <v>#VALUE!</v>
      </c>
      <c r="AX256" s="31">
        <f t="shared" si="233"/>
        <v>25</v>
      </c>
      <c r="AY256" s="9" t="e">
        <f t="shared" si="225"/>
        <v>#VALUE!</v>
      </c>
    </row>
    <row r="257" spans="22:51" x14ac:dyDescent="0.25">
      <c r="V257" s="31">
        <f t="shared" si="226"/>
        <v>26</v>
      </c>
      <c r="W257" s="9">
        <f t="shared" si="218"/>
        <v>140000</v>
      </c>
      <c r="Z257" s="31">
        <f t="shared" si="227"/>
        <v>26</v>
      </c>
      <c r="AA257" s="9" t="e">
        <f t="shared" si="219"/>
        <v>#VALUE!</v>
      </c>
      <c r="AD257" s="31">
        <f t="shared" si="228"/>
        <v>26</v>
      </c>
      <c r="AE257" s="9" t="e">
        <f t="shared" si="220"/>
        <v>#VALUE!</v>
      </c>
      <c r="AH257" s="31">
        <f t="shared" si="229"/>
        <v>26</v>
      </c>
      <c r="AI257" s="9" t="e">
        <f t="shared" si="221"/>
        <v>#VALUE!</v>
      </c>
      <c r="AL257" s="31">
        <f t="shared" si="230"/>
        <v>26</v>
      </c>
      <c r="AM257" s="9" t="e">
        <f t="shared" si="222"/>
        <v>#VALUE!</v>
      </c>
      <c r="AP257" s="31">
        <f t="shared" si="231"/>
        <v>26</v>
      </c>
      <c r="AQ257" s="9" t="e">
        <f t="shared" si="223"/>
        <v>#VALUE!</v>
      </c>
      <c r="AT257" s="31">
        <f t="shared" si="232"/>
        <v>26</v>
      </c>
      <c r="AU257" s="9" t="e">
        <f t="shared" si="224"/>
        <v>#VALUE!</v>
      </c>
      <c r="AX257" s="31">
        <f t="shared" si="233"/>
        <v>26</v>
      </c>
      <c r="AY257" s="9" t="e">
        <f t="shared" si="225"/>
        <v>#VALUE!</v>
      </c>
    </row>
    <row r="258" spans="22:51" x14ac:dyDescent="0.25">
      <c r="V258" s="31">
        <f t="shared" si="226"/>
        <v>27</v>
      </c>
      <c r="W258" s="9">
        <f t="shared" si="218"/>
        <v>200</v>
      </c>
      <c r="Z258" s="31">
        <f t="shared" si="227"/>
        <v>27</v>
      </c>
      <c r="AA258" s="9" t="e">
        <f t="shared" si="219"/>
        <v>#VALUE!</v>
      </c>
      <c r="AD258" s="31">
        <f t="shared" si="228"/>
        <v>27</v>
      </c>
      <c r="AE258" s="9" t="e">
        <f t="shared" si="220"/>
        <v>#VALUE!</v>
      </c>
      <c r="AH258" s="31">
        <f t="shared" si="229"/>
        <v>27</v>
      </c>
      <c r="AI258" s="9" t="e">
        <f t="shared" si="221"/>
        <v>#VALUE!</v>
      </c>
      <c r="AL258" s="31">
        <f t="shared" si="230"/>
        <v>27</v>
      </c>
      <c r="AM258" s="9" t="e">
        <f t="shared" si="222"/>
        <v>#VALUE!</v>
      </c>
      <c r="AP258" s="31">
        <f t="shared" si="231"/>
        <v>27</v>
      </c>
      <c r="AQ258" s="9" t="e">
        <f t="shared" si="223"/>
        <v>#VALUE!</v>
      </c>
      <c r="AT258" s="31">
        <f t="shared" si="232"/>
        <v>27</v>
      </c>
      <c r="AU258" s="9" t="e">
        <f t="shared" si="224"/>
        <v>#VALUE!</v>
      </c>
      <c r="AX258" s="31">
        <f t="shared" si="233"/>
        <v>27</v>
      </c>
      <c r="AY258" s="9" t="e">
        <f t="shared" si="225"/>
        <v>#VALUE!</v>
      </c>
    </row>
    <row r="259" spans="22:51" x14ac:dyDescent="0.25">
      <c r="V259" s="31">
        <f t="shared" si="226"/>
        <v>28</v>
      </c>
      <c r="W259" s="9">
        <f t="shared" si="218"/>
        <v>87000</v>
      </c>
      <c r="Z259" s="31">
        <f t="shared" si="227"/>
        <v>28</v>
      </c>
      <c r="AA259" s="9" t="e">
        <f t="shared" si="219"/>
        <v>#VALUE!</v>
      </c>
      <c r="AD259" s="31">
        <f t="shared" si="228"/>
        <v>28</v>
      </c>
      <c r="AE259" s="9" t="e">
        <f t="shared" si="220"/>
        <v>#VALUE!</v>
      </c>
      <c r="AH259" s="31">
        <f t="shared" si="229"/>
        <v>28</v>
      </c>
      <c r="AI259" s="9" t="e">
        <f t="shared" si="221"/>
        <v>#VALUE!</v>
      </c>
      <c r="AL259" s="31">
        <f t="shared" si="230"/>
        <v>28</v>
      </c>
      <c r="AM259" s="9" t="e">
        <f t="shared" si="222"/>
        <v>#VALUE!</v>
      </c>
      <c r="AP259" s="31">
        <f t="shared" si="231"/>
        <v>28</v>
      </c>
      <c r="AQ259" s="9" t="e">
        <f t="shared" si="223"/>
        <v>#VALUE!</v>
      </c>
      <c r="AT259" s="31">
        <f t="shared" si="232"/>
        <v>28</v>
      </c>
      <c r="AU259" s="9" t="e">
        <f t="shared" si="224"/>
        <v>#VALUE!</v>
      </c>
      <c r="AX259" s="31">
        <f t="shared" si="233"/>
        <v>28</v>
      </c>
      <c r="AY259" s="9" t="e">
        <f t="shared" si="225"/>
        <v>#VALUE!</v>
      </c>
    </row>
    <row r="260" spans="22:51" x14ac:dyDescent="0.25">
      <c r="V260" s="31">
        <f t="shared" si="226"/>
        <v>29</v>
      </c>
      <c r="W260" s="9">
        <f t="shared" si="218"/>
        <v>9500</v>
      </c>
      <c r="Z260" s="31">
        <f t="shared" si="227"/>
        <v>29</v>
      </c>
      <c r="AA260" s="9" t="e">
        <f t="shared" si="219"/>
        <v>#VALUE!</v>
      </c>
      <c r="AD260" s="31">
        <f t="shared" si="228"/>
        <v>29</v>
      </c>
      <c r="AE260" s="9" t="e">
        <f t="shared" si="220"/>
        <v>#VALUE!</v>
      </c>
      <c r="AH260" s="31">
        <f t="shared" si="229"/>
        <v>29</v>
      </c>
      <c r="AI260" s="9" t="e">
        <f t="shared" si="221"/>
        <v>#VALUE!</v>
      </c>
      <c r="AL260" s="31">
        <f t="shared" si="230"/>
        <v>29</v>
      </c>
      <c r="AM260" s="9" t="e">
        <f t="shared" si="222"/>
        <v>#VALUE!</v>
      </c>
      <c r="AP260" s="31">
        <f t="shared" si="231"/>
        <v>29</v>
      </c>
      <c r="AQ260" s="9" t="e">
        <f t="shared" si="223"/>
        <v>#VALUE!</v>
      </c>
      <c r="AT260" s="31">
        <f t="shared" si="232"/>
        <v>29</v>
      </c>
      <c r="AU260" s="9" t="e">
        <f t="shared" si="224"/>
        <v>#VALUE!</v>
      </c>
      <c r="AX260" s="31">
        <f t="shared" si="233"/>
        <v>29</v>
      </c>
      <c r="AY260" s="9" t="e">
        <f t="shared" si="225"/>
        <v>#VALUE!</v>
      </c>
    </row>
    <row r="261" spans="22:51" x14ac:dyDescent="0.25">
      <c r="V261" s="31">
        <f t="shared" si="226"/>
        <v>30</v>
      </c>
      <c r="W261" s="9">
        <f t="shared" si="218"/>
        <v>480000</v>
      </c>
      <c r="Z261" s="31">
        <f t="shared" si="227"/>
        <v>30</v>
      </c>
      <c r="AA261" s="9" t="e">
        <f t="shared" si="219"/>
        <v>#VALUE!</v>
      </c>
      <c r="AD261" s="31">
        <f t="shared" si="228"/>
        <v>30</v>
      </c>
      <c r="AE261" s="9" t="e">
        <f t="shared" si="220"/>
        <v>#VALUE!</v>
      </c>
      <c r="AH261" s="31">
        <f t="shared" si="229"/>
        <v>30</v>
      </c>
      <c r="AI261" s="9" t="e">
        <f t="shared" si="221"/>
        <v>#VALUE!</v>
      </c>
      <c r="AL261" s="31">
        <f t="shared" si="230"/>
        <v>30</v>
      </c>
      <c r="AM261" s="9" t="e">
        <f t="shared" si="222"/>
        <v>#VALUE!</v>
      </c>
      <c r="AP261" s="31">
        <f t="shared" si="231"/>
        <v>30</v>
      </c>
      <c r="AQ261" s="9" t="e">
        <f t="shared" si="223"/>
        <v>#VALUE!</v>
      </c>
      <c r="AT261" s="31">
        <f t="shared" si="232"/>
        <v>30</v>
      </c>
      <c r="AU261" s="9" t="e">
        <f t="shared" si="224"/>
        <v>#VALUE!</v>
      </c>
      <c r="AX261" s="31">
        <f t="shared" si="233"/>
        <v>30</v>
      </c>
      <c r="AY261" s="9" t="e">
        <f t="shared" si="225"/>
        <v>#VALUE!</v>
      </c>
    </row>
    <row r="262" spans="22:51" x14ac:dyDescent="0.25">
      <c r="V262" s="31">
        <f t="shared" si="226"/>
        <v>31</v>
      </c>
      <c r="W262" s="9">
        <f t="shared" si="218"/>
        <v>21000</v>
      </c>
      <c r="Z262" s="31">
        <f t="shared" si="227"/>
        <v>31</v>
      </c>
      <c r="AA262" s="9" t="e">
        <f t="shared" si="219"/>
        <v>#VALUE!</v>
      </c>
      <c r="AD262" s="31">
        <f t="shared" si="228"/>
        <v>31</v>
      </c>
      <c r="AE262" s="9" t="e">
        <f t="shared" si="220"/>
        <v>#VALUE!</v>
      </c>
      <c r="AH262" s="31">
        <f t="shared" si="229"/>
        <v>31</v>
      </c>
      <c r="AI262" s="9" t="e">
        <f t="shared" si="221"/>
        <v>#VALUE!</v>
      </c>
      <c r="AL262" s="31">
        <f t="shared" si="230"/>
        <v>31</v>
      </c>
      <c r="AM262" s="9" t="e">
        <f t="shared" si="222"/>
        <v>#VALUE!</v>
      </c>
      <c r="AP262" s="31">
        <f t="shared" si="231"/>
        <v>31</v>
      </c>
      <c r="AQ262" s="9" t="e">
        <f t="shared" si="223"/>
        <v>#VALUE!</v>
      </c>
      <c r="AT262" s="31">
        <f t="shared" si="232"/>
        <v>31</v>
      </c>
      <c r="AU262" s="9" t="e">
        <f t="shared" si="224"/>
        <v>#VALUE!</v>
      </c>
      <c r="AX262" s="31">
        <f t="shared" si="233"/>
        <v>31</v>
      </c>
      <c r="AY262" s="9" t="e">
        <f t="shared" si="225"/>
        <v>#VALUE!</v>
      </c>
    </row>
    <row r="263" spans="22:51" x14ac:dyDescent="0.25">
      <c r="V263" s="31">
        <f t="shared" si="226"/>
        <v>32</v>
      </c>
      <c r="W263" s="9">
        <f t="shared" si="218"/>
        <v>520000</v>
      </c>
      <c r="Z263" s="31">
        <f t="shared" si="227"/>
        <v>32</v>
      </c>
      <c r="AA263" s="9" t="e">
        <f t="shared" si="219"/>
        <v>#VALUE!</v>
      </c>
      <c r="AD263" s="31">
        <f t="shared" si="228"/>
        <v>32</v>
      </c>
      <c r="AE263" s="9" t="e">
        <f t="shared" si="220"/>
        <v>#VALUE!</v>
      </c>
      <c r="AH263" s="31">
        <f t="shared" si="229"/>
        <v>32</v>
      </c>
      <c r="AI263" s="9" t="e">
        <f t="shared" si="221"/>
        <v>#VALUE!</v>
      </c>
      <c r="AL263" s="31">
        <f t="shared" si="230"/>
        <v>32</v>
      </c>
      <c r="AM263" s="9" t="e">
        <f t="shared" si="222"/>
        <v>#VALUE!</v>
      </c>
      <c r="AP263" s="31">
        <f t="shared" si="231"/>
        <v>32</v>
      </c>
      <c r="AQ263" s="9" t="e">
        <f t="shared" si="223"/>
        <v>#VALUE!</v>
      </c>
      <c r="AT263" s="31">
        <f t="shared" si="232"/>
        <v>32</v>
      </c>
      <c r="AU263" s="9" t="e">
        <f t="shared" si="224"/>
        <v>#VALUE!</v>
      </c>
      <c r="AX263" s="31">
        <f t="shared" si="233"/>
        <v>32</v>
      </c>
      <c r="AY263" s="9" t="e">
        <f t="shared" si="225"/>
        <v>#VALUE!</v>
      </c>
    </row>
    <row r="264" spans="22:51" x14ac:dyDescent="0.25">
      <c r="V264" s="31">
        <f t="shared" si="226"/>
        <v>33</v>
      </c>
      <c r="W264" s="9">
        <f t="shared" si="218"/>
        <v>9400</v>
      </c>
      <c r="Z264" s="31">
        <f t="shared" si="227"/>
        <v>33</v>
      </c>
      <c r="AA264" s="9" t="e">
        <f t="shared" si="219"/>
        <v>#VALUE!</v>
      </c>
      <c r="AD264" s="31">
        <f t="shared" si="228"/>
        <v>33</v>
      </c>
      <c r="AE264" s="9" t="e">
        <f t="shared" si="220"/>
        <v>#VALUE!</v>
      </c>
      <c r="AH264" s="31">
        <f t="shared" si="229"/>
        <v>33</v>
      </c>
      <c r="AI264" s="9" t="e">
        <f t="shared" si="221"/>
        <v>#VALUE!</v>
      </c>
      <c r="AL264" s="31">
        <f t="shared" si="230"/>
        <v>33</v>
      </c>
      <c r="AM264" s="9" t="e">
        <f t="shared" si="222"/>
        <v>#VALUE!</v>
      </c>
      <c r="AP264" s="31">
        <f t="shared" si="231"/>
        <v>33</v>
      </c>
      <c r="AQ264" s="9" t="e">
        <f t="shared" si="223"/>
        <v>#VALUE!</v>
      </c>
      <c r="AT264" s="31">
        <f t="shared" si="232"/>
        <v>33</v>
      </c>
      <c r="AU264" s="9" t="e">
        <f t="shared" si="224"/>
        <v>#VALUE!</v>
      </c>
      <c r="AX264" s="31">
        <f t="shared" si="233"/>
        <v>33</v>
      </c>
      <c r="AY264" s="9" t="e">
        <f t="shared" si="225"/>
        <v>#VALUE!</v>
      </c>
    </row>
    <row r="265" spans="22:51" x14ac:dyDescent="0.25">
      <c r="V265" s="31">
        <f t="shared" si="226"/>
        <v>34</v>
      </c>
      <c r="W265" s="9">
        <f t="shared" si="218"/>
        <v>77000</v>
      </c>
      <c r="Z265" s="31">
        <f t="shared" si="227"/>
        <v>34</v>
      </c>
      <c r="AA265" s="9" t="e">
        <f t="shared" si="219"/>
        <v>#VALUE!</v>
      </c>
      <c r="AD265" s="31">
        <f t="shared" si="228"/>
        <v>34</v>
      </c>
      <c r="AE265" s="9" t="e">
        <f t="shared" si="220"/>
        <v>#VALUE!</v>
      </c>
      <c r="AH265" s="31">
        <f t="shared" si="229"/>
        <v>34</v>
      </c>
      <c r="AI265" s="9" t="e">
        <f t="shared" si="221"/>
        <v>#VALUE!</v>
      </c>
      <c r="AL265" s="31">
        <f t="shared" si="230"/>
        <v>34</v>
      </c>
      <c r="AM265" s="9" t="e">
        <f t="shared" si="222"/>
        <v>#VALUE!</v>
      </c>
      <c r="AP265" s="31">
        <f t="shared" si="231"/>
        <v>34</v>
      </c>
      <c r="AQ265" s="9" t="e">
        <f t="shared" si="223"/>
        <v>#VALUE!</v>
      </c>
      <c r="AT265" s="31">
        <f t="shared" si="232"/>
        <v>34</v>
      </c>
      <c r="AU265" s="9" t="e">
        <f t="shared" si="224"/>
        <v>#VALUE!</v>
      </c>
      <c r="AX265" s="31">
        <f t="shared" si="233"/>
        <v>34</v>
      </c>
      <c r="AY265" s="9" t="e">
        <f t="shared" si="225"/>
        <v>#VALUE!</v>
      </c>
    </row>
    <row r="266" spans="22:51" x14ac:dyDescent="0.25">
      <c r="V266" s="31">
        <f t="shared" si="226"/>
        <v>35</v>
      </c>
      <c r="W266" s="9">
        <f t="shared" si="218"/>
        <v>36000</v>
      </c>
      <c r="Z266" s="31">
        <f t="shared" si="227"/>
        <v>35</v>
      </c>
      <c r="AA266" s="9" t="e">
        <f t="shared" si="219"/>
        <v>#VALUE!</v>
      </c>
      <c r="AD266" s="31">
        <f t="shared" si="228"/>
        <v>35</v>
      </c>
      <c r="AE266" s="9" t="e">
        <f t="shared" si="220"/>
        <v>#VALUE!</v>
      </c>
      <c r="AH266" s="31">
        <f t="shared" si="229"/>
        <v>35</v>
      </c>
      <c r="AI266" s="9" t="e">
        <f t="shared" si="221"/>
        <v>#VALUE!</v>
      </c>
      <c r="AL266" s="31">
        <f t="shared" si="230"/>
        <v>35</v>
      </c>
      <c r="AM266" s="9" t="e">
        <f t="shared" si="222"/>
        <v>#VALUE!</v>
      </c>
      <c r="AP266" s="31">
        <f t="shared" si="231"/>
        <v>35</v>
      </c>
      <c r="AQ266" s="9" t="e">
        <f t="shared" si="223"/>
        <v>#VALUE!</v>
      </c>
      <c r="AT266" s="31">
        <f t="shared" si="232"/>
        <v>35</v>
      </c>
      <c r="AU266" s="9" t="e">
        <f t="shared" si="224"/>
        <v>#VALUE!</v>
      </c>
      <c r="AX266" s="31">
        <f t="shared" si="233"/>
        <v>35</v>
      </c>
      <c r="AY266" s="9" t="e">
        <f t="shared" si="225"/>
        <v>#VALUE!</v>
      </c>
    </row>
    <row r="267" spans="22:51" x14ac:dyDescent="0.25">
      <c r="V267" s="31">
        <f t="shared" si="226"/>
        <v>36</v>
      </c>
      <c r="W267" s="9">
        <f t="shared" si="218"/>
        <v>28000</v>
      </c>
      <c r="Z267" s="31">
        <f t="shared" si="227"/>
        <v>36</v>
      </c>
      <c r="AA267" s="9" t="e">
        <f t="shared" si="219"/>
        <v>#VALUE!</v>
      </c>
      <c r="AD267" s="31">
        <f t="shared" si="228"/>
        <v>36</v>
      </c>
      <c r="AE267" s="9" t="e">
        <f t="shared" si="220"/>
        <v>#VALUE!</v>
      </c>
      <c r="AH267" s="31">
        <f t="shared" si="229"/>
        <v>36</v>
      </c>
      <c r="AI267" s="9" t="e">
        <f t="shared" si="221"/>
        <v>#VALUE!</v>
      </c>
      <c r="AL267" s="31">
        <f t="shared" si="230"/>
        <v>36</v>
      </c>
      <c r="AM267" s="9" t="e">
        <f t="shared" si="222"/>
        <v>#VALUE!</v>
      </c>
      <c r="AP267" s="31">
        <f t="shared" si="231"/>
        <v>36</v>
      </c>
      <c r="AQ267" s="9" t="e">
        <f t="shared" si="223"/>
        <v>#VALUE!</v>
      </c>
      <c r="AT267" s="31">
        <f t="shared" si="232"/>
        <v>36</v>
      </c>
      <c r="AU267" s="9" t="e">
        <f t="shared" si="224"/>
        <v>#VALUE!</v>
      </c>
      <c r="AX267" s="31">
        <f t="shared" si="233"/>
        <v>36</v>
      </c>
      <c r="AY267" s="9" t="e">
        <f t="shared" si="225"/>
        <v>#VALUE!</v>
      </c>
    </row>
    <row r="268" spans="22:51" x14ac:dyDescent="0.25">
      <c r="V268" s="31">
        <f t="shared" si="226"/>
        <v>37</v>
      </c>
      <c r="W268" s="9">
        <f t="shared" si="218"/>
        <v>41000</v>
      </c>
      <c r="Z268" s="31">
        <f t="shared" si="227"/>
        <v>37</v>
      </c>
      <c r="AA268" s="9" t="e">
        <f t="shared" si="219"/>
        <v>#VALUE!</v>
      </c>
      <c r="AD268" s="31">
        <f t="shared" si="228"/>
        <v>37</v>
      </c>
      <c r="AE268" s="9" t="e">
        <f t="shared" si="220"/>
        <v>#VALUE!</v>
      </c>
      <c r="AH268" s="31">
        <f t="shared" si="229"/>
        <v>37</v>
      </c>
      <c r="AI268" s="9" t="e">
        <f t="shared" si="221"/>
        <v>#VALUE!</v>
      </c>
      <c r="AL268" s="31">
        <f t="shared" si="230"/>
        <v>37</v>
      </c>
      <c r="AM268" s="9" t="e">
        <f t="shared" si="222"/>
        <v>#VALUE!</v>
      </c>
      <c r="AP268" s="31">
        <f t="shared" si="231"/>
        <v>37</v>
      </c>
      <c r="AQ268" s="9" t="e">
        <f t="shared" si="223"/>
        <v>#VALUE!</v>
      </c>
      <c r="AT268" s="31">
        <f t="shared" si="232"/>
        <v>37</v>
      </c>
      <c r="AU268" s="9" t="e">
        <f t="shared" si="224"/>
        <v>#VALUE!</v>
      </c>
      <c r="AX268" s="31">
        <f t="shared" si="233"/>
        <v>37</v>
      </c>
      <c r="AY268" s="9" t="e">
        <f t="shared" si="225"/>
        <v>#VALUE!</v>
      </c>
    </row>
    <row r="269" spans="22:51" x14ac:dyDescent="0.25">
      <c r="V269" s="31">
        <f t="shared" si="226"/>
        <v>38</v>
      </c>
      <c r="W269" s="9">
        <f t="shared" si="218"/>
        <v>16000</v>
      </c>
      <c r="Z269" s="31">
        <f t="shared" si="227"/>
        <v>38</v>
      </c>
      <c r="AA269" s="9" t="e">
        <f t="shared" si="219"/>
        <v>#VALUE!</v>
      </c>
      <c r="AD269" s="31">
        <f t="shared" si="228"/>
        <v>38</v>
      </c>
      <c r="AE269" s="9" t="e">
        <f t="shared" si="220"/>
        <v>#VALUE!</v>
      </c>
      <c r="AH269" s="31">
        <f t="shared" si="229"/>
        <v>38</v>
      </c>
      <c r="AI269" s="9" t="e">
        <f t="shared" si="221"/>
        <v>#VALUE!</v>
      </c>
      <c r="AL269" s="31">
        <f t="shared" si="230"/>
        <v>38</v>
      </c>
      <c r="AM269" s="9" t="e">
        <f t="shared" si="222"/>
        <v>#VALUE!</v>
      </c>
      <c r="AP269" s="31">
        <f t="shared" si="231"/>
        <v>38</v>
      </c>
      <c r="AQ269" s="9" t="e">
        <f t="shared" si="223"/>
        <v>#VALUE!</v>
      </c>
      <c r="AT269" s="31">
        <f t="shared" si="232"/>
        <v>38</v>
      </c>
      <c r="AU269" s="9" t="e">
        <f t="shared" si="224"/>
        <v>#VALUE!</v>
      </c>
      <c r="AX269" s="31">
        <f t="shared" si="233"/>
        <v>38</v>
      </c>
      <c r="AY269" s="9" t="e">
        <f t="shared" si="225"/>
        <v>#VALUE!</v>
      </c>
    </row>
    <row r="270" spans="22:51" x14ac:dyDescent="0.25">
      <c r="V270" s="31">
        <f t="shared" si="226"/>
        <v>39</v>
      </c>
      <c r="W270" s="9">
        <f t="shared" si="218"/>
        <v>190000</v>
      </c>
      <c r="Z270" s="31">
        <f t="shared" si="227"/>
        <v>39</v>
      </c>
      <c r="AA270" s="9" t="e">
        <f t="shared" si="219"/>
        <v>#VALUE!</v>
      </c>
      <c r="AD270" s="31">
        <f t="shared" si="228"/>
        <v>39</v>
      </c>
      <c r="AE270" s="9" t="e">
        <f t="shared" si="220"/>
        <v>#VALUE!</v>
      </c>
      <c r="AH270" s="31">
        <f t="shared" si="229"/>
        <v>39</v>
      </c>
      <c r="AI270" s="9" t="e">
        <f t="shared" si="221"/>
        <v>#VALUE!</v>
      </c>
      <c r="AL270" s="31">
        <f t="shared" si="230"/>
        <v>39</v>
      </c>
      <c r="AM270" s="9" t="e">
        <f t="shared" si="222"/>
        <v>#VALUE!</v>
      </c>
      <c r="AP270" s="31">
        <f t="shared" si="231"/>
        <v>39</v>
      </c>
      <c r="AQ270" s="9" t="e">
        <f t="shared" si="223"/>
        <v>#VALUE!</v>
      </c>
      <c r="AT270" s="31">
        <f t="shared" si="232"/>
        <v>39</v>
      </c>
      <c r="AU270" s="9" t="e">
        <f t="shared" si="224"/>
        <v>#VALUE!</v>
      </c>
      <c r="AX270" s="31">
        <f t="shared" si="233"/>
        <v>39</v>
      </c>
      <c r="AY270" s="9" t="e">
        <f t="shared" si="225"/>
        <v>#VALUE!</v>
      </c>
    </row>
    <row r="271" spans="22:51" x14ac:dyDescent="0.25">
      <c r="V271" s="31">
        <f t="shared" si="226"/>
        <v>40</v>
      </c>
      <c r="W271" s="9">
        <f t="shared" si="218"/>
        <v>670000</v>
      </c>
      <c r="Z271" s="31">
        <f t="shared" si="227"/>
        <v>40</v>
      </c>
      <c r="AA271" s="9" t="e">
        <f t="shared" si="219"/>
        <v>#VALUE!</v>
      </c>
      <c r="AD271" s="31">
        <f t="shared" si="228"/>
        <v>40</v>
      </c>
      <c r="AE271" s="9" t="e">
        <f t="shared" si="220"/>
        <v>#VALUE!</v>
      </c>
      <c r="AH271" s="31">
        <f t="shared" si="229"/>
        <v>40</v>
      </c>
      <c r="AI271" s="9" t="e">
        <f t="shared" si="221"/>
        <v>#VALUE!</v>
      </c>
      <c r="AL271" s="31">
        <f t="shared" si="230"/>
        <v>40</v>
      </c>
      <c r="AM271" s="9" t="e">
        <f t="shared" si="222"/>
        <v>#VALUE!</v>
      </c>
      <c r="AP271" s="31">
        <f t="shared" si="231"/>
        <v>40</v>
      </c>
      <c r="AQ271" s="9" t="e">
        <f t="shared" si="223"/>
        <v>#VALUE!</v>
      </c>
      <c r="AT271" s="31">
        <f t="shared" si="232"/>
        <v>40</v>
      </c>
      <c r="AU271" s="9" t="e">
        <f t="shared" si="224"/>
        <v>#VALUE!</v>
      </c>
      <c r="AX271" s="31">
        <f t="shared" si="233"/>
        <v>40</v>
      </c>
      <c r="AY271" s="9" t="e">
        <f t="shared" si="225"/>
        <v>#VALUE!</v>
      </c>
    </row>
    <row r="272" spans="22:51" x14ac:dyDescent="0.25">
      <c r="V272" s="31">
        <f t="shared" si="226"/>
        <v>41</v>
      </c>
      <c r="W272" s="9">
        <f t="shared" si="218"/>
        <v>1000</v>
      </c>
      <c r="Z272" s="31">
        <f t="shared" si="227"/>
        <v>41</v>
      </c>
      <c r="AA272" s="9" t="e">
        <f t="shared" si="219"/>
        <v>#VALUE!</v>
      </c>
      <c r="AD272" s="31">
        <f t="shared" si="228"/>
        <v>41</v>
      </c>
      <c r="AE272" s="9" t="e">
        <f t="shared" si="220"/>
        <v>#VALUE!</v>
      </c>
      <c r="AH272" s="31">
        <f t="shared" si="229"/>
        <v>41</v>
      </c>
      <c r="AI272" s="9" t="e">
        <f t="shared" si="221"/>
        <v>#VALUE!</v>
      </c>
      <c r="AL272" s="31">
        <f t="shared" si="230"/>
        <v>41</v>
      </c>
      <c r="AM272" s="9" t="e">
        <f t="shared" si="222"/>
        <v>#VALUE!</v>
      </c>
      <c r="AP272" s="31">
        <f t="shared" si="231"/>
        <v>41</v>
      </c>
      <c r="AQ272" s="9" t="e">
        <f t="shared" si="223"/>
        <v>#VALUE!</v>
      </c>
      <c r="AT272" s="31">
        <f t="shared" si="232"/>
        <v>41</v>
      </c>
      <c r="AU272" s="9" t="e">
        <f t="shared" si="224"/>
        <v>#VALUE!</v>
      </c>
      <c r="AX272" s="31">
        <f t="shared" si="233"/>
        <v>41</v>
      </c>
      <c r="AY272" s="9" t="e">
        <f t="shared" si="225"/>
        <v>#VALUE!</v>
      </c>
    </row>
    <row r="273" spans="22:51" x14ac:dyDescent="0.25">
      <c r="V273" s="31">
        <f t="shared" si="226"/>
        <v>42</v>
      </c>
      <c r="W273" s="9">
        <f t="shared" si="218"/>
        <v>46000</v>
      </c>
      <c r="Z273" s="31">
        <f t="shared" si="227"/>
        <v>42</v>
      </c>
      <c r="AA273" s="9" t="e">
        <f t="shared" si="219"/>
        <v>#VALUE!</v>
      </c>
      <c r="AD273" s="31">
        <f t="shared" si="228"/>
        <v>42</v>
      </c>
      <c r="AE273" s="9" t="e">
        <f t="shared" si="220"/>
        <v>#VALUE!</v>
      </c>
      <c r="AH273" s="31">
        <f t="shared" si="229"/>
        <v>42</v>
      </c>
      <c r="AI273" s="9" t="e">
        <f t="shared" si="221"/>
        <v>#VALUE!</v>
      </c>
      <c r="AL273" s="31">
        <f t="shared" si="230"/>
        <v>42</v>
      </c>
      <c r="AM273" s="9" t="e">
        <f t="shared" si="222"/>
        <v>#VALUE!</v>
      </c>
      <c r="AP273" s="31">
        <f t="shared" si="231"/>
        <v>42</v>
      </c>
      <c r="AQ273" s="9" t="e">
        <f t="shared" si="223"/>
        <v>#VALUE!</v>
      </c>
      <c r="AT273" s="31">
        <f t="shared" si="232"/>
        <v>42</v>
      </c>
      <c r="AU273" s="9" t="e">
        <f t="shared" si="224"/>
        <v>#VALUE!</v>
      </c>
      <c r="AX273" s="31">
        <f t="shared" si="233"/>
        <v>42</v>
      </c>
      <c r="AY273" s="9" t="e">
        <f t="shared" si="225"/>
        <v>#VALUE!</v>
      </c>
    </row>
    <row r="274" spans="22:51" x14ac:dyDescent="0.25">
      <c r="V274" s="31">
        <f t="shared" si="226"/>
        <v>43</v>
      </c>
      <c r="W274" s="9">
        <f t="shared" si="218"/>
        <v>22000</v>
      </c>
      <c r="Z274" s="31">
        <f t="shared" si="227"/>
        <v>43</v>
      </c>
      <c r="AA274" s="9" t="e">
        <f t="shared" si="219"/>
        <v>#VALUE!</v>
      </c>
      <c r="AD274" s="31">
        <f t="shared" si="228"/>
        <v>43</v>
      </c>
      <c r="AE274" s="9" t="e">
        <f t="shared" si="220"/>
        <v>#VALUE!</v>
      </c>
      <c r="AH274" s="31">
        <f t="shared" si="229"/>
        <v>43</v>
      </c>
      <c r="AI274" s="9" t="e">
        <f t="shared" si="221"/>
        <v>#VALUE!</v>
      </c>
      <c r="AL274" s="31">
        <f t="shared" si="230"/>
        <v>43</v>
      </c>
      <c r="AM274" s="9" t="e">
        <f t="shared" si="222"/>
        <v>#VALUE!</v>
      </c>
      <c r="AP274" s="31">
        <f t="shared" si="231"/>
        <v>43</v>
      </c>
      <c r="AQ274" s="9" t="e">
        <f t="shared" si="223"/>
        <v>#VALUE!</v>
      </c>
      <c r="AT274" s="31">
        <f t="shared" si="232"/>
        <v>43</v>
      </c>
      <c r="AU274" s="9" t="e">
        <f t="shared" si="224"/>
        <v>#VALUE!</v>
      </c>
      <c r="AX274" s="31">
        <f t="shared" si="233"/>
        <v>43</v>
      </c>
      <c r="AY274" s="9" t="e">
        <f t="shared" si="225"/>
        <v>#VALUE!</v>
      </c>
    </row>
    <row r="275" spans="22:51" x14ac:dyDescent="0.25">
      <c r="V275" s="31">
        <f t="shared" si="226"/>
        <v>44</v>
      </c>
      <c r="W275" s="9">
        <f t="shared" si="218"/>
        <v>4000</v>
      </c>
      <c r="Z275" s="31">
        <f t="shared" si="227"/>
        <v>44</v>
      </c>
      <c r="AA275" s="9" t="e">
        <f t="shared" si="219"/>
        <v>#VALUE!</v>
      </c>
      <c r="AD275" s="31">
        <f t="shared" si="228"/>
        <v>44</v>
      </c>
      <c r="AE275" s="9" t="e">
        <f t="shared" si="220"/>
        <v>#VALUE!</v>
      </c>
      <c r="AH275" s="31">
        <f t="shared" si="229"/>
        <v>44</v>
      </c>
      <c r="AI275" s="9" t="e">
        <f t="shared" si="221"/>
        <v>#VALUE!</v>
      </c>
      <c r="AL275" s="31">
        <f t="shared" si="230"/>
        <v>44</v>
      </c>
      <c r="AM275" s="9" t="e">
        <f t="shared" si="222"/>
        <v>#VALUE!</v>
      </c>
      <c r="AP275" s="31">
        <f t="shared" si="231"/>
        <v>44</v>
      </c>
      <c r="AQ275" s="9" t="e">
        <f t="shared" si="223"/>
        <v>#VALUE!</v>
      </c>
      <c r="AT275" s="31">
        <f t="shared" si="232"/>
        <v>44</v>
      </c>
      <c r="AU275" s="9" t="e">
        <f t="shared" si="224"/>
        <v>#VALUE!</v>
      </c>
      <c r="AX275" s="31">
        <f t="shared" si="233"/>
        <v>44</v>
      </c>
      <c r="AY275" s="9" t="e">
        <f t="shared" si="225"/>
        <v>#VALUE!</v>
      </c>
    </row>
    <row r="276" spans="22:51" x14ac:dyDescent="0.25">
      <c r="V276" s="31">
        <f t="shared" si="226"/>
        <v>45</v>
      </c>
      <c r="W276" s="9">
        <f t="shared" si="218"/>
        <v>310000</v>
      </c>
      <c r="Z276" s="31">
        <f t="shared" si="227"/>
        <v>45</v>
      </c>
      <c r="AA276" s="9" t="e">
        <f t="shared" si="219"/>
        <v>#VALUE!</v>
      </c>
      <c r="AD276" s="31">
        <f t="shared" si="228"/>
        <v>45</v>
      </c>
      <c r="AE276" s="9" t="e">
        <f t="shared" si="220"/>
        <v>#VALUE!</v>
      </c>
      <c r="AH276" s="31">
        <f t="shared" si="229"/>
        <v>45</v>
      </c>
      <c r="AI276" s="9" t="e">
        <f t="shared" si="221"/>
        <v>#VALUE!</v>
      </c>
      <c r="AL276" s="31">
        <f t="shared" si="230"/>
        <v>45</v>
      </c>
      <c r="AM276" s="9" t="e">
        <f t="shared" si="222"/>
        <v>#VALUE!</v>
      </c>
      <c r="AP276" s="31">
        <f t="shared" si="231"/>
        <v>45</v>
      </c>
      <c r="AQ276" s="9" t="e">
        <f t="shared" si="223"/>
        <v>#VALUE!</v>
      </c>
      <c r="AT276" s="31">
        <f t="shared" si="232"/>
        <v>45</v>
      </c>
      <c r="AU276" s="9" t="e">
        <f t="shared" si="224"/>
        <v>#VALUE!</v>
      </c>
      <c r="AX276" s="31">
        <f t="shared" si="233"/>
        <v>45</v>
      </c>
      <c r="AY276" s="9" t="e">
        <f t="shared" si="225"/>
        <v>#VALUE!</v>
      </c>
    </row>
    <row r="277" spans="22:51" x14ac:dyDescent="0.25">
      <c r="V277" s="31">
        <f t="shared" si="226"/>
        <v>46</v>
      </c>
      <c r="W277" s="9">
        <f t="shared" si="218"/>
        <v>36000</v>
      </c>
      <c r="Z277" s="31">
        <f t="shared" si="227"/>
        <v>46</v>
      </c>
      <c r="AA277" s="9" t="e">
        <f t="shared" si="219"/>
        <v>#VALUE!</v>
      </c>
      <c r="AD277" s="31">
        <f t="shared" si="228"/>
        <v>46</v>
      </c>
      <c r="AE277" s="9" t="e">
        <f t="shared" si="220"/>
        <v>#VALUE!</v>
      </c>
      <c r="AH277" s="31">
        <f t="shared" si="229"/>
        <v>46</v>
      </c>
      <c r="AI277" s="9" t="e">
        <f t="shared" si="221"/>
        <v>#VALUE!</v>
      </c>
      <c r="AL277" s="31">
        <f t="shared" si="230"/>
        <v>46</v>
      </c>
      <c r="AM277" s="9" t="e">
        <f t="shared" si="222"/>
        <v>#VALUE!</v>
      </c>
      <c r="AP277" s="31">
        <f t="shared" si="231"/>
        <v>46</v>
      </c>
      <c r="AQ277" s="9" t="e">
        <f t="shared" si="223"/>
        <v>#VALUE!</v>
      </c>
      <c r="AT277" s="31">
        <f t="shared" si="232"/>
        <v>46</v>
      </c>
      <c r="AU277" s="9" t="e">
        <f t="shared" si="224"/>
        <v>#VALUE!</v>
      </c>
      <c r="AX277" s="31">
        <f t="shared" si="233"/>
        <v>46</v>
      </c>
      <c r="AY277" s="9" t="e">
        <f t="shared" si="225"/>
        <v>#VALUE!</v>
      </c>
    </row>
    <row r="278" spans="22:51" x14ac:dyDescent="0.25">
      <c r="V278" s="31">
        <f t="shared" si="226"/>
        <v>47</v>
      </c>
      <c r="W278" s="9">
        <f t="shared" si="218"/>
        <v>99000</v>
      </c>
      <c r="Z278" s="31">
        <f t="shared" si="227"/>
        <v>47</v>
      </c>
      <c r="AA278" s="9" t="e">
        <f t="shared" si="219"/>
        <v>#VALUE!</v>
      </c>
      <c r="AD278" s="31">
        <f t="shared" si="228"/>
        <v>47</v>
      </c>
      <c r="AE278" s="9" t="e">
        <f t="shared" si="220"/>
        <v>#VALUE!</v>
      </c>
      <c r="AH278" s="31">
        <f t="shared" si="229"/>
        <v>47</v>
      </c>
      <c r="AI278" s="9" t="e">
        <f t="shared" si="221"/>
        <v>#VALUE!</v>
      </c>
      <c r="AL278" s="31">
        <f t="shared" si="230"/>
        <v>47</v>
      </c>
      <c r="AM278" s="9" t="e">
        <f t="shared" si="222"/>
        <v>#VALUE!</v>
      </c>
      <c r="AP278" s="31">
        <f t="shared" si="231"/>
        <v>47</v>
      </c>
      <c r="AQ278" s="9" t="e">
        <f t="shared" si="223"/>
        <v>#VALUE!</v>
      </c>
      <c r="AT278" s="31">
        <f t="shared" si="232"/>
        <v>47</v>
      </c>
      <c r="AU278" s="9" t="e">
        <f t="shared" si="224"/>
        <v>#VALUE!</v>
      </c>
      <c r="AX278" s="31">
        <f t="shared" si="233"/>
        <v>47</v>
      </c>
      <c r="AY278" s="9" t="e">
        <f t="shared" si="225"/>
        <v>#VALUE!</v>
      </c>
    </row>
    <row r="279" spans="22:51" x14ac:dyDescent="0.25">
      <c r="V279" s="31">
        <f t="shared" si="226"/>
        <v>48</v>
      </c>
      <c r="W279" s="9">
        <f t="shared" si="218"/>
        <v>37000</v>
      </c>
      <c r="Z279" s="31">
        <f t="shared" si="227"/>
        <v>48</v>
      </c>
      <c r="AA279" s="9" t="e">
        <f t="shared" si="219"/>
        <v>#VALUE!</v>
      </c>
      <c r="AD279" s="31">
        <f t="shared" si="228"/>
        <v>48</v>
      </c>
      <c r="AE279" s="9" t="e">
        <f t="shared" si="220"/>
        <v>#VALUE!</v>
      </c>
      <c r="AH279" s="31">
        <f t="shared" si="229"/>
        <v>48</v>
      </c>
      <c r="AI279" s="9" t="e">
        <f t="shared" si="221"/>
        <v>#VALUE!</v>
      </c>
      <c r="AL279" s="31">
        <f t="shared" si="230"/>
        <v>48</v>
      </c>
      <c r="AM279" s="9" t="e">
        <f t="shared" si="222"/>
        <v>#VALUE!</v>
      </c>
      <c r="AP279" s="31">
        <f t="shared" si="231"/>
        <v>48</v>
      </c>
      <c r="AQ279" s="9" t="e">
        <f t="shared" si="223"/>
        <v>#VALUE!</v>
      </c>
      <c r="AT279" s="31">
        <f t="shared" si="232"/>
        <v>48</v>
      </c>
      <c r="AU279" s="9" t="e">
        <f t="shared" si="224"/>
        <v>#VALUE!</v>
      </c>
      <c r="AX279" s="31">
        <f t="shared" si="233"/>
        <v>48</v>
      </c>
      <c r="AY279" s="9" t="e">
        <f t="shared" si="225"/>
        <v>#VALUE!</v>
      </c>
    </row>
    <row r="280" spans="22:51" x14ac:dyDescent="0.25">
      <c r="V280" s="31">
        <f t="shared" si="226"/>
        <v>49</v>
      </c>
      <c r="W280" s="9">
        <f t="shared" si="218"/>
        <v>7500</v>
      </c>
      <c r="Z280" s="31">
        <f t="shared" si="227"/>
        <v>49</v>
      </c>
      <c r="AA280" s="9" t="e">
        <f t="shared" si="219"/>
        <v>#VALUE!</v>
      </c>
      <c r="AD280" s="31">
        <f t="shared" si="228"/>
        <v>49</v>
      </c>
      <c r="AE280" s="9" t="e">
        <f t="shared" si="220"/>
        <v>#VALUE!</v>
      </c>
      <c r="AH280" s="31">
        <f t="shared" si="229"/>
        <v>49</v>
      </c>
      <c r="AI280" s="9" t="e">
        <f t="shared" si="221"/>
        <v>#VALUE!</v>
      </c>
      <c r="AL280" s="31">
        <f t="shared" si="230"/>
        <v>49</v>
      </c>
      <c r="AM280" s="9" t="e">
        <f t="shared" si="222"/>
        <v>#VALUE!</v>
      </c>
      <c r="AP280" s="31">
        <f t="shared" si="231"/>
        <v>49</v>
      </c>
      <c r="AQ280" s="9" t="e">
        <f t="shared" si="223"/>
        <v>#VALUE!</v>
      </c>
      <c r="AT280" s="31">
        <f t="shared" si="232"/>
        <v>49</v>
      </c>
      <c r="AU280" s="9" t="e">
        <f t="shared" si="224"/>
        <v>#VALUE!</v>
      </c>
      <c r="AX280" s="31">
        <f t="shared" si="233"/>
        <v>49</v>
      </c>
      <c r="AY280" s="9" t="e">
        <f t="shared" si="225"/>
        <v>#VALUE!</v>
      </c>
    </row>
    <row r="281" spans="22:51" x14ac:dyDescent="0.25">
      <c r="V281" s="31">
        <f t="shared" si="226"/>
        <v>50</v>
      </c>
      <c r="W281" s="9">
        <f t="shared" si="218"/>
        <v>150000</v>
      </c>
      <c r="Z281" s="31">
        <f t="shared" si="227"/>
        <v>50</v>
      </c>
      <c r="AA281" s="9" t="e">
        <f t="shared" si="219"/>
        <v>#VALUE!</v>
      </c>
      <c r="AD281" s="31">
        <f t="shared" si="228"/>
        <v>50</v>
      </c>
      <c r="AE281" s="9" t="e">
        <f t="shared" si="220"/>
        <v>#VALUE!</v>
      </c>
      <c r="AH281" s="31">
        <f t="shared" si="229"/>
        <v>50</v>
      </c>
      <c r="AI281" s="9" t="e">
        <f t="shared" si="221"/>
        <v>#VALUE!</v>
      </c>
      <c r="AL281" s="31">
        <f t="shared" si="230"/>
        <v>50</v>
      </c>
      <c r="AM281" s="9" t="e">
        <f t="shared" si="222"/>
        <v>#VALUE!</v>
      </c>
      <c r="AP281" s="31">
        <f t="shared" si="231"/>
        <v>50</v>
      </c>
      <c r="AQ281" s="9" t="e">
        <f t="shared" si="223"/>
        <v>#VALUE!</v>
      </c>
      <c r="AT281" s="31">
        <f t="shared" si="232"/>
        <v>50</v>
      </c>
      <c r="AU281" s="9" t="e">
        <f t="shared" si="224"/>
        <v>#VALUE!</v>
      </c>
      <c r="AX281" s="31">
        <f t="shared" si="233"/>
        <v>50</v>
      </c>
      <c r="AY281" s="9" t="e">
        <f t="shared" si="225"/>
        <v>#VALUE!</v>
      </c>
    </row>
    <row r="282" spans="22:51" x14ac:dyDescent="0.25">
      <c r="V282" s="31">
        <f t="shared" si="226"/>
        <v>51</v>
      </c>
      <c r="W282" s="9">
        <f t="shared" si="218"/>
        <v>24000</v>
      </c>
      <c r="Z282" s="31">
        <f t="shared" si="227"/>
        <v>51</v>
      </c>
      <c r="AA282" s="9" t="e">
        <f t="shared" si="219"/>
        <v>#VALUE!</v>
      </c>
      <c r="AD282" s="31">
        <f t="shared" si="228"/>
        <v>51</v>
      </c>
      <c r="AE282" s="9" t="e">
        <f t="shared" si="220"/>
        <v>#VALUE!</v>
      </c>
      <c r="AH282" s="31">
        <f t="shared" si="229"/>
        <v>51</v>
      </c>
      <c r="AI282" s="9" t="e">
        <f t="shared" si="221"/>
        <v>#VALUE!</v>
      </c>
      <c r="AL282" s="31">
        <f t="shared" si="230"/>
        <v>51</v>
      </c>
      <c r="AM282" s="9" t="e">
        <f t="shared" si="222"/>
        <v>#VALUE!</v>
      </c>
      <c r="AP282" s="31">
        <f t="shared" si="231"/>
        <v>51</v>
      </c>
      <c r="AQ282" s="9" t="e">
        <f t="shared" si="223"/>
        <v>#VALUE!</v>
      </c>
      <c r="AT282" s="31">
        <f t="shared" si="232"/>
        <v>51</v>
      </c>
      <c r="AU282" s="9" t="e">
        <f t="shared" si="224"/>
        <v>#VALUE!</v>
      </c>
      <c r="AX282" s="31">
        <f t="shared" si="233"/>
        <v>51</v>
      </c>
      <c r="AY282" s="9" t="e">
        <f t="shared" si="225"/>
        <v>#VALUE!</v>
      </c>
    </row>
    <row r="283" spans="22:51" x14ac:dyDescent="0.25">
      <c r="V283" s="31">
        <f t="shared" si="226"/>
        <v>52</v>
      </c>
      <c r="W283" s="9" t="str">
        <f t="shared" si="218"/>
        <v/>
      </c>
      <c r="Z283" s="31">
        <f t="shared" si="227"/>
        <v>52</v>
      </c>
      <c r="AA283" s="9" t="e">
        <f t="shared" si="219"/>
        <v>#VALUE!</v>
      </c>
      <c r="AD283" s="31">
        <f t="shared" si="228"/>
        <v>52</v>
      </c>
      <c r="AE283" s="9" t="e">
        <f t="shared" si="220"/>
        <v>#VALUE!</v>
      </c>
      <c r="AH283" s="31">
        <f t="shared" si="229"/>
        <v>52</v>
      </c>
      <c r="AI283" s="9" t="e">
        <f t="shared" si="221"/>
        <v>#VALUE!</v>
      </c>
      <c r="AL283" s="31">
        <f t="shared" si="230"/>
        <v>52</v>
      </c>
      <c r="AM283" s="9" t="e">
        <f t="shared" si="222"/>
        <v>#VALUE!</v>
      </c>
      <c r="AP283" s="31">
        <f t="shared" si="231"/>
        <v>52</v>
      </c>
      <c r="AQ283" s="9" t="e">
        <f t="shared" si="223"/>
        <v>#VALUE!</v>
      </c>
      <c r="AT283" s="31">
        <f t="shared" si="232"/>
        <v>52</v>
      </c>
      <c r="AU283" s="9" t="e">
        <f t="shared" si="224"/>
        <v>#VALUE!</v>
      </c>
      <c r="AX283" s="31">
        <f t="shared" si="233"/>
        <v>52</v>
      </c>
      <c r="AY283" s="9" t="e">
        <f t="shared" si="225"/>
        <v>#VALUE!</v>
      </c>
    </row>
    <row r="284" spans="22:51" x14ac:dyDescent="0.25">
      <c r="V284" s="31">
        <f t="shared" si="226"/>
        <v>53</v>
      </c>
      <c r="W284" s="9" t="str">
        <f t="shared" si="218"/>
        <v/>
      </c>
      <c r="Z284" s="31">
        <f t="shared" si="227"/>
        <v>53</v>
      </c>
      <c r="AA284" s="9" t="e">
        <f t="shared" si="219"/>
        <v>#VALUE!</v>
      </c>
      <c r="AD284" s="31">
        <f t="shared" si="228"/>
        <v>53</v>
      </c>
      <c r="AE284" s="9" t="e">
        <f t="shared" si="220"/>
        <v>#VALUE!</v>
      </c>
      <c r="AH284" s="31">
        <f t="shared" si="229"/>
        <v>53</v>
      </c>
      <c r="AI284" s="9" t="e">
        <f t="shared" si="221"/>
        <v>#VALUE!</v>
      </c>
      <c r="AL284" s="31">
        <f t="shared" si="230"/>
        <v>53</v>
      </c>
      <c r="AM284" s="9" t="e">
        <f t="shared" si="222"/>
        <v>#VALUE!</v>
      </c>
      <c r="AP284" s="31">
        <f t="shared" si="231"/>
        <v>53</v>
      </c>
      <c r="AQ284" s="9" t="e">
        <f t="shared" si="223"/>
        <v>#VALUE!</v>
      </c>
      <c r="AT284" s="31">
        <f t="shared" si="232"/>
        <v>53</v>
      </c>
      <c r="AU284" s="9" t="e">
        <f t="shared" si="224"/>
        <v>#VALUE!</v>
      </c>
      <c r="AX284" s="31">
        <f t="shared" si="233"/>
        <v>53</v>
      </c>
      <c r="AY284" s="9" t="e">
        <f t="shared" si="225"/>
        <v>#VALUE!</v>
      </c>
    </row>
    <row r="285" spans="22:51" x14ac:dyDescent="0.25">
      <c r="V285" s="31">
        <f t="shared" si="226"/>
        <v>54</v>
      </c>
      <c r="W285" s="9">
        <f t="shared" si="218"/>
        <v>51000</v>
      </c>
      <c r="Z285" s="31">
        <f t="shared" si="227"/>
        <v>54</v>
      </c>
      <c r="AA285" s="9" t="e">
        <f t="shared" si="219"/>
        <v>#VALUE!</v>
      </c>
      <c r="AD285" s="31">
        <f t="shared" si="228"/>
        <v>54</v>
      </c>
      <c r="AE285" s="9" t="e">
        <f t="shared" si="220"/>
        <v>#VALUE!</v>
      </c>
      <c r="AH285" s="31">
        <f t="shared" si="229"/>
        <v>54</v>
      </c>
      <c r="AI285" s="9" t="e">
        <f t="shared" si="221"/>
        <v>#VALUE!</v>
      </c>
      <c r="AL285" s="31">
        <f t="shared" si="230"/>
        <v>54</v>
      </c>
      <c r="AM285" s="9" t="e">
        <f t="shared" si="222"/>
        <v>#VALUE!</v>
      </c>
      <c r="AP285" s="31">
        <f t="shared" si="231"/>
        <v>54</v>
      </c>
      <c r="AQ285" s="9" t="e">
        <f t="shared" si="223"/>
        <v>#VALUE!</v>
      </c>
      <c r="AT285" s="31">
        <f t="shared" si="232"/>
        <v>54</v>
      </c>
      <c r="AU285" s="9" t="e">
        <f t="shared" si="224"/>
        <v>#VALUE!</v>
      </c>
      <c r="AX285" s="31">
        <f t="shared" si="233"/>
        <v>54</v>
      </c>
      <c r="AY285" s="9" t="e">
        <f t="shared" si="225"/>
        <v>#VALUE!</v>
      </c>
    </row>
    <row r="286" spans="22:51" x14ac:dyDescent="0.25">
      <c r="V286" s="31">
        <f t="shared" si="226"/>
        <v>55</v>
      </c>
      <c r="W286" s="9">
        <f t="shared" si="218"/>
        <v>29000</v>
      </c>
      <c r="Z286" s="31">
        <f t="shared" si="227"/>
        <v>55</v>
      </c>
      <c r="AA286" s="9" t="e">
        <f t="shared" si="219"/>
        <v>#VALUE!</v>
      </c>
      <c r="AD286" s="31">
        <f t="shared" si="228"/>
        <v>55</v>
      </c>
      <c r="AE286" s="9" t="e">
        <f t="shared" si="220"/>
        <v>#VALUE!</v>
      </c>
      <c r="AH286" s="31">
        <f t="shared" si="229"/>
        <v>55</v>
      </c>
      <c r="AI286" s="9" t="e">
        <f t="shared" si="221"/>
        <v>#VALUE!</v>
      </c>
      <c r="AL286" s="31">
        <f t="shared" si="230"/>
        <v>55</v>
      </c>
      <c r="AM286" s="9" t="e">
        <f t="shared" si="222"/>
        <v>#VALUE!</v>
      </c>
      <c r="AP286" s="31">
        <f t="shared" si="231"/>
        <v>55</v>
      </c>
      <c r="AQ286" s="9" t="e">
        <f t="shared" si="223"/>
        <v>#VALUE!</v>
      </c>
      <c r="AT286" s="31">
        <f t="shared" si="232"/>
        <v>55</v>
      </c>
      <c r="AU286" s="9" t="e">
        <f t="shared" si="224"/>
        <v>#VALUE!</v>
      </c>
      <c r="AX286" s="31">
        <f t="shared" si="233"/>
        <v>55</v>
      </c>
      <c r="AY286" s="9" t="e">
        <f t="shared" si="225"/>
        <v>#VALUE!</v>
      </c>
    </row>
    <row r="287" spans="22:51" x14ac:dyDescent="0.25">
      <c r="V287" s="31">
        <f t="shared" si="226"/>
        <v>56</v>
      </c>
      <c r="W287" s="9">
        <f t="shared" si="218"/>
        <v>16000</v>
      </c>
      <c r="Z287" s="31">
        <f t="shared" si="227"/>
        <v>56</v>
      </c>
      <c r="AA287" s="9" t="e">
        <f t="shared" si="219"/>
        <v>#VALUE!</v>
      </c>
      <c r="AD287" s="31">
        <f t="shared" si="228"/>
        <v>56</v>
      </c>
      <c r="AE287" s="9" t="e">
        <f t="shared" si="220"/>
        <v>#VALUE!</v>
      </c>
      <c r="AH287" s="31">
        <f t="shared" si="229"/>
        <v>56</v>
      </c>
      <c r="AI287" s="9" t="e">
        <f t="shared" si="221"/>
        <v>#VALUE!</v>
      </c>
      <c r="AL287" s="31">
        <f t="shared" si="230"/>
        <v>56</v>
      </c>
      <c r="AM287" s="9" t="e">
        <f t="shared" si="222"/>
        <v>#VALUE!</v>
      </c>
      <c r="AP287" s="31">
        <f t="shared" si="231"/>
        <v>56</v>
      </c>
      <c r="AQ287" s="9" t="e">
        <f t="shared" si="223"/>
        <v>#VALUE!</v>
      </c>
      <c r="AT287" s="31">
        <f t="shared" si="232"/>
        <v>56</v>
      </c>
      <c r="AU287" s="9" t="e">
        <f t="shared" si="224"/>
        <v>#VALUE!</v>
      </c>
      <c r="AX287" s="31">
        <f t="shared" si="233"/>
        <v>56</v>
      </c>
      <c r="AY287" s="9" t="e">
        <f t="shared" si="225"/>
        <v>#VALUE!</v>
      </c>
    </row>
    <row r="288" spans="22:51" x14ac:dyDescent="0.25">
      <c r="V288" s="31">
        <f t="shared" si="226"/>
        <v>57</v>
      </c>
      <c r="W288" s="9">
        <f t="shared" si="218"/>
        <v>1400000</v>
      </c>
      <c r="Z288" s="31">
        <f t="shared" si="227"/>
        <v>57</v>
      </c>
      <c r="AA288" s="9" t="e">
        <f t="shared" si="219"/>
        <v>#VALUE!</v>
      </c>
      <c r="AD288" s="31">
        <f t="shared" si="228"/>
        <v>57</v>
      </c>
      <c r="AE288" s="9" t="e">
        <f t="shared" si="220"/>
        <v>#VALUE!</v>
      </c>
      <c r="AH288" s="31">
        <f t="shared" si="229"/>
        <v>57</v>
      </c>
      <c r="AI288" s="9" t="e">
        <f t="shared" si="221"/>
        <v>#VALUE!</v>
      </c>
      <c r="AL288" s="31">
        <f t="shared" si="230"/>
        <v>57</v>
      </c>
      <c r="AM288" s="9" t="e">
        <f t="shared" si="222"/>
        <v>#VALUE!</v>
      </c>
      <c r="AP288" s="31">
        <f t="shared" si="231"/>
        <v>57</v>
      </c>
      <c r="AQ288" s="9" t="e">
        <f t="shared" si="223"/>
        <v>#VALUE!</v>
      </c>
      <c r="AT288" s="31">
        <f t="shared" si="232"/>
        <v>57</v>
      </c>
      <c r="AU288" s="9" t="e">
        <f t="shared" si="224"/>
        <v>#VALUE!</v>
      </c>
      <c r="AX288" s="31">
        <f t="shared" si="233"/>
        <v>57</v>
      </c>
      <c r="AY288" s="9" t="e">
        <f t="shared" si="225"/>
        <v>#VALUE!</v>
      </c>
    </row>
    <row r="289" spans="22:51" x14ac:dyDescent="0.25">
      <c r="V289" s="31">
        <f t="shared" si="226"/>
        <v>58</v>
      </c>
      <c r="W289" s="9">
        <f t="shared" si="218"/>
        <v>5400</v>
      </c>
      <c r="Z289" s="31">
        <f t="shared" si="227"/>
        <v>58</v>
      </c>
      <c r="AA289" s="9" t="e">
        <f t="shared" si="219"/>
        <v>#VALUE!</v>
      </c>
      <c r="AD289" s="31">
        <f t="shared" si="228"/>
        <v>58</v>
      </c>
      <c r="AE289" s="9" t="e">
        <f t="shared" si="220"/>
        <v>#VALUE!</v>
      </c>
      <c r="AH289" s="31">
        <f t="shared" si="229"/>
        <v>58</v>
      </c>
      <c r="AI289" s="9" t="e">
        <f t="shared" si="221"/>
        <v>#VALUE!</v>
      </c>
      <c r="AL289" s="31">
        <f t="shared" si="230"/>
        <v>58</v>
      </c>
      <c r="AM289" s="9" t="e">
        <f t="shared" si="222"/>
        <v>#VALUE!</v>
      </c>
      <c r="AP289" s="31">
        <f t="shared" si="231"/>
        <v>58</v>
      </c>
      <c r="AQ289" s="9" t="e">
        <f t="shared" si="223"/>
        <v>#VALUE!</v>
      </c>
      <c r="AT289" s="31">
        <f t="shared" si="232"/>
        <v>58</v>
      </c>
      <c r="AU289" s="9" t="e">
        <f t="shared" si="224"/>
        <v>#VALUE!</v>
      </c>
      <c r="AX289" s="31">
        <f t="shared" si="233"/>
        <v>58</v>
      </c>
      <c r="AY289" s="9" t="e">
        <f t="shared" si="225"/>
        <v>#VALUE!</v>
      </c>
    </row>
    <row r="290" spans="22:51" x14ac:dyDescent="0.25">
      <c r="V290" s="31">
        <f t="shared" si="226"/>
        <v>59</v>
      </c>
      <c r="W290" s="9">
        <f t="shared" si="218"/>
        <v>10000</v>
      </c>
      <c r="Z290" s="31">
        <f t="shared" si="227"/>
        <v>59</v>
      </c>
      <c r="AA290" s="9" t="e">
        <f t="shared" si="219"/>
        <v>#VALUE!</v>
      </c>
      <c r="AD290" s="31">
        <f t="shared" si="228"/>
        <v>59</v>
      </c>
      <c r="AE290" s="9" t="e">
        <f t="shared" si="220"/>
        <v>#VALUE!</v>
      </c>
      <c r="AH290" s="31">
        <f t="shared" si="229"/>
        <v>59</v>
      </c>
      <c r="AI290" s="9" t="e">
        <f t="shared" si="221"/>
        <v>#VALUE!</v>
      </c>
      <c r="AL290" s="31">
        <f t="shared" si="230"/>
        <v>59</v>
      </c>
      <c r="AM290" s="9" t="e">
        <f t="shared" si="222"/>
        <v>#VALUE!</v>
      </c>
      <c r="AP290" s="31">
        <f t="shared" si="231"/>
        <v>59</v>
      </c>
      <c r="AQ290" s="9" t="e">
        <f t="shared" si="223"/>
        <v>#VALUE!</v>
      </c>
      <c r="AT290" s="31">
        <f t="shared" si="232"/>
        <v>59</v>
      </c>
      <c r="AU290" s="9" t="e">
        <f t="shared" si="224"/>
        <v>#VALUE!</v>
      </c>
      <c r="AX290" s="31">
        <f t="shared" si="233"/>
        <v>59</v>
      </c>
      <c r="AY290" s="9" t="e">
        <f t="shared" si="225"/>
        <v>#VALUE!</v>
      </c>
    </row>
    <row r="291" spans="22:51" x14ac:dyDescent="0.25">
      <c r="V291" s="31">
        <f t="shared" si="226"/>
        <v>60</v>
      </c>
      <c r="W291" s="9">
        <f t="shared" si="218"/>
        <v>4300</v>
      </c>
      <c r="Z291" s="31">
        <f t="shared" si="227"/>
        <v>60</v>
      </c>
      <c r="AA291" s="9" t="e">
        <f t="shared" si="219"/>
        <v>#VALUE!</v>
      </c>
      <c r="AD291" s="31">
        <f t="shared" si="228"/>
        <v>60</v>
      </c>
      <c r="AE291" s="9" t="e">
        <f t="shared" si="220"/>
        <v>#VALUE!</v>
      </c>
      <c r="AH291" s="31">
        <f t="shared" si="229"/>
        <v>60</v>
      </c>
      <c r="AI291" s="9" t="e">
        <f t="shared" si="221"/>
        <v>#VALUE!</v>
      </c>
      <c r="AL291" s="31">
        <f t="shared" si="230"/>
        <v>60</v>
      </c>
      <c r="AM291" s="9" t="e">
        <f t="shared" si="222"/>
        <v>#VALUE!</v>
      </c>
      <c r="AP291" s="31">
        <f t="shared" si="231"/>
        <v>60</v>
      </c>
      <c r="AQ291" s="9" t="e">
        <f t="shared" si="223"/>
        <v>#VALUE!</v>
      </c>
      <c r="AT291" s="31">
        <f t="shared" si="232"/>
        <v>60</v>
      </c>
      <c r="AU291" s="9" t="e">
        <f t="shared" si="224"/>
        <v>#VALUE!</v>
      </c>
      <c r="AX291" s="31">
        <f t="shared" si="233"/>
        <v>60</v>
      </c>
      <c r="AY291" s="9" t="e">
        <f t="shared" si="225"/>
        <v>#VALUE!</v>
      </c>
    </row>
    <row r="292" spans="22:51" x14ac:dyDescent="0.25">
      <c r="V292" s="31">
        <f t="shared" si="226"/>
        <v>61</v>
      </c>
      <c r="W292" s="9">
        <f t="shared" si="218"/>
        <v>1700</v>
      </c>
      <c r="Z292" s="31">
        <f t="shared" si="227"/>
        <v>61</v>
      </c>
      <c r="AA292" s="9" t="e">
        <f t="shared" si="219"/>
        <v>#VALUE!</v>
      </c>
      <c r="AD292" s="31">
        <f t="shared" si="228"/>
        <v>61</v>
      </c>
      <c r="AE292" s="9" t="e">
        <f t="shared" si="220"/>
        <v>#VALUE!</v>
      </c>
      <c r="AH292" s="31">
        <f t="shared" si="229"/>
        <v>61</v>
      </c>
      <c r="AI292" s="9" t="e">
        <f t="shared" si="221"/>
        <v>#VALUE!</v>
      </c>
      <c r="AL292" s="31">
        <f t="shared" si="230"/>
        <v>61</v>
      </c>
      <c r="AM292" s="9" t="e">
        <f t="shared" si="222"/>
        <v>#VALUE!</v>
      </c>
      <c r="AP292" s="31">
        <f t="shared" si="231"/>
        <v>61</v>
      </c>
      <c r="AQ292" s="9" t="e">
        <f t="shared" si="223"/>
        <v>#VALUE!</v>
      </c>
      <c r="AT292" s="31">
        <f t="shared" si="232"/>
        <v>61</v>
      </c>
      <c r="AU292" s="9" t="e">
        <f t="shared" si="224"/>
        <v>#VALUE!</v>
      </c>
      <c r="AX292" s="31">
        <f t="shared" si="233"/>
        <v>61</v>
      </c>
      <c r="AY292" s="9" t="e">
        <f t="shared" si="225"/>
        <v>#VALUE!</v>
      </c>
    </row>
    <row r="293" spans="22:51" x14ac:dyDescent="0.25">
      <c r="V293" s="31">
        <f t="shared" si="226"/>
        <v>62</v>
      </c>
      <c r="W293" s="9">
        <f t="shared" si="218"/>
        <v>320000</v>
      </c>
      <c r="Z293" s="31">
        <f t="shared" si="227"/>
        <v>62</v>
      </c>
      <c r="AA293" s="9" t="e">
        <f t="shared" si="219"/>
        <v>#VALUE!</v>
      </c>
      <c r="AD293" s="31">
        <f t="shared" si="228"/>
        <v>62</v>
      </c>
      <c r="AE293" s="9" t="e">
        <f t="shared" si="220"/>
        <v>#VALUE!</v>
      </c>
      <c r="AH293" s="31">
        <f t="shared" si="229"/>
        <v>62</v>
      </c>
      <c r="AI293" s="9" t="e">
        <f t="shared" si="221"/>
        <v>#VALUE!</v>
      </c>
      <c r="AL293" s="31">
        <f t="shared" si="230"/>
        <v>62</v>
      </c>
      <c r="AM293" s="9" t="e">
        <f t="shared" si="222"/>
        <v>#VALUE!</v>
      </c>
      <c r="AP293" s="31">
        <f t="shared" si="231"/>
        <v>62</v>
      </c>
      <c r="AQ293" s="9" t="e">
        <f t="shared" si="223"/>
        <v>#VALUE!</v>
      </c>
      <c r="AT293" s="31">
        <f t="shared" si="232"/>
        <v>62</v>
      </c>
      <c r="AU293" s="9" t="e">
        <f t="shared" si="224"/>
        <v>#VALUE!</v>
      </c>
      <c r="AX293" s="31">
        <f t="shared" si="233"/>
        <v>62</v>
      </c>
      <c r="AY293" s="9" t="e">
        <f t="shared" si="225"/>
        <v>#VALUE!</v>
      </c>
    </row>
    <row r="294" spans="22:51" x14ac:dyDescent="0.25">
      <c r="V294" s="31">
        <f t="shared" si="226"/>
        <v>63</v>
      </c>
      <c r="W294" s="9">
        <f t="shared" si="218"/>
        <v>50000</v>
      </c>
      <c r="Z294" s="31">
        <f t="shared" si="227"/>
        <v>63</v>
      </c>
      <c r="AA294" s="9" t="e">
        <f t="shared" si="219"/>
        <v>#VALUE!</v>
      </c>
      <c r="AD294" s="31">
        <f t="shared" si="228"/>
        <v>63</v>
      </c>
      <c r="AE294" s="9" t="e">
        <f t="shared" si="220"/>
        <v>#VALUE!</v>
      </c>
      <c r="AH294" s="31">
        <f t="shared" si="229"/>
        <v>63</v>
      </c>
      <c r="AI294" s="9" t="e">
        <f t="shared" si="221"/>
        <v>#VALUE!</v>
      </c>
      <c r="AL294" s="31">
        <f t="shared" si="230"/>
        <v>63</v>
      </c>
      <c r="AM294" s="9" t="e">
        <f t="shared" si="222"/>
        <v>#VALUE!</v>
      </c>
      <c r="AP294" s="31">
        <f t="shared" si="231"/>
        <v>63</v>
      </c>
      <c r="AQ294" s="9" t="e">
        <f t="shared" si="223"/>
        <v>#VALUE!</v>
      </c>
      <c r="AT294" s="31">
        <f t="shared" si="232"/>
        <v>63</v>
      </c>
      <c r="AU294" s="9" t="e">
        <f t="shared" si="224"/>
        <v>#VALUE!</v>
      </c>
      <c r="AX294" s="31">
        <f t="shared" si="233"/>
        <v>63</v>
      </c>
      <c r="AY294" s="9" t="e">
        <f t="shared" si="225"/>
        <v>#VALUE!</v>
      </c>
    </row>
    <row r="295" spans="22:51" x14ac:dyDescent="0.25">
      <c r="V295" s="31">
        <f t="shared" si="226"/>
        <v>64</v>
      </c>
      <c r="W295" s="9">
        <f t="shared" si="218"/>
        <v>2300</v>
      </c>
      <c r="Z295" s="31">
        <f t="shared" si="227"/>
        <v>64</v>
      </c>
      <c r="AA295" s="9" t="e">
        <f t="shared" si="219"/>
        <v>#VALUE!</v>
      </c>
      <c r="AD295" s="31">
        <f t="shared" si="228"/>
        <v>64</v>
      </c>
      <c r="AE295" s="9" t="e">
        <f t="shared" si="220"/>
        <v>#VALUE!</v>
      </c>
      <c r="AH295" s="31">
        <f t="shared" si="229"/>
        <v>64</v>
      </c>
      <c r="AI295" s="9" t="e">
        <f t="shared" si="221"/>
        <v>#VALUE!</v>
      </c>
      <c r="AL295" s="31">
        <f t="shared" si="230"/>
        <v>64</v>
      </c>
      <c r="AM295" s="9" t="e">
        <f t="shared" si="222"/>
        <v>#VALUE!</v>
      </c>
      <c r="AP295" s="31">
        <f t="shared" si="231"/>
        <v>64</v>
      </c>
      <c r="AQ295" s="9" t="e">
        <f t="shared" si="223"/>
        <v>#VALUE!</v>
      </c>
      <c r="AT295" s="31">
        <f t="shared" si="232"/>
        <v>64</v>
      </c>
      <c r="AU295" s="9" t="e">
        <f t="shared" si="224"/>
        <v>#VALUE!</v>
      </c>
      <c r="AX295" s="31">
        <f t="shared" si="233"/>
        <v>64</v>
      </c>
      <c r="AY295" s="9" t="e">
        <f t="shared" si="225"/>
        <v>#VALUE!</v>
      </c>
    </row>
    <row r="296" spans="22:51" x14ac:dyDescent="0.25">
      <c r="V296" s="31">
        <f t="shared" si="226"/>
        <v>65</v>
      </c>
      <c r="W296" s="9">
        <f t="shared" si="218"/>
        <v>14000</v>
      </c>
      <c r="Z296" s="31">
        <f t="shared" si="227"/>
        <v>65</v>
      </c>
      <c r="AA296" s="9" t="e">
        <f t="shared" si="219"/>
        <v>#VALUE!</v>
      </c>
      <c r="AD296" s="31">
        <f t="shared" si="228"/>
        <v>65</v>
      </c>
      <c r="AE296" s="9" t="e">
        <f t="shared" si="220"/>
        <v>#VALUE!</v>
      </c>
      <c r="AH296" s="31">
        <f t="shared" si="229"/>
        <v>65</v>
      </c>
      <c r="AI296" s="9" t="e">
        <f t="shared" si="221"/>
        <v>#VALUE!</v>
      </c>
      <c r="AL296" s="31">
        <f t="shared" si="230"/>
        <v>65</v>
      </c>
      <c r="AM296" s="9" t="e">
        <f t="shared" si="222"/>
        <v>#VALUE!</v>
      </c>
      <c r="AP296" s="31">
        <f t="shared" si="231"/>
        <v>65</v>
      </c>
      <c r="AQ296" s="9" t="e">
        <f t="shared" si="223"/>
        <v>#VALUE!</v>
      </c>
      <c r="AT296" s="31">
        <f t="shared" si="232"/>
        <v>65</v>
      </c>
      <c r="AU296" s="9" t="e">
        <f t="shared" si="224"/>
        <v>#VALUE!</v>
      </c>
      <c r="AX296" s="31">
        <f t="shared" si="233"/>
        <v>65</v>
      </c>
      <c r="AY296" s="9" t="e">
        <f t="shared" si="225"/>
        <v>#VALUE!</v>
      </c>
    </row>
    <row r="297" spans="22:51" x14ac:dyDescent="0.25">
      <c r="V297" s="31">
        <f t="shared" si="226"/>
        <v>66</v>
      </c>
      <c r="W297" s="9">
        <f t="shared" ref="W297:W345" si="234">IF(LEFT(W182,1)="&lt;",MID(W182,2,LEN(W182)),W182)</f>
        <v>940000</v>
      </c>
      <c r="Z297" s="31">
        <f t="shared" si="227"/>
        <v>66</v>
      </c>
      <c r="AA297" s="9" t="e">
        <f t="shared" ref="AA297:AA345" si="235">IF(LEFT(AA182,1)="&lt;",MID(AA182,2,LEN(AA182)),AA182)</f>
        <v>#VALUE!</v>
      </c>
      <c r="AD297" s="31">
        <f t="shared" si="228"/>
        <v>66</v>
      </c>
      <c r="AE297" s="9" t="e">
        <f t="shared" ref="AE297:AE345" si="236">IF(LEFT(AE182,1)="&lt;",MID(AE182,2,LEN(AE182)),AE182)</f>
        <v>#VALUE!</v>
      </c>
      <c r="AH297" s="31">
        <f t="shared" si="229"/>
        <v>66</v>
      </c>
      <c r="AI297" s="9" t="e">
        <f t="shared" ref="AI297:AI345" si="237">IF(LEFT(AI182,1)="&lt;",MID(AI182,2,LEN(AI182)),AI182)</f>
        <v>#VALUE!</v>
      </c>
      <c r="AL297" s="31">
        <f t="shared" si="230"/>
        <v>66</v>
      </c>
      <c r="AM297" s="9" t="e">
        <f t="shared" ref="AM297:AM345" si="238">IF(LEFT(AM182,1)="&lt;",MID(AM182,2,LEN(AM182)),AM182)</f>
        <v>#VALUE!</v>
      </c>
      <c r="AP297" s="31">
        <f t="shared" si="231"/>
        <v>66</v>
      </c>
      <c r="AQ297" s="9" t="e">
        <f t="shared" ref="AQ297:AQ345" si="239">IF(LEFT(AQ182,1)="&lt;",MID(AQ182,2,LEN(AQ182)),AQ182)</f>
        <v>#VALUE!</v>
      </c>
      <c r="AT297" s="31">
        <f t="shared" si="232"/>
        <v>66</v>
      </c>
      <c r="AU297" s="9" t="e">
        <f t="shared" ref="AU297:AU345" si="240">IF(LEFT(AU182,1)="&lt;",MID(AU182,2,LEN(AU182)),AU182)</f>
        <v>#VALUE!</v>
      </c>
      <c r="AX297" s="31">
        <f t="shared" si="233"/>
        <v>66</v>
      </c>
      <c r="AY297" s="9" t="e">
        <f t="shared" ref="AY297:AY345" si="241">IF(LEFT(AY182,1)="&lt;",MID(AY182,2,LEN(AY182)),AY182)</f>
        <v>#VALUE!</v>
      </c>
    </row>
    <row r="298" spans="22:51" x14ac:dyDescent="0.25">
      <c r="V298" s="31">
        <f t="shared" ref="V298:V345" si="242">V297+1</f>
        <v>67</v>
      </c>
      <c r="W298" s="9">
        <f t="shared" si="234"/>
        <v>74000</v>
      </c>
      <c r="Z298" s="31">
        <f t="shared" ref="Z298:Z345" si="243">Z297+1</f>
        <v>67</v>
      </c>
      <c r="AA298" s="9" t="e">
        <f t="shared" si="235"/>
        <v>#VALUE!</v>
      </c>
      <c r="AD298" s="31">
        <f t="shared" ref="AD298:AD345" si="244">AD297+1</f>
        <v>67</v>
      </c>
      <c r="AE298" s="9" t="e">
        <f t="shared" si="236"/>
        <v>#VALUE!</v>
      </c>
      <c r="AH298" s="31">
        <f t="shared" ref="AH298:AH345" si="245">AH297+1</f>
        <v>67</v>
      </c>
      <c r="AI298" s="9" t="e">
        <f t="shared" si="237"/>
        <v>#VALUE!</v>
      </c>
      <c r="AL298" s="31">
        <f t="shared" ref="AL298:AL345" si="246">AL297+1</f>
        <v>67</v>
      </c>
      <c r="AM298" s="9" t="e">
        <f t="shared" si="238"/>
        <v>#VALUE!</v>
      </c>
      <c r="AP298" s="31">
        <f t="shared" ref="AP298:AP345" si="247">AP297+1</f>
        <v>67</v>
      </c>
      <c r="AQ298" s="9" t="e">
        <f t="shared" si="239"/>
        <v>#VALUE!</v>
      </c>
      <c r="AT298" s="31">
        <f t="shared" ref="AT298:AT345" si="248">AT297+1</f>
        <v>67</v>
      </c>
      <c r="AU298" s="9" t="e">
        <f t="shared" si="240"/>
        <v>#VALUE!</v>
      </c>
      <c r="AX298" s="31">
        <f t="shared" ref="AX298:AX345" si="249">AX297+1</f>
        <v>67</v>
      </c>
      <c r="AY298" s="9" t="e">
        <f t="shared" si="241"/>
        <v>#VALUE!</v>
      </c>
    </row>
    <row r="299" spans="22:51" x14ac:dyDescent="0.25">
      <c r="V299" s="31">
        <f t="shared" si="242"/>
        <v>68</v>
      </c>
      <c r="W299" s="9">
        <f t="shared" si="234"/>
        <v>120000</v>
      </c>
      <c r="Z299" s="31">
        <f t="shared" si="243"/>
        <v>68</v>
      </c>
      <c r="AA299" s="9" t="e">
        <f t="shared" si="235"/>
        <v>#VALUE!</v>
      </c>
      <c r="AD299" s="31">
        <f t="shared" si="244"/>
        <v>68</v>
      </c>
      <c r="AE299" s="9" t="e">
        <f t="shared" si="236"/>
        <v>#VALUE!</v>
      </c>
      <c r="AH299" s="31">
        <f t="shared" si="245"/>
        <v>68</v>
      </c>
      <c r="AI299" s="9" t="e">
        <f t="shared" si="237"/>
        <v>#VALUE!</v>
      </c>
      <c r="AL299" s="31">
        <f t="shared" si="246"/>
        <v>68</v>
      </c>
      <c r="AM299" s="9" t="e">
        <f t="shared" si="238"/>
        <v>#VALUE!</v>
      </c>
      <c r="AP299" s="31">
        <f t="shared" si="247"/>
        <v>68</v>
      </c>
      <c r="AQ299" s="9" t="e">
        <f t="shared" si="239"/>
        <v>#VALUE!</v>
      </c>
      <c r="AT299" s="31">
        <f t="shared" si="248"/>
        <v>68</v>
      </c>
      <c r="AU299" s="9" t="e">
        <f t="shared" si="240"/>
        <v>#VALUE!</v>
      </c>
      <c r="AX299" s="31">
        <f t="shared" si="249"/>
        <v>68</v>
      </c>
      <c r="AY299" s="9" t="e">
        <f t="shared" si="241"/>
        <v>#VALUE!</v>
      </c>
    </row>
    <row r="300" spans="22:51" x14ac:dyDescent="0.25">
      <c r="V300" s="31">
        <f t="shared" si="242"/>
        <v>69</v>
      </c>
      <c r="W300" s="9">
        <f t="shared" si="234"/>
        <v>6900</v>
      </c>
      <c r="Z300" s="31">
        <f t="shared" si="243"/>
        <v>69</v>
      </c>
      <c r="AA300" s="9" t="e">
        <f t="shared" si="235"/>
        <v>#VALUE!</v>
      </c>
      <c r="AD300" s="31">
        <f t="shared" si="244"/>
        <v>69</v>
      </c>
      <c r="AE300" s="9" t="e">
        <f t="shared" si="236"/>
        <v>#VALUE!</v>
      </c>
      <c r="AH300" s="31">
        <f t="shared" si="245"/>
        <v>69</v>
      </c>
      <c r="AI300" s="9" t="e">
        <f t="shared" si="237"/>
        <v>#VALUE!</v>
      </c>
      <c r="AL300" s="31">
        <f t="shared" si="246"/>
        <v>69</v>
      </c>
      <c r="AM300" s="9" t="e">
        <f t="shared" si="238"/>
        <v>#VALUE!</v>
      </c>
      <c r="AP300" s="31">
        <f t="shared" si="247"/>
        <v>69</v>
      </c>
      <c r="AQ300" s="9" t="e">
        <f t="shared" si="239"/>
        <v>#VALUE!</v>
      </c>
      <c r="AT300" s="31">
        <f t="shared" si="248"/>
        <v>69</v>
      </c>
      <c r="AU300" s="9" t="e">
        <f t="shared" si="240"/>
        <v>#VALUE!</v>
      </c>
      <c r="AX300" s="31">
        <f t="shared" si="249"/>
        <v>69</v>
      </c>
      <c r="AY300" s="9" t="e">
        <f t="shared" si="241"/>
        <v>#VALUE!</v>
      </c>
    </row>
    <row r="301" spans="22:51" x14ac:dyDescent="0.25">
      <c r="V301" s="31">
        <f t="shared" si="242"/>
        <v>70</v>
      </c>
      <c r="W301" s="9">
        <f t="shared" si="234"/>
        <v>11000</v>
      </c>
      <c r="Z301" s="31">
        <f t="shared" si="243"/>
        <v>70</v>
      </c>
      <c r="AA301" s="9" t="e">
        <f t="shared" si="235"/>
        <v>#VALUE!</v>
      </c>
      <c r="AD301" s="31">
        <f t="shared" si="244"/>
        <v>70</v>
      </c>
      <c r="AE301" s="9" t="e">
        <f t="shared" si="236"/>
        <v>#VALUE!</v>
      </c>
      <c r="AH301" s="31">
        <f t="shared" si="245"/>
        <v>70</v>
      </c>
      <c r="AI301" s="9" t="e">
        <f t="shared" si="237"/>
        <v>#VALUE!</v>
      </c>
      <c r="AL301" s="31">
        <f t="shared" si="246"/>
        <v>70</v>
      </c>
      <c r="AM301" s="9" t="e">
        <f t="shared" si="238"/>
        <v>#VALUE!</v>
      </c>
      <c r="AP301" s="31">
        <f t="shared" si="247"/>
        <v>70</v>
      </c>
      <c r="AQ301" s="9" t="e">
        <f t="shared" si="239"/>
        <v>#VALUE!</v>
      </c>
      <c r="AT301" s="31">
        <f t="shared" si="248"/>
        <v>70</v>
      </c>
      <c r="AU301" s="9" t="e">
        <f t="shared" si="240"/>
        <v>#VALUE!</v>
      </c>
      <c r="AX301" s="31">
        <f t="shared" si="249"/>
        <v>70</v>
      </c>
      <c r="AY301" s="9" t="e">
        <f t="shared" si="241"/>
        <v>#VALUE!</v>
      </c>
    </row>
    <row r="302" spans="22:51" x14ac:dyDescent="0.25">
      <c r="V302" s="31">
        <f t="shared" si="242"/>
        <v>71</v>
      </c>
      <c r="W302" s="9">
        <f t="shared" si="234"/>
        <v>500</v>
      </c>
      <c r="Z302" s="31">
        <f t="shared" si="243"/>
        <v>71</v>
      </c>
      <c r="AA302" s="9" t="e">
        <f t="shared" si="235"/>
        <v>#VALUE!</v>
      </c>
      <c r="AD302" s="31">
        <f t="shared" si="244"/>
        <v>71</v>
      </c>
      <c r="AE302" s="9" t="e">
        <f t="shared" si="236"/>
        <v>#VALUE!</v>
      </c>
      <c r="AH302" s="31">
        <f t="shared" si="245"/>
        <v>71</v>
      </c>
      <c r="AI302" s="9" t="e">
        <f t="shared" si="237"/>
        <v>#VALUE!</v>
      </c>
      <c r="AL302" s="31">
        <f t="shared" si="246"/>
        <v>71</v>
      </c>
      <c r="AM302" s="9" t="e">
        <f t="shared" si="238"/>
        <v>#VALUE!</v>
      </c>
      <c r="AP302" s="31">
        <f t="shared" si="247"/>
        <v>71</v>
      </c>
      <c r="AQ302" s="9" t="e">
        <f t="shared" si="239"/>
        <v>#VALUE!</v>
      </c>
      <c r="AT302" s="31">
        <f t="shared" si="248"/>
        <v>71</v>
      </c>
      <c r="AU302" s="9" t="e">
        <f t="shared" si="240"/>
        <v>#VALUE!</v>
      </c>
      <c r="AX302" s="31">
        <f t="shared" si="249"/>
        <v>71</v>
      </c>
      <c r="AY302" s="9" t="e">
        <f t="shared" si="241"/>
        <v>#VALUE!</v>
      </c>
    </row>
    <row r="303" spans="22:51" x14ac:dyDescent="0.25">
      <c r="V303" s="31">
        <f t="shared" si="242"/>
        <v>72</v>
      </c>
      <c r="W303" s="9">
        <f t="shared" si="234"/>
        <v>200</v>
      </c>
      <c r="Z303" s="31">
        <f t="shared" si="243"/>
        <v>72</v>
      </c>
      <c r="AA303" s="9" t="e">
        <f t="shared" si="235"/>
        <v>#VALUE!</v>
      </c>
      <c r="AD303" s="31">
        <f t="shared" si="244"/>
        <v>72</v>
      </c>
      <c r="AE303" s="9" t="e">
        <f t="shared" si="236"/>
        <v>#VALUE!</v>
      </c>
      <c r="AH303" s="31">
        <f t="shared" si="245"/>
        <v>72</v>
      </c>
      <c r="AI303" s="9" t="e">
        <f t="shared" si="237"/>
        <v>#VALUE!</v>
      </c>
      <c r="AL303" s="31">
        <f t="shared" si="246"/>
        <v>72</v>
      </c>
      <c r="AM303" s="9" t="e">
        <f t="shared" si="238"/>
        <v>#VALUE!</v>
      </c>
      <c r="AP303" s="31">
        <f t="shared" si="247"/>
        <v>72</v>
      </c>
      <c r="AQ303" s="9" t="e">
        <f t="shared" si="239"/>
        <v>#VALUE!</v>
      </c>
      <c r="AT303" s="31">
        <f t="shared" si="248"/>
        <v>72</v>
      </c>
      <c r="AU303" s="9" t="e">
        <f t="shared" si="240"/>
        <v>#VALUE!</v>
      </c>
      <c r="AX303" s="31">
        <f t="shared" si="249"/>
        <v>72</v>
      </c>
      <c r="AY303" s="9" t="e">
        <f t="shared" si="241"/>
        <v>#VALUE!</v>
      </c>
    </row>
    <row r="304" spans="22:51" x14ac:dyDescent="0.25">
      <c r="V304" s="31">
        <f t="shared" si="242"/>
        <v>73</v>
      </c>
      <c r="W304" s="9">
        <f t="shared" si="234"/>
        <v>18000</v>
      </c>
      <c r="Z304" s="31">
        <f t="shared" si="243"/>
        <v>73</v>
      </c>
      <c r="AA304" s="9" t="e">
        <f t="shared" si="235"/>
        <v>#VALUE!</v>
      </c>
      <c r="AD304" s="31">
        <f t="shared" si="244"/>
        <v>73</v>
      </c>
      <c r="AE304" s="9" t="e">
        <f t="shared" si="236"/>
        <v>#VALUE!</v>
      </c>
      <c r="AH304" s="31">
        <f t="shared" si="245"/>
        <v>73</v>
      </c>
      <c r="AI304" s="9" t="e">
        <f t="shared" si="237"/>
        <v>#VALUE!</v>
      </c>
      <c r="AL304" s="31">
        <f t="shared" si="246"/>
        <v>73</v>
      </c>
      <c r="AM304" s="9" t="e">
        <f t="shared" si="238"/>
        <v>#VALUE!</v>
      </c>
      <c r="AP304" s="31">
        <f t="shared" si="247"/>
        <v>73</v>
      </c>
      <c r="AQ304" s="9" t="e">
        <f t="shared" si="239"/>
        <v>#VALUE!</v>
      </c>
      <c r="AT304" s="31">
        <f t="shared" si="248"/>
        <v>73</v>
      </c>
      <c r="AU304" s="9" t="e">
        <f t="shared" si="240"/>
        <v>#VALUE!</v>
      </c>
      <c r="AX304" s="31">
        <f t="shared" si="249"/>
        <v>73</v>
      </c>
      <c r="AY304" s="9" t="e">
        <f t="shared" si="241"/>
        <v>#VALUE!</v>
      </c>
    </row>
    <row r="305" spans="22:51" x14ac:dyDescent="0.25">
      <c r="V305" s="31">
        <f t="shared" si="242"/>
        <v>74</v>
      </c>
      <c r="W305" s="9">
        <f t="shared" si="234"/>
        <v>1700000</v>
      </c>
      <c r="Z305" s="31">
        <f t="shared" si="243"/>
        <v>74</v>
      </c>
      <c r="AA305" s="9" t="e">
        <f t="shared" si="235"/>
        <v>#VALUE!</v>
      </c>
      <c r="AD305" s="31">
        <f t="shared" si="244"/>
        <v>74</v>
      </c>
      <c r="AE305" s="9" t="e">
        <f t="shared" si="236"/>
        <v>#VALUE!</v>
      </c>
      <c r="AH305" s="31">
        <f t="shared" si="245"/>
        <v>74</v>
      </c>
      <c r="AI305" s="9" t="e">
        <f t="shared" si="237"/>
        <v>#VALUE!</v>
      </c>
      <c r="AL305" s="31">
        <f t="shared" si="246"/>
        <v>74</v>
      </c>
      <c r="AM305" s="9" t="e">
        <f t="shared" si="238"/>
        <v>#VALUE!</v>
      </c>
      <c r="AP305" s="31">
        <f t="shared" si="247"/>
        <v>74</v>
      </c>
      <c r="AQ305" s="9" t="e">
        <f t="shared" si="239"/>
        <v>#VALUE!</v>
      </c>
      <c r="AT305" s="31">
        <f t="shared" si="248"/>
        <v>74</v>
      </c>
      <c r="AU305" s="9" t="e">
        <f t="shared" si="240"/>
        <v>#VALUE!</v>
      </c>
      <c r="AX305" s="31">
        <f t="shared" si="249"/>
        <v>74</v>
      </c>
      <c r="AY305" s="9" t="e">
        <f t="shared" si="241"/>
        <v>#VALUE!</v>
      </c>
    </row>
    <row r="306" spans="22:51" x14ac:dyDescent="0.25">
      <c r="V306" s="31">
        <f t="shared" si="242"/>
        <v>75</v>
      </c>
      <c r="W306" s="9">
        <f t="shared" si="234"/>
        <v>240000</v>
      </c>
      <c r="Z306" s="31">
        <f t="shared" si="243"/>
        <v>75</v>
      </c>
      <c r="AA306" s="9" t="e">
        <f t="shared" si="235"/>
        <v>#VALUE!</v>
      </c>
      <c r="AD306" s="31">
        <f t="shared" si="244"/>
        <v>75</v>
      </c>
      <c r="AE306" s="9" t="e">
        <f t="shared" si="236"/>
        <v>#VALUE!</v>
      </c>
      <c r="AH306" s="31">
        <f t="shared" si="245"/>
        <v>75</v>
      </c>
      <c r="AI306" s="9" t="e">
        <f t="shared" si="237"/>
        <v>#VALUE!</v>
      </c>
      <c r="AL306" s="31">
        <f t="shared" si="246"/>
        <v>75</v>
      </c>
      <c r="AM306" s="9" t="e">
        <f t="shared" si="238"/>
        <v>#VALUE!</v>
      </c>
      <c r="AP306" s="31">
        <f t="shared" si="247"/>
        <v>75</v>
      </c>
      <c r="AQ306" s="9" t="e">
        <f t="shared" si="239"/>
        <v>#VALUE!</v>
      </c>
      <c r="AT306" s="31">
        <f t="shared" si="248"/>
        <v>75</v>
      </c>
      <c r="AU306" s="9" t="e">
        <f t="shared" si="240"/>
        <v>#VALUE!</v>
      </c>
      <c r="AX306" s="31">
        <f t="shared" si="249"/>
        <v>75</v>
      </c>
      <c r="AY306" s="9" t="e">
        <f t="shared" si="241"/>
        <v>#VALUE!</v>
      </c>
    </row>
    <row r="307" spans="22:51" x14ac:dyDescent="0.25">
      <c r="V307" s="31">
        <f t="shared" si="242"/>
        <v>76</v>
      </c>
      <c r="W307" s="9">
        <f t="shared" si="234"/>
        <v>190000</v>
      </c>
      <c r="Z307" s="31">
        <f t="shared" si="243"/>
        <v>76</v>
      </c>
      <c r="AA307" s="9" t="e">
        <f t="shared" si="235"/>
        <v>#VALUE!</v>
      </c>
      <c r="AD307" s="31">
        <f t="shared" si="244"/>
        <v>76</v>
      </c>
      <c r="AE307" s="9" t="e">
        <f t="shared" si="236"/>
        <v>#VALUE!</v>
      </c>
      <c r="AH307" s="31">
        <f t="shared" si="245"/>
        <v>76</v>
      </c>
      <c r="AI307" s="9" t="e">
        <f t="shared" si="237"/>
        <v>#VALUE!</v>
      </c>
      <c r="AL307" s="31">
        <f t="shared" si="246"/>
        <v>76</v>
      </c>
      <c r="AM307" s="9" t="e">
        <f t="shared" si="238"/>
        <v>#VALUE!</v>
      </c>
      <c r="AP307" s="31">
        <f t="shared" si="247"/>
        <v>76</v>
      </c>
      <c r="AQ307" s="9" t="e">
        <f t="shared" si="239"/>
        <v>#VALUE!</v>
      </c>
      <c r="AT307" s="31">
        <f t="shared" si="248"/>
        <v>76</v>
      </c>
      <c r="AU307" s="9" t="e">
        <f t="shared" si="240"/>
        <v>#VALUE!</v>
      </c>
      <c r="AX307" s="31">
        <f t="shared" si="249"/>
        <v>76</v>
      </c>
      <c r="AY307" s="9" t="e">
        <f t="shared" si="241"/>
        <v>#VALUE!</v>
      </c>
    </row>
    <row r="308" spans="22:51" x14ac:dyDescent="0.25">
      <c r="V308" s="31">
        <f t="shared" si="242"/>
        <v>77</v>
      </c>
      <c r="W308" s="9">
        <f t="shared" si="234"/>
        <v>30000</v>
      </c>
      <c r="Z308" s="31">
        <f t="shared" si="243"/>
        <v>77</v>
      </c>
      <c r="AA308" s="9" t="e">
        <f t="shared" si="235"/>
        <v>#VALUE!</v>
      </c>
      <c r="AD308" s="31">
        <f t="shared" si="244"/>
        <v>77</v>
      </c>
      <c r="AE308" s="9" t="e">
        <f t="shared" si="236"/>
        <v>#VALUE!</v>
      </c>
      <c r="AH308" s="31">
        <f t="shared" si="245"/>
        <v>77</v>
      </c>
      <c r="AI308" s="9" t="e">
        <f t="shared" si="237"/>
        <v>#VALUE!</v>
      </c>
      <c r="AL308" s="31">
        <f t="shared" si="246"/>
        <v>77</v>
      </c>
      <c r="AM308" s="9" t="e">
        <f t="shared" si="238"/>
        <v>#VALUE!</v>
      </c>
      <c r="AP308" s="31">
        <f t="shared" si="247"/>
        <v>77</v>
      </c>
      <c r="AQ308" s="9" t="e">
        <f t="shared" si="239"/>
        <v>#VALUE!</v>
      </c>
      <c r="AT308" s="31">
        <f t="shared" si="248"/>
        <v>77</v>
      </c>
      <c r="AU308" s="9" t="e">
        <f t="shared" si="240"/>
        <v>#VALUE!</v>
      </c>
      <c r="AX308" s="31">
        <f t="shared" si="249"/>
        <v>77</v>
      </c>
      <c r="AY308" s="9" t="e">
        <f t="shared" si="241"/>
        <v>#VALUE!</v>
      </c>
    </row>
    <row r="309" spans="22:51" x14ac:dyDescent="0.25">
      <c r="V309" s="31">
        <f t="shared" si="242"/>
        <v>78</v>
      </c>
      <c r="W309" s="9">
        <f t="shared" si="234"/>
        <v>8400</v>
      </c>
      <c r="Z309" s="31">
        <f t="shared" si="243"/>
        <v>78</v>
      </c>
      <c r="AA309" s="9" t="e">
        <f t="shared" si="235"/>
        <v>#VALUE!</v>
      </c>
      <c r="AD309" s="31">
        <f t="shared" si="244"/>
        <v>78</v>
      </c>
      <c r="AE309" s="9" t="e">
        <f t="shared" si="236"/>
        <v>#VALUE!</v>
      </c>
      <c r="AH309" s="31">
        <f t="shared" si="245"/>
        <v>78</v>
      </c>
      <c r="AI309" s="9" t="e">
        <f t="shared" si="237"/>
        <v>#VALUE!</v>
      </c>
      <c r="AL309" s="31">
        <f t="shared" si="246"/>
        <v>78</v>
      </c>
      <c r="AM309" s="9" t="e">
        <f t="shared" si="238"/>
        <v>#VALUE!</v>
      </c>
      <c r="AP309" s="31">
        <f t="shared" si="247"/>
        <v>78</v>
      </c>
      <c r="AQ309" s="9" t="e">
        <f t="shared" si="239"/>
        <v>#VALUE!</v>
      </c>
      <c r="AT309" s="31">
        <f t="shared" si="248"/>
        <v>78</v>
      </c>
      <c r="AU309" s="9" t="e">
        <f t="shared" si="240"/>
        <v>#VALUE!</v>
      </c>
      <c r="AX309" s="31">
        <f t="shared" si="249"/>
        <v>78</v>
      </c>
      <c r="AY309" s="9" t="e">
        <f t="shared" si="241"/>
        <v>#VALUE!</v>
      </c>
    </row>
    <row r="310" spans="22:51" x14ac:dyDescent="0.25">
      <c r="V310" s="31">
        <f t="shared" si="242"/>
        <v>79</v>
      </c>
      <c r="W310" s="9">
        <f t="shared" si="234"/>
        <v>36000</v>
      </c>
      <c r="Z310" s="31">
        <f t="shared" si="243"/>
        <v>79</v>
      </c>
      <c r="AA310" s="9" t="e">
        <f t="shared" si="235"/>
        <v>#VALUE!</v>
      </c>
      <c r="AD310" s="31">
        <f t="shared" si="244"/>
        <v>79</v>
      </c>
      <c r="AE310" s="9" t="e">
        <f t="shared" si="236"/>
        <v>#VALUE!</v>
      </c>
      <c r="AH310" s="31">
        <f t="shared" si="245"/>
        <v>79</v>
      </c>
      <c r="AI310" s="9" t="e">
        <f t="shared" si="237"/>
        <v>#VALUE!</v>
      </c>
      <c r="AL310" s="31">
        <f t="shared" si="246"/>
        <v>79</v>
      </c>
      <c r="AM310" s="9" t="e">
        <f t="shared" si="238"/>
        <v>#VALUE!</v>
      </c>
      <c r="AP310" s="31">
        <f t="shared" si="247"/>
        <v>79</v>
      </c>
      <c r="AQ310" s="9" t="e">
        <f t="shared" si="239"/>
        <v>#VALUE!</v>
      </c>
      <c r="AT310" s="31">
        <f t="shared" si="248"/>
        <v>79</v>
      </c>
      <c r="AU310" s="9" t="e">
        <f t="shared" si="240"/>
        <v>#VALUE!</v>
      </c>
      <c r="AX310" s="31">
        <f t="shared" si="249"/>
        <v>79</v>
      </c>
      <c r="AY310" s="9" t="e">
        <f t="shared" si="241"/>
        <v>#VALUE!</v>
      </c>
    </row>
    <row r="311" spans="22:51" x14ac:dyDescent="0.25">
      <c r="V311" s="31">
        <f t="shared" si="242"/>
        <v>80</v>
      </c>
      <c r="W311" s="9">
        <f t="shared" si="234"/>
        <v>1400000</v>
      </c>
      <c r="Z311" s="31">
        <f t="shared" si="243"/>
        <v>80</v>
      </c>
      <c r="AA311" s="9" t="e">
        <f t="shared" si="235"/>
        <v>#VALUE!</v>
      </c>
      <c r="AD311" s="31">
        <f t="shared" si="244"/>
        <v>80</v>
      </c>
      <c r="AE311" s="9" t="e">
        <f t="shared" si="236"/>
        <v>#VALUE!</v>
      </c>
      <c r="AH311" s="31">
        <f t="shared" si="245"/>
        <v>80</v>
      </c>
      <c r="AI311" s="9" t="e">
        <f t="shared" si="237"/>
        <v>#VALUE!</v>
      </c>
      <c r="AL311" s="31">
        <f t="shared" si="246"/>
        <v>80</v>
      </c>
      <c r="AM311" s="9" t="e">
        <f t="shared" si="238"/>
        <v>#VALUE!</v>
      </c>
      <c r="AP311" s="31">
        <f t="shared" si="247"/>
        <v>80</v>
      </c>
      <c r="AQ311" s="9" t="e">
        <f t="shared" si="239"/>
        <v>#VALUE!</v>
      </c>
      <c r="AT311" s="31">
        <f t="shared" si="248"/>
        <v>80</v>
      </c>
      <c r="AU311" s="9" t="e">
        <f t="shared" si="240"/>
        <v>#VALUE!</v>
      </c>
      <c r="AX311" s="31">
        <f t="shared" si="249"/>
        <v>80</v>
      </c>
      <c r="AY311" s="9" t="e">
        <f t="shared" si="241"/>
        <v>#VALUE!</v>
      </c>
    </row>
    <row r="312" spans="22:51" x14ac:dyDescent="0.25">
      <c r="V312" s="31">
        <f t="shared" si="242"/>
        <v>81</v>
      </c>
      <c r="W312" s="9">
        <f t="shared" si="234"/>
        <v>1900</v>
      </c>
      <c r="Z312" s="31">
        <f t="shared" si="243"/>
        <v>81</v>
      </c>
      <c r="AA312" s="9" t="e">
        <f t="shared" si="235"/>
        <v>#VALUE!</v>
      </c>
      <c r="AD312" s="31">
        <f t="shared" si="244"/>
        <v>81</v>
      </c>
      <c r="AE312" s="9" t="e">
        <f t="shared" si="236"/>
        <v>#VALUE!</v>
      </c>
      <c r="AH312" s="31">
        <f t="shared" si="245"/>
        <v>81</v>
      </c>
      <c r="AI312" s="9" t="e">
        <f t="shared" si="237"/>
        <v>#VALUE!</v>
      </c>
      <c r="AL312" s="31">
        <f t="shared" si="246"/>
        <v>81</v>
      </c>
      <c r="AM312" s="9" t="e">
        <f t="shared" si="238"/>
        <v>#VALUE!</v>
      </c>
      <c r="AP312" s="31">
        <f t="shared" si="247"/>
        <v>81</v>
      </c>
      <c r="AQ312" s="9" t="e">
        <f t="shared" si="239"/>
        <v>#VALUE!</v>
      </c>
      <c r="AT312" s="31">
        <f t="shared" si="248"/>
        <v>81</v>
      </c>
      <c r="AU312" s="9" t="e">
        <f t="shared" si="240"/>
        <v>#VALUE!</v>
      </c>
      <c r="AX312" s="31">
        <f t="shared" si="249"/>
        <v>81</v>
      </c>
      <c r="AY312" s="9" t="e">
        <f t="shared" si="241"/>
        <v>#VALUE!</v>
      </c>
    </row>
    <row r="313" spans="22:51" x14ac:dyDescent="0.25">
      <c r="V313" s="31">
        <f t="shared" si="242"/>
        <v>82</v>
      </c>
      <c r="W313" s="9">
        <f t="shared" si="234"/>
        <v>92000</v>
      </c>
      <c r="Z313" s="31">
        <f t="shared" si="243"/>
        <v>82</v>
      </c>
      <c r="AA313" s="9" t="e">
        <f t="shared" si="235"/>
        <v>#VALUE!</v>
      </c>
      <c r="AD313" s="31">
        <f t="shared" si="244"/>
        <v>82</v>
      </c>
      <c r="AE313" s="9" t="e">
        <f t="shared" si="236"/>
        <v>#VALUE!</v>
      </c>
      <c r="AH313" s="31">
        <f t="shared" si="245"/>
        <v>82</v>
      </c>
      <c r="AI313" s="9" t="e">
        <f t="shared" si="237"/>
        <v>#VALUE!</v>
      </c>
      <c r="AL313" s="31">
        <f t="shared" si="246"/>
        <v>82</v>
      </c>
      <c r="AM313" s="9" t="e">
        <f t="shared" si="238"/>
        <v>#VALUE!</v>
      </c>
      <c r="AP313" s="31">
        <f t="shared" si="247"/>
        <v>82</v>
      </c>
      <c r="AQ313" s="9" t="e">
        <f t="shared" si="239"/>
        <v>#VALUE!</v>
      </c>
      <c r="AT313" s="31">
        <f t="shared" si="248"/>
        <v>82</v>
      </c>
      <c r="AU313" s="9" t="e">
        <f t="shared" si="240"/>
        <v>#VALUE!</v>
      </c>
      <c r="AX313" s="31">
        <f t="shared" si="249"/>
        <v>82</v>
      </c>
      <c r="AY313" s="9" t="e">
        <f t="shared" si="241"/>
        <v>#VALUE!</v>
      </c>
    </row>
    <row r="314" spans="22:51" x14ac:dyDescent="0.25">
      <c r="V314" s="31">
        <f t="shared" si="242"/>
        <v>83</v>
      </c>
      <c r="W314" s="9">
        <f t="shared" si="234"/>
        <v>36000</v>
      </c>
      <c r="Z314" s="31">
        <f t="shared" si="243"/>
        <v>83</v>
      </c>
      <c r="AA314" s="9" t="e">
        <f t="shared" si="235"/>
        <v>#VALUE!</v>
      </c>
      <c r="AD314" s="31">
        <f t="shared" si="244"/>
        <v>83</v>
      </c>
      <c r="AE314" s="9" t="e">
        <f t="shared" si="236"/>
        <v>#VALUE!</v>
      </c>
      <c r="AH314" s="31">
        <f t="shared" si="245"/>
        <v>83</v>
      </c>
      <c r="AI314" s="9" t="e">
        <f t="shared" si="237"/>
        <v>#VALUE!</v>
      </c>
      <c r="AL314" s="31">
        <f t="shared" si="246"/>
        <v>83</v>
      </c>
      <c r="AM314" s="9" t="e">
        <f t="shared" si="238"/>
        <v>#VALUE!</v>
      </c>
      <c r="AP314" s="31">
        <f t="shared" si="247"/>
        <v>83</v>
      </c>
      <c r="AQ314" s="9" t="e">
        <f t="shared" si="239"/>
        <v>#VALUE!</v>
      </c>
      <c r="AT314" s="31">
        <f t="shared" si="248"/>
        <v>83</v>
      </c>
      <c r="AU314" s="9" t="e">
        <f t="shared" si="240"/>
        <v>#VALUE!</v>
      </c>
      <c r="AX314" s="31">
        <f t="shared" si="249"/>
        <v>83</v>
      </c>
      <c r="AY314" s="9" t="e">
        <f t="shared" si="241"/>
        <v>#VALUE!</v>
      </c>
    </row>
    <row r="315" spans="22:51" x14ac:dyDescent="0.25">
      <c r="V315" s="31">
        <f t="shared" si="242"/>
        <v>84</v>
      </c>
      <c r="W315" s="9">
        <f t="shared" si="234"/>
        <v>20000</v>
      </c>
      <c r="Z315" s="31">
        <f t="shared" si="243"/>
        <v>84</v>
      </c>
      <c r="AA315" s="9" t="e">
        <f t="shared" si="235"/>
        <v>#VALUE!</v>
      </c>
      <c r="AD315" s="31">
        <f t="shared" si="244"/>
        <v>84</v>
      </c>
      <c r="AE315" s="9" t="e">
        <f t="shared" si="236"/>
        <v>#VALUE!</v>
      </c>
      <c r="AH315" s="31">
        <f t="shared" si="245"/>
        <v>84</v>
      </c>
      <c r="AI315" s="9" t="e">
        <f t="shared" si="237"/>
        <v>#VALUE!</v>
      </c>
      <c r="AL315" s="31">
        <f t="shared" si="246"/>
        <v>84</v>
      </c>
      <c r="AM315" s="9" t="e">
        <f t="shared" si="238"/>
        <v>#VALUE!</v>
      </c>
      <c r="AP315" s="31">
        <f t="shared" si="247"/>
        <v>84</v>
      </c>
      <c r="AQ315" s="9" t="e">
        <f t="shared" si="239"/>
        <v>#VALUE!</v>
      </c>
      <c r="AT315" s="31">
        <f t="shared" si="248"/>
        <v>84</v>
      </c>
      <c r="AU315" s="9" t="e">
        <f t="shared" si="240"/>
        <v>#VALUE!</v>
      </c>
      <c r="AX315" s="31">
        <f t="shared" si="249"/>
        <v>84</v>
      </c>
      <c r="AY315" s="9" t="e">
        <f t="shared" si="241"/>
        <v>#VALUE!</v>
      </c>
    </row>
    <row r="316" spans="22:51" x14ac:dyDescent="0.25">
      <c r="V316" s="31">
        <f t="shared" si="242"/>
        <v>85</v>
      </c>
      <c r="W316" s="9">
        <f t="shared" si="234"/>
        <v>61000</v>
      </c>
      <c r="Z316" s="31">
        <f t="shared" si="243"/>
        <v>85</v>
      </c>
      <c r="AA316" s="9" t="e">
        <f t="shared" si="235"/>
        <v>#VALUE!</v>
      </c>
      <c r="AD316" s="31">
        <f t="shared" si="244"/>
        <v>85</v>
      </c>
      <c r="AE316" s="9" t="e">
        <f t="shared" si="236"/>
        <v>#VALUE!</v>
      </c>
      <c r="AH316" s="31">
        <f t="shared" si="245"/>
        <v>85</v>
      </c>
      <c r="AI316" s="9" t="e">
        <f t="shared" si="237"/>
        <v>#VALUE!</v>
      </c>
      <c r="AL316" s="31">
        <f t="shared" si="246"/>
        <v>85</v>
      </c>
      <c r="AM316" s="9" t="e">
        <f t="shared" si="238"/>
        <v>#VALUE!</v>
      </c>
      <c r="AP316" s="31">
        <f t="shared" si="247"/>
        <v>85</v>
      </c>
      <c r="AQ316" s="9" t="e">
        <f t="shared" si="239"/>
        <v>#VALUE!</v>
      </c>
      <c r="AT316" s="31">
        <f t="shared" si="248"/>
        <v>85</v>
      </c>
      <c r="AU316" s="9" t="e">
        <f t="shared" si="240"/>
        <v>#VALUE!</v>
      </c>
      <c r="AX316" s="31">
        <f t="shared" si="249"/>
        <v>85</v>
      </c>
      <c r="AY316" s="9" t="e">
        <f t="shared" si="241"/>
        <v>#VALUE!</v>
      </c>
    </row>
    <row r="317" spans="22:51" x14ac:dyDescent="0.25">
      <c r="V317" s="31">
        <f t="shared" si="242"/>
        <v>86</v>
      </c>
      <c r="W317" s="9">
        <f t="shared" si="234"/>
        <v>27000</v>
      </c>
      <c r="Z317" s="31">
        <f t="shared" si="243"/>
        <v>86</v>
      </c>
      <c r="AA317" s="9" t="e">
        <f t="shared" si="235"/>
        <v>#VALUE!</v>
      </c>
      <c r="AD317" s="31">
        <f t="shared" si="244"/>
        <v>86</v>
      </c>
      <c r="AE317" s="9" t="e">
        <f t="shared" si="236"/>
        <v>#VALUE!</v>
      </c>
      <c r="AH317" s="31">
        <f t="shared" si="245"/>
        <v>86</v>
      </c>
      <c r="AI317" s="9" t="e">
        <f t="shared" si="237"/>
        <v>#VALUE!</v>
      </c>
      <c r="AL317" s="31">
        <f t="shared" si="246"/>
        <v>86</v>
      </c>
      <c r="AM317" s="9" t="e">
        <f t="shared" si="238"/>
        <v>#VALUE!</v>
      </c>
      <c r="AP317" s="31">
        <f t="shared" si="247"/>
        <v>86</v>
      </c>
      <c r="AQ317" s="9" t="e">
        <f t="shared" si="239"/>
        <v>#VALUE!</v>
      </c>
      <c r="AT317" s="31">
        <f t="shared" si="248"/>
        <v>86</v>
      </c>
      <c r="AU317" s="9" t="e">
        <f t="shared" si="240"/>
        <v>#VALUE!</v>
      </c>
      <c r="AX317" s="31">
        <f t="shared" si="249"/>
        <v>86</v>
      </c>
      <c r="AY317" s="9" t="e">
        <f t="shared" si="241"/>
        <v>#VALUE!</v>
      </c>
    </row>
    <row r="318" spans="22:51" x14ac:dyDescent="0.25">
      <c r="V318" s="31">
        <f t="shared" si="242"/>
        <v>87</v>
      </c>
      <c r="W318" s="9">
        <f t="shared" si="234"/>
        <v>14000</v>
      </c>
      <c r="Z318" s="31">
        <f t="shared" si="243"/>
        <v>87</v>
      </c>
      <c r="AA318" s="9" t="e">
        <f t="shared" si="235"/>
        <v>#VALUE!</v>
      </c>
      <c r="AD318" s="31">
        <f t="shared" si="244"/>
        <v>87</v>
      </c>
      <c r="AE318" s="9" t="e">
        <f t="shared" si="236"/>
        <v>#VALUE!</v>
      </c>
      <c r="AH318" s="31">
        <f t="shared" si="245"/>
        <v>87</v>
      </c>
      <c r="AI318" s="9" t="e">
        <f t="shared" si="237"/>
        <v>#VALUE!</v>
      </c>
      <c r="AL318" s="31">
        <f t="shared" si="246"/>
        <v>87</v>
      </c>
      <c r="AM318" s="9" t="e">
        <f t="shared" si="238"/>
        <v>#VALUE!</v>
      </c>
      <c r="AP318" s="31">
        <f t="shared" si="247"/>
        <v>87</v>
      </c>
      <c r="AQ318" s="9" t="e">
        <f t="shared" si="239"/>
        <v>#VALUE!</v>
      </c>
      <c r="AT318" s="31">
        <f t="shared" si="248"/>
        <v>87</v>
      </c>
      <c r="AU318" s="9" t="e">
        <f t="shared" si="240"/>
        <v>#VALUE!</v>
      </c>
      <c r="AX318" s="31">
        <f t="shared" si="249"/>
        <v>87</v>
      </c>
      <c r="AY318" s="9" t="e">
        <f t="shared" si="241"/>
        <v>#VALUE!</v>
      </c>
    </row>
    <row r="319" spans="22:51" x14ac:dyDescent="0.25">
      <c r="V319" s="31">
        <f t="shared" si="242"/>
        <v>88</v>
      </c>
      <c r="W319" s="9">
        <f t="shared" si="234"/>
        <v>16000</v>
      </c>
      <c r="Z319" s="31">
        <f t="shared" si="243"/>
        <v>88</v>
      </c>
      <c r="AA319" s="9" t="e">
        <f t="shared" si="235"/>
        <v>#VALUE!</v>
      </c>
      <c r="AD319" s="31">
        <f t="shared" si="244"/>
        <v>88</v>
      </c>
      <c r="AE319" s="9" t="e">
        <f t="shared" si="236"/>
        <v>#VALUE!</v>
      </c>
      <c r="AH319" s="31">
        <f t="shared" si="245"/>
        <v>88</v>
      </c>
      <c r="AI319" s="9" t="e">
        <f t="shared" si="237"/>
        <v>#VALUE!</v>
      </c>
      <c r="AL319" s="31">
        <f t="shared" si="246"/>
        <v>88</v>
      </c>
      <c r="AM319" s="9" t="e">
        <f t="shared" si="238"/>
        <v>#VALUE!</v>
      </c>
      <c r="AP319" s="31">
        <f t="shared" si="247"/>
        <v>88</v>
      </c>
      <c r="AQ319" s="9" t="e">
        <f t="shared" si="239"/>
        <v>#VALUE!</v>
      </c>
      <c r="AT319" s="31">
        <f t="shared" si="248"/>
        <v>88</v>
      </c>
      <c r="AU319" s="9" t="e">
        <f t="shared" si="240"/>
        <v>#VALUE!</v>
      </c>
      <c r="AX319" s="31">
        <f t="shared" si="249"/>
        <v>88</v>
      </c>
      <c r="AY319" s="9" t="e">
        <f t="shared" si="241"/>
        <v>#VALUE!</v>
      </c>
    </row>
    <row r="320" spans="22:51" x14ac:dyDescent="0.25">
      <c r="V320" s="31">
        <f t="shared" si="242"/>
        <v>89</v>
      </c>
      <c r="W320" s="9">
        <f t="shared" si="234"/>
        <v>220000</v>
      </c>
      <c r="Z320" s="31">
        <f t="shared" si="243"/>
        <v>89</v>
      </c>
      <c r="AA320" s="9" t="e">
        <f t="shared" si="235"/>
        <v>#VALUE!</v>
      </c>
      <c r="AD320" s="31">
        <f t="shared" si="244"/>
        <v>89</v>
      </c>
      <c r="AE320" s="9" t="e">
        <f t="shared" si="236"/>
        <v>#VALUE!</v>
      </c>
      <c r="AH320" s="31">
        <f t="shared" si="245"/>
        <v>89</v>
      </c>
      <c r="AI320" s="9" t="e">
        <f t="shared" si="237"/>
        <v>#VALUE!</v>
      </c>
      <c r="AL320" s="31">
        <f t="shared" si="246"/>
        <v>89</v>
      </c>
      <c r="AM320" s="9" t="e">
        <f t="shared" si="238"/>
        <v>#VALUE!</v>
      </c>
      <c r="AP320" s="31">
        <f t="shared" si="247"/>
        <v>89</v>
      </c>
      <c r="AQ320" s="9" t="e">
        <f t="shared" si="239"/>
        <v>#VALUE!</v>
      </c>
      <c r="AT320" s="31">
        <f t="shared" si="248"/>
        <v>89</v>
      </c>
      <c r="AU320" s="9" t="e">
        <f t="shared" si="240"/>
        <v>#VALUE!</v>
      </c>
      <c r="AX320" s="31">
        <f t="shared" si="249"/>
        <v>89</v>
      </c>
      <c r="AY320" s="9" t="e">
        <f t="shared" si="241"/>
        <v>#VALUE!</v>
      </c>
    </row>
    <row r="321" spans="22:51" x14ac:dyDescent="0.25">
      <c r="V321" s="31">
        <f t="shared" si="242"/>
        <v>90</v>
      </c>
      <c r="W321" s="9">
        <f t="shared" si="234"/>
        <v>44000</v>
      </c>
      <c r="Z321" s="31">
        <f t="shared" si="243"/>
        <v>90</v>
      </c>
      <c r="AA321" s="9" t="e">
        <f t="shared" si="235"/>
        <v>#VALUE!</v>
      </c>
      <c r="AD321" s="31">
        <f t="shared" si="244"/>
        <v>90</v>
      </c>
      <c r="AE321" s="9" t="e">
        <f t="shared" si="236"/>
        <v>#VALUE!</v>
      </c>
      <c r="AH321" s="31">
        <f t="shared" si="245"/>
        <v>90</v>
      </c>
      <c r="AI321" s="9" t="e">
        <f t="shared" si="237"/>
        <v>#VALUE!</v>
      </c>
      <c r="AL321" s="31">
        <f t="shared" si="246"/>
        <v>90</v>
      </c>
      <c r="AM321" s="9" t="e">
        <f t="shared" si="238"/>
        <v>#VALUE!</v>
      </c>
      <c r="AP321" s="31">
        <f t="shared" si="247"/>
        <v>90</v>
      </c>
      <c r="AQ321" s="9" t="e">
        <f t="shared" si="239"/>
        <v>#VALUE!</v>
      </c>
      <c r="AT321" s="31">
        <f t="shared" si="248"/>
        <v>90</v>
      </c>
      <c r="AU321" s="9" t="e">
        <f t="shared" si="240"/>
        <v>#VALUE!</v>
      </c>
      <c r="AX321" s="31">
        <f t="shared" si="249"/>
        <v>90</v>
      </c>
      <c r="AY321" s="9" t="e">
        <f t="shared" si="241"/>
        <v>#VALUE!</v>
      </c>
    </row>
    <row r="322" spans="22:51" x14ac:dyDescent="0.25">
      <c r="V322" s="31">
        <f t="shared" si="242"/>
        <v>91</v>
      </c>
      <c r="W322" s="9">
        <f t="shared" si="234"/>
        <v>2100</v>
      </c>
      <c r="Z322" s="31">
        <f t="shared" si="243"/>
        <v>91</v>
      </c>
      <c r="AA322" s="9" t="e">
        <f t="shared" si="235"/>
        <v>#VALUE!</v>
      </c>
      <c r="AD322" s="31">
        <f t="shared" si="244"/>
        <v>91</v>
      </c>
      <c r="AE322" s="9" t="e">
        <f t="shared" si="236"/>
        <v>#VALUE!</v>
      </c>
      <c r="AH322" s="31">
        <f t="shared" si="245"/>
        <v>91</v>
      </c>
      <c r="AI322" s="9" t="e">
        <f t="shared" si="237"/>
        <v>#VALUE!</v>
      </c>
      <c r="AL322" s="31">
        <f t="shared" si="246"/>
        <v>91</v>
      </c>
      <c r="AM322" s="9" t="e">
        <f t="shared" si="238"/>
        <v>#VALUE!</v>
      </c>
      <c r="AP322" s="31">
        <f t="shared" si="247"/>
        <v>91</v>
      </c>
      <c r="AQ322" s="9" t="e">
        <f t="shared" si="239"/>
        <v>#VALUE!</v>
      </c>
      <c r="AT322" s="31">
        <f t="shared" si="248"/>
        <v>91</v>
      </c>
      <c r="AU322" s="9" t="e">
        <f t="shared" si="240"/>
        <v>#VALUE!</v>
      </c>
      <c r="AX322" s="31">
        <f t="shared" si="249"/>
        <v>91</v>
      </c>
      <c r="AY322" s="9" t="e">
        <f t="shared" si="241"/>
        <v>#VALUE!</v>
      </c>
    </row>
    <row r="323" spans="22:51" x14ac:dyDescent="0.25">
      <c r="V323" s="31">
        <f t="shared" si="242"/>
        <v>92</v>
      </c>
      <c r="W323" s="9" t="str">
        <f t="shared" si="234"/>
        <v/>
      </c>
      <c r="Z323" s="31">
        <f t="shared" si="243"/>
        <v>92</v>
      </c>
      <c r="AA323" s="9" t="e">
        <f t="shared" si="235"/>
        <v>#VALUE!</v>
      </c>
      <c r="AD323" s="31">
        <f t="shared" si="244"/>
        <v>92</v>
      </c>
      <c r="AE323" s="9" t="e">
        <f t="shared" si="236"/>
        <v>#VALUE!</v>
      </c>
      <c r="AH323" s="31">
        <f t="shared" si="245"/>
        <v>92</v>
      </c>
      <c r="AI323" s="9" t="e">
        <f t="shared" si="237"/>
        <v>#VALUE!</v>
      </c>
      <c r="AL323" s="31">
        <f t="shared" si="246"/>
        <v>92</v>
      </c>
      <c r="AM323" s="9" t="e">
        <f t="shared" si="238"/>
        <v>#VALUE!</v>
      </c>
      <c r="AP323" s="31">
        <f t="shared" si="247"/>
        <v>92</v>
      </c>
      <c r="AQ323" s="9" t="e">
        <f t="shared" si="239"/>
        <v>#VALUE!</v>
      </c>
      <c r="AT323" s="31">
        <f t="shared" si="248"/>
        <v>92</v>
      </c>
      <c r="AU323" s="9" t="e">
        <f t="shared" si="240"/>
        <v>#VALUE!</v>
      </c>
      <c r="AX323" s="31">
        <f t="shared" si="249"/>
        <v>92</v>
      </c>
      <c r="AY323" s="9" t="e">
        <f t="shared" si="241"/>
        <v>#VALUE!</v>
      </c>
    </row>
    <row r="324" spans="22:51" x14ac:dyDescent="0.25">
      <c r="V324" s="31">
        <f t="shared" si="242"/>
        <v>93</v>
      </c>
      <c r="W324" s="9">
        <f t="shared" si="234"/>
        <v>67000</v>
      </c>
      <c r="Z324" s="31">
        <f t="shared" si="243"/>
        <v>93</v>
      </c>
      <c r="AA324" s="9" t="e">
        <f t="shared" si="235"/>
        <v>#VALUE!</v>
      </c>
      <c r="AD324" s="31">
        <f t="shared" si="244"/>
        <v>93</v>
      </c>
      <c r="AE324" s="9" t="e">
        <f t="shared" si="236"/>
        <v>#VALUE!</v>
      </c>
      <c r="AH324" s="31">
        <f t="shared" si="245"/>
        <v>93</v>
      </c>
      <c r="AI324" s="9" t="e">
        <f t="shared" si="237"/>
        <v>#VALUE!</v>
      </c>
      <c r="AL324" s="31">
        <f t="shared" si="246"/>
        <v>93</v>
      </c>
      <c r="AM324" s="9" t="e">
        <f t="shared" si="238"/>
        <v>#VALUE!</v>
      </c>
      <c r="AP324" s="31">
        <f t="shared" si="247"/>
        <v>93</v>
      </c>
      <c r="AQ324" s="9" t="e">
        <f t="shared" si="239"/>
        <v>#VALUE!</v>
      </c>
      <c r="AT324" s="31">
        <f t="shared" si="248"/>
        <v>93</v>
      </c>
      <c r="AU324" s="9" t="e">
        <f t="shared" si="240"/>
        <v>#VALUE!</v>
      </c>
      <c r="AX324" s="31">
        <f t="shared" si="249"/>
        <v>93</v>
      </c>
      <c r="AY324" s="9" t="e">
        <f t="shared" si="241"/>
        <v>#VALUE!</v>
      </c>
    </row>
    <row r="325" spans="22:51" x14ac:dyDescent="0.25">
      <c r="V325" s="31">
        <f t="shared" si="242"/>
        <v>94</v>
      </c>
      <c r="W325" s="9">
        <f t="shared" si="234"/>
        <v>7200</v>
      </c>
      <c r="Z325" s="31">
        <f t="shared" si="243"/>
        <v>94</v>
      </c>
      <c r="AA325" s="9" t="e">
        <f t="shared" si="235"/>
        <v>#VALUE!</v>
      </c>
      <c r="AD325" s="31">
        <f t="shared" si="244"/>
        <v>94</v>
      </c>
      <c r="AE325" s="9" t="e">
        <f t="shared" si="236"/>
        <v>#VALUE!</v>
      </c>
      <c r="AH325" s="31">
        <f t="shared" si="245"/>
        <v>94</v>
      </c>
      <c r="AI325" s="9" t="e">
        <f t="shared" si="237"/>
        <v>#VALUE!</v>
      </c>
      <c r="AL325" s="31">
        <f t="shared" si="246"/>
        <v>94</v>
      </c>
      <c r="AM325" s="9" t="e">
        <f t="shared" si="238"/>
        <v>#VALUE!</v>
      </c>
      <c r="AP325" s="31">
        <f t="shared" si="247"/>
        <v>94</v>
      </c>
      <c r="AQ325" s="9" t="e">
        <f t="shared" si="239"/>
        <v>#VALUE!</v>
      </c>
      <c r="AT325" s="31">
        <f t="shared" si="248"/>
        <v>94</v>
      </c>
      <c r="AU325" s="9" t="e">
        <f t="shared" si="240"/>
        <v>#VALUE!</v>
      </c>
      <c r="AX325" s="31">
        <f t="shared" si="249"/>
        <v>94</v>
      </c>
      <c r="AY325" s="9" t="e">
        <f t="shared" si="241"/>
        <v>#VALUE!</v>
      </c>
    </row>
    <row r="326" spans="22:51" x14ac:dyDescent="0.25">
      <c r="V326" s="31">
        <f t="shared" si="242"/>
        <v>95</v>
      </c>
      <c r="W326" s="9">
        <f t="shared" si="234"/>
        <v>14000</v>
      </c>
      <c r="Z326" s="31">
        <f t="shared" si="243"/>
        <v>95</v>
      </c>
      <c r="AA326" s="9" t="e">
        <f t="shared" si="235"/>
        <v>#VALUE!</v>
      </c>
      <c r="AD326" s="31">
        <f t="shared" si="244"/>
        <v>95</v>
      </c>
      <c r="AE326" s="9" t="e">
        <f t="shared" si="236"/>
        <v>#VALUE!</v>
      </c>
      <c r="AH326" s="31">
        <f t="shared" si="245"/>
        <v>95</v>
      </c>
      <c r="AI326" s="9" t="e">
        <f t="shared" si="237"/>
        <v>#VALUE!</v>
      </c>
      <c r="AL326" s="31">
        <f t="shared" si="246"/>
        <v>95</v>
      </c>
      <c r="AM326" s="9" t="e">
        <f t="shared" si="238"/>
        <v>#VALUE!</v>
      </c>
      <c r="AP326" s="31">
        <f t="shared" si="247"/>
        <v>95</v>
      </c>
      <c r="AQ326" s="9" t="e">
        <f t="shared" si="239"/>
        <v>#VALUE!</v>
      </c>
      <c r="AT326" s="31">
        <f t="shared" si="248"/>
        <v>95</v>
      </c>
      <c r="AU326" s="9" t="e">
        <f t="shared" si="240"/>
        <v>#VALUE!</v>
      </c>
      <c r="AX326" s="31">
        <f t="shared" si="249"/>
        <v>95</v>
      </c>
      <c r="AY326" s="9" t="e">
        <f t="shared" si="241"/>
        <v>#VALUE!</v>
      </c>
    </row>
    <row r="327" spans="22:51" x14ac:dyDescent="0.25">
      <c r="V327" s="31">
        <f t="shared" si="242"/>
        <v>96</v>
      </c>
      <c r="W327" s="9">
        <f t="shared" si="234"/>
        <v>6400000</v>
      </c>
      <c r="Z327" s="31">
        <f t="shared" si="243"/>
        <v>96</v>
      </c>
      <c r="AA327" s="9" t="e">
        <f t="shared" si="235"/>
        <v>#VALUE!</v>
      </c>
      <c r="AD327" s="31">
        <f t="shared" si="244"/>
        <v>96</v>
      </c>
      <c r="AE327" s="9" t="e">
        <f t="shared" si="236"/>
        <v>#VALUE!</v>
      </c>
      <c r="AH327" s="31">
        <f t="shared" si="245"/>
        <v>96</v>
      </c>
      <c r="AI327" s="9" t="e">
        <f t="shared" si="237"/>
        <v>#VALUE!</v>
      </c>
      <c r="AL327" s="31">
        <f t="shared" si="246"/>
        <v>96</v>
      </c>
      <c r="AM327" s="9" t="e">
        <f t="shared" si="238"/>
        <v>#VALUE!</v>
      </c>
      <c r="AP327" s="31">
        <f t="shared" si="247"/>
        <v>96</v>
      </c>
      <c r="AQ327" s="9" t="e">
        <f t="shared" si="239"/>
        <v>#VALUE!</v>
      </c>
      <c r="AT327" s="31">
        <f t="shared" si="248"/>
        <v>96</v>
      </c>
      <c r="AU327" s="9" t="e">
        <f t="shared" si="240"/>
        <v>#VALUE!</v>
      </c>
      <c r="AX327" s="31">
        <f t="shared" si="249"/>
        <v>96</v>
      </c>
      <c r="AY327" s="9" t="e">
        <f t="shared" si="241"/>
        <v>#VALUE!</v>
      </c>
    </row>
    <row r="328" spans="22:51" x14ac:dyDescent="0.25">
      <c r="V328" s="31">
        <f t="shared" si="242"/>
        <v>97</v>
      </c>
      <c r="W328" s="9">
        <f t="shared" si="234"/>
        <v>3900</v>
      </c>
      <c r="Z328" s="31">
        <f t="shared" si="243"/>
        <v>97</v>
      </c>
      <c r="AA328" s="9" t="e">
        <f t="shared" si="235"/>
        <v>#VALUE!</v>
      </c>
      <c r="AD328" s="31">
        <f t="shared" si="244"/>
        <v>97</v>
      </c>
      <c r="AE328" s="9" t="e">
        <f t="shared" si="236"/>
        <v>#VALUE!</v>
      </c>
      <c r="AH328" s="31">
        <f t="shared" si="245"/>
        <v>97</v>
      </c>
      <c r="AI328" s="9" t="e">
        <f t="shared" si="237"/>
        <v>#VALUE!</v>
      </c>
      <c r="AL328" s="31">
        <f t="shared" si="246"/>
        <v>97</v>
      </c>
      <c r="AM328" s="9" t="e">
        <f t="shared" si="238"/>
        <v>#VALUE!</v>
      </c>
      <c r="AP328" s="31">
        <f t="shared" si="247"/>
        <v>97</v>
      </c>
      <c r="AQ328" s="9" t="e">
        <f t="shared" si="239"/>
        <v>#VALUE!</v>
      </c>
      <c r="AT328" s="31">
        <f t="shared" si="248"/>
        <v>97</v>
      </c>
      <c r="AU328" s="9" t="e">
        <f t="shared" si="240"/>
        <v>#VALUE!</v>
      </c>
      <c r="AX328" s="31">
        <f t="shared" si="249"/>
        <v>97</v>
      </c>
      <c r="AY328" s="9" t="e">
        <f t="shared" si="241"/>
        <v>#VALUE!</v>
      </c>
    </row>
    <row r="329" spans="22:51" x14ac:dyDescent="0.25">
      <c r="V329" s="31">
        <f t="shared" si="242"/>
        <v>98</v>
      </c>
      <c r="W329" s="9">
        <f t="shared" si="234"/>
        <v>43000</v>
      </c>
      <c r="Z329" s="31">
        <f t="shared" si="243"/>
        <v>98</v>
      </c>
      <c r="AA329" s="9" t="e">
        <f t="shared" si="235"/>
        <v>#VALUE!</v>
      </c>
      <c r="AD329" s="31">
        <f t="shared" si="244"/>
        <v>98</v>
      </c>
      <c r="AE329" s="9" t="e">
        <f t="shared" si="236"/>
        <v>#VALUE!</v>
      </c>
      <c r="AH329" s="31">
        <f t="shared" si="245"/>
        <v>98</v>
      </c>
      <c r="AI329" s="9" t="e">
        <f t="shared" si="237"/>
        <v>#VALUE!</v>
      </c>
      <c r="AL329" s="31">
        <f t="shared" si="246"/>
        <v>98</v>
      </c>
      <c r="AM329" s="9" t="e">
        <f t="shared" si="238"/>
        <v>#VALUE!</v>
      </c>
      <c r="AP329" s="31">
        <f t="shared" si="247"/>
        <v>98</v>
      </c>
      <c r="AQ329" s="9" t="e">
        <f t="shared" si="239"/>
        <v>#VALUE!</v>
      </c>
      <c r="AT329" s="31">
        <f t="shared" si="248"/>
        <v>98</v>
      </c>
      <c r="AU329" s="9" t="e">
        <f t="shared" si="240"/>
        <v>#VALUE!</v>
      </c>
      <c r="AX329" s="31">
        <f t="shared" si="249"/>
        <v>98</v>
      </c>
      <c r="AY329" s="9" t="e">
        <f t="shared" si="241"/>
        <v>#VALUE!</v>
      </c>
    </row>
    <row r="330" spans="22:51" x14ac:dyDescent="0.25">
      <c r="V330" s="31">
        <f t="shared" si="242"/>
        <v>99</v>
      </c>
      <c r="W330" s="9">
        <f t="shared" si="234"/>
        <v>5100</v>
      </c>
      <c r="Z330" s="31">
        <f t="shared" si="243"/>
        <v>99</v>
      </c>
      <c r="AA330" s="9" t="e">
        <f t="shared" si="235"/>
        <v>#VALUE!</v>
      </c>
      <c r="AD330" s="31">
        <f t="shared" si="244"/>
        <v>99</v>
      </c>
      <c r="AE330" s="9" t="e">
        <f t="shared" si="236"/>
        <v>#VALUE!</v>
      </c>
      <c r="AH330" s="31">
        <f t="shared" si="245"/>
        <v>99</v>
      </c>
      <c r="AI330" s="9" t="e">
        <f t="shared" si="237"/>
        <v>#VALUE!</v>
      </c>
      <c r="AL330" s="31">
        <f t="shared" si="246"/>
        <v>99</v>
      </c>
      <c r="AM330" s="9" t="e">
        <f t="shared" si="238"/>
        <v>#VALUE!</v>
      </c>
      <c r="AP330" s="31">
        <f t="shared" si="247"/>
        <v>99</v>
      </c>
      <c r="AQ330" s="9" t="e">
        <f t="shared" si="239"/>
        <v>#VALUE!</v>
      </c>
      <c r="AT330" s="31">
        <f t="shared" si="248"/>
        <v>99</v>
      </c>
      <c r="AU330" s="9" t="e">
        <f t="shared" si="240"/>
        <v>#VALUE!</v>
      </c>
      <c r="AX330" s="31">
        <f t="shared" si="249"/>
        <v>99</v>
      </c>
      <c r="AY330" s="9" t="e">
        <f t="shared" si="241"/>
        <v>#VALUE!</v>
      </c>
    </row>
    <row r="331" spans="22:51" x14ac:dyDescent="0.25">
      <c r="V331" s="31">
        <f t="shared" si="242"/>
        <v>100</v>
      </c>
      <c r="W331" s="9">
        <f t="shared" si="234"/>
        <v>6900</v>
      </c>
      <c r="Z331" s="31">
        <f t="shared" si="243"/>
        <v>100</v>
      </c>
      <c r="AA331" s="9" t="e">
        <f t="shared" si="235"/>
        <v>#VALUE!</v>
      </c>
      <c r="AD331" s="31">
        <f t="shared" si="244"/>
        <v>100</v>
      </c>
      <c r="AE331" s="9" t="e">
        <f t="shared" si="236"/>
        <v>#VALUE!</v>
      </c>
      <c r="AH331" s="31">
        <f t="shared" si="245"/>
        <v>100</v>
      </c>
      <c r="AI331" s="9" t="e">
        <f t="shared" si="237"/>
        <v>#VALUE!</v>
      </c>
      <c r="AL331" s="31">
        <f t="shared" si="246"/>
        <v>100</v>
      </c>
      <c r="AM331" s="9" t="e">
        <f t="shared" si="238"/>
        <v>#VALUE!</v>
      </c>
      <c r="AP331" s="31">
        <f t="shared" si="247"/>
        <v>100</v>
      </c>
      <c r="AQ331" s="9" t="e">
        <f t="shared" si="239"/>
        <v>#VALUE!</v>
      </c>
      <c r="AT331" s="31">
        <f t="shared" si="248"/>
        <v>100</v>
      </c>
      <c r="AU331" s="9" t="e">
        <f t="shared" si="240"/>
        <v>#VALUE!</v>
      </c>
      <c r="AX331" s="31">
        <f t="shared" si="249"/>
        <v>100</v>
      </c>
      <c r="AY331" s="9" t="e">
        <f t="shared" si="241"/>
        <v>#VALUE!</v>
      </c>
    </row>
    <row r="332" spans="22:51" x14ac:dyDescent="0.25">
      <c r="V332" s="31">
        <f t="shared" si="242"/>
        <v>101</v>
      </c>
      <c r="W332" s="9">
        <f t="shared" si="234"/>
        <v>560000</v>
      </c>
      <c r="Z332" s="31">
        <f t="shared" si="243"/>
        <v>101</v>
      </c>
      <c r="AA332" s="9" t="e">
        <f t="shared" si="235"/>
        <v>#VALUE!</v>
      </c>
      <c r="AD332" s="31">
        <f t="shared" si="244"/>
        <v>101</v>
      </c>
      <c r="AE332" s="9" t="e">
        <f t="shared" si="236"/>
        <v>#VALUE!</v>
      </c>
      <c r="AH332" s="31">
        <f t="shared" si="245"/>
        <v>101</v>
      </c>
      <c r="AI332" s="9" t="e">
        <f t="shared" si="237"/>
        <v>#VALUE!</v>
      </c>
      <c r="AL332" s="31">
        <f t="shared" si="246"/>
        <v>101</v>
      </c>
      <c r="AM332" s="9" t="e">
        <f t="shared" si="238"/>
        <v>#VALUE!</v>
      </c>
      <c r="AP332" s="31">
        <f t="shared" si="247"/>
        <v>101</v>
      </c>
      <c r="AQ332" s="9" t="e">
        <f t="shared" si="239"/>
        <v>#VALUE!</v>
      </c>
      <c r="AT332" s="31">
        <f t="shared" si="248"/>
        <v>101</v>
      </c>
      <c r="AU332" s="9" t="e">
        <f t="shared" si="240"/>
        <v>#VALUE!</v>
      </c>
      <c r="AX332" s="31">
        <f t="shared" si="249"/>
        <v>101</v>
      </c>
      <c r="AY332" s="9" t="e">
        <f t="shared" si="241"/>
        <v>#VALUE!</v>
      </c>
    </row>
    <row r="333" spans="22:51" x14ac:dyDescent="0.25">
      <c r="V333" s="31">
        <f t="shared" si="242"/>
        <v>102</v>
      </c>
      <c r="W333" s="9" t="str">
        <f t="shared" si="234"/>
        <v/>
      </c>
      <c r="Z333" s="31">
        <f t="shared" si="243"/>
        <v>102</v>
      </c>
      <c r="AA333" s="9" t="e">
        <f t="shared" si="235"/>
        <v>#VALUE!</v>
      </c>
      <c r="AD333" s="31">
        <f t="shared" si="244"/>
        <v>102</v>
      </c>
      <c r="AE333" s="9" t="e">
        <f t="shared" si="236"/>
        <v>#VALUE!</v>
      </c>
      <c r="AH333" s="31">
        <f t="shared" si="245"/>
        <v>102</v>
      </c>
      <c r="AI333" s="9" t="e">
        <f t="shared" si="237"/>
        <v>#VALUE!</v>
      </c>
      <c r="AL333" s="31">
        <f t="shared" si="246"/>
        <v>102</v>
      </c>
      <c r="AM333" s="9" t="e">
        <f t="shared" si="238"/>
        <v>#VALUE!</v>
      </c>
      <c r="AP333" s="31">
        <f t="shared" si="247"/>
        <v>102</v>
      </c>
      <c r="AQ333" s="9" t="e">
        <f t="shared" si="239"/>
        <v>#VALUE!</v>
      </c>
      <c r="AT333" s="31">
        <f t="shared" si="248"/>
        <v>102</v>
      </c>
      <c r="AU333" s="9" t="e">
        <f t="shared" si="240"/>
        <v>#VALUE!</v>
      </c>
      <c r="AX333" s="31">
        <f t="shared" si="249"/>
        <v>102</v>
      </c>
      <c r="AY333" s="9" t="e">
        <f t="shared" si="241"/>
        <v>#VALUE!</v>
      </c>
    </row>
    <row r="334" spans="22:51" x14ac:dyDescent="0.25">
      <c r="V334" s="31">
        <f t="shared" si="242"/>
        <v>103</v>
      </c>
      <c r="W334" s="9">
        <f t="shared" si="234"/>
        <v>110000</v>
      </c>
      <c r="Z334" s="31">
        <f t="shared" si="243"/>
        <v>103</v>
      </c>
      <c r="AA334" s="9" t="e">
        <f t="shared" si="235"/>
        <v>#VALUE!</v>
      </c>
      <c r="AD334" s="31">
        <f t="shared" si="244"/>
        <v>103</v>
      </c>
      <c r="AE334" s="9" t="e">
        <f t="shared" si="236"/>
        <v>#VALUE!</v>
      </c>
      <c r="AH334" s="31">
        <f t="shared" si="245"/>
        <v>103</v>
      </c>
      <c r="AI334" s="9" t="e">
        <f t="shared" si="237"/>
        <v>#VALUE!</v>
      </c>
      <c r="AL334" s="31">
        <f t="shared" si="246"/>
        <v>103</v>
      </c>
      <c r="AM334" s="9" t="e">
        <f t="shared" si="238"/>
        <v>#VALUE!</v>
      </c>
      <c r="AP334" s="31">
        <f t="shared" si="247"/>
        <v>103</v>
      </c>
      <c r="AQ334" s="9" t="e">
        <f t="shared" si="239"/>
        <v>#VALUE!</v>
      </c>
      <c r="AT334" s="31">
        <f t="shared" si="248"/>
        <v>103</v>
      </c>
      <c r="AU334" s="9" t="e">
        <f t="shared" si="240"/>
        <v>#VALUE!</v>
      </c>
      <c r="AX334" s="31">
        <f t="shared" si="249"/>
        <v>103</v>
      </c>
      <c r="AY334" s="9" t="e">
        <f t="shared" si="241"/>
        <v>#VALUE!</v>
      </c>
    </row>
    <row r="335" spans="22:51" x14ac:dyDescent="0.25">
      <c r="V335" s="31">
        <f t="shared" si="242"/>
        <v>104</v>
      </c>
      <c r="W335" s="9">
        <f t="shared" si="234"/>
        <v>11000</v>
      </c>
      <c r="Z335" s="31">
        <f t="shared" si="243"/>
        <v>104</v>
      </c>
      <c r="AA335" s="9" t="e">
        <f t="shared" si="235"/>
        <v>#VALUE!</v>
      </c>
      <c r="AD335" s="31">
        <f t="shared" si="244"/>
        <v>104</v>
      </c>
      <c r="AE335" s="9" t="e">
        <f t="shared" si="236"/>
        <v>#VALUE!</v>
      </c>
      <c r="AH335" s="31">
        <f t="shared" si="245"/>
        <v>104</v>
      </c>
      <c r="AI335" s="9" t="e">
        <f t="shared" si="237"/>
        <v>#VALUE!</v>
      </c>
      <c r="AL335" s="31">
        <f t="shared" si="246"/>
        <v>104</v>
      </c>
      <c r="AM335" s="9" t="e">
        <f t="shared" si="238"/>
        <v>#VALUE!</v>
      </c>
      <c r="AP335" s="31">
        <f t="shared" si="247"/>
        <v>104</v>
      </c>
      <c r="AQ335" s="9" t="e">
        <f t="shared" si="239"/>
        <v>#VALUE!</v>
      </c>
      <c r="AT335" s="31">
        <f t="shared" si="248"/>
        <v>104</v>
      </c>
      <c r="AU335" s="9" t="e">
        <f t="shared" si="240"/>
        <v>#VALUE!</v>
      </c>
      <c r="AX335" s="31">
        <f t="shared" si="249"/>
        <v>104</v>
      </c>
      <c r="AY335" s="9" t="e">
        <f t="shared" si="241"/>
        <v>#VALUE!</v>
      </c>
    </row>
    <row r="336" spans="22:51" x14ac:dyDescent="0.25">
      <c r="V336" s="31">
        <f t="shared" si="242"/>
        <v>105</v>
      </c>
      <c r="W336" s="9">
        <f t="shared" si="234"/>
        <v>3800</v>
      </c>
      <c r="Z336" s="31">
        <f t="shared" si="243"/>
        <v>105</v>
      </c>
      <c r="AA336" s="9" t="e">
        <f t="shared" si="235"/>
        <v>#VALUE!</v>
      </c>
      <c r="AD336" s="31">
        <f t="shared" si="244"/>
        <v>105</v>
      </c>
      <c r="AE336" s="9" t="e">
        <f t="shared" si="236"/>
        <v>#VALUE!</v>
      </c>
      <c r="AH336" s="31">
        <f t="shared" si="245"/>
        <v>105</v>
      </c>
      <c r="AI336" s="9" t="e">
        <f t="shared" si="237"/>
        <v>#VALUE!</v>
      </c>
      <c r="AL336" s="31">
        <f t="shared" si="246"/>
        <v>105</v>
      </c>
      <c r="AM336" s="9" t="e">
        <f t="shared" si="238"/>
        <v>#VALUE!</v>
      </c>
      <c r="AP336" s="31">
        <f t="shared" si="247"/>
        <v>105</v>
      </c>
      <c r="AQ336" s="9" t="e">
        <f t="shared" si="239"/>
        <v>#VALUE!</v>
      </c>
      <c r="AT336" s="31">
        <f t="shared" si="248"/>
        <v>105</v>
      </c>
      <c r="AU336" s="9" t="e">
        <f t="shared" si="240"/>
        <v>#VALUE!</v>
      </c>
      <c r="AX336" s="31">
        <f t="shared" si="249"/>
        <v>105</v>
      </c>
      <c r="AY336" s="9" t="e">
        <f t="shared" si="241"/>
        <v>#VALUE!</v>
      </c>
    </row>
    <row r="337" spans="22:51" x14ac:dyDescent="0.25">
      <c r="V337" s="31">
        <f t="shared" si="242"/>
        <v>106</v>
      </c>
      <c r="W337" s="9">
        <f t="shared" si="234"/>
        <v>1200000</v>
      </c>
      <c r="Z337" s="31">
        <f t="shared" si="243"/>
        <v>106</v>
      </c>
      <c r="AA337" s="9" t="e">
        <f t="shared" si="235"/>
        <v>#VALUE!</v>
      </c>
      <c r="AD337" s="31">
        <f t="shared" si="244"/>
        <v>106</v>
      </c>
      <c r="AE337" s="9" t="e">
        <f t="shared" si="236"/>
        <v>#VALUE!</v>
      </c>
      <c r="AH337" s="31">
        <f t="shared" si="245"/>
        <v>106</v>
      </c>
      <c r="AI337" s="9" t="e">
        <f t="shared" si="237"/>
        <v>#VALUE!</v>
      </c>
      <c r="AL337" s="31">
        <f t="shared" si="246"/>
        <v>106</v>
      </c>
      <c r="AM337" s="9" t="e">
        <f t="shared" si="238"/>
        <v>#VALUE!</v>
      </c>
      <c r="AP337" s="31">
        <f t="shared" si="247"/>
        <v>106</v>
      </c>
      <c r="AQ337" s="9" t="e">
        <f t="shared" si="239"/>
        <v>#VALUE!</v>
      </c>
      <c r="AT337" s="31">
        <f t="shared" si="248"/>
        <v>106</v>
      </c>
      <c r="AU337" s="9" t="e">
        <f t="shared" si="240"/>
        <v>#VALUE!</v>
      </c>
      <c r="AX337" s="31">
        <f t="shared" si="249"/>
        <v>106</v>
      </c>
      <c r="AY337" s="9" t="e">
        <f t="shared" si="241"/>
        <v>#VALUE!</v>
      </c>
    </row>
    <row r="338" spans="22:51" x14ac:dyDescent="0.25">
      <c r="V338" s="31">
        <f t="shared" si="242"/>
        <v>107</v>
      </c>
      <c r="W338" s="9">
        <f t="shared" si="234"/>
        <v>240000</v>
      </c>
      <c r="Z338" s="31">
        <f t="shared" si="243"/>
        <v>107</v>
      </c>
      <c r="AA338" s="9" t="e">
        <f t="shared" si="235"/>
        <v>#VALUE!</v>
      </c>
      <c r="AD338" s="31">
        <f t="shared" si="244"/>
        <v>107</v>
      </c>
      <c r="AE338" s="9" t="e">
        <f t="shared" si="236"/>
        <v>#VALUE!</v>
      </c>
      <c r="AH338" s="31">
        <f t="shared" si="245"/>
        <v>107</v>
      </c>
      <c r="AI338" s="9" t="e">
        <f t="shared" si="237"/>
        <v>#VALUE!</v>
      </c>
      <c r="AL338" s="31">
        <f t="shared" si="246"/>
        <v>107</v>
      </c>
      <c r="AM338" s="9" t="e">
        <f t="shared" si="238"/>
        <v>#VALUE!</v>
      </c>
      <c r="AP338" s="31">
        <f t="shared" si="247"/>
        <v>107</v>
      </c>
      <c r="AQ338" s="9" t="e">
        <f t="shared" si="239"/>
        <v>#VALUE!</v>
      </c>
      <c r="AT338" s="31">
        <f t="shared" si="248"/>
        <v>107</v>
      </c>
      <c r="AU338" s="9" t="e">
        <f t="shared" si="240"/>
        <v>#VALUE!</v>
      </c>
      <c r="AX338" s="31">
        <f t="shared" si="249"/>
        <v>107</v>
      </c>
      <c r="AY338" s="9" t="e">
        <f t="shared" si="241"/>
        <v>#VALUE!</v>
      </c>
    </row>
    <row r="339" spans="22:51" x14ac:dyDescent="0.25">
      <c r="V339" s="31">
        <f t="shared" si="242"/>
        <v>108</v>
      </c>
      <c r="W339" s="9">
        <f t="shared" si="234"/>
        <v>1400000</v>
      </c>
      <c r="Z339" s="31">
        <f t="shared" si="243"/>
        <v>108</v>
      </c>
      <c r="AA339" s="9" t="e">
        <f t="shared" si="235"/>
        <v>#VALUE!</v>
      </c>
      <c r="AD339" s="31">
        <f t="shared" si="244"/>
        <v>108</v>
      </c>
      <c r="AE339" s="9" t="e">
        <f t="shared" si="236"/>
        <v>#VALUE!</v>
      </c>
      <c r="AH339" s="31">
        <f t="shared" si="245"/>
        <v>108</v>
      </c>
      <c r="AI339" s="9" t="e">
        <f t="shared" si="237"/>
        <v>#VALUE!</v>
      </c>
      <c r="AL339" s="31">
        <f t="shared" si="246"/>
        <v>108</v>
      </c>
      <c r="AM339" s="9" t="e">
        <f t="shared" si="238"/>
        <v>#VALUE!</v>
      </c>
      <c r="AP339" s="31">
        <f t="shared" si="247"/>
        <v>108</v>
      </c>
      <c r="AQ339" s="9" t="e">
        <f t="shared" si="239"/>
        <v>#VALUE!</v>
      </c>
      <c r="AT339" s="31">
        <f t="shared" si="248"/>
        <v>108</v>
      </c>
      <c r="AU339" s="9" t="e">
        <f t="shared" si="240"/>
        <v>#VALUE!</v>
      </c>
      <c r="AX339" s="31">
        <f t="shared" si="249"/>
        <v>108</v>
      </c>
      <c r="AY339" s="9" t="e">
        <f t="shared" si="241"/>
        <v>#VALUE!</v>
      </c>
    </row>
    <row r="340" spans="22:51" x14ac:dyDescent="0.25">
      <c r="V340" s="31">
        <f t="shared" si="242"/>
        <v>109</v>
      </c>
      <c r="W340" s="9">
        <f t="shared" si="234"/>
        <v>27000</v>
      </c>
      <c r="Z340" s="31">
        <f t="shared" si="243"/>
        <v>109</v>
      </c>
      <c r="AA340" s="9" t="e">
        <f t="shared" si="235"/>
        <v>#VALUE!</v>
      </c>
      <c r="AD340" s="31">
        <f t="shared" si="244"/>
        <v>109</v>
      </c>
      <c r="AE340" s="9" t="e">
        <f t="shared" si="236"/>
        <v>#VALUE!</v>
      </c>
      <c r="AH340" s="31">
        <f t="shared" si="245"/>
        <v>109</v>
      </c>
      <c r="AI340" s="9" t="e">
        <f t="shared" si="237"/>
        <v>#VALUE!</v>
      </c>
      <c r="AL340" s="31">
        <f t="shared" si="246"/>
        <v>109</v>
      </c>
      <c r="AM340" s="9" t="e">
        <f t="shared" si="238"/>
        <v>#VALUE!</v>
      </c>
      <c r="AP340" s="31">
        <f t="shared" si="247"/>
        <v>109</v>
      </c>
      <c r="AQ340" s="9" t="e">
        <f t="shared" si="239"/>
        <v>#VALUE!</v>
      </c>
      <c r="AT340" s="31">
        <f t="shared" si="248"/>
        <v>109</v>
      </c>
      <c r="AU340" s="9" t="e">
        <f t="shared" si="240"/>
        <v>#VALUE!</v>
      </c>
      <c r="AX340" s="31">
        <f t="shared" si="249"/>
        <v>109</v>
      </c>
      <c r="AY340" s="9" t="e">
        <f t="shared" si="241"/>
        <v>#VALUE!</v>
      </c>
    </row>
    <row r="341" spans="22:51" x14ac:dyDescent="0.25">
      <c r="V341" s="31">
        <f t="shared" si="242"/>
        <v>110</v>
      </c>
      <c r="W341" s="9">
        <f t="shared" si="234"/>
        <v>130000</v>
      </c>
      <c r="Z341" s="31">
        <f t="shared" si="243"/>
        <v>110</v>
      </c>
      <c r="AA341" s="9" t="e">
        <f t="shared" si="235"/>
        <v>#VALUE!</v>
      </c>
      <c r="AD341" s="31">
        <f t="shared" si="244"/>
        <v>110</v>
      </c>
      <c r="AE341" s="9" t="e">
        <f t="shared" si="236"/>
        <v>#VALUE!</v>
      </c>
      <c r="AH341" s="31">
        <f t="shared" si="245"/>
        <v>110</v>
      </c>
      <c r="AI341" s="9" t="e">
        <f t="shared" si="237"/>
        <v>#VALUE!</v>
      </c>
      <c r="AL341" s="31">
        <f t="shared" si="246"/>
        <v>110</v>
      </c>
      <c r="AM341" s="9" t="e">
        <f t="shared" si="238"/>
        <v>#VALUE!</v>
      </c>
      <c r="AP341" s="31">
        <f t="shared" si="247"/>
        <v>110</v>
      </c>
      <c r="AQ341" s="9" t="e">
        <f t="shared" si="239"/>
        <v>#VALUE!</v>
      </c>
      <c r="AT341" s="31">
        <f t="shared" si="248"/>
        <v>110</v>
      </c>
      <c r="AU341" s="9" t="e">
        <f t="shared" si="240"/>
        <v>#VALUE!</v>
      </c>
      <c r="AX341" s="31">
        <f t="shared" si="249"/>
        <v>110</v>
      </c>
      <c r="AY341" s="9" t="e">
        <f t="shared" si="241"/>
        <v>#VALUE!</v>
      </c>
    </row>
    <row r="342" spans="22:51" x14ac:dyDescent="0.25">
      <c r="V342" s="31">
        <f t="shared" si="242"/>
        <v>111</v>
      </c>
      <c r="W342" s="9">
        <f t="shared" si="234"/>
        <v>220000</v>
      </c>
      <c r="Z342" s="31">
        <f t="shared" si="243"/>
        <v>111</v>
      </c>
      <c r="AA342" s="9" t="e">
        <f t="shared" si="235"/>
        <v>#VALUE!</v>
      </c>
      <c r="AD342" s="31">
        <f t="shared" si="244"/>
        <v>111</v>
      </c>
      <c r="AE342" s="9" t="e">
        <f t="shared" si="236"/>
        <v>#VALUE!</v>
      </c>
      <c r="AH342" s="31">
        <f t="shared" si="245"/>
        <v>111</v>
      </c>
      <c r="AI342" s="9" t="e">
        <f t="shared" si="237"/>
        <v>#VALUE!</v>
      </c>
      <c r="AL342" s="31">
        <f t="shared" si="246"/>
        <v>111</v>
      </c>
      <c r="AM342" s="9" t="e">
        <f t="shared" si="238"/>
        <v>#VALUE!</v>
      </c>
      <c r="AP342" s="31">
        <f t="shared" si="247"/>
        <v>111</v>
      </c>
      <c r="AQ342" s="9" t="e">
        <f t="shared" si="239"/>
        <v>#VALUE!</v>
      </c>
      <c r="AT342" s="31">
        <f t="shared" si="248"/>
        <v>111</v>
      </c>
      <c r="AU342" s="9" t="e">
        <f t="shared" si="240"/>
        <v>#VALUE!</v>
      </c>
      <c r="AX342" s="31">
        <f t="shared" si="249"/>
        <v>111</v>
      </c>
      <c r="AY342" s="9" t="e">
        <f t="shared" si="241"/>
        <v>#VALUE!</v>
      </c>
    </row>
    <row r="343" spans="22:51" x14ac:dyDescent="0.25">
      <c r="V343" s="31">
        <f t="shared" si="242"/>
        <v>112</v>
      </c>
      <c r="W343" s="9">
        <f t="shared" si="234"/>
        <v>7000</v>
      </c>
      <c r="Z343" s="31">
        <f t="shared" si="243"/>
        <v>112</v>
      </c>
      <c r="AA343" s="9" t="e">
        <f t="shared" si="235"/>
        <v>#VALUE!</v>
      </c>
      <c r="AD343" s="31">
        <f t="shared" si="244"/>
        <v>112</v>
      </c>
      <c r="AE343" s="9" t="e">
        <f t="shared" si="236"/>
        <v>#VALUE!</v>
      </c>
      <c r="AH343" s="31">
        <f t="shared" si="245"/>
        <v>112</v>
      </c>
      <c r="AI343" s="9" t="e">
        <f t="shared" si="237"/>
        <v>#VALUE!</v>
      </c>
      <c r="AL343" s="31">
        <f t="shared" si="246"/>
        <v>112</v>
      </c>
      <c r="AM343" s="9" t="e">
        <f t="shared" si="238"/>
        <v>#VALUE!</v>
      </c>
      <c r="AP343" s="31">
        <f t="shared" si="247"/>
        <v>112</v>
      </c>
      <c r="AQ343" s="9" t="e">
        <f t="shared" si="239"/>
        <v>#VALUE!</v>
      </c>
      <c r="AT343" s="31">
        <f t="shared" si="248"/>
        <v>112</v>
      </c>
      <c r="AU343" s="9" t="e">
        <f t="shared" si="240"/>
        <v>#VALUE!</v>
      </c>
      <c r="AX343" s="31">
        <f t="shared" si="249"/>
        <v>112</v>
      </c>
      <c r="AY343" s="9" t="e">
        <f t="shared" si="241"/>
        <v>#VALUE!</v>
      </c>
    </row>
    <row r="344" spans="22:51" x14ac:dyDescent="0.25">
      <c r="V344" s="31">
        <f t="shared" si="242"/>
        <v>113</v>
      </c>
      <c r="W344" s="9">
        <f t="shared" si="234"/>
        <v>1000000</v>
      </c>
      <c r="Z344" s="31">
        <f t="shared" si="243"/>
        <v>113</v>
      </c>
      <c r="AA344" s="9" t="e">
        <f t="shared" si="235"/>
        <v>#VALUE!</v>
      </c>
      <c r="AD344" s="31">
        <f t="shared" si="244"/>
        <v>113</v>
      </c>
      <c r="AE344" s="9" t="e">
        <f t="shared" si="236"/>
        <v>#VALUE!</v>
      </c>
      <c r="AH344" s="31">
        <f t="shared" si="245"/>
        <v>113</v>
      </c>
      <c r="AI344" s="9" t="e">
        <f t="shared" si="237"/>
        <v>#VALUE!</v>
      </c>
      <c r="AL344" s="31">
        <f t="shared" si="246"/>
        <v>113</v>
      </c>
      <c r="AM344" s="9" t="e">
        <f t="shared" si="238"/>
        <v>#VALUE!</v>
      </c>
      <c r="AP344" s="31">
        <f t="shared" si="247"/>
        <v>113</v>
      </c>
      <c r="AQ344" s="9" t="e">
        <f t="shared" si="239"/>
        <v>#VALUE!</v>
      </c>
      <c r="AT344" s="31">
        <f t="shared" si="248"/>
        <v>113</v>
      </c>
      <c r="AU344" s="9" t="e">
        <f t="shared" si="240"/>
        <v>#VALUE!</v>
      </c>
      <c r="AX344" s="31">
        <f t="shared" si="249"/>
        <v>113</v>
      </c>
      <c r="AY344" s="9" t="e">
        <f t="shared" si="241"/>
        <v>#VALUE!</v>
      </c>
    </row>
    <row r="345" spans="22:51" x14ac:dyDescent="0.25">
      <c r="V345" s="31">
        <f t="shared" si="242"/>
        <v>114</v>
      </c>
      <c r="W345" s="9">
        <f t="shared" si="234"/>
        <v>1300000</v>
      </c>
      <c r="Z345" s="31">
        <f t="shared" si="243"/>
        <v>114</v>
      </c>
      <c r="AA345" s="9" t="e">
        <f t="shared" si="235"/>
        <v>#VALUE!</v>
      </c>
      <c r="AD345" s="31">
        <f t="shared" si="244"/>
        <v>114</v>
      </c>
      <c r="AE345" s="9" t="e">
        <f t="shared" si="236"/>
        <v>#VALUE!</v>
      </c>
      <c r="AH345" s="31">
        <f t="shared" si="245"/>
        <v>114</v>
      </c>
      <c r="AI345" s="9" t="e">
        <f t="shared" si="237"/>
        <v>#VALUE!</v>
      </c>
      <c r="AL345" s="31">
        <f t="shared" si="246"/>
        <v>114</v>
      </c>
      <c r="AM345" s="9" t="e">
        <f t="shared" si="238"/>
        <v>#VALUE!</v>
      </c>
      <c r="AP345" s="31">
        <f t="shared" si="247"/>
        <v>114</v>
      </c>
      <c r="AQ345" s="9" t="e">
        <f t="shared" si="239"/>
        <v>#VALUE!</v>
      </c>
      <c r="AT345" s="31">
        <f t="shared" si="248"/>
        <v>114</v>
      </c>
      <c r="AU345" s="9" t="e">
        <f t="shared" si="240"/>
        <v>#VALUE!</v>
      </c>
      <c r="AX345" s="31">
        <f t="shared" si="249"/>
        <v>114</v>
      </c>
      <c r="AY345" s="9" t="e">
        <f t="shared" si="241"/>
        <v>#VALUE!</v>
      </c>
    </row>
    <row r="346" spans="22:51" x14ac:dyDescent="0.25">
      <c r="V346" s="10"/>
      <c r="W346" s="31"/>
      <c r="AA346" s="31"/>
      <c r="AD346" s="10"/>
      <c r="AE346" s="31"/>
      <c r="AH346" s="10"/>
      <c r="AI346" s="31"/>
      <c r="AL346" s="10"/>
      <c r="AM346" s="31"/>
      <c r="AP346" s="10"/>
      <c r="AQ346" s="31"/>
      <c r="AT346" s="10"/>
      <c r="AU346" s="31"/>
      <c r="AX346" s="10"/>
      <c r="AY346" s="31"/>
    </row>
    <row r="347" spans="22:51" x14ac:dyDescent="0.25">
      <c r="V347" s="32" t="s">
        <v>252</v>
      </c>
      <c r="W347" s="9">
        <f>IF(LEFT(W232,1)=".","",W232)</f>
        <v>5600</v>
      </c>
      <c r="Z347" s="31">
        <v>1</v>
      </c>
      <c r="AA347" s="9" t="e">
        <f>IF(LEFT(AA232,1)=".","",AA232)</f>
        <v>#VALUE!</v>
      </c>
      <c r="AD347" s="31">
        <v>1</v>
      </c>
      <c r="AE347" s="9" t="e">
        <f>IF(LEFT(AE232,1)=".","",AE232)</f>
        <v>#VALUE!</v>
      </c>
      <c r="AH347" s="31">
        <v>1</v>
      </c>
      <c r="AI347" s="9" t="e">
        <f>IF(LEFT(AI232,1)=".","",AI232)</f>
        <v>#VALUE!</v>
      </c>
      <c r="AL347" s="31">
        <v>1</v>
      </c>
      <c r="AM347" s="9" t="e">
        <f>IF(LEFT(AM232,1)=".","",AM232)</f>
        <v>#VALUE!</v>
      </c>
      <c r="AP347" s="31">
        <v>1</v>
      </c>
      <c r="AQ347" s="9" t="e">
        <f>IF(LEFT(AQ232,1)=".","",AQ232)</f>
        <v>#VALUE!</v>
      </c>
      <c r="AT347" s="31">
        <v>1</v>
      </c>
      <c r="AU347" s="9" t="e">
        <f>IF(LEFT(AU232,1)=".","",AU232)</f>
        <v>#VALUE!</v>
      </c>
      <c r="AX347" s="31">
        <v>1</v>
      </c>
      <c r="AY347" s="9" t="e">
        <f>IF(LEFT(AY232,1)=".","",AY232)</f>
        <v>#VALUE!</v>
      </c>
    </row>
    <row r="348" spans="22:51" x14ac:dyDescent="0.25">
      <c r="V348" s="31">
        <v>2</v>
      </c>
      <c r="W348" s="9">
        <f t="shared" ref="W348:W411" si="250">IF(LEFT(W233,1)=".","",W233)</f>
        <v>1000</v>
      </c>
      <c r="Z348" s="31">
        <f>Z347+1</f>
        <v>2</v>
      </c>
      <c r="AA348" s="9" t="e">
        <f t="shared" ref="AA348:AA411" si="251">IF(LEFT(AA233,1)=".","",AA233)</f>
        <v>#VALUE!</v>
      </c>
      <c r="AD348" s="31">
        <f>AD347+1</f>
        <v>2</v>
      </c>
      <c r="AE348" s="9" t="e">
        <f t="shared" ref="AE348:AE411" si="252">IF(LEFT(AE233,1)=".","",AE233)</f>
        <v>#VALUE!</v>
      </c>
      <c r="AH348" s="31">
        <f>AH347+1</f>
        <v>2</v>
      </c>
      <c r="AI348" s="9" t="e">
        <f t="shared" ref="AI348:AI411" si="253">IF(LEFT(AI233,1)=".","",AI233)</f>
        <v>#VALUE!</v>
      </c>
      <c r="AL348" s="31">
        <f>AL347+1</f>
        <v>2</v>
      </c>
      <c r="AM348" s="9" t="e">
        <f t="shared" ref="AM348:AM411" si="254">IF(LEFT(AM233,1)=".","",AM233)</f>
        <v>#VALUE!</v>
      </c>
      <c r="AP348" s="31">
        <f>AP347+1</f>
        <v>2</v>
      </c>
      <c r="AQ348" s="9" t="e">
        <f t="shared" ref="AQ348:AQ411" si="255">IF(LEFT(AQ233,1)=".","",AQ233)</f>
        <v>#VALUE!</v>
      </c>
      <c r="AT348" s="31">
        <f>AT347+1</f>
        <v>2</v>
      </c>
      <c r="AU348" s="9" t="e">
        <f t="shared" ref="AU348:AU411" si="256">IF(LEFT(AU233,1)=".","",AU233)</f>
        <v>#VALUE!</v>
      </c>
      <c r="AX348" s="31">
        <f>AX347+1</f>
        <v>2</v>
      </c>
      <c r="AY348" s="9" t="e">
        <f t="shared" ref="AY348:AY411" si="257">IF(LEFT(AY233,1)=".","",AY233)</f>
        <v>#VALUE!</v>
      </c>
    </row>
    <row r="349" spans="22:51" x14ac:dyDescent="0.25">
      <c r="V349" s="31">
        <f t="shared" ref="V349:V412" si="258">V348+1</f>
        <v>3</v>
      </c>
      <c r="W349" s="9">
        <f t="shared" si="250"/>
        <v>10000</v>
      </c>
      <c r="Z349" s="31">
        <f t="shared" ref="Z349:Z412" si="259">Z348+1</f>
        <v>3</v>
      </c>
      <c r="AA349" s="9" t="e">
        <f t="shared" si="251"/>
        <v>#VALUE!</v>
      </c>
      <c r="AD349" s="31">
        <f t="shared" ref="AD349:AD412" si="260">AD348+1</f>
        <v>3</v>
      </c>
      <c r="AE349" s="9" t="e">
        <f t="shared" si="252"/>
        <v>#VALUE!</v>
      </c>
      <c r="AH349" s="31">
        <f t="shared" ref="AH349:AH412" si="261">AH348+1</f>
        <v>3</v>
      </c>
      <c r="AI349" s="9" t="e">
        <f t="shared" si="253"/>
        <v>#VALUE!</v>
      </c>
      <c r="AL349" s="31">
        <f t="shared" ref="AL349:AL412" si="262">AL348+1</f>
        <v>3</v>
      </c>
      <c r="AM349" s="9" t="e">
        <f t="shared" si="254"/>
        <v>#VALUE!</v>
      </c>
      <c r="AP349" s="31">
        <f t="shared" ref="AP349:AP412" si="263">AP348+1</f>
        <v>3</v>
      </c>
      <c r="AQ349" s="9" t="e">
        <f t="shared" si="255"/>
        <v>#VALUE!</v>
      </c>
      <c r="AT349" s="31">
        <f t="shared" ref="AT349:AT412" si="264">AT348+1</f>
        <v>3</v>
      </c>
      <c r="AU349" s="9" t="e">
        <f t="shared" si="256"/>
        <v>#VALUE!</v>
      </c>
      <c r="AX349" s="31">
        <f t="shared" ref="AX349:AX412" si="265">AX348+1</f>
        <v>3</v>
      </c>
      <c r="AY349" s="9" t="e">
        <f t="shared" si="257"/>
        <v>#VALUE!</v>
      </c>
    </row>
    <row r="350" spans="22:51" x14ac:dyDescent="0.25">
      <c r="V350" s="31">
        <f t="shared" si="258"/>
        <v>4</v>
      </c>
      <c r="W350" s="9">
        <f t="shared" si="250"/>
        <v>250000</v>
      </c>
      <c r="Z350" s="31">
        <f t="shared" si="259"/>
        <v>4</v>
      </c>
      <c r="AA350" s="9" t="e">
        <f t="shared" si="251"/>
        <v>#VALUE!</v>
      </c>
      <c r="AD350" s="31">
        <f t="shared" si="260"/>
        <v>4</v>
      </c>
      <c r="AE350" s="9" t="e">
        <f t="shared" si="252"/>
        <v>#VALUE!</v>
      </c>
      <c r="AH350" s="31">
        <f t="shared" si="261"/>
        <v>4</v>
      </c>
      <c r="AI350" s="9" t="e">
        <f t="shared" si="253"/>
        <v>#VALUE!</v>
      </c>
      <c r="AL350" s="31">
        <f t="shared" si="262"/>
        <v>4</v>
      </c>
      <c r="AM350" s="9" t="e">
        <f t="shared" si="254"/>
        <v>#VALUE!</v>
      </c>
      <c r="AP350" s="31">
        <f t="shared" si="263"/>
        <v>4</v>
      </c>
      <c r="AQ350" s="9" t="e">
        <f t="shared" si="255"/>
        <v>#VALUE!</v>
      </c>
      <c r="AT350" s="31">
        <f t="shared" si="264"/>
        <v>4</v>
      </c>
      <c r="AU350" s="9" t="e">
        <f t="shared" si="256"/>
        <v>#VALUE!</v>
      </c>
      <c r="AX350" s="31">
        <f t="shared" si="265"/>
        <v>4</v>
      </c>
      <c r="AY350" s="9" t="e">
        <f t="shared" si="257"/>
        <v>#VALUE!</v>
      </c>
    </row>
    <row r="351" spans="22:51" x14ac:dyDescent="0.25">
      <c r="V351" s="31">
        <f t="shared" si="258"/>
        <v>5</v>
      </c>
      <c r="W351" s="9">
        <f t="shared" si="250"/>
        <v>110000</v>
      </c>
      <c r="Z351" s="31">
        <f t="shared" si="259"/>
        <v>5</v>
      </c>
      <c r="AA351" s="9" t="e">
        <f t="shared" si="251"/>
        <v>#VALUE!</v>
      </c>
      <c r="AD351" s="31">
        <f t="shared" si="260"/>
        <v>5</v>
      </c>
      <c r="AE351" s="9" t="e">
        <f t="shared" si="252"/>
        <v>#VALUE!</v>
      </c>
      <c r="AH351" s="31">
        <f t="shared" si="261"/>
        <v>5</v>
      </c>
      <c r="AI351" s="9" t="e">
        <f t="shared" si="253"/>
        <v>#VALUE!</v>
      </c>
      <c r="AL351" s="31">
        <f t="shared" si="262"/>
        <v>5</v>
      </c>
      <c r="AM351" s="9" t="e">
        <f t="shared" si="254"/>
        <v>#VALUE!</v>
      </c>
      <c r="AP351" s="31">
        <f t="shared" si="263"/>
        <v>5</v>
      </c>
      <c r="AQ351" s="9" t="e">
        <f t="shared" si="255"/>
        <v>#VALUE!</v>
      </c>
      <c r="AT351" s="31">
        <f t="shared" si="264"/>
        <v>5</v>
      </c>
      <c r="AU351" s="9" t="e">
        <f t="shared" si="256"/>
        <v>#VALUE!</v>
      </c>
      <c r="AX351" s="31">
        <f t="shared" si="265"/>
        <v>5</v>
      </c>
      <c r="AY351" s="9" t="e">
        <f t="shared" si="257"/>
        <v>#VALUE!</v>
      </c>
    </row>
    <row r="352" spans="22:51" x14ac:dyDescent="0.25">
      <c r="V352" s="31">
        <f t="shared" si="258"/>
        <v>6</v>
      </c>
      <c r="W352" s="9">
        <f t="shared" si="250"/>
        <v>3300</v>
      </c>
      <c r="Z352" s="31">
        <f t="shared" si="259"/>
        <v>6</v>
      </c>
      <c r="AA352" s="9" t="e">
        <f t="shared" si="251"/>
        <v>#VALUE!</v>
      </c>
      <c r="AD352" s="31">
        <f t="shared" si="260"/>
        <v>6</v>
      </c>
      <c r="AE352" s="9" t="e">
        <f t="shared" si="252"/>
        <v>#VALUE!</v>
      </c>
      <c r="AH352" s="31">
        <f t="shared" si="261"/>
        <v>6</v>
      </c>
      <c r="AI352" s="9" t="e">
        <f t="shared" si="253"/>
        <v>#VALUE!</v>
      </c>
      <c r="AL352" s="31">
        <f t="shared" si="262"/>
        <v>6</v>
      </c>
      <c r="AM352" s="9" t="e">
        <f t="shared" si="254"/>
        <v>#VALUE!</v>
      </c>
      <c r="AP352" s="31">
        <f t="shared" si="263"/>
        <v>6</v>
      </c>
      <c r="AQ352" s="9" t="e">
        <f t="shared" si="255"/>
        <v>#VALUE!</v>
      </c>
      <c r="AT352" s="31">
        <f t="shared" si="264"/>
        <v>6</v>
      </c>
      <c r="AU352" s="9" t="e">
        <f t="shared" si="256"/>
        <v>#VALUE!</v>
      </c>
      <c r="AX352" s="31">
        <f t="shared" si="265"/>
        <v>6</v>
      </c>
      <c r="AY352" s="9" t="e">
        <f t="shared" si="257"/>
        <v>#VALUE!</v>
      </c>
    </row>
    <row r="353" spans="22:51" x14ac:dyDescent="0.25">
      <c r="V353" s="31">
        <f t="shared" si="258"/>
        <v>7</v>
      </c>
      <c r="W353" s="9">
        <f t="shared" si="250"/>
        <v>9500</v>
      </c>
      <c r="Z353" s="31">
        <f t="shared" si="259"/>
        <v>7</v>
      </c>
      <c r="AA353" s="9" t="e">
        <f t="shared" si="251"/>
        <v>#VALUE!</v>
      </c>
      <c r="AD353" s="31">
        <f t="shared" si="260"/>
        <v>7</v>
      </c>
      <c r="AE353" s="9" t="e">
        <f t="shared" si="252"/>
        <v>#VALUE!</v>
      </c>
      <c r="AH353" s="31">
        <f t="shared" si="261"/>
        <v>7</v>
      </c>
      <c r="AI353" s="9" t="e">
        <f t="shared" si="253"/>
        <v>#VALUE!</v>
      </c>
      <c r="AL353" s="31">
        <f t="shared" si="262"/>
        <v>7</v>
      </c>
      <c r="AM353" s="9" t="e">
        <f t="shared" si="254"/>
        <v>#VALUE!</v>
      </c>
      <c r="AP353" s="31">
        <f t="shared" si="263"/>
        <v>7</v>
      </c>
      <c r="AQ353" s="9" t="e">
        <f t="shared" si="255"/>
        <v>#VALUE!</v>
      </c>
      <c r="AT353" s="31">
        <f t="shared" si="264"/>
        <v>7</v>
      </c>
      <c r="AU353" s="9" t="e">
        <f t="shared" si="256"/>
        <v>#VALUE!</v>
      </c>
      <c r="AX353" s="31">
        <f t="shared" si="265"/>
        <v>7</v>
      </c>
      <c r="AY353" s="9" t="e">
        <f t="shared" si="257"/>
        <v>#VALUE!</v>
      </c>
    </row>
    <row r="354" spans="22:51" x14ac:dyDescent="0.25">
      <c r="V354" s="31">
        <f t="shared" si="258"/>
        <v>8</v>
      </c>
      <c r="W354" s="9" t="str">
        <f t="shared" si="250"/>
        <v/>
      </c>
      <c r="Z354" s="31">
        <f t="shared" si="259"/>
        <v>8</v>
      </c>
      <c r="AA354" s="9" t="e">
        <f t="shared" si="251"/>
        <v>#VALUE!</v>
      </c>
      <c r="AD354" s="31">
        <f t="shared" si="260"/>
        <v>8</v>
      </c>
      <c r="AE354" s="9" t="e">
        <f t="shared" si="252"/>
        <v>#VALUE!</v>
      </c>
      <c r="AH354" s="31">
        <f t="shared" si="261"/>
        <v>8</v>
      </c>
      <c r="AI354" s="9" t="e">
        <f t="shared" si="253"/>
        <v>#VALUE!</v>
      </c>
      <c r="AL354" s="31">
        <f t="shared" si="262"/>
        <v>8</v>
      </c>
      <c r="AM354" s="9" t="e">
        <f t="shared" si="254"/>
        <v>#VALUE!</v>
      </c>
      <c r="AP354" s="31">
        <f t="shared" si="263"/>
        <v>8</v>
      </c>
      <c r="AQ354" s="9" t="e">
        <f t="shared" si="255"/>
        <v>#VALUE!</v>
      </c>
      <c r="AT354" s="31">
        <f t="shared" si="264"/>
        <v>8</v>
      </c>
      <c r="AU354" s="9" t="e">
        <f t="shared" si="256"/>
        <v>#VALUE!</v>
      </c>
      <c r="AX354" s="31">
        <f t="shared" si="265"/>
        <v>8</v>
      </c>
      <c r="AY354" s="9" t="e">
        <f t="shared" si="257"/>
        <v>#VALUE!</v>
      </c>
    </row>
    <row r="355" spans="22:51" x14ac:dyDescent="0.25">
      <c r="V355" s="31">
        <f t="shared" si="258"/>
        <v>9</v>
      </c>
      <c r="W355" s="9" t="str">
        <f t="shared" si="250"/>
        <v/>
      </c>
      <c r="Z355" s="31">
        <f t="shared" si="259"/>
        <v>9</v>
      </c>
      <c r="AA355" s="9" t="e">
        <f t="shared" si="251"/>
        <v>#VALUE!</v>
      </c>
      <c r="AD355" s="31">
        <f t="shared" si="260"/>
        <v>9</v>
      </c>
      <c r="AE355" s="9" t="e">
        <f t="shared" si="252"/>
        <v>#VALUE!</v>
      </c>
      <c r="AH355" s="31">
        <f t="shared" si="261"/>
        <v>9</v>
      </c>
      <c r="AI355" s="9" t="e">
        <f t="shared" si="253"/>
        <v>#VALUE!</v>
      </c>
      <c r="AL355" s="31">
        <f t="shared" si="262"/>
        <v>9</v>
      </c>
      <c r="AM355" s="9" t="e">
        <f t="shared" si="254"/>
        <v>#VALUE!</v>
      </c>
      <c r="AP355" s="31">
        <f t="shared" si="263"/>
        <v>9</v>
      </c>
      <c r="AQ355" s="9" t="e">
        <f t="shared" si="255"/>
        <v>#VALUE!</v>
      </c>
      <c r="AT355" s="31">
        <f t="shared" si="264"/>
        <v>9</v>
      </c>
      <c r="AU355" s="9" t="e">
        <f t="shared" si="256"/>
        <v>#VALUE!</v>
      </c>
      <c r="AX355" s="31">
        <f t="shared" si="265"/>
        <v>9</v>
      </c>
      <c r="AY355" s="9" t="e">
        <f t="shared" si="257"/>
        <v>#VALUE!</v>
      </c>
    </row>
    <row r="356" spans="22:51" x14ac:dyDescent="0.25">
      <c r="V356" s="31">
        <f t="shared" si="258"/>
        <v>10</v>
      </c>
      <c r="W356" s="9">
        <f t="shared" si="250"/>
        <v>2900</v>
      </c>
      <c r="Z356" s="31">
        <f t="shared" si="259"/>
        <v>10</v>
      </c>
      <c r="AA356" s="9" t="e">
        <f t="shared" si="251"/>
        <v>#VALUE!</v>
      </c>
      <c r="AD356" s="31">
        <f t="shared" si="260"/>
        <v>10</v>
      </c>
      <c r="AE356" s="9" t="e">
        <f t="shared" si="252"/>
        <v>#VALUE!</v>
      </c>
      <c r="AH356" s="31">
        <f t="shared" si="261"/>
        <v>10</v>
      </c>
      <c r="AI356" s="9" t="e">
        <f t="shared" si="253"/>
        <v>#VALUE!</v>
      </c>
      <c r="AL356" s="31">
        <f t="shared" si="262"/>
        <v>10</v>
      </c>
      <c r="AM356" s="9" t="e">
        <f t="shared" si="254"/>
        <v>#VALUE!</v>
      </c>
      <c r="AP356" s="31">
        <f t="shared" si="263"/>
        <v>10</v>
      </c>
      <c r="AQ356" s="9" t="e">
        <f t="shared" si="255"/>
        <v>#VALUE!</v>
      </c>
      <c r="AT356" s="31">
        <f t="shared" si="264"/>
        <v>10</v>
      </c>
      <c r="AU356" s="9" t="e">
        <f t="shared" si="256"/>
        <v>#VALUE!</v>
      </c>
      <c r="AX356" s="31">
        <f t="shared" si="265"/>
        <v>10</v>
      </c>
      <c r="AY356" s="9" t="e">
        <f t="shared" si="257"/>
        <v>#VALUE!</v>
      </c>
    </row>
    <row r="357" spans="22:51" x14ac:dyDescent="0.25">
      <c r="V357" s="31">
        <f t="shared" si="258"/>
        <v>11</v>
      </c>
      <c r="W357" s="9">
        <f t="shared" si="250"/>
        <v>16000</v>
      </c>
      <c r="Z357" s="31">
        <f t="shared" si="259"/>
        <v>11</v>
      </c>
      <c r="AA357" s="9" t="e">
        <f t="shared" si="251"/>
        <v>#VALUE!</v>
      </c>
      <c r="AD357" s="31">
        <f t="shared" si="260"/>
        <v>11</v>
      </c>
      <c r="AE357" s="9" t="e">
        <f t="shared" si="252"/>
        <v>#VALUE!</v>
      </c>
      <c r="AH357" s="31">
        <f t="shared" si="261"/>
        <v>11</v>
      </c>
      <c r="AI357" s="9" t="e">
        <f t="shared" si="253"/>
        <v>#VALUE!</v>
      </c>
      <c r="AL357" s="31">
        <f t="shared" si="262"/>
        <v>11</v>
      </c>
      <c r="AM357" s="9" t="e">
        <f t="shared" si="254"/>
        <v>#VALUE!</v>
      </c>
      <c r="AP357" s="31">
        <f t="shared" si="263"/>
        <v>11</v>
      </c>
      <c r="AQ357" s="9" t="e">
        <f t="shared" si="255"/>
        <v>#VALUE!</v>
      </c>
      <c r="AT357" s="31">
        <f t="shared" si="264"/>
        <v>11</v>
      </c>
      <c r="AU357" s="9" t="e">
        <f t="shared" si="256"/>
        <v>#VALUE!</v>
      </c>
      <c r="AX357" s="31">
        <f t="shared" si="265"/>
        <v>11</v>
      </c>
      <c r="AY357" s="9" t="e">
        <f t="shared" si="257"/>
        <v>#VALUE!</v>
      </c>
    </row>
    <row r="358" spans="22:51" x14ac:dyDescent="0.25">
      <c r="V358" s="31">
        <f t="shared" si="258"/>
        <v>12</v>
      </c>
      <c r="W358" s="9" t="str">
        <f t="shared" si="250"/>
        <v/>
      </c>
      <c r="Z358" s="31">
        <f t="shared" si="259"/>
        <v>12</v>
      </c>
      <c r="AA358" s="9" t="e">
        <f t="shared" si="251"/>
        <v>#VALUE!</v>
      </c>
      <c r="AD358" s="31">
        <f t="shared" si="260"/>
        <v>12</v>
      </c>
      <c r="AE358" s="9" t="e">
        <f t="shared" si="252"/>
        <v>#VALUE!</v>
      </c>
      <c r="AH358" s="31">
        <f t="shared" si="261"/>
        <v>12</v>
      </c>
      <c r="AI358" s="9" t="e">
        <f t="shared" si="253"/>
        <v>#VALUE!</v>
      </c>
      <c r="AL358" s="31">
        <f t="shared" si="262"/>
        <v>12</v>
      </c>
      <c r="AM358" s="9" t="e">
        <f t="shared" si="254"/>
        <v>#VALUE!</v>
      </c>
      <c r="AP358" s="31">
        <f t="shared" si="263"/>
        <v>12</v>
      </c>
      <c r="AQ358" s="9" t="e">
        <f t="shared" si="255"/>
        <v>#VALUE!</v>
      </c>
      <c r="AT358" s="31">
        <f t="shared" si="264"/>
        <v>12</v>
      </c>
      <c r="AU358" s="9" t="e">
        <f t="shared" si="256"/>
        <v>#VALUE!</v>
      </c>
      <c r="AX358" s="31">
        <f t="shared" si="265"/>
        <v>12</v>
      </c>
      <c r="AY358" s="9" t="e">
        <f t="shared" si="257"/>
        <v>#VALUE!</v>
      </c>
    </row>
    <row r="359" spans="22:51" x14ac:dyDescent="0.25">
      <c r="V359" s="31">
        <f t="shared" si="258"/>
        <v>13</v>
      </c>
      <c r="W359" s="9">
        <f t="shared" si="250"/>
        <v>68000</v>
      </c>
      <c r="Z359" s="31">
        <f t="shared" si="259"/>
        <v>13</v>
      </c>
      <c r="AA359" s="9" t="e">
        <f t="shared" si="251"/>
        <v>#VALUE!</v>
      </c>
      <c r="AD359" s="31">
        <f t="shared" si="260"/>
        <v>13</v>
      </c>
      <c r="AE359" s="9" t="e">
        <f t="shared" si="252"/>
        <v>#VALUE!</v>
      </c>
      <c r="AH359" s="31">
        <f t="shared" si="261"/>
        <v>13</v>
      </c>
      <c r="AI359" s="9" t="e">
        <f t="shared" si="253"/>
        <v>#VALUE!</v>
      </c>
      <c r="AL359" s="31">
        <f t="shared" si="262"/>
        <v>13</v>
      </c>
      <c r="AM359" s="9" t="e">
        <f t="shared" si="254"/>
        <v>#VALUE!</v>
      </c>
      <c r="AP359" s="31">
        <f t="shared" si="263"/>
        <v>13</v>
      </c>
      <c r="AQ359" s="9" t="e">
        <f t="shared" si="255"/>
        <v>#VALUE!</v>
      </c>
      <c r="AT359" s="31">
        <f t="shared" si="264"/>
        <v>13</v>
      </c>
      <c r="AU359" s="9" t="e">
        <f t="shared" si="256"/>
        <v>#VALUE!</v>
      </c>
      <c r="AX359" s="31">
        <f t="shared" si="265"/>
        <v>13</v>
      </c>
      <c r="AY359" s="9" t="e">
        <f t="shared" si="257"/>
        <v>#VALUE!</v>
      </c>
    </row>
    <row r="360" spans="22:51" x14ac:dyDescent="0.25">
      <c r="V360" s="31">
        <f t="shared" si="258"/>
        <v>14</v>
      </c>
      <c r="W360" s="9">
        <f t="shared" si="250"/>
        <v>16000</v>
      </c>
      <c r="Z360" s="31">
        <f t="shared" si="259"/>
        <v>14</v>
      </c>
      <c r="AA360" s="9" t="e">
        <f t="shared" si="251"/>
        <v>#VALUE!</v>
      </c>
      <c r="AD360" s="31">
        <f t="shared" si="260"/>
        <v>14</v>
      </c>
      <c r="AE360" s="9" t="e">
        <f t="shared" si="252"/>
        <v>#VALUE!</v>
      </c>
      <c r="AH360" s="31">
        <f t="shared" si="261"/>
        <v>14</v>
      </c>
      <c r="AI360" s="9" t="e">
        <f t="shared" si="253"/>
        <v>#VALUE!</v>
      </c>
      <c r="AL360" s="31">
        <f t="shared" si="262"/>
        <v>14</v>
      </c>
      <c r="AM360" s="9" t="e">
        <f t="shared" si="254"/>
        <v>#VALUE!</v>
      </c>
      <c r="AP360" s="31">
        <f t="shared" si="263"/>
        <v>14</v>
      </c>
      <c r="AQ360" s="9" t="e">
        <f t="shared" si="255"/>
        <v>#VALUE!</v>
      </c>
      <c r="AT360" s="31">
        <f t="shared" si="264"/>
        <v>14</v>
      </c>
      <c r="AU360" s="9" t="e">
        <f t="shared" si="256"/>
        <v>#VALUE!</v>
      </c>
      <c r="AX360" s="31">
        <f t="shared" si="265"/>
        <v>14</v>
      </c>
      <c r="AY360" s="9" t="e">
        <f t="shared" si="257"/>
        <v>#VALUE!</v>
      </c>
    </row>
    <row r="361" spans="22:51" x14ac:dyDescent="0.25">
      <c r="V361" s="31">
        <f t="shared" si="258"/>
        <v>15</v>
      </c>
      <c r="W361" s="9">
        <f t="shared" si="250"/>
        <v>350000</v>
      </c>
      <c r="Z361" s="31">
        <f t="shared" si="259"/>
        <v>15</v>
      </c>
      <c r="AA361" s="9" t="e">
        <f t="shared" si="251"/>
        <v>#VALUE!</v>
      </c>
      <c r="AD361" s="31">
        <f t="shared" si="260"/>
        <v>15</v>
      </c>
      <c r="AE361" s="9" t="e">
        <f t="shared" si="252"/>
        <v>#VALUE!</v>
      </c>
      <c r="AH361" s="31">
        <f t="shared" si="261"/>
        <v>15</v>
      </c>
      <c r="AI361" s="9" t="e">
        <f t="shared" si="253"/>
        <v>#VALUE!</v>
      </c>
      <c r="AL361" s="31">
        <f t="shared" si="262"/>
        <v>15</v>
      </c>
      <c r="AM361" s="9" t="e">
        <f t="shared" si="254"/>
        <v>#VALUE!</v>
      </c>
      <c r="AP361" s="31">
        <f t="shared" si="263"/>
        <v>15</v>
      </c>
      <c r="AQ361" s="9" t="e">
        <f t="shared" si="255"/>
        <v>#VALUE!</v>
      </c>
      <c r="AT361" s="31">
        <f t="shared" si="264"/>
        <v>15</v>
      </c>
      <c r="AU361" s="9" t="e">
        <f t="shared" si="256"/>
        <v>#VALUE!</v>
      </c>
      <c r="AX361" s="31">
        <f t="shared" si="265"/>
        <v>15</v>
      </c>
      <c r="AY361" s="9" t="e">
        <f t="shared" si="257"/>
        <v>#VALUE!</v>
      </c>
    </row>
    <row r="362" spans="22:51" x14ac:dyDescent="0.25">
      <c r="V362" s="31">
        <f t="shared" si="258"/>
        <v>16</v>
      </c>
      <c r="W362" s="9">
        <f t="shared" si="250"/>
        <v>720000</v>
      </c>
      <c r="Z362" s="31">
        <f t="shared" si="259"/>
        <v>16</v>
      </c>
      <c r="AA362" s="9" t="e">
        <f t="shared" si="251"/>
        <v>#VALUE!</v>
      </c>
      <c r="AD362" s="31">
        <f t="shared" si="260"/>
        <v>16</v>
      </c>
      <c r="AE362" s="9" t="e">
        <f t="shared" si="252"/>
        <v>#VALUE!</v>
      </c>
      <c r="AH362" s="31">
        <f t="shared" si="261"/>
        <v>16</v>
      </c>
      <c r="AI362" s="9" t="e">
        <f t="shared" si="253"/>
        <v>#VALUE!</v>
      </c>
      <c r="AL362" s="31">
        <f t="shared" si="262"/>
        <v>16</v>
      </c>
      <c r="AM362" s="9" t="e">
        <f t="shared" si="254"/>
        <v>#VALUE!</v>
      </c>
      <c r="AP362" s="31">
        <f t="shared" si="263"/>
        <v>16</v>
      </c>
      <c r="AQ362" s="9" t="e">
        <f t="shared" si="255"/>
        <v>#VALUE!</v>
      </c>
      <c r="AT362" s="31">
        <f t="shared" si="264"/>
        <v>16</v>
      </c>
      <c r="AU362" s="9" t="e">
        <f t="shared" si="256"/>
        <v>#VALUE!</v>
      </c>
      <c r="AX362" s="31">
        <f t="shared" si="265"/>
        <v>16</v>
      </c>
      <c r="AY362" s="9" t="e">
        <f t="shared" si="257"/>
        <v>#VALUE!</v>
      </c>
    </row>
    <row r="363" spans="22:51" x14ac:dyDescent="0.25">
      <c r="V363" s="31">
        <f t="shared" si="258"/>
        <v>17</v>
      </c>
      <c r="W363" s="9">
        <f t="shared" si="250"/>
        <v>2000</v>
      </c>
      <c r="Z363" s="31">
        <f t="shared" si="259"/>
        <v>17</v>
      </c>
      <c r="AA363" s="9" t="e">
        <f t="shared" si="251"/>
        <v>#VALUE!</v>
      </c>
      <c r="AD363" s="31">
        <f t="shared" si="260"/>
        <v>17</v>
      </c>
      <c r="AE363" s="9" t="e">
        <f t="shared" si="252"/>
        <v>#VALUE!</v>
      </c>
      <c r="AH363" s="31">
        <f t="shared" si="261"/>
        <v>17</v>
      </c>
      <c r="AI363" s="9" t="e">
        <f t="shared" si="253"/>
        <v>#VALUE!</v>
      </c>
      <c r="AL363" s="31">
        <f t="shared" si="262"/>
        <v>17</v>
      </c>
      <c r="AM363" s="9" t="e">
        <f t="shared" si="254"/>
        <v>#VALUE!</v>
      </c>
      <c r="AP363" s="31">
        <f t="shared" si="263"/>
        <v>17</v>
      </c>
      <c r="AQ363" s="9" t="e">
        <f t="shared" si="255"/>
        <v>#VALUE!</v>
      </c>
      <c r="AT363" s="31">
        <f t="shared" si="264"/>
        <v>17</v>
      </c>
      <c r="AU363" s="9" t="e">
        <f t="shared" si="256"/>
        <v>#VALUE!</v>
      </c>
      <c r="AX363" s="31">
        <f t="shared" si="265"/>
        <v>17</v>
      </c>
      <c r="AY363" s="9" t="e">
        <f t="shared" si="257"/>
        <v>#VALUE!</v>
      </c>
    </row>
    <row r="364" spans="22:51" x14ac:dyDescent="0.25">
      <c r="V364" s="31">
        <f t="shared" si="258"/>
        <v>18</v>
      </c>
      <c r="W364" s="9">
        <f t="shared" si="250"/>
        <v>110000</v>
      </c>
      <c r="Z364" s="31">
        <f t="shared" si="259"/>
        <v>18</v>
      </c>
      <c r="AA364" s="9" t="e">
        <f t="shared" si="251"/>
        <v>#VALUE!</v>
      </c>
      <c r="AD364" s="31">
        <f t="shared" si="260"/>
        <v>18</v>
      </c>
      <c r="AE364" s="9" t="e">
        <f t="shared" si="252"/>
        <v>#VALUE!</v>
      </c>
      <c r="AH364" s="31">
        <f t="shared" si="261"/>
        <v>18</v>
      </c>
      <c r="AI364" s="9" t="e">
        <f t="shared" si="253"/>
        <v>#VALUE!</v>
      </c>
      <c r="AL364" s="31">
        <f t="shared" si="262"/>
        <v>18</v>
      </c>
      <c r="AM364" s="9" t="e">
        <f t="shared" si="254"/>
        <v>#VALUE!</v>
      </c>
      <c r="AP364" s="31">
        <f t="shared" si="263"/>
        <v>18</v>
      </c>
      <c r="AQ364" s="9" t="e">
        <f t="shared" si="255"/>
        <v>#VALUE!</v>
      </c>
      <c r="AT364" s="31">
        <f t="shared" si="264"/>
        <v>18</v>
      </c>
      <c r="AU364" s="9" t="e">
        <f t="shared" si="256"/>
        <v>#VALUE!</v>
      </c>
      <c r="AX364" s="31">
        <f t="shared" si="265"/>
        <v>18</v>
      </c>
      <c r="AY364" s="9" t="e">
        <f t="shared" si="257"/>
        <v>#VALUE!</v>
      </c>
    </row>
    <row r="365" spans="22:51" x14ac:dyDescent="0.25">
      <c r="V365" s="31">
        <f t="shared" si="258"/>
        <v>19</v>
      </c>
      <c r="W365" s="9">
        <f t="shared" si="250"/>
        <v>92000</v>
      </c>
      <c r="Z365" s="31">
        <f t="shared" si="259"/>
        <v>19</v>
      </c>
      <c r="AA365" s="9" t="e">
        <f t="shared" si="251"/>
        <v>#VALUE!</v>
      </c>
      <c r="AD365" s="31">
        <f t="shared" si="260"/>
        <v>19</v>
      </c>
      <c r="AE365" s="9" t="e">
        <f t="shared" si="252"/>
        <v>#VALUE!</v>
      </c>
      <c r="AH365" s="31">
        <f t="shared" si="261"/>
        <v>19</v>
      </c>
      <c r="AI365" s="9" t="e">
        <f t="shared" si="253"/>
        <v>#VALUE!</v>
      </c>
      <c r="AL365" s="31">
        <f t="shared" si="262"/>
        <v>19</v>
      </c>
      <c r="AM365" s="9" t="e">
        <f t="shared" si="254"/>
        <v>#VALUE!</v>
      </c>
      <c r="AP365" s="31">
        <f t="shared" si="263"/>
        <v>19</v>
      </c>
      <c r="AQ365" s="9" t="e">
        <f t="shared" si="255"/>
        <v>#VALUE!</v>
      </c>
      <c r="AT365" s="31">
        <f t="shared" si="264"/>
        <v>19</v>
      </c>
      <c r="AU365" s="9" t="e">
        <f t="shared" si="256"/>
        <v>#VALUE!</v>
      </c>
      <c r="AX365" s="31">
        <f t="shared" si="265"/>
        <v>19</v>
      </c>
      <c r="AY365" s="9" t="e">
        <f t="shared" si="257"/>
        <v>#VALUE!</v>
      </c>
    </row>
    <row r="366" spans="22:51" x14ac:dyDescent="0.25">
      <c r="V366" s="31">
        <f t="shared" si="258"/>
        <v>20</v>
      </c>
      <c r="W366" s="9">
        <f t="shared" si="250"/>
        <v>2200</v>
      </c>
      <c r="Z366" s="31">
        <f t="shared" si="259"/>
        <v>20</v>
      </c>
      <c r="AA366" s="9" t="e">
        <f t="shared" si="251"/>
        <v>#VALUE!</v>
      </c>
      <c r="AD366" s="31">
        <f t="shared" si="260"/>
        <v>20</v>
      </c>
      <c r="AE366" s="9" t="e">
        <f t="shared" si="252"/>
        <v>#VALUE!</v>
      </c>
      <c r="AH366" s="31">
        <f t="shared" si="261"/>
        <v>20</v>
      </c>
      <c r="AI366" s="9" t="e">
        <f t="shared" si="253"/>
        <v>#VALUE!</v>
      </c>
      <c r="AL366" s="31">
        <f t="shared" si="262"/>
        <v>20</v>
      </c>
      <c r="AM366" s="9" t="e">
        <f t="shared" si="254"/>
        <v>#VALUE!</v>
      </c>
      <c r="AP366" s="31">
        <f t="shared" si="263"/>
        <v>20</v>
      </c>
      <c r="AQ366" s="9" t="e">
        <f t="shared" si="255"/>
        <v>#VALUE!</v>
      </c>
      <c r="AT366" s="31">
        <f t="shared" si="264"/>
        <v>20</v>
      </c>
      <c r="AU366" s="9" t="e">
        <f t="shared" si="256"/>
        <v>#VALUE!</v>
      </c>
      <c r="AX366" s="31">
        <f t="shared" si="265"/>
        <v>20</v>
      </c>
      <c r="AY366" s="9" t="e">
        <f t="shared" si="257"/>
        <v>#VALUE!</v>
      </c>
    </row>
    <row r="367" spans="22:51" x14ac:dyDescent="0.25">
      <c r="V367" s="31">
        <f t="shared" si="258"/>
        <v>21</v>
      </c>
      <c r="W367" s="9">
        <f t="shared" si="250"/>
        <v>82000</v>
      </c>
      <c r="Z367" s="31">
        <f t="shared" si="259"/>
        <v>21</v>
      </c>
      <c r="AA367" s="9" t="e">
        <f t="shared" si="251"/>
        <v>#VALUE!</v>
      </c>
      <c r="AD367" s="31">
        <f t="shared" si="260"/>
        <v>21</v>
      </c>
      <c r="AE367" s="9" t="e">
        <f t="shared" si="252"/>
        <v>#VALUE!</v>
      </c>
      <c r="AH367" s="31">
        <f t="shared" si="261"/>
        <v>21</v>
      </c>
      <c r="AI367" s="9" t="e">
        <f t="shared" si="253"/>
        <v>#VALUE!</v>
      </c>
      <c r="AL367" s="31">
        <f t="shared" si="262"/>
        <v>21</v>
      </c>
      <c r="AM367" s="9" t="e">
        <f t="shared" si="254"/>
        <v>#VALUE!</v>
      </c>
      <c r="AP367" s="31">
        <f t="shared" si="263"/>
        <v>21</v>
      </c>
      <c r="AQ367" s="9" t="e">
        <f t="shared" si="255"/>
        <v>#VALUE!</v>
      </c>
      <c r="AT367" s="31">
        <f t="shared" si="264"/>
        <v>21</v>
      </c>
      <c r="AU367" s="9" t="e">
        <f t="shared" si="256"/>
        <v>#VALUE!</v>
      </c>
      <c r="AX367" s="31">
        <f t="shared" si="265"/>
        <v>21</v>
      </c>
      <c r="AY367" s="9" t="e">
        <f t="shared" si="257"/>
        <v>#VALUE!</v>
      </c>
    </row>
    <row r="368" spans="22:51" x14ac:dyDescent="0.25">
      <c r="V368" s="31">
        <f t="shared" si="258"/>
        <v>22</v>
      </c>
      <c r="W368" s="9">
        <f t="shared" si="250"/>
        <v>530000</v>
      </c>
      <c r="Z368" s="31">
        <f t="shared" si="259"/>
        <v>22</v>
      </c>
      <c r="AA368" s="9" t="e">
        <f t="shared" si="251"/>
        <v>#VALUE!</v>
      </c>
      <c r="AD368" s="31">
        <f t="shared" si="260"/>
        <v>22</v>
      </c>
      <c r="AE368" s="9" t="e">
        <f t="shared" si="252"/>
        <v>#VALUE!</v>
      </c>
      <c r="AH368" s="31">
        <f t="shared" si="261"/>
        <v>22</v>
      </c>
      <c r="AI368" s="9" t="e">
        <f t="shared" si="253"/>
        <v>#VALUE!</v>
      </c>
      <c r="AL368" s="31">
        <f t="shared" si="262"/>
        <v>22</v>
      </c>
      <c r="AM368" s="9" t="e">
        <f t="shared" si="254"/>
        <v>#VALUE!</v>
      </c>
      <c r="AP368" s="31">
        <f t="shared" si="263"/>
        <v>22</v>
      </c>
      <c r="AQ368" s="9" t="e">
        <f t="shared" si="255"/>
        <v>#VALUE!</v>
      </c>
      <c r="AT368" s="31">
        <f t="shared" si="264"/>
        <v>22</v>
      </c>
      <c r="AU368" s="9" t="e">
        <f t="shared" si="256"/>
        <v>#VALUE!</v>
      </c>
      <c r="AX368" s="31">
        <f t="shared" si="265"/>
        <v>22</v>
      </c>
      <c r="AY368" s="9" t="e">
        <f t="shared" si="257"/>
        <v>#VALUE!</v>
      </c>
    </row>
    <row r="369" spans="22:51" x14ac:dyDescent="0.25">
      <c r="V369" s="31">
        <f t="shared" si="258"/>
        <v>23</v>
      </c>
      <c r="W369" s="9">
        <f t="shared" si="250"/>
        <v>120000</v>
      </c>
      <c r="Z369" s="31">
        <f t="shared" si="259"/>
        <v>23</v>
      </c>
      <c r="AA369" s="9" t="e">
        <f t="shared" si="251"/>
        <v>#VALUE!</v>
      </c>
      <c r="AD369" s="31">
        <f t="shared" si="260"/>
        <v>23</v>
      </c>
      <c r="AE369" s="9" t="e">
        <f t="shared" si="252"/>
        <v>#VALUE!</v>
      </c>
      <c r="AH369" s="31">
        <f t="shared" si="261"/>
        <v>23</v>
      </c>
      <c r="AI369" s="9" t="e">
        <f t="shared" si="253"/>
        <v>#VALUE!</v>
      </c>
      <c r="AL369" s="31">
        <f t="shared" si="262"/>
        <v>23</v>
      </c>
      <c r="AM369" s="9" t="e">
        <f t="shared" si="254"/>
        <v>#VALUE!</v>
      </c>
      <c r="AP369" s="31">
        <f t="shared" si="263"/>
        <v>23</v>
      </c>
      <c r="AQ369" s="9" t="e">
        <f t="shared" si="255"/>
        <v>#VALUE!</v>
      </c>
      <c r="AT369" s="31">
        <f t="shared" si="264"/>
        <v>23</v>
      </c>
      <c r="AU369" s="9" t="e">
        <f t="shared" si="256"/>
        <v>#VALUE!</v>
      </c>
      <c r="AX369" s="31">
        <f t="shared" si="265"/>
        <v>23</v>
      </c>
      <c r="AY369" s="9" t="e">
        <f t="shared" si="257"/>
        <v>#VALUE!</v>
      </c>
    </row>
    <row r="370" spans="22:51" x14ac:dyDescent="0.25">
      <c r="V370" s="31">
        <f t="shared" si="258"/>
        <v>24</v>
      </c>
      <c r="W370" s="9">
        <f t="shared" si="250"/>
        <v>110000</v>
      </c>
      <c r="Z370" s="31">
        <f t="shared" si="259"/>
        <v>24</v>
      </c>
      <c r="AA370" s="9" t="e">
        <f t="shared" si="251"/>
        <v>#VALUE!</v>
      </c>
      <c r="AD370" s="31">
        <f t="shared" si="260"/>
        <v>24</v>
      </c>
      <c r="AE370" s="9" t="e">
        <f t="shared" si="252"/>
        <v>#VALUE!</v>
      </c>
      <c r="AH370" s="31">
        <f t="shared" si="261"/>
        <v>24</v>
      </c>
      <c r="AI370" s="9" t="e">
        <f t="shared" si="253"/>
        <v>#VALUE!</v>
      </c>
      <c r="AL370" s="31">
        <f t="shared" si="262"/>
        <v>24</v>
      </c>
      <c r="AM370" s="9" t="e">
        <f t="shared" si="254"/>
        <v>#VALUE!</v>
      </c>
      <c r="AP370" s="31">
        <f t="shared" si="263"/>
        <v>24</v>
      </c>
      <c r="AQ370" s="9" t="e">
        <f t="shared" si="255"/>
        <v>#VALUE!</v>
      </c>
      <c r="AT370" s="31">
        <f t="shared" si="264"/>
        <v>24</v>
      </c>
      <c r="AU370" s="9" t="e">
        <f t="shared" si="256"/>
        <v>#VALUE!</v>
      </c>
      <c r="AX370" s="31">
        <f t="shared" si="265"/>
        <v>24</v>
      </c>
      <c r="AY370" s="9" t="e">
        <f t="shared" si="257"/>
        <v>#VALUE!</v>
      </c>
    </row>
    <row r="371" spans="22:51" x14ac:dyDescent="0.25">
      <c r="V371" s="31">
        <f t="shared" si="258"/>
        <v>25</v>
      </c>
      <c r="W371" s="9">
        <f t="shared" si="250"/>
        <v>43000</v>
      </c>
      <c r="Z371" s="31">
        <f t="shared" si="259"/>
        <v>25</v>
      </c>
      <c r="AA371" s="9" t="e">
        <f t="shared" si="251"/>
        <v>#VALUE!</v>
      </c>
      <c r="AD371" s="31">
        <f t="shared" si="260"/>
        <v>25</v>
      </c>
      <c r="AE371" s="9" t="e">
        <f t="shared" si="252"/>
        <v>#VALUE!</v>
      </c>
      <c r="AH371" s="31">
        <f t="shared" si="261"/>
        <v>25</v>
      </c>
      <c r="AI371" s="9" t="e">
        <f t="shared" si="253"/>
        <v>#VALUE!</v>
      </c>
      <c r="AL371" s="31">
        <f t="shared" si="262"/>
        <v>25</v>
      </c>
      <c r="AM371" s="9" t="e">
        <f t="shared" si="254"/>
        <v>#VALUE!</v>
      </c>
      <c r="AP371" s="31">
        <f t="shared" si="263"/>
        <v>25</v>
      </c>
      <c r="AQ371" s="9" t="e">
        <f t="shared" si="255"/>
        <v>#VALUE!</v>
      </c>
      <c r="AT371" s="31">
        <f t="shared" si="264"/>
        <v>25</v>
      </c>
      <c r="AU371" s="9" t="e">
        <f t="shared" si="256"/>
        <v>#VALUE!</v>
      </c>
      <c r="AX371" s="31">
        <f t="shared" si="265"/>
        <v>25</v>
      </c>
      <c r="AY371" s="9" t="e">
        <f t="shared" si="257"/>
        <v>#VALUE!</v>
      </c>
    </row>
    <row r="372" spans="22:51" x14ac:dyDescent="0.25">
      <c r="V372" s="31">
        <f t="shared" si="258"/>
        <v>26</v>
      </c>
      <c r="W372" s="9">
        <f t="shared" si="250"/>
        <v>140000</v>
      </c>
      <c r="Z372" s="31">
        <f t="shared" si="259"/>
        <v>26</v>
      </c>
      <c r="AA372" s="9" t="e">
        <f t="shared" si="251"/>
        <v>#VALUE!</v>
      </c>
      <c r="AD372" s="31">
        <f t="shared" si="260"/>
        <v>26</v>
      </c>
      <c r="AE372" s="9" t="e">
        <f t="shared" si="252"/>
        <v>#VALUE!</v>
      </c>
      <c r="AH372" s="31">
        <f t="shared" si="261"/>
        <v>26</v>
      </c>
      <c r="AI372" s="9" t="e">
        <f t="shared" si="253"/>
        <v>#VALUE!</v>
      </c>
      <c r="AL372" s="31">
        <f t="shared" si="262"/>
        <v>26</v>
      </c>
      <c r="AM372" s="9" t="e">
        <f t="shared" si="254"/>
        <v>#VALUE!</v>
      </c>
      <c r="AP372" s="31">
        <f t="shared" si="263"/>
        <v>26</v>
      </c>
      <c r="AQ372" s="9" t="e">
        <f t="shared" si="255"/>
        <v>#VALUE!</v>
      </c>
      <c r="AT372" s="31">
        <f t="shared" si="264"/>
        <v>26</v>
      </c>
      <c r="AU372" s="9" t="e">
        <f t="shared" si="256"/>
        <v>#VALUE!</v>
      </c>
      <c r="AX372" s="31">
        <f t="shared" si="265"/>
        <v>26</v>
      </c>
      <c r="AY372" s="9" t="e">
        <f t="shared" si="257"/>
        <v>#VALUE!</v>
      </c>
    </row>
    <row r="373" spans="22:51" x14ac:dyDescent="0.25">
      <c r="V373" s="31">
        <f t="shared" si="258"/>
        <v>27</v>
      </c>
      <c r="W373" s="9">
        <f t="shared" si="250"/>
        <v>200</v>
      </c>
      <c r="Z373" s="31">
        <f t="shared" si="259"/>
        <v>27</v>
      </c>
      <c r="AA373" s="9" t="e">
        <f t="shared" si="251"/>
        <v>#VALUE!</v>
      </c>
      <c r="AD373" s="31">
        <f t="shared" si="260"/>
        <v>27</v>
      </c>
      <c r="AE373" s="9" t="e">
        <f t="shared" si="252"/>
        <v>#VALUE!</v>
      </c>
      <c r="AH373" s="31">
        <f t="shared" si="261"/>
        <v>27</v>
      </c>
      <c r="AI373" s="9" t="e">
        <f t="shared" si="253"/>
        <v>#VALUE!</v>
      </c>
      <c r="AL373" s="31">
        <f t="shared" si="262"/>
        <v>27</v>
      </c>
      <c r="AM373" s="9" t="e">
        <f t="shared" si="254"/>
        <v>#VALUE!</v>
      </c>
      <c r="AP373" s="31">
        <f t="shared" si="263"/>
        <v>27</v>
      </c>
      <c r="AQ373" s="9" t="e">
        <f t="shared" si="255"/>
        <v>#VALUE!</v>
      </c>
      <c r="AT373" s="31">
        <f t="shared" si="264"/>
        <v>27</v>
      </c>
      <c r="AU373" s="9" t="e">
        <f t="shared" si="256"/>
        <v>#VALUE!</v>
      </c>
      <c r="AX373" s="31">
        <f t="shared" si="265"/>
        <v>27</v>
      </c>
      <c r="AY373" s="9" t="e">
        <f t="shared" si="257"/>
        <v>#VALUE!</v>
      </c>
    </row>
    <row r="374" spans="22:51" x14ac:dyDescent="0.25">
      <c r="V374" s="31">
        <f t="shared" si="258"/>
        <v>28</v>
      </c>
      <c r="W374" s="9">
        <f t="shared" si="250"/>
        <v>87000</v>
      </c>
      <c r="Z374" s="31">
        <f t="shared" si="259"/>
        <v>28</v>
      </c>
      <c r="AA374" s="9" t="e">
        <f t="shared" si="251"/>
        <v>#VALUE!</v>
      </c>
      <c r="AD374" s="31">
        <f t="shared" si="260"/>
        <v>28</v>
      </c>
      <c r="AE374" s="9" t="e">
        <f t="shared" si="252"/>
        <v>#VALUE!</v>
      </c>
      <c r="AH374" s="31">
        <f t="shared" si="261"/>
        <v>28</v>
      </c>
      <c r="AI374" s="9" t="e">
        <f t="shared" si="253"/>
        <v>#VALUE!</v>
      </c>
      <c r="AL374" s="31">
        <f t="shared" si="262"/>
        <v>28</v>
      </c>
      <c r="AM374" s="9" t="e">
        <f t="shared" si="254"/>
        <v>#VALUE!</v>
      </c>
      <c r="AP374" s="31">
        <f t="shared" si="263"/>
        <v>28</v>
      </c>
      <c r="AQ374" s="9" t="e">
        <f t="shared" si="255"/>
        <v>#VALUE!</v>
      </c>
      <c r="AT374" s="31">
        <f t="shared" si="264"/>
        <v>28</v>
      </c>
      <c r="AU374" s="9" t="e">
        <f t="shared" si="256"/>
        <v>#VALUE!</v>
      </c>
      <c r="AX374" s="31">
        <f t="shared" si="265"/>
        <v>28</v>
      </c>
      <c r="AY374" s="9" t="e">
        <f t="shared" si="257"/>
        <v>#VALUE!</v>
      </c>
    </row>
    <row r="375" spans="22:51" x14ac:dyDescent="0.25">
      <c r="V375" s="31">
        <f t="shared" si="258"/>
        <v>29</v>
      </c>
      <c r="W375" s="9">
        <f t="shared" si="250"/>
        <v>9500</v>
      </c>
      <c r="Z375" s="31">
        <f t="shared" si="259"/>
        <v>29</v>
      </c>
      <c r="AA375" s="9" t="e">
        <f t="shared" si="251"/>
        <v>#VALUE!</v>
      </c>
      <c r="AD375" s="31">
        <f t="shared" si="260"/>
        <v>29</v>
      </c>
      <c r="AE375" s="9" t="e">
        <f t="shared" si="252"/>
        <v>#VALUE!</v>
      </c>
      <c r="AH375" s="31">
        <f t="shared" si="261"/>
        <v>29</v>
      </c>
      <c r="AI375" s="9" t="e">
        <f t="shared" si="253"/>
        <v>#VALUE!</v>
      </c>
      <c r="AL375" s="31">
        <f t="shared" si="262"/>
        <v>29</v>
      </c>
      <c r="AM375" s="9" t="e">
        <f t="shared" si="254"/>
        <v>#VALUE!</v>
      </c>
      <c r="AP375" s="31">
        <f t="shared" si="263"/>
        <v>29</v>
      </c>
      <c r="AQ375" s="9" t="e">
        <f t="shared" si="255"/>
        <v>#VALUE!</v>
      </c>
      <c r="AT375" s="31">
        <f t="shared" si="264"/>
        <v>29</v>
      </c>
      <c r="AU375" s="9" t="e">
        <f t="shared" si="256"/>
        <v>#VALUE!</v>
      </c>
      <c r="AX375" s="31">
        <f t="shared" si="265"/>
        <v>29</v>
      </c>
      <c r="AY375" s="9" t="e">
        <f t="shared" si="257"/>
        <v>#VALUE!</v>
      </c>
    </row>
    <row r="376" spans="22:51" x14ac:dyDescent="0.25">
      <c r="V376" s="31">
        <f t="shared" si="258"/>
        <v>30</v>
      </c>
      <c r="W376" s="9">
        <f t="shared" si="250"/>
        <v>480000</v>
      </c>
      <c r="Z376" s="31">
        <f t="shared" si="259"/>
        <v>30</v>
      </c>
      <c r="AA376" s="9" t="e">
        <f t="shared" si="251"/>
        <v>#VALUE!</v>
      </c>
      <c r="AD376" s="31">
        <f t="shared" si="260"/>
        <v>30</v>
      </c>
      <c r="AE376" s="9" t="e">
        <f t="shared" si="252"/>
        <v>#VALUE!</v>
      </c>
      <c r="AH376" s="31">
        <f t="shared" si="261"/>
        <v>30</v>
      </c>
      <c r="AI376" s="9" t="e">
        <f t="shared" si="253"/>
        <v>#VALUE!</v>
      </c>
      <c r="AL376" s="31">
        <f t="shared" si="262"/>
        <v>30</v>
      </c>
      <c r="AM376" s="9" t="e">
        <f t="shared" si="254"/>
        <v>#VALUE!</v>
      </c>
      <c r="AP376" s="31">
        <f t="shared" si="263"/>
        <v>30</v>
      </c>
      <c r="AQ376" s="9" t="e">
        <f t="shared" si="255"/>
        <v>#VALUE!</v>
      </c>
      <c r="AT376" s="31">
        <f t="shared" si="264"/>
        <v>30</v>
      </c>
      <c r="AU376" s="9" t="e">
        <f t="shared" si="256"/>
        <v>#VALUE!</v>
      </c>
      <c r="AX376" s="31">
        <f t="shared" si="265"/>
        <v>30</v>
      </c>
      <c r="AY376" s="9" t="e">
        <f t="shared" si="257"/>
        <v>#VALUE!</v>
      </c>
    </row>
    <row r="377" spans="22:51" x14ac:dyDescent="0.25">
      <c r="V377" s="31">
        <f t="shared" si="258"/>
        <v>31</v>
      </c>
      <c r="W377" s="9">
        <f t="shared" si="250"/>
        <v>21000</v>
      </c>
      <c r="Z377" s="31">
        <f t="shared" si="259"/>
        <v>31</v>
      </c>
      <c r="AA377" s="9" t="e">
        <f t="shared" si="251"/>
        <v>#VALUE!</v>
      </c>
      <c r="AD377" s="31">
        <f t="shared" si="260"/>
        <v>31</v>
      </c>
      <c r="AE377" s="9" t="e">
        <f t="shared" si="252"/>
        <v>#VALUE!</v>
      </c>
      <c r="AH377" s="31">
        <f t="shared" si="261"/>
        <v>31</v>
      </c>
      <c r="AI377" s="9" t="e">
        <f t="shared" si="253"/>
        <v>#VALUE!</v>
      </c>
      <c r="AL377" s="31">
        <f t="shared" si="262"/>
        <v>31</v>
      </c>
      <c r="AM377" s="9" t="e">
        <f t="shared" si="254"/>
        <v>#VALUE!</v>
      </c>
      <c r="AP377" s="31">
        <f t="shared" si="263"/>
        <v>31</v>
      </c>
      <c r="AQ377" s="9" t="e">
        <f t="shared" si="255"/>
        <v>#VALUE!</v>
      </c>
      <c r="AT377" s="31">
        <f t="shared" si="264"/>
        <v>31</v>
      </c>
      <c r="AU377" s="9" t="e">
        <f t="shared" si="256"/>
        <v>#VALUE!</v>
      </c>
      <c r="AX377" s="31">
        <f t="shared" si="265"/>
        <v>31</v>
      </c>
      <c r="AY377" s="9" t="e">
        <f t="shared" si="257"/>
        <v>#VALUE!</v>
      </c>
    </row>
    <row r="378" spans="22:51" x14ac:dyDescent="0.25">
      <c r="V378" s="31">
        <f t="shared" si="258"/>
        <v>32</v>
      </c>
      <c r="W378" s="9">
        <f t="shared" si="250"/>
        <v>520000</v>
      </c>
      <c r="Z378" s="31">
        <f t="shared" si="259"/>
        <v>32</v>
      </c>
      <c r="AA378" s="9" t="e">
        <f t="shared" si="251"/>
        <v>#VALUE!</v>
      </c>
      <c r="AD378" s="31">
        <f t="shared" si="260"/>
        <v>32</v>
      </c>
      <c r="AE378" s="9" t="e">
        <f t="shared" si="252"/>
        <v>#VALUE!</v>
      </c>
      <c r="AH378" s="31">
        <f t="shared" si="261"/>
        <v>32</v>
      </c>
      <c r="AI378" s="9" t="e">
        <f t="shared" si="253"/>
        <v>#VALUE!</v>
      </c>
      <c r="AL378" s="31">
        <f t="shared" si="262"/>
        <v>32</v>
      </c>
      <c r="AM378" s="9" t="e">
        <f t="shared" si="254"/>
        <v>#VALUE!</v>
      </c>
      <c r="AP378" s="31">
        <f t="shared" si="263"/>
        <v>32</v>
      </c>
      <c r="AQ378" s="9" t="e">
        <f t="shared" si="255"/>
        <v>#VALUE!</v>
      </c>
      <c r="AT378" s="31">
        <f t="shared" si="264"/>
        <v>32</v>
      </c>
      <c r="AU378" s="9" t="e">
        <f t="shared" si="256"/>
        <v>#VALUE!</v>
      </c>
      <c r="AX378" s="31">
        <f t="shared" si="265"/>
        <v>32</v>
      </c>
      <c r="AY378" s="9" t="e">
        <f t="shared" si="257"/>
        <v>#VALUE!</v>
      </c>
    </row>
    <row r="379" spans="22:51" x14ac:dyDescent="0.25">
      <c r="V379" s="31">
        <f t="shared" si="258"/>
        <v>33</v>
      </c>
      <c r="W379" s="9">
        <f t="shared" si="250"/>
        <v>9400</v>
      </c>
      <c r="Z379" s="31">
        <f t="shared" si="259"/>
        <v>33</v>
      </c>
      <c r="AA379" s="9" t="e">
        <f t="shared" si="251"/>
        <v>#VALUE!</v>
      </c>
      <c r="AD379" s="31">
        <f t="shared" si="260"/>
        <v>33</v>
      </c>
      <c r="AE379" s="9" t="e">
        <f t="shared" si="252"/>
        <v>#VALUE!</v>
      </c>
      <c r="AH379" s="31">
        <f t="shared" si="261"/>
        <v>33</v>
      </c>
      <c r="AI379" s="9" t="e">
        <f t="shared" si="253"/>
        <v>#VALUE!</v>
      </c>
      <c r="AL379" s="31">
        <f t="shared" si="262"/>
        <v>33</v>
      </c>
      <c r="AM379" s="9" t="e">
        <f t="shared" si="254"/>
        <v>#VALUE!</v>
      </c>
      <c r="AP379" s="31">
        <f t="shared" si="263"/>
        <v>33</v>
      </c>
      <c r="AQ379" s="9" t="e">
        <f t="shared" si="255"/>
        <v>#VALUE!</v>
      </c>
      <c r="AT379" s="31">
        <f t="shared" si="264"/>
        <v>33</v>
      </c>
      <c r="AU379" s="9" t="e">
        <f t="shared" si="256"/>
        <v>#VALUE!</v>
      </c>
      <c r="AX379" s="31">
        <f t="shared" si="265"/>
        <v>33</v>
      </c>
      <c r="AY379" s="9" t="e">
        <f t="shared" si="257"/>
        <v>#VALUE!</v>
      </c>
    </row>
    <row r="380" spans="22:51" x14ac:dyDescent="0.25">
      <c r="V380" s="31">
        <f t="shared" si="258"/>
        <v>34</v>
      </c>
      <c r="W380" s="9">
        <f t="shared" si="250"/>
        <v>77000</v>
      </c>
      <c r="Z380" s="31">
        <f t="shared" si="259"/>
        <v>34</v>
      </c>
      <c r="AA380" s="9" t="e">
        <f t="shared" si="251"/>
        <v>#VALUE!</v>
      </c>
      <c r="AD380" s="31">
        <f t="shared" si="260"/>
        <v>34</v>
      </c>
      <c r="AE380" s="9" t="e">
        <f t="shared" si="252"/>
        <v>#VALUE!</v>
      </c>
      <c r="AH380" s="31">
        <f t="shared" si="261"/>
        <v>34</v>
      </c>
      <c r="AI380" s="9" t="e">
        <f t="shared" si="253"/>
        <v>#VALUE!</v>
      </c>
      <c r="AL380" s="31">
        <f t="shared" si="262"/>
        <v>34</v>
      </c>
      <c r="AM380" s="9" t="e">
        <f t="shared" si="254"/>
        <v>#VALUE!</v>
      </c>
      <c r="AP380" s="31">
        <f t="shared" si="263"/>
        <v>34</v>
      </c>
      <c r="AQ380" s="9" t="e">
        <f t="shared" si="255"/>
        <v>#VALUE!</v>
      </c>
      <c r="AT380" s="31">
        <f t="shared" si="264"/>
        <v>34</v>
      </c>
      <c r="AU380" s="9" t="e">
        <f t="shared" si="256"/>
        <v>#VALUE!</v>
      </c>
      <c r="AX380" s="31">
        <f t="shared" si="265"/>
        <v>34</v>
      </c>
      <c r="AY380" s="9" t="e">
        <f t="shared" si="257"/>
        <v>#VALUE!</v>
      </c>
    </row>
    <row r="381" spans="22:51" x14ac:dyDescent="0.25">
      <c r="V381" s="31">
        <f t="shared" si="258"/>
        <v>35</v>
      </c>
      <c r="W381" s="9">
        <f t="shared" si="250"/>
        <v>36000</v>
      </c>
      <c r="Z381" s="31">
        <f t="shared" si="259"/>
        <v>35</v>
      </c>
      <c r="AA381" s="9" t="e">
        <f t="shared" si="251"/>
        <v>#VALUE!</v>
      </c>
      <c r="AD381" s="31">
        <f t="shared" si="260"/>
        <v>35</v>
      </c>
      <c r="AE381" s="9" t="e">
        <f t="shared" si="252"/>
        <v>#VALUE!</v>
      </c>
      <c r="AH381" s="31">
        <f t="shared" si="261"/>
        <v>35</v>
      </c>
      <c r="AI381" s="9" t="e">
        <f t="shared" si="253"/>
        <v>#VALUE!</v>
      </c>
      <c r="AL381" s="31">
        <f t="shared" si="262"/>
        <v>35</v>
      </c>
      <c r="AM381" s="9" t="e">
        <f t="shared" si="254"/>
        <v>#VALUE!</v>
      </c>
      <c r="AP381" s="31">
        <f t="shared" si="263"/>
        <v>35</v>
      </c>
      <c r="AQ381" s="9" t="e">
        <f t="shared" si="255"/>
        <v>#VALUE!</v>
      </c>
      <c r="AT381" s="31">
        <f t="shared" si="264"/>
        <v>35</v>
      </c>
      <c r="AU381" s="9" t="e">
        <f t="shared" si="256"/>
        <v>#VALUE!</v>
      </c>
      <c r="AX381" s="31">
        <f t="shared" si="265"/>
        <v>35</v>
      </c>
      <c r="AY381" s="9" t="e">
        <f t="shared" si="257"/>
        <v>#VALUE!</v>
      </c>
    </row>
    <row r="382" spans="22:51" x14ac:dyDescent="0.25">
      <c r="V382" s="31">
        <f t="shared" si="258"/>
        <v>36</v>
      </c>
      <c r="W382" s="9">
        <f t="shared" si="250"/>
        <v>28000</v>
      </c>
      <c r="Z382" s="31">
        <f t="shared" si="259"/>
        <v>36</v>
      </c>
      <c r="AA382" s="9" t="e">
        <f t="shared" si="251"/>
        <v>#VALUE!</v>
      </c>
      <c r="AD382" s="31">
        <f t="shared" si="260"/>
        <v>36</v>
      </c>
      <c r="AE382" s="9" t="e">
        <f t="shared" si="252"/>
        <v>#VALUE!</v>
      </c>
      <c r="AH382" s="31">
        <f t="shared" si="261"/>
        <v>36</v>
      </c>
      <c r="AI382" s="9" t="e">
        <f t="shared" si="253"/>
        <v>#VALUE!</v>
      </c>
      <c r="AL382" s="31">
        <f t="shared" si="262"/>
        <v>36</v>
      </c>
      <c r="AM382" s="9" t="e">
        <f t="shared" si="254"/>
        <v>#VALUE!</v>
      </c>
      <c r="AP382" s="31">
        <f t="shared" si="263"/>
        <v>36</v>
      </c>
      <c r="AQ382" s="9" t="e">
        <f t="shared" si="255"/>
        <v>#VALUE!</v>
      </c>
      <c r="AT382" s="31">
        <f t="shared" si="264"/>
        <v>36</v>
      </c>
      <c r="AU382" s="9" t="e">
        <f t="shared" si="256"/>
        <v>#VALUE!</v>
      </c>
      <c r="AX382" s="31">
        <f t="shared" si="265"/>
        <v>36</v>
      </c>
      <c r="AY382" s="9" t="e">
        <f t="shared" si="257"/>
        <v>#VALUE!</v>
      </c>
    </row>
    <row r="383" spans="22:51" x14ac:dyDescent="0.25">
      <c r="V383" s="31">
        <f t="shared" si="258"/>
        <v>37</v>
      </c>
      <c r="W383" s="9">
        <f t="shared" si="250"/>
        <v>41000</v>
      </c>
      <c r="Z383" s="31">
        <f t="shared" si="259"/>
        <v>37</v>
      </c>
      <c r="AA383" s="9" t="e">
        <f t="shared" si="251"/>
        <v>#VALUE!</v>
      </c>
      <c r="AD383" s="31">
        <f t="shared" si="260"/>
        <v>37</v>
      </c>
      <c r="AE383" s="9" t="e">
        <f t="shared" si="252"/>
        <v>#VALUE!</v>
      </c>
      <c r="AH383" s="31">
        <f t="shared" si="261"/>
        <v>37</v>
      </c>
      <c r="AI383" s="9" t="e">
        <f t="shared" si="253"/>
        <v>#VALUE!</v>
      </c>
      <c r="AL383" s="31">
        <f t="shared" si="262"/>
        <v>37</v>
      </c>
      <c r="AM383" s="9" t="e">
        <f t="shared" si="254"/>
        <v>#VALUE!</v>
      </c>
      <c r="AP383" s="31">
        <f t="shared" si="263"/>
        <v>37</v>
      </c>
      <c r="AQ383" s="9" t="e">
        <f t="shared" si="255"/>
        <v>#VALUE!</v>
      </c>
      <c r="AT383" s="31">
        <f t="shared" si="264"/>
        <v>37</v>
      </c>
      <c r="AU383" s="9" t="e">
        <f t="shared" si="256"/>
        <v>#VALUE!</v>
      </c>
      <c r="AX383" s="31">
        <f t="shared" si="265"/>
        <v>37</v>
      </c>
      <c r="AY383" s="9" t="e">
        <f t="shared" si="257"/>
        <v>#VALUE!</v>
      </c>
    </row>
    <row r="384" spans="22:51" x14ac:dyDescent="0.25">
      <c r="V384" s="31">
        <f t="shared" si="258"/>
        <v>38</v>
      </c>
      <c r="W384" s="9">
        <f t="shared" si="250"/>
        <v>16000</v>
      </c>
      <c r="Z384" s="31">
        <f t="shared" si="259"/>
        <v>38</v>
      </c>
      <c r="AA384" s="9" t="e">
        <f t="shared" si="251"/>
        <v>#VALUE!</v>
      </c>
      <c r="AD384" s="31">
        <f t="shared" si="260"/>
        <v>38</v>
      </c>
      <c r="AE384" s="9" t="e">
        <f t="shared" si="252"/>
        <v>#VALUE!</v>
      </c>
      <c r="AH384" s="31">
        <f t="shared" si="261"/>
        <v>38</v>
      </c>
      <c r="AI384" s="9" t="e">
        <f t="shared" si="253"/>
        <v>#VALUE!</v>
      </c>
      <c r="AL384" s="31">
        <f t="shared" si="262"/>
        <v>38</v>
      </c>
      <c r="AM384" s="9" t="e">
        <f t="shared" si="254"/>
        <v>#VALUE!</v>
      </c>
      <c r="AP384" s="31">
        <f t="shared" si="263"/>
        <v>38</v>
      </c>
      <c r="AQ384" s="9" t="e">
        <f t="shared" si="255"/>
        <v>#VALUE!</v>
      </c>
      <c r="AT384" s="31">
        <f t="shared" si="264"/>
        <v>38</v>
      </c>
      <c r="AU384" s="9" t="e">
        <f t="shared" si="256"/>
        <v>#VALUE!</v>
      </c>
      <c r="AX384" s="31">
        <f t="shared" si="265"/>
        <v>38</v>
      </c>
      <c r="AY384" s="9" t="e">
        <f t="shared" si="257"/>
        <v>#VALUE!</v>
      </c>
    </row>
    <row r="385" spans="22:51" x14ac:dyDescent="0.25">
      <c r="V385" s="31">
        <f t="shared" si="258"/>
        <v>39</v>
      </c>
      <c r="W385" s="9">
        <f t="shared" si="250"/>
        <v>190000</v>
      </c>
      <c r="Z385" s="31">
        <f t="shared" si="259"/>
        <v>39</v>
      </c>
      <c r="AA385" s="9" t="e">
        <f t="shared" si="251"/>
        <v>#VALUE!</v>
      </c>
      <c r="AD385" s="31">
        <f t="shared" si="260"/>
        <v>39</v>
      </c>
      <c r="AE385" s="9" t="e">
        <f t="shared" si="252"/>
        <v>#VALUE!</v>
      </c>
      <c r="AH385" s="31">
        <f t="shared" si="261"/>
        <v>39</v>
      </c>
      <c r="AI385" s="9" t="e">
        <f t="shared" si="253"/>
        <v>#VALUE!</v>
      </c>
      <c r="AL385" s="31">
        <f t="shared" si="262"/>
        <v>39</v>
      </c>
      <c r="AM385" s="9" t="e">
        <f t="shared" si="254"/>
        <v>#VALUE!</v>
      </c>
      <c r="AP385" s="31">
        <f t="shared" si="263"/>
        <v>39</v>
      </c>
      <c r="AQ385" s="9" t="e">
        <f t="shared" si="255"/>
        <v>#VALUE!</v>
      </c>
      <c r="AT385" s="31">
        <f t="shared" si="264"/>
        <v>39</v>
      </c>
      <c r="AU385" s="9" t="e">
        <f t="shared" si="256"/>
        <v>#VALUE!</v>
      </c>
      <c r="AX385" s="31">
        <f t="shared" si="265"/>
        <v>39</v>
      </c>
      <c r="AY385" s="9" t="e">
        <f t="shared" si="257"/>
        <v>#VALUE!</v>
      </c>
    </row>
    <row r="386" spans="22:51" x14ac:dyDescent="0.25">
      <c r="V386" s="31">
        <f t="shared" si="258"/>
        <v>40</v>
      </c>
      <c r="W386" s="9">
        <f t="shared" si="250"/>
        <v>670000</v>
      </c>
      <c r="Z386" s="31">
        <f t="shared" si="259"/>
        <v>40</v>
      </c>
      <c r="AA386" s="9" t="e">
        <f t="shared" si="251"/>
        <v>#VALUE!</v>
      </c>
      <c r="AD386" s="31">
        <f t="shared" si="260"/>
        <v>40</v>
      </c>
      <c r="AE386" s="9" t="e">
        <f t="shared" si="252"/>
        <v>#VALUE!</v>
      </c>
      <c r="AH386" s="31">
        <f t="shared" si="261"/>
        <v>40</v>
      </c>
      <c r="AI386" s="9" t="e">
        <f t="shared" si="253"/>
        <v>#VALUE!</v>
      </c>
      <c r="AL386" s="31">
        <f t="shared" si="262"/>
        <v>40</v>
      </c>
      <c r="AM386" s="9" t="e">
        <f t="shared" si="254"/>
        <v>#VALUE!</v>
      </c>
      <c r="AP386" s="31">
        <f t="shared" si="263"/>
        <v>40</v>
      </c>
      <c r="AQ386" s="9" t="e">
        <f t="shared" si="255"/>
        <v>#VALUE!</v>
      </c>
      <c r="AT386" s="31">
        <f t="shared" si="264"/>
        <v>40</v>
      </c>
      <c r="AU386" s="9" t="e">
        <f t="shared" si="256"/>
        <v>#VALUE!</v>
      </c>
      <c r="AX386" s="31">
        <f t="shared" si="265"/>
        <v>40</v>
      </c>
      <c r="AY386" s="9" t="e">
        <f t="shared" si="257"/>
        <v>#VALUE!</v>
      </c>
    </row>
    <row r="387" spans="22:51" x14ac:dyDescent="0.25">
      <c r="V387" s="31">
        <f t="shared" si="258"/>
        <v>41</v>
      </c>
      <c r="W387" s="9">
        <f t="shared" si="250"/>
        <v>1000</v>
      </c>
      <c r="Z387" s="31">
        <f t="shared" si="259"/>
        <v>41</v>
      </c>
      <c r="AA387" s="9" t="e">
        <f t="shared" si="251"/>
        <v>#VALUE!</v>
      </c>
      <c r="AD387" s="31">
        <f t="shared" si="260"/>
        <v>41</v>
      </c>
      <c r="AE387" s="9" t="e">
        <f t="shared" si="252"/>
        <v>#VALUE!</v>
      </c>
      <c r="AH387" s="31">
        <f t="shared" si="261"/>
        <v>41</v>
      </c>
      <c r="AI387" s="9" t="e">
        <f t="shared" si="253"/>
        <v>#VALUE!</v>
      </c>
      <c r="AL387" s="31">
        <f t="shared" si="262"/>
        <v>41</v>
      </c>
      <c r="AM387" s="9" t="e">
        <f t="shared" si="254"/>
        <v>#VALUE!</v>
      </c>
      <c r="AP387" s="31">
        <f t="shared" si="263"/>
        <v>41</v>
      </c>
      <c r="AQ387" s="9" t="e">
        <f t="shared" si="255"/>
        <v>#VALUE!</v>
      </c>
      <c r="AT387" s="31">
        <f t="shared" si="264"/>
        <v>41</v>
      </c>
      <c r="AU387" s="9" t="e">
        <f t="shared" si="256"/>
        <v>#VALUE!</v>
      </c>
      <c r="AX387" s="31">
        <f t="shared" si="265"/>
        <v>41</v>
      </c>
      <c r="AY387" s="9" t="e">
        <f t="shared" si="257"/>
        <v>#VALUE!</v>
      </c>
    </row>
    <row r="388" spans="22:51" x14ac:dyDescent="0.25">
      <c r="V388" s="31">
        <f t="shared" si="258"/>
        <v>42</v>
      </c>
      <c r="W388" s="9">
        <f t="shared" si="250"/>
        <v>46000</v>
      </c>
      <c r="Z388" s="31">
        <f t="shared" si="259"/>
        <v>42</v>
      </c>
      <c r="AA388" s="9" t="e">
        <f t="shared" si="251"/>
        <v>#VALUE!</v>
      </c>
      <c r="AD388" s="31">
        <f t="shared" si="260"/>
        <v>42</v>
      </c>
      <c r="AE388" s="9" t="e">
        <f t="shared" si="252"/>
        <v>#VALUE!</v>
      </c>
      <c r="AH388" s="31">
        <f t="shared" si="261"/>
        <v>42</v>
      </c>
      <c r="AI388" s="9" t="e">
        <f t="shared" si="253"/>
        <v>#VALUE!</v>
      </c>
      <c r="AL388" s="31">
        <f t="shared" si="262"/>
        <v>42</v>
      </c>
      <c r="AM388" s="9" t="e">
        <f t="shared" si="254"/>
        <v>#VALUE!</v>
      </c>
      <c r="AP388" s="31">
        <f t="shared" si="263"/>
        <v>42</v>
      </c>
      <c r="AQ388" s="9" t="e">
        <f t="shared" si="255"/>
        <v>#VALUE!</v>
      </c>
      <c r="AT388" s="31">
        <f t="shared" si="264"/>
        <v>42</v>
      </c>
      <c r="AU388" s="9" t="e">
        <f t="shared" si="256"/>
        <v>#VALUE!</v>
      </c>
      <c r="AX388" s="31">
        <f t="shared" si="265"/>
        <v>42</v>
      </c>
      <c r="AY388" s="9" t="e">
        <f t="shared" si="257"/>
        <v>#VALUE!</v>
      </c>
    </row>
    <row r="389" spans="22:51" x14ac:dyDescent="0.25">
      <c r="V389" s="31">
        <f t="shared" si="258"/>
        <v>43</v>
      </c>
      <c r="W389" s="9">
        <f t="shared" si="250"/>
        <v>22000</v>
      </c>
      <c r="Z389" s="31">
        <f t="shared" si="259"/>
        <v>43</v>
      </c>
      <c r="AA389" s="9" t="e">
        <f t="shared" si="251"/>
        <v>#VALUE!</v>
      </c>
      <c r="AD389" s="31">
        <f t="shared" si="260"/>
        <v>43</v>
      </c>
      <c r="AE389" s="9" t="e">
        <f t="shared" si="252"/>
        <v>#VALUE!</v>
      </c>
      <c r="AH389" s="31">
        <f t="shared" si="261"/>
        <v>43</v>
      </c>
      <c r="AI389" s="9" t="e">
        <f t="shared" si="253"/>
        <v>#VALUE!</v>
      </c>
      <c r="AL389" s="31">
        <f t="shared" si="262"/>
        <v>43</v>
      </c>
      <c r="AM389" s="9" t="e">
        <f t="shared" si="254"/>
        <v>#VALUE!</v>
      </c>
      <c r="AP389" s="31">
        <f t="shared" si="263"/>
        <v>43</v>
      </c>
      <c r="AQ389" s="9" t="e">
        <f t="shared" si="255"/>
        <v>#VALUE!</v>
      </c>
      <c r="AT389" s="31">
        <f t="shared" si="264"/>
        <v>43</v>
      </c>
      <c r="AU389" s="9" t="e">
        <f t="shared" si="256"/>
        <v>#VALUE!</v>
      </c>
      <c r="AX389" s="31">
        <f t="shared" si="265"/>
        <v>43</v>
      </c>
      <c r="AY389" s="9" t="e">
        <f t="shared" si="257"/>
        <v>#VALUE!</v>
      </c>
    </row>
    <row r="390" spans="22:51" x14ac:dyDescent="0.25">
      <c r="V390" s="31">
        <f t="shared" si="258"/>
        <v>44</v>
      </c>
      <c r="W390" s="9">
        <f t="shared" si="250"/>
        <v>4000</v>
      </c>
      <c r="Z390" s="31">
        <f t="shared" si="259"/>
        <v>44</v>
      </c>
      <c r="AA390" s="9" t="e">
        <f t="shared" si="251"/>
        <v>#VALUE!</v>
      </c>
      <c r="AD390" s="31">
        <f t="shared" si="260"/>
        <v>44</v>
      </c>
      <c r="AE390" s="9" t="e">
        <f t="shared" si="252"/>
        <v>#VALUE!</v>
      </c>
      <c r="AH390" s="31">
        <f t="shared" si="261"/>
        <v>44</v>
      </c>
      <c r="AI390" s="9" t="e">
        <f t="shared" si="253"/>
        <v>#VALUE!</v>
      </c>
      <c r="AL390" s="31">
        <f t="shared" si="262"/>
        <v>44</v>
      </c>
      <c r="AM390" s="9" t="e">
        <f t="shared" si="254"/>
        <v>#VALUE!</v>
      </c>
      <c r="AP390" s="31">
        <f t="shared" si="263"/>
        <v>44</v>
      </c>
      <c r="AQ390" s="9" t="e">
        <f t="shared" si="255"/>
        <v>#VALUE!</v>
      </c>
      <c r="AT390" s="31">
        <f t="shared" si="264"/>
        <v>44</v>
      </c>
      <c r="AU390" s="9" t="e">
        <f t="shared" si="256"/>
        <v>#VALUE!</v>
      </c>
      <c r="AX390" s="31">
        <f t="shared" si="265"/>
        <v>44</v>
      </c>
      <c r="AY390" s="9" t="e">
        <f t="shared" si="257"/>
        <v>#VALUE!</v>
      </c>
    </row>
    <row r="391" spans="22:51" x14ac:dyDescent="0.25">
      <c r="V391" s="31">
        <f t="shared" si="258"/>
        <v>45</v>
      </c>
      <c r="W391" s="9">
        <f t="shared" si="250"/>
        <v>310000</v>
      </c>
      <c r="Z391" s="31">
        <f t="shared" si="259"/>
        <v>45</v>
      </c>
      <c r="AA391" s="9" t="e">
        <f t="shared" si="251"/>
        <v>#VALUE!</v>
      </c>
      <c r="AD391" s="31">
        <f t="shared" si="260"/>
        <v>45</v>
      </c>
      <c r="AE391" s="9" t="e">
        <f t="shared" si="252"/>
        <v>#VALUE!</v>
      </c>
      <c r="AH391" s="31">
        <f t="shared" si="261"/>
        <v>45</v>
      </c>
      <c r="AI391" s="9" t="e">
        <f t="shared" si="253"/>
        <v>#VALUE!</v>
      </c>
      <c r="AL391" s="31">
        <f t="shared" si="262"/>
        <v>45</v>
      </c>
      <c r="AM391" s="9" t="e">
        <f t="shared" si="254"/>
        <v>#VALUE!</v>
      </c>
      <c r="AP391" s="31">
        <f t="shared" si="263"/>
        <v>45</v>
      </c>
      <c r="AQ391" s="9" t="e">
        <f t="shared" si="255"/>
        <v>#VALUE!</v>
      </c>
      <c r="AT391" s="31">
        <f t="shared" si="264"/>
        <v>45</v>
      </c>
      <c r="AU391" s="9" t="e">
        <f t="shared" si="256"/>
        <v>#VALUE!</v>
      </c>
      <c r="AX391" s="31">
        <f t="shared" si="265"/>
        <v>45</v>
      </c>
      <c r="AY391" s="9" t="e">
        <f t="shared" si="257"/>
        <v>#VALUE!</v>
      </c>
    </row>
    <row r="392" spans="22:51" x14ac:dyDescent="0.25">
      <c r="V392" s="31">
        <f t="shared" si="258"/>
        <v>46</v>
      </c>
      <c r="W392" s="9">
        <f t="shared" si="250"/>
        <v>36000</v>
      </c>
      <c r="Z392" s="31">
        <f t="shared" si="259"/>
        <v>46</v>
      </c>
      <c r="AA392" s="9" t="e">
        <f t="shared" si="251"/>
        <v>#VALUE!</v>
      </c>
      <c r="AD392" s="31">
        <f t="shared" si="260"/>
        <v>46</v>
      </c>
      <c r="AE392" s="9" t="e">
        <f t="shared" si="252"/>
        <v>#VALUE!</v>
      </c>
      <c r="AH392" s="31">
        <f t="shared" si="261"/>
        <v>46</v>
      </c>
      <c r="AI392" s="9" t="e">
        <f t="shared" si="253"/>
        <v>#VALUE!</v>
      </c>
      <c r="AL392" s="31">
        <f t="shared" si="262"/>
        <v>46</v>
      </c>
      <c r="AM392" s="9" t="e">
        <f t="shared" si="254"/>
        <v>#VALUE!</v>
      </c>
      <c r="AP392" s="31">
        <f t="shared" si="263"/>
        <v>46</v>
      </c>
      <c r="AQ392" s="9" t="e">
        <f t="shared" si="255"/>
        <v>#VALUE!</v>
      </c>
      <c r="AT392" s="31">
        <f t="shared" si="264"/>
        <v>46</v>
      </c>
      <c r="AU392" s="9" t="e">
        <f t="shared" si="256"/>
        <v>#VALUE!</v>
      </c>
      <c r="AX392" s="31">
        <f t="shared" si="265"/>
        <v>46</v>
      </c>
      <c r="AY392" s="9" t="e">
        <f t="shared" si="257"/>
        <v>#VALUE!</v>
      </c>
    </row>
    <row r="393" spans="22:51" x14ac:dyDescent="0.25">
      <c r="V393" s="31">
        <f t="shared" si="258"/>
        <v>47</v>
      </c>
      <c r="W393" s="9">
        <f t="shared" si="250"/>
        <v>99000</v>
      </c>
      <c r="Z393" s="31">
        <f t="shared" si="259"/>
        <v>47</v>
      </c>
      <c r="AA393" s="9" t="e">
        <f t="shared" si="251"/>
        <v>#VALUE!</v>
      </c>
      <c r="AD393" s="31">
        <f t="shared" si="260"/>
        <v>47</v>
      </c>
      <c r="AE393" s="9" t="e">
        <f t="shared" si="252"/>
        <v>#VALUE!</v>
      </c>
      <c r="AH393" s="31">
        <f t="shared" si="261"/>
        <v>47</v>
      </c>
      <c r="AI393" s="9" t="e">
        <f t="shared" si="253"/>
        <v>#VALUE!</v>
      </c>
      <c r="AL393" s="31">
        <f t="shared" si="262"/>
        <v>47</v>
      </c>
      <c r="AM393" s="9" t="e">
        <f t="shared" si="254"/>
        <v>#VALUE!</v>
      </c>
      <c r="AP393" s="31">
        <f t="shared" si="263"/>
        <v>47</v>
      </c>
      <c r="AQ393" s="9" t="e">
        <f t="shared" si="255"/>
        <v>#VALUE!</v>
      </c>
      <c r="AT393" s="31">
        <f t="shared" si="264"/>
        <v>47</v>
      </c>
      <c r="AU393" s="9" t="e">
        <f t="shared" si="256"/>
        <v>#VALUE!</v>
      </c>
      <c r="AX393" s="31">
        <f t="shared" si="265"/>
        <v>47</v>
      </c>
      <c r="AY393" s="9" t="e">
        <f t="shared" si="257"/>
        <v>#VALUE!</v>
      </c>
    </row>
    <row r="394" spans="22:51" x14ac:dyDescent="0.25">
      <c r="V394" s="31">
        <f t="shared" si="258"/>
        <v>48</v>
      </c>
      <c r="W394" s="9">
        <f t="shared" si="250"/>
        <v>37000</v>
      </c>
      <c r="Z394" s="31">
        <f t="shared" si="259"/>
        <v>48</v>
      </c>
      <c r="AA394" s="9" t="e">
        <f t="shared" si="251"/>
        <v>#VALUE!</v>
      </c>
      <c r="AD394" s="31">
        <f t="shared" si="260"/>
        <v>48</v>
      </c>
      <c r="AE394" s="9" t="e">
        <f t="shared" si="252"/>
        <v>#VALUE!</v>
      </c>
      <c r="AH394" s="31">
        <f t="shared" si="261"/>
        <v>48</v>
      </c>
      <c r="AI394" s="9" t="e">
        <f t="shared" si="253"/>
        <v>#VALUE!</v>
      </c>
      <c r="AL394" s="31">
        <f t="shared" si="262"/>
        <v>48</v>
      </c>
      <c r="AM394" s="9" t="e">
        <f t="shared" si="254"/>
        <v>#VALUE!</v>
      </c>
      <c r="AP394" s="31">
        <f t="shared" si="263"/>
        <v>48</v>
      </c>
      <c r="AQ394" s="9" t="e">
        <f t="shared" si="255"/>
        <v>#VALUE!</v>
      </c>
      <c r="AT394" s="31">
        <f t="shared" si="264"/>
        <v>48</v>
      </c>
      <c r="AU394" s="9" t="e">
        <f t="shared" si="256"/>
        <v>#VALUE!</v>
      </c>
      <c r="AX394" s="31">
        <f t="shared" si="265"/>
        <v>48</v>
      </c>
      <c r="AY394" s="9" t="e">
        <f t="shared" si="257"/>
        <v>#VALUE!</v>
      </c>
    </row>
    <row r="395" spans="22:51" x14ac:dyDescent="0.25">
      <c r="V395" s="31">
        <f t="shared" si="258"/>
        <v>49</v>
      </c>
      <c r="W395" s="9">
        <f t="shared" si="250"/>
        <v>7500</v>
      </c>
      <c r="Z395" s="31">
        <f t="shared" si="259"/>
        <v>49</v>
      </c>
      <c r="AA395" s="9" t="e">
        <f t="shared" si="251"/>
        <v>#VALUE!</v>
      </c>
      <c r="AD395" s="31">
        <f t="shared" si="260"/>
        <v>49</v>
      </c>
      <c r="AE395" s="9" t="e">
        <f t="shared" si="252"/>
        <v>#VALUE!</v>
      </c>
      <c r="AH395" s="31">
        <f t="shared" si="261"/>
        <v>49</v>
      </c>
      <c r="AI395" s="9" t="e">
        <f t="shared" si="253"/>
        <v>#VALUE!</v>
      </c>
      <c r="AL395" s="31">
        <f t="shared" si="262"/>
        <v>49</v>
      </c>
      <c r="AM395" s="9" t="e">
        <f t="shared" si="254"/>
        <v>#VALUE!</v>
      </c>
      <c r="AP395" s="31">
        <f t="shared" si="263"/>
        <v>49</v>
      </c>
      <c r="AQ395" s="9" t="e">
        <f t="shared" si="255"/>
        <v>#VALUE!</v>
      </c>
      <c r="AT395" s="31">
        <f t="shared" si="264"/>
        <v>49</v>
      </c>
      <c r="AU395" s="9" t="e">
        <f t="shared" si="256"/>
        <v>#VALUE!</v>
      </c>
      <c r="AX395" s="31">
        <f t="shared" si="265"/>
        <v>49</v>
      </c>
      <c r="AY395" s="9" t="e">
        <f t="shared" si="257"/>
        <v>#VALUE!</v>
      </c>
    </row>
    <row r="396" spans="22:51" x14ac:dyDescent="0.25">
      <c r="V396" s="31">
        <f t="shared" si="258"/>
        <v>50</v>
      </c>
      <c r="W396" s="9">
        <f t="shared" si="250"/>
        <v>150000</v>
      </c>
      <c r="Z396" s="31">
        <f t="shared" si="259"/>
        <v>50</v>
      </c>
      <c r="AA396" s="9" t="e">
        <f t="shared" si="251"/>
        <v>#VALUE!</v>
      </c>
      <c r="AD396" s="31">
        <f t="shared" si="260"/>
        <v>50</v>
      </c>
      <c r="AE396" s="9" t="e">
        <f t="shared" si="252"/>
        <v>#VALUE!</v>
      </c>
      <c r="AH396" s="31">
        <f t="shared" si="261"/>
        <v>50</v>
      </c>
      <c r="AI396" s="9" t="e">
        <f t="shared" si="253"/>
        <v>#VALUE!</v>
      </c>
      <c r="AL396" s="31">
        <f t="shared" si="262"/>
        <v>50</v>
      </c>
      <c r="AM396" s="9" t="e">
        <f t="shared" si="254"/>
        <v>#VALUE!</v>
      </c>
      <c r="AP396" s="31">
        <f t="shared" si="263"/>
        <v>50</v>
      </c>
      <c r="AQ396" s="9" t="e">
        <f t="shared" si="255"/>
        <v>#VALUE!</v>
      </c>
      <c r="AT396" s="31">
        <f t="shared" si="264"/>
        <v>50</v>
      </c>
      <c r="AU396" s="9" t="e">
        <f t="shared" si="256"/>
        <v>#VALUE!</v>
      </c>
      <c r="AX396" s="31">
        <f t="shared" si="265"/>
        <v>50</v>
      </c>
      <c r="AY396" s="9" t="e">
        <f t="shared" si="257"/>
        <v>#VALUE!</v>
      </c>
    </row>
    <row r="397" spans="22:51" x14ac:dyDescent="0.25">
      <c r="V397" s="31">
        <f t="shared" si="258"/>
        <v>51</v>
      </c>
      <c r="W397" s="9">
        <f t="shared" si="250"/>
        <v>24000</v>
      </c>
      <c r="Z397" s="31">
        <f t="shared" si="259"/>
        <v>51</v>
      </c>
      <c r="AA397" s="9" t="e">
        <f t="shared" si="251"/>
        <v>#VALUE!</v>
      </c>
      <c r="AD397" s="31">
        <f t="shared" si="260"/>
        <v>51</v>
      </c>
      <c r="AE397" s="9" t="e">
        <f t="shared" si="252"/>
        <v>#VALUE!</v>
      </c>
      <c r="AH397" s="31">
        <f t="shared" si="261"/>
        <v>51</v>
      </c>
      <c r="AI397" s="9" t="e">
        <f t="shared" si="253"/>
        <v>#VALUE!</v>
      </c>
      <c r="AL397" s="31">
        <f t="shared" si="262"/>
        <v>51</v>
      </c>
      <c r="AM397" s="9" t="e">
        <f t="shared" si="254"/>
        <v>#VALUE!</v>
      </c>
      <c r="AP397" s="31">
        <f t="shared" si="263"/>
        <v>51</v>
      </c>
      <c r="AQ397" s="9" t="e">
        <f t="shared" si="255"/>
        <v>#VALUE!</v>
      </c>
      <c r="AT397" s="31">
        <f t="shared" si="264"/>
        <v>51</v>
      </c>
      <c r="AU397" s="9" t="e">
        <f t="shared" si="256"/>
        <v>#VALUE!</v>
      </c>
      <c r="AX397" s="31">
        <f t="shared" si="265"/>
        <v>51</v>
      </c>
      <c r="AY397" s="9" t="e">
        <f t="shared" si="257"/>
        <v>#VALUE!</v>
      </c>
    </row>
    <row r="398" spans="22:51" x14ac:dyDescent="0.25">
      <c r="V398" s="31">
        <f t="shared" si="258"/>
        <v>52</v>
      </c>
      <c r="W398" s="9" t="str">
        <f t="shared" si="250"/>
        <v/>
      </c>
      <c r="Z398" s="31">
        <f t="shared" si="259"/>
        <v>52</v>
      </c>
      <c r="AA398" s="9" t="e">
        <f t="shared" si="251"/>
        <v>#VALUE!</v>
      </c>
      <c r="AD398" s="31">
        <f t="shared" si="260"/>
        <v>52</v>
      </c>
      <c r="AE398" s="9" t="e">
        <f t="shared" si="252"/>
        <v>#VALUE!</v>
      </c>
      <c r="AH398" s="31">
        <f t="shared" si="261"/>
        <v>52</v>
      </c>
      <c r="AI398" s="9" t="e">
        <f t="shared" si="253"/>
        <v>#VALUE!</v>
      </c>
      <c r="AL398" s="31">
        <f t="shared" si="262"/>
        <v>52</v>
      </c>
      <c r="AM398" s="9" t="e">
        <f t="shared" si="254"/>
        <v>#VALUE!</v>
      </c>
      <c r="AP398" s="31">
        <f t="shared" si="263"/>
        <v>52</v>
      </c>
      <c r="AQ398" s="9" t="e">
        <f t="shared" si="255"/>
        <v>#VALUE!</v>
      </c>
      <c r="AT398" s="31">
        <f t="shared" si="264"/>
        <v>52</v>
      </c>
      <c r="AU398" s="9" t="e">
        <f t="shared" si="256"/>
        <v>#VALUE!</v>
      </c>
      <c r="AX398" s="31">
        <f t="shared" si="265"/>
        <v>52</v>
      </c>
      <c r="AY398" s="9" t="e">
        <f t="shared" si="257"/>
        <v>#VALUE!</v>
      </c>
    </row>
    <row r="399" spans="22:51" x14ac:dyDescent="0.25">
      <c r="V399" s="31">
        <f t="shared" si="258"/>
        <v>53</v>
      </c>
      <c r="W399" s="9" t="str">
        <f t="shared" si="250"/>
        <v/>
      </c>
      <c r="Z399" s="31">
        <f t="shared" si="259"/>
        <v>53</v>
      </c>
      <c r="AA399" s="9" t="e">
        <f t="shared" si="251"/>
        <v>#VALUE!</v>
      </c>
      <c r="AD399" s="31">
        <f t="shared" si="260"/>
        <v>53</v>
      </c>
      <c r="AE399" s="9" t="e">
        <f t="shared" si="252"/>
        <v>#VALUE!</v>
      </c>
      <c r="AH399" s="31">
        <f t="shared" si="261"/>
        <v>53</v>
      </c>
      <c r="AI399" s="9" t="e">
        <f t="shared" si="253"/>
        <v>#VALUE!</v>
      </c>
      <c r="AL399" s="31">
        <f t="shared" si="262"/>
        <v>53</v>
      </c>
      <c r="AM399" s="9" t="e">
        <f t="shared" si="254"/>
        <v>#VALUE!</v>
      </c>
      <c r="AP399" s="31">
        <f t="shared" si="263"/>
        <v>53</v>
      </c>
      <c r="AQ399" s="9" t="e">
        <f t="shared" si="255"/>
        <v>#VALUE!</v>
      </c>
      <c r="AT399" s="31">
        <f t="shared" si="264"/>
        <v>53</v>
      </c>
      <c r="AU399" s="9" t="e">
        <f t="shared" si="256"/>
        <v>#VALUE!</v>
      </c>
      <c r="AX399" s="31">
        <f t="shared" si="265"/>
        <v>53</v>
      </c>
      <c r="AY399" s="9" t="e">
        <f t="shared" si="257"/>
        <v>#VALUE!</v>
      </c>
    </row>
    <row r="400" spans="22:51" x14ac:dyDescent="0.25">
      <c r="V400" s="31">
        <f t="shared" si="258"/>
        <v>54</v>
      </c>
      <c r="W400" s="9">
        <f t="shared" si="250"/>
        <v>51000</v>
      </c>
      <c r="Z400" s="31">
        <f t="shared" si="259"/>
        <v>54</v>
      </c>
      <c r="AA400" s="9" t="e">
        <f t="shared" si="251"/>
        <v>#VALUE!</v>
      </c>
      <c r="AD400" s="31">
        <f t="shared" si="260"/>
        <v>54</v>
      </c>
      <c r="AE400" s="9" t="e">
        <f t="shared" si="252"/>
        <v>#VALUE!</v>
      </c>
      <c r="AH400" s="31">
        <f t="shared" si="261"/>
        <v>54</v>
      </c>
      <c r="AI400" s="9" t="e">
        <f t="shared" si="253"/>
        <v>#VALUE!</v>
      </c>
      <c r="AL400" s="31">
        <f t="shared" si="262"/>
        <v>54</v>
      </c>
      <c r="AM400" s="9" t="e">
        <f t="shared" si="254"/>
        <v>#VALUE!</v>
      </c>
      <c r="AP400" s="31">
        <f t="shared" si="263"/>
        <v>54</v>
      </c>
      <c r="AQ400" s="9" t="e">
        <f t="shared" si="255"/>
        <v>#VALUE!</v>
      </c>
      <c r="AT400" s="31">
        <f t="shared" si="264"/>
        <v>54</v>
      </c>
      <c r="AU400" s="9" t="e">
        <f t="shared" si="256"/>
        <v>#VALUE!</v>
      </c>
      <c r="AX400" s="31">
        <f t="shared" si="265"/>
        <v>54</v>
      </c>
      <c r="AY400" s="9" t="e">
        <f t="shared" si="257"/>
        <v>#VALUE!</v>
      </c>
    </row>
    <row r="401" spans="22:51" x14ac:dyDescent="0.25">
      <c r="V401" s="31">
        <f t="shared" si="258"/>
        <v>55</v>
      </c>
      <c r="W401" s="9">
        <f t="shared" si="250"/>
        <v>29000</v>
      </c>
      <c r="Z401" s="31">
        <f t="shared" si="259"/>
        <v>55</v>
      </c>
      <c r="AA401" s="9" t="e">
        <f t="shared" si="251"/>
        <v>#VALUE!</v>
      </c>
      <c r="AD401" s="31">
        <f t="shared" si="260"/>
        <v>55</v>
      </c>
      <c r="AE401" s="9" t="e">
        <f t="shared" si="252"/>
        <v>#VALUE!</v>
      </c>
      <c r="AH401" s="31">
        <f t="shared" si="261"/>
        <v>55</v>
      </c>
      <c r="AI401" s="9" t="e">
        <f t="shared" si="253"/>
        <v>#VALUE!</v>
      </c>
      <c r="AL401" s="31">
        <f t="shared" si="262"/>
        <v>55</v>
      </c>
      <c r="AM401" s="9" t="e">
        <f t="shared" si="254"/>
        <v>#VALUE!</v>
      </c>
      <c r="AP401" s="31">
        <f t="shared" si="263"/>
        <v>55</v>
      </c>
      <c r="AQ401" s="9" t="e">
        <f t="shared" si="255"/>
        <v>#VALUE!</v>
      </c>
      <c r="AT401" s="31">
        <f t="shared" si="264"/>
        <v>55</v>
      </c>
      <c r="AU401" s="9" t="e">
        <f t="shared" si="256"/>
        <v>#VALUE!</v>
      </c>
      <c r="AX401" s="31">
        <f t="shared" si="265"/>
        <v>55</v>
      </c>
      <c r="AY401" s="9" t="e">
        <f t="shared" si="257"/>
        <v>#VALUE!</v>
      </c>
    </row>
    <row r="402" spans="22:51" x14ac:dyDescent="0.25">
      <c r="V402" s="31">
        <f t="shared" si="258"/>
        <v>56</v>
      </c>
      <c r="W402" s="9">
        <f t="shared" si="250"/>
        <v>16000</v>
      </c>
      <c r="Z402" s="31">
        <f t="shared" si="259"/>
        <v>56</v>
      </c>
      <c r="AA402" s="9" t="e">
        <f t="shared" si="251"/>
        <v>#VALUE!</v>
      </c>
      <c r="AD402" s="31">
        <f t="shared" si="260"/>
        <v>56</v>
      </c>
      <c r="AE402" s="9" t="e">
        <f t="shared" si="252"/>
        <v>#VALUE!</v>
      </c>
      <c r="AH402" s="31">
        <f t="shared" si="261"/>
        <v>56</v>
      </c>
      <c r="AI402" s="9" t="e">
        <f t="shared" si="253"/>
        <v>#VALUE!</v>
      </c>
      <c r="AL402" s="31">
        <f t="shared" si="262"/>
        <v>56</v>
      </c>
      <c r="AM402" s="9" t="e">
        <f t="shared" si="254"/>
        <v>#VALUE!</v>
      </c>
      <c r="AP402" s="31">
        <f t="shared" si="263"/>
        <v>56</v>
      </c>
      <c r="AQ402" s="9" t="e">
        <f t="shared" si="255"/>
        <v>#VALUE!</v>
      </c>
      <c r="AT402" s="31">
        <f t="shared" si="264"/>
        <v>56</v>
      </c>
      <c r="AU402" s="9" t="e">
        <f t="shared" si="256"/>
        <v>#VALUE!</v>
      </c>
      <c r="AX402" s="31">
        <f t="shared" si="265"/>
        <v>56</v>
      </c>
      <c r="AY402" s="9" t="e">
        <f t="shared" si="257"/>
        <v>#VALUE!</v>
      </c>
    </row>
    <row r="403" spans="22:51" x14ac:dyDescent="0.25">
      <c r="V403" s="31">
        <f t="shared" si="258"/>
        <v>57</v>
      </c>
      <c r="W403" s="9">
        <f t="shared" si="250"/>
        <v>1400000</v>
      </c>
      <c r="Z403" s="31">
        <f t="shared" si="259"/>
        <v>57</v>
      </c>
      <c r="AA403" s="9" t="e">
        <f t="shared" si="251"/>
        <v>#VALUE!</v>
      </c>
      <c r="AD403" s="31">
        <f t="shared" si="260"/>
        <v>57</v>
      </c>
      <c r="AE403" s="9" t="e">
        <f t="shared" si="252"/>
        <v>#VALUE!</v>
      </c>
      <c r="AH403" s="31">
        <f t="shared" si="261"/>
        <v>57</v>
      </c>
      <c r="AI403" s="9" t="e">
        <f t="shared" si="253"/>
        <v>#VALUE!</v>
      </c>
      <c r="AL403" s="31">
        <f t="shared" si="262"/>
        <v>57</v>
      </c>
      <c r="AM403" s="9" t="e">
        <f t="shared" si="254"/>
        <v>#VALUE!</v>
      </c>
      <c r="AP403" s="31">
        <f t="shared" si="263"/>
        <v>57</v>
      </c>
      <c r="AQ403" s="9" t="e">
        <f t="shared" si="255"/>
        <v>#VALUE!</v>
      </c>
      <c r="AT403" s="31">
        <f t="shared" si="264"/>
        <v>57</v>
      </c>
      <c r="AU403" s="9" t="e">
        <f t="shared" si="256"/>
        <v>#VALUE!</v>
      </c>
      <c r="AX403" s="31">
        <f t="shared" si="265"/>
        <v>57</v>
      </c>
      <c r="AY403" s="9" t="e">
        <f t="shared" si="257"/>
        <v>#VALUE!</v>
      </c>
    </row>
    <row r="404" spans="22:51" x14ac:dyDescent="0.25">
      <c r="V404" s="31">
        <f t="shared" si="258"/>
        <v>58</v>
      </c>
      <c r="W404" s="9">
        <f t="shared" si="250"/>
        <v>5400</v>
      </c>
      <c r="Z404" s="31">
        <f t="shared" si="259"/>
        <v>58</v>
      </c>
      <c r="AA404" s="9" t="e">
        <f t="shared" si="251"/>
        <v>#VALUE!</v>
      </c>
      <c r="AD404" s="31">
        <f t="shared" si="260"/>
        <v>58</v>
      </c>
      <c r="AE404" s="9" t="e">
        <f t="shared" si="252"/>
        <v>#VALUE!</v>
      </c>
      <c r="AH404" s="31">
        <f t="shared" si="261"/>
        <v>58</v>
      </c>
      <c r="AI404" s="9" t="e">
        <f t="shared" si="253"/>
        <v>#VALUE!</v>
      </c>
      <c r="AL404" s="31">
        <f t="shared" si="262"/>
        <v>58</v>
      </c>
      <c r="AM404" s="9" t="e">
        <f t="shared" si="254"/>
        <v>#VALUE!</v>
      </c>
      <c r="AP404" s="31">
        <f t="shared" si="263"/>
        <v>58</v>
      </c>
      <c r="AQ404" s="9" t="e">
        <f t="shared" si="255"/>
        <v>#VALUE!</v>
      </c>
      <c r="AT404" s="31">
        <f t="shared" si="264"/>
        <v>58</v>
      </c>
      <c r="AU404" s="9" t="e">
        <f t="shared" si="256"/>
        <v>#VALUE!</v>
      </c>
      <c r="AX404" s="31">
        <f t="shared" si="265"/>
        <v>58</v>
      </c>
      <c r="AY404" s="9" t="e">
        <f t="shared" si="257"/>
        <v>#VALUE!</v>
      </c>
    </row>
    <row r="405" spans="22:51" x14ac:dyDescent="0.25">
      <c r="V405" s="31">
        <f t="shared" si="258"/>
        <v>59</v>
      </c>
      <c r="W405" s="9">
        <f t="shared" si="250"/>
        <v>10000</v>
      </c>
      <c r="Z405" s="31">
        <f t="shared" si="259"/>
        <v>59</v>
      </c>
      <c r="AA405" s="9" t="e">
        <f t="shared" si="251"/>
        <v>#VALUE!</v>
      </c>
      <c r="AD405" s="31">
        <f t="shared" si="260"/>
        <v>59</v>
      </c>
      <c r="AE405" s="9" t="e">
        <f t="shared" si="252"/>
        <v>#VALUE!</v>
      </c>
      <c r="AH405" s="31">
        <f t="shared" si="261"/>
        <v>59</v>
      </c>
      <c r="AI405" s="9" t="e">
        <f t="shared" si="253"/>
        <v>#VALUE!</v>
      </c>
      <c r="AL405" s="31">
        <f t="shared" si="262"/>
        <v>59</v>
      </c>
      <c r="AM405" s="9" t="e">
        <f t="shared" si="254"/>
        <v>#VALUE!</v>
      </c>
      <c r="AP405" s="31">
        <f t="shared" si="263"/>
        <v>59</v>
      </c>
      <c r="AQ405" s="9" t="e">
        <f t="shared" si="255"/>
        <v>#VALUE!</v>
      </c>
      <c r="AT405" s="31">
        <f t="shared" si="264"/>
        <v>59</v>
      </c>
      <c r="AU405" s="9" t="e">
        <f t="shared" si="256"/>
        <v>#VALUE!</v>
      </c>
      <c r="AX405" s="31">
        <f t="shared" si="265"/>
        <v>59</v>
      </c>
      <c r="AY405" s="9" t="e">
        <f t="shared" si="257"/>
        <v>#VALUE!</v>
      </c>
    </row>
    <row r="406" spans="22:51" x14ac:dyDescent="0.25">
      <c r="V406" s="31">
        <f t="shared" si="258"/>
        <v>60</v>
      </c>
      <c r="W406" s="9">
        <f t="shared" si="250"/>
        <v>4300</v>
      </c>
      <c r="Z406" s="31">
        <f t="shared" si="259"/>
        <v>60</v>
      </c>
      <c r="AA406" s="9" t="e">
        <f t="shared" si="251"/>
        <v>#VALUE!</v>
      </c>
      <c r="AD406" s="31">
        <f t="shared" si="260"/>
        <v>60</v>
      </c>
      <c r="AE406" s="9" t="e">
        <f t="shared" si="252"/>
        <v>#VALUE!</v>
      </c>
      <c r="AH406" s="31">
        <f t="shared" si="261"/>
        <v>60</v>
      </c>
      <c r="AI406" s="9" t="e">
        <f t="shared" si="253"/>
        <v>#VALUE!</v>
      </c>
      <c r="AL406" s="31">
        <f t="shared" si="262"/>
        <v>60</v>
      </c>
      <c r="AM406" s="9" t="e">
        <f t="shared" si="254"/>
        <v>#VALUE!</v>
      </c>
      <c r="AP406" s="31">
        <f t="shared" si="263"/>
        <v>60</v>
      </c>
      <c r="AQ406" s="9" t="e">
        <f t="shared" si="255"/>
        <v>#VALUE!</v>
      </c>
      <c r="AT406" s="31">
        <f t="shared" si="264"/>
        <v>60</v>
      </c>
      <c r="AU406" s="9" t="e">
        <f t="shared" si="256"/>
        <v>#VALUE!</v>
      </c>
      <c r="AX406" s="31">
        <f t="shared" si="265"/>
        <v>60</v>
      </c>
      <c r="AY406" s="9" t="e">
        <f t="shared" si="257"/>
        <v>#VALUE!</v>
      </c>
    </row>
    <row r="407" spans="22:51" x14ac:dyDescent="0.25">
      <c r="V407" s="31">
        <f t="shared" si="258"/>
        <v>61</v>
      </c>
      <c r="W407" s="9">
        <f t="shared" si="250"/>
        <v>1700</v>
      </c>
      <c r="Z407" s="31">
        <f t="shared" si="259"/>
        <v>61</v>
      </c>
      <c r="AA407" s="9" t="e">
        <f t="shared" si="251"/>
        <v>#VALUE!</v>
      </c>
      <c r="AD407" s="31">
        <f t="shared" si="260"/>
        <v>61</v>
      </c>
      <c r="AE407" s="9" t="e">
        <f t="shared" si="252"/>
        <v>#VALUE!</v>
      </c>
      <c r="AH407" s="31">
        <f t="shared" si="261"/>
        <v>61</v>
      </c>
      <c r="AI407" s="9" t="e">
        <f t="shared" si="253"/>
        <v>#VALUE!</v>
      </c>
      <c r="AL407" s="31">
        <f t="shared" si="262"/>
        <v>61</v>
      </c>
      <c r="AM407" s="9" t="e">
        <f t="shared" si="254"/>
        <v>#VALUE!</v>
      </c>
      <c r="AP407" s="31">
        <f t="shared" si="263"/>
        <v>61</v>
      </c>
      <c r="AQ407" s="9" t="e">
        <f t="shared" si="255"/>
        <v>#VALUE!</v>
      </c>
      <c r="AT407" s="31">
        <f t="shared" si="264"/>
        <v>61</v>
      </c>
      <c r="AU407" s="9" t="e">
        <f t="shared" si="256"/>
        <v>#VALUE!</v>
      </c>
      <c r="AX407" s="31">
        <f t="shared" si="265"/>
        <v>61</v>
      </c>
      <c r="AY407" s="9" t="e">
        <f t="shared" si="257"/>
        <v>#VALUE!</v>
      </c>
    </row>
    <row r="408" spans="22:51" x14ac:dyDescent="0.25">
      <c r="V408" s="31">
        <f t="shared" si="258"/>
        <v>62</v>
      </c>
      <c r="W408" s="9">
        <f t="shared" si="250"/>
        <v>320000</v>
      </c>
      <c r="Z408" s="31">
        <f t="shared" si="259"/>
        <v>62</v>
      </c>
      <c r="AA408" s="9" t="e">
        <f t="shared" si="251"/>
        <v>#VALUE!</v>
      </c>
      <c r="AD408" s="31">
        <f t="shared" si="260"/>
        <v>62</v>
      </c>
      <c r="AE408" s="9" t="e">
        <f t="shared" si="252"/>
        <v>#VALUE!</v>
      </c>
      <c r="AH408" s="31">
        <f t="shared" si="261"/>
        <v>62</v>
      </c>
      <c r="AI408" s="9" t="e">
        <f t="shared" si="253"/>
        <v>#VALUE!</v>
      </c>
      <c r="AL408" s="31">
        <f t="shared" si="262"/>
        <v>62</v>
      </c>
      <c r="AM408" s="9" t="e">
        <f t="shared" si="254"/>
        <v>#VALUE!</v>
      </c>
      <c r="AP408" s="31">
        <f t="shared" si="263"/>
        <v>62</v>
      </c>
      <c r="AQ408" s="9" t="e">
        <f t="shared" si="255"/>
        <v>#VALUE!</v>
      </c>
      <c r="AT408" s="31">
        <f t="shared" si="264"/>
        <v>62</v>
      </c>
      <c r="AU408" s="9" t="e">
        <f t="shared" si="256"/>
        <v>#VALUE!</v>
      </c>
      <c r="AX408" s="31">
        <f t="shared" si="265"/>
        <v>62</v>
      </c>
      <c r="AY408" s="9" t="e">
        <f t="shared" si="257"/>
        <v>#VALUE!</v>
      </c>
    </row>
    <row r="409" spans="22:51" x14ac:dyDescent="0.25">
      <c r="V409" s="31">
        <f t="shared" si="258"/>
        <v>63</v>
      </c>
      <c r="W409" s="9">
        <f t="shared" si="250"/>
        <v>50000</v>
      </c>
      <c r="Z409" s="31">
        <f t="shared" si="259"/>
        <v>63</v>
      </c>
      <c r="AA409" s="9" t="e">
        <f t="shared" si="251"/>
        <v>#VALUE!</v>
      </c>
      <c r="AD409" s="31">
        <f t="shared" si="260"/>
        <v>63</v>
      </c>
      <c r="AE409" s="9" t="e">
        <f t="shared" si="252"/>
        <v>#VALUE!</v>
      </c>
      <c r="AH409" s="31">
        <f t="shared" si="261"/>
        <v>63</v>
      </c>
      <c r="AI409" s="9" t="e">
        <f t="shared" si="253"/>
        <v>#VALUE!</v>
      </c>
      <c r="AL409" s="31">
        <f t="shared" si="262"/>
        <v>63</v>
      </c>
      <c r="AM409" s="9" t="e">
        <f t="shared" si="254"/>
        <v>#VALUE!</v>
      </c>
      <c r="AP409" s="31">
        <f t="shared" si="263"/>
        <v>63</v>
      </c>
      <c r="AQ409" s="9" t="e">
        <f t="shared" si="255"/>
        <v>#VALUE!</v>
      </c>
      <c r="AT409" s="31">
        <f t="shared" si="264"/>
        <v>63</v>
      </c>
      <c r="AU409" s="9" t="e">
        <f t="shared" si="256"/>
        <v>#VALUE!</v>
      </c>
      <c r="AX409" s="31">
        <f t="shared" si="265"/>
        <v>63</v>
      </c>
      <c r="AY409" s="9" t="e">
        <f t="shared" si="257"/>
        <v>#VALUE!</v>
      </c>
    </row>
    <row r="410" spans="22:51" x14ac:dyDescent="0.25">
      <c r="V410" s="31">
        <f t="shared" si="258"/>
        <v>64</v>
      </c>
      <c r="W410" s="9">
        <f t="shared" si="250"/>
        <v>2300</v>
      </c>
      <c r="Z410" s="31">
        <f t="shared" si="259"/>
        <v>64</v>
      </c>
      <c r="AA410" s="9" t="e">
        <f t="shared" si="251"/>
        <v>#VALUE!</v>
      </c>
      <c r="AD410" s="31">
        <f t="shared" si="260"/>
        <v>64</v>
      </c>
      <c r="AE410" s="9" t="e">
        <f t="shared" si="252"/>
        <v>#VALUE!</v>
      </c>
      <c r="AH410" s="31">
        <f t="shared" si="261"/>
        <v>64</v>
      </c>
      <c r="AI410" s="9" t="e">
        <f t="shared" si="253"/>
        <v>#VALUE!</v>
      </c>
      <c r="AL410" s="31">
        <f t="shared" si="262"/>
        <v>64</v>
      </c>
      <c r="AM410" s="9" t="e">
        <f t="shared" si="254"/>
        <v>#VALUE!</v>
      </c>
      <c r="AP410" s="31">
        <f t="shared" si="263"/>
        <v>64</v>
      </c>
      <c r="AQ410" s="9" t="e">
        <f t="shared" si="255"/>
        <v>#VALUE!</v>
      </c>
      <c r="AT410" s="31">
        <f t="shared" si="264"/>
        <v>64</v>
      </c>
      <c r="AU410" s="9" t="e">
        <f t="shared" si="256"/>
        <v>#VALUE!</v>
      </c>
      <c r="AX410" s="31">
        <f t="shared" si="265"/>
        <v>64</v>
      </c>
      <c r="AY410" s="9" t="e">
        <f t="shared" si="257"/>
        <v>#VALUE!</v>
      </c>
    </row>
    <row r="411" spans="22:51" x14ac:dyDescent="0.25">
      <c r="V411" s="31">
        <f t="shared" si="258"/>
        <v>65</v>
      </c>
      <c r="W411" s="9">
        <f t="shared" si="250"/>
        <v>14000</v>
      </c>
      <c r="Z411" s="31">
        <f t="shared" si="259"/>
        <v>65</v>
      </c>
      <c r="AA411" s="9" t="e">
        <f t="shared" si="251"/>
        <v>#VALUE!</v>
      </c>
      <c r="AD411" s="31">
        <f t="shared" si="260"/>
        <v>65</v>
      </c>
      <c r="AE411" s="9" t="e">
        <f t="shared" si="252"/>
        <v>#VALUE!</v>
      </c>
      <c r="AH411" s="31">
        <f t="shared" si="261"/>
        <v>65</v>
      </c>
      <c r="AI411" s="9" t="e">
        <f t="shared" si="253"/>
        <v>#VALUE!</v>
      </c>
      <c r="AL411" s="31">
        <f t="shared" si="262"/>
        <v>65</v>
      </c>
      <c r="AM411" s="9" t="e">
        <f t="shared" si="254"/>
        <v>#VALUE!</v>
      </c>
      <c r="AP411" s="31">
        <f t="shared" si="263"/>
        <v>65</v>
      </c>
      <c r="AQ411" s="9" t="e">
        <f t="shared" si="255"/>
        <v>#VALUE!</v>
      </c>
      <c r="AT411" s="31">
        <f t="shared" si="264"/>
        <v>65</v>
      </c>
      <c r="AU411" s="9" t="e">
        <f t="shared" si="256"/>
        <v>#VALUE!</v>
      </c>
      <c r="AX411" s="31">
        <f t="shared" si="265"/>
        <v>65</v>
      </c>
      <c r="AY411" s="9" t="e">
        <f t="shared" si="257"/>
        <v>#VALUE!</v>
      </c>
    </row>
    <row r="412" spans="22:51" x14ac:dyDescent="0.25">
      <c r="V412" s="31">
        <f t="shared" si="258"/>
        <v>66</v>
      </c>
      <c r="W412" s="9">
        <f t="shared" ref="W412:W460" si="266">IF(LEFT(W297,1)=".","",W297)</f>
        <v>940000</v>
      </c>
      <c r="Z412" s="31">
        <f t="shared" si="259"/>
        <v>66</v>
      </c>
      <c r="AA412" s="9" t="e">
        <f t="shared" ref="AA412:AA460" si="267">IF(LEFT(AA297,1)=".","",AA297)</f>
        <v>#VALUE!</v>
      </c>
      <c r="AD412" s="31">
        <f t="shared" si="260"/>
        <v>66</v>
      </c>
      <c r="AE412" s="9" t="e">
        <f t="shared" ref="AE412:AE460" si="268">IF(LEFT(AE297,1)=".","",AE297)</f>
        <v>#VALUE!</v>
      </c>
      <c r="AH412" s="31">
        <f t="shared" si="261"/>
        <v>66</v>
      </c>
      <c r="AI412" s="9" t="e">
        <f t="shared" ref="AI412:AI460" si="269">IF(LEFT(AI297,1)=".","",AI297)</f>
        <v>#VALUE!</v>
      </c>
      <c r="AL412" s="31">
        <f t="shared" si="262"/>
        <v>66</v>
      </c>
      <c r="AM412" s="9" t="e">
        <f t="shared" ref="AM412:AM460" si="270">IF(LEFT(AM297,1)=".","",AM297)</f>
        <v>#VALUE!</v>
      </c>
      <c r="AP412" s="31">
        <f t="shared" si="263"/>
        <v>66</v>
      </c>
      <c r="AQ412" s="9" t="e">
        <f t="shared" ref="AQ412:AQ460" si="271">IF(LEFT(AQ297,1)=".","",AQ297)</f>
        <v>#VALUE!</v>
      </c>
      <c r="AT412" s="31">
        <f t="shared" si="264"/>
        <v>66</v>
      </c>
      <c r="AU412" s="9" t="e">
        <f t="shared" ref="AU412:AU460" si="272">IF(LEFT(AU297,1)=".","",AU297)</f>
        <v>#VALUE!</v>
      </c>
      <c r="AX412" s="31">
        <f t="shared" si="265"/>
        <v>66</v>
      </c>
      <c r="AY412" s="9" t="e">
        <f t="shared" ref="AY412:AY460" si="273">IF(LEFT(AY297,1)=".","",AY297)</f>
        <v>#VALUE!</v>
      </c>
    </row>
    <row r="413" spans="22:51" x14ac:dyDescent="0.25">
      <c r="V413" s="31">
        <f t="shared" ref="V413:V460" si="274">V412+1</f>
        <v>67</v>
      </c>
      <c r="W413" s="9">
        <f t="shared" si="266"/>
        <v>74000</v>
      </c>
      <c r="Z413" s="31">
        <f t="shared" ref="Z413:Z460" si="275">Z412+1</f>
        <v>67</v>
      </c>
      <c r="AA413" s="9" t="e">
        <f t="shared" si="267"/>
        <v>#VALUE!</v>
      </c>
      <c r="AD413" s="31">
        <f t="shared" ref="AD413:AD460" si="276">AD412+1</f>
        <v>67</v>
      </c>
      <c r="AE413" s="9" t="e">
        <f t="shared" si="268"/>
        <v>#VALUE!</v>
      </c>
      <c r="AH413" s="31">
        <f t="shared" ref="AH413:AH460" si="277">AH412+1</f>
        <v>67</v>
      </c>
      <c r="AI413" s="9" t="e">
        <f t="shared" si="269"/>
        <v>#VALUE!</v>
      </c>
      <c r="AL413" s="31">
        <f t="shared" ref="AL413:AL460" si="278">AL412+1</f>
        <v>67</v>
      </c>
      <c r="AM413" s="9" t="e">
        <f t="shared" si="270"/>
        <v>#VALUE!</v>
      </c>
      <c r="AP413" s="31">
        <f t="shared" ref="AP413:AP460" si="279">AP412+1</f>
        <v>67</v>
      </c>
      <c r="AQ413" s="9" t="e">
        <f t="shared" si="271"/>
        <v>#VALUE!</v>
      </c>
      <c r="AT413" s="31">
        <f t="shared" ref="AT413:AT460" si="280">AT412+1</f>
        <v>67</v>
      </c>
      <c r="AU413" s="9" t="e">
        <f t="shared" si="272"/>
        <v>#VALUE!</v>
      </c>
      <c r="AX413" s="31">
        <f t="shared" ref="AX413:AX460" si="281">AX412+1</f>
        <v>67</v>
      </c>
      <c r="AY413" s="9" t="e">
        <f t="shared" si="273"/>
        <v>#VALUE!</v>
      </c>
    </row>
    <row r="414" spans="22:51" x14ac:dyDescent="0.25">
      <c r="V414" s="31">
        <f t="shared" si="274"/>
        <v>68</v>
      </c>
      <c r="W414" s="9">
        <f t="shared" si="266"/>
        <v>120000</v>
      </c>
      <c r="Z414" s="31">
        <f t="shared" si="275"/>
        <v>68</v>
      </c>
      <c r="AA414" s="9" t="e">
        <f t="shared" si="267"/>
        <v>#VALUE!</v>
      </c>
      <c r="AD414" s="31">
        <f t="shared" si="276"/>
        <v>68</v>
      </c>
      <c r="AE414" s="9" t="e">
        <f t="shared" si="268"/>
        <v>#VALUE!</v>
      </c>
      <c r="AH414" s="31">
        <f t="shared" si="277"/>
        <v>68</v>
      </c>
      <c r="AI414" s="9" t="e">
        <f t="shared" si="269"/>
        <v>#VALUE!</v>
      </c>
      <c r="AL414" s="31">
        <f t="shared" si="278"/>
        <v>68</v>
      </c>
      <c r="AM414" s="9" t="e">
        <f t="shared" si="270"/>
        <v>#VALUE!</v>
      </c>
      <c r="AP414" s="31">
        <f t="shared" si="279"/>
        <v>68</v>
      </c>
      <c r="AQ414" s="9" t="e">
        <f t="shared" si="271"/>
        <v>#VALUE!</v>
      </c>
      <c r="AT414" s="31">
        <f t="shared" si="280"/>
        <v>68</v>
      </c>
      <c r="AU414" s="9" t="e">
        <f t="shared" si="272"/>
        <v>#VALUE!</v>
      </c>
      <c r="AX414" s="31">
        <f t="shared" si="281"/>
        <v>68</v>
      </c>
      <c r="AY414" s="9" t="e">
        <f t="shared" si="273"/>
        <v>#VALUE!</v>
      </c>
    </row>
    <row r="415" spans="22:51" x14ac:dyDescent="0.25">
      <c r="V415" s="31">
        <f t="shared" si="274"/>
        <v>69</v>
      </c>
      <c r="W415" s="9">
        <f t="shared" si="266"/>
        <v>6900</v>
      </c>
      <c r="Z415" s="31">
        <f t="shared" si="275"/>
        <v>69</v>
      </c>
      <c r="AA415" s="9" t="e">
        <f t="shared" si="267"/>
        <v>#VALUE!</v>
      </c>
      <c r="AD415" s="31">
        <f t="shared" si="276"/>
        <v>69</v>
      </c>
      <c r="AE415" s="9" t="e">
        <f t="shared" si="268"/>
        <v>#VALUE!</v>
      </c>
      <c r="AH415" s="31">
        <f t="shared" si="277"/>
        <v>69</v>
      </c>
      <c r="AI415" s="9" t="e">
        <f t="shared" si="269"/>
        <v>#VALUE!</v>
      </c>
      <c r="AL415" s="31">
        <f t="shared" si="278"/>
        <v>69</v>
      </c>
      <c r="AM415" s="9" t="e">
        <f t="shared" si="270"/>
        <v>#VALUE!</v>
      </c>
      <c r="AP415" s="31">
        <f t="shared" si="279"/>
        <v>69</v>
      </c>
      <c r="AQ415" s="9" t="e">
        <f t="shared" si="271"/>
        <v>#VALUE!</v>
      </c>
      <c r="AT415" s="31">
        <f t="shared" si="280"/>
        <v>69</v>
      </c>
      <c r="AU415" s="9" t="e">
        <f t="shared" si="272"/>
        <v>#VALUE!</v>
      </c>
      <c r="AX415" s="31">
        <f t="shared" si="281"/>
        <v>69</v>
      </c>
      <c r="AY415" s="9" t="e">
        <f t="shared" si="273"/>
        <v>#VALUE!</v>
      </c>
    </row>
    <row r="416" spans="22:51" x14ac:dyDescent="0.25">
      <c r="V416" s="31">
        <f t="shared" si="274"/>
        <v>70</v>
      </c>
      <c r="W416" s="9">
        <f t="shared" si="266"/>
        <v>11000</v>
      </c>
      <c r="Z416" s="31">
        <f t="shared" si="275"/>
        <v>70</v>
      </c>
      <c r="AA416" s="9" t="e">
        <f t="shared" si="267"/>
        <v>#VALUE!</v>
      </c>
      <c r="AD416" s="31">
        <f t="shared" si="276"/>
        <v>70</v>
      </c>
      <c r="AE416" s="9" t="e">
        <f t="shared" si="268"/>
        <v>#VALUE!</v>
      </c>
      <c r="AH416" s="31">
        <f t="shared" si="277"/>
        <v>70</v>
      </c>
      <c r="AI416" s="9" t="e">
        <f t="shared" si="269"/>
        <v>#VALUE!</v>
      </c>
      <c r="AL416" s="31">
        <f t="shared" si="278"/>
        <v>70</v>
      </c>
      <c r="AM416" s="9" t="e">
        <f t="shared" si="270"/>
        <v>#VALUE!</v>
      </c>
      <c r="AP416" s="31">
        <f t="shared" si="279"/>
        <v>70</v>
      </c>
      <c r="AQ416" s="9" t="e">
        <f t="shared" si="271"/>
        <v>#VALUE!</v>
      </c>
      <c r="AT416" s="31">
        <f t="shared" si="280"/>
        <v>70</v>
      </c>
      <c r="AU416" s="9" t="e">
        <f t="shared" si="272"/>
        <v>#VALUE!</v>
      </c>
      <c r="AX416" s="31">
        <f t="shared" si="281"/>
        <v>70</v>
      </c>
      <c r="AY416" s="9" t="e">
        <f t="shared" si="273"/>
        <v>#VALUE!</v>
      </c>
    </row>
    <row r="417" spans="22:51" x14ac:dyDescent="0.25">
      <c r="V417" s="31">
        <f t="shared" si="274"/>
        <v>71</v>
      </c>
      <c r="W417" s="9">
        <f t="shared" si="266"/>
        <v>500</v>
      </c>
      <c r="Z417" s="31">
        <f t="shared" si="275"/>
        <v>71</v>
      </c>
      <c r="AA417" s="9" t="e">
        <f t="shared" si="267"/>
        <v>#VALUE!</v>
      </c>
      <c r="AD417" s="31">
        <f t="shared" si="276"/>
        <v>71</v>
      </c>
      <c r="AE417" s="9" t="e">
        <f t="shared" si="268"/>
        <v>#VALUE!</v>
      </c>
      <c r="AH417" s="31">
        <f t="shared" si="277"/>
        <v>71</v>
      </c>
      <c r="AI417" s="9" t="e">
        <f t="shared" si="269"/>
        <v>#VALUE!</v>
      </c>
      <c r="AL417" s="31">
        <f t="shared" si="278"/>
        <v>71</v>
      </c>
      <c r="AM417" s="9" t="e">
        <f t="shared" si="270"/>
        <v>#VALUE!</v>
      </c>
      <c r="AP417" s="31">
        <f t="shared" si="279"/>
        <v>71</v>
      </c>
      <c r="AQ417" s="9" t="e">
        <f t="shared" si="271"/>
        <v>#VALUE!</v>
      </c>
      <c r="AT417" s="31">
        <f t="shared" si="280"/>
        <v>71</v>
      </c>
      <c r="AU417" s="9" t="e">
        <f t="shared" si="272"/>
        <v>#VALUE!</v>
      </c>
      <c r="AX417" s="31">
        <f t="shared" si="281"/>
        <v>71</v>
      </c>
      <c r="AY417" s="9" t="e">
        <f t="shared" si="273"/>
        <v>#VALUE!</v>
      </c>
    </row>
    <row r="418" spans="22:51" x14ac:dyDescent="0.25">
      <c r="V418" s="31">
        <f t="shared" si="274"/>
        <v>72</v>
      </c>
      <c r="W418" s="9">
        <f t="shared" si="266"/>
        <v>200</v>
      </c>
      <c r="Z418" s="31">
        <f t="shared" si="275"/>
        <v>72</v>
      </c>
      <c r="AA418" s="9" t="e">
        <f t="shared" si="267"/>
        <v>#VALUE!</v>
      </c>
      <c r="AD418" s="31">
        <f t="shared" si="276"/>
        <v>72</v>
      </c>
      <c r="AE418" s="9" t="e">
        <f t="shared" si="268"/>
        <v>#VALUE!</v>
      </c>
      <c r="AH418" s="31">
        <f t="shared" si="277"/>
        <v>72</v>
      </c>
      <c r="AI418" s="9" t="e">
        <f t="shared" si="269"/>
        <v>#VALUE!</v>
      </c>
      <c r="AL418" s="31">
        <f t="shared" si="278"/>
        <v>72</v>
      </c>
      <c r="AM418" s="9" t="e">
        <f t="shared" si="270"/>
        <v>#VALUE!</v>
      </c>
      <c r="AP418" s="31">
        <f t="shared" si="279"/>
        <v>72</v>
      </c>
      <c r="AQ418" s="9" t="e">
        <f t="shared" si="271"/>
        <v>#VALUE!</v>
      </c>
      <c r="AT418" s="31">
        <f t="shared" si="280"/>
        <v>72</v>
      </c>
      <c r="AU418" s="9" t="e">
        <f t="shared" si="272"/>
        <v>#VALUE!</v>
      </c>
      <c r="AX418" s="31">
        <f t="shared" si="281"/>
        <v>72</v>
      </c>
      <c r="AY418" s="9" t="e">
        <f t="shared" si="273"/>
        <v>#VALUE!</v>
      </c>
    </row>
    <row r="419" spans="22:51" x14ac:dyDescent="0.25">
      <c r="V419" s="31">
        <f t="shared" si="274"/>
        <v>73</v>
      </c>
      <c r="W419" s="9">
        <f t="shared" si="266"/>
        <v>18000</v>
      </c>
      <c r="Z419" s="31">
        <f t="shared" si="275"/>
        <v>73</v>
      </c>
      <c r="AA419" s="9" t="e">
        <f t="shared" si="267"/>
        <v>#VALUE!</v>
      </c>
      <c r="AD419" s="31">
        <f t="shared" si="276"/>
        <v>73</v>
      </c>
      <c r="AE419" s="9" t="e">
        <f t="shared" si="268"/>
        <v>#VALUE!</v>
      </c>
      <c r="AH419" s="31">
        <f t="shared" si="277"/>
        <v>73</v>
      </c>
      <c r="AI419" s="9" t="e">
        <f t="shared" si="269"/>
        <v>#VALUE!</v>
      </c>
      <c r="AL419" s="31">
        <f t="shared" si="278"/>
        <v>73</v>
      </c>
      <c r="AM419" s="9" t="e">
        <f t="shared" si="270"/>
        <v>#VALUE!</v>
      </c>
      <c r="AP419" s="31">
        <f t="shared" si="279"/>
        <v>73</v>
      </c>
      <c r="AQ419" s="9" t="e">
        <f t="shared" si="271"/>
        <v>#VALUE!</v>
      </c>
      <c r="AT419" s="31">
        <f t="shared" si="280"/>
        <v>73</v>
      </c>
      <c r="AU419" s="9" t="e">
        <f t="shared" si="272"/>
        <v>#VALUE!</v>
      </c>
      <c r="AX419" s="31">
        <f t="shared" si="281"/>
        <v>73</v>
      </c>
      <c r="AY419" s="9" t="e">
        <f t="shared" si="273"/>
        <v>#VALUE!</v>
      </c>
    </row>
    <row r="420" spans="22:51" x14ac:dyDescent="0.25">
      <c r="V420" s="31">
        <f t="shared" si="274"/>
        <v>74</v>
      </c>
      <c r="W420" s="9">
        <f t="shared" si="266"/>
        <v>1700000</v>
      </c>
      <c r="Z420" s="31">
        <f t="shared" si="275"/>
        <v>74</v>
      </c>
      <c r="AA420" s="9" t="e">
        <f t="shared" si="267"/>
        <v>#VALUE!</v>
      </c>
      <c r="AD420" s="31">
        <f t="shared" si="276"/>
        <v>74</v>
      </c>
      <c r="AE420" s="9" t="e">
        <f t="shared" si="268"/>
        <v>#VALUE!</v>
      </c>
      <c r="AH420" s="31">
        <f t="shared" si="277"/>
        <v>74</v>
      </c>
      <c r="AI420" s="9" t="e">
        <f t="shared" si="269"/>
        <v>#VALUE!</v>
      </c>
      <c r="AL420" s="31">
        <f t="shared" si="278"/>
        <v>74</v>
      </c>
      <c r="AM420" s="9" t="e">
        <f t="shared" si="270"/>
        <v>#VALUE!</v>
      </c>
      <c r="AP420" s="31">
        <f t="shared" si="279"/>
        <v>74</v>
      </c>
      <c r="AQ420" s="9" t="e">
        <f t="shared" si="271"/>
        <v>#VALUE!</v>
      </c>
      <c r="AT420" s="31">
        <f t="shared" si="280"/>
        <v>74</v>
      </c>
      <c r="AU420" s="9" t="e">
        <f t="shared" si="272"/>
        <v>#VALUE!</v>
      </c>
      <c r="AX420" s="31">
        <f t="shared" si="281"/>
        <v>74</v>
      </c>
      <c r="AY420" s="9" t="e">
        <f t="shared" si="273"/>
        <v>#VALUE!</v>
      </c>
    </row>
    <row r="421" spans="22:51" x14ac:dyDescent="0.25">
      <c r="V421" s="31">
        <f t="shared" si="274"/>
        <v>75</v>
      </c>
      <c r="W421" s="9">
        <f t="shared" si="266"/>
        <v>240000</v>
      </c>
      <c r="Z421" s="31">
        <f t="shared" si="275"/>
        <v>75</v>
      </c>
      <c r="AA421" s="9" t="e">
        <f t="shared" si="267"/>
        <v>#VALUE!</v>
      </c>
      <c r="AD421" s="31">
        <f t="shared" si="276"/>
        <v>75</v>
      </c>
      <c r="AE421" s="9" t="e">
        <f t="shared" si="268"/>
        <v>#VALUE!</v>
      </c>
      <c r="AH421" s="31">
        <f t="shared" si="277"/>
        <v>75</v>
      </c>
      <c r="AI421" s="9" t="e">
        <f t="shared" si="269"/>
        <v>#VALUE!</v>
      </c>
      <c r="AL421" s="31">
        <f t="shared" si="278"/>
        <v>75</v>
      </c>
      <c r="AM421" s="9" t="e">
        <f t="shared" si="270"/>
        <v>#VALUE!</v>
      </c>
      <c r="AP421" s="31">
        <f t="shared" si="279"/>
        <v>75</v>
      </c>
      <c r="AQ421" s="9" t="e">
        <f t="shared" si="271"/>
        <v>#VALUE!</v>
      </c>
      <c r="AT421" s="31">
        <f t="shared" si="280"/>
        <v>75</v>
      </c>
      <c r="AU421" s="9" t="e">
        <f t="shared" si="272"/>
        <v>#VALUE!</v>
      </c>
      <c r="AX421" s="31">
        <f t="shared" si="281"/>
        <v>75</v>
      </c>
      <c r="AY421" s="9" t="e">
        <f t="shared" si="273"/>
        <v>#VALUE!</v>
      </c>
    </row>
    <row r="422" spans="22:51" x14ac:dyDescent="0.25">
      <c r="V422" s="31">
        <f t="shared" si="274"/>
        <v>76</v>
      </c>
      <c r="W422" s="9">
        <f t="shared" si="266"/>
        <v>190000</v>
      </c>
      <c r="Z422" s="31">
        <f t="shared" si="275"/>
        <v>76</v>
      </c>
      <c r="AA422" s="9" t="e">
        <f t="shared" si="267"/>
        <v>#VALUE!</v>
      </c>
      <c r="AD422" s="31">
        <f t="shared" si="276"/>
        <v>76</v>
      </c>
      <c r="AE422" s="9" t="e">
        <f t="shared" si="268"/>
        <v>#VALUE!</v>
      </c>
      <c r="AH422" s="31">
        <f t="shared" si="277"/>
        <v>76</v>
      </c>
      <c r="AI422" s="9" t="e">
        <f t="shared" si="269"/>
        <v>#VALUE!</v>
      </c>
      <c r="AL422" s="31">
        <f t="shared" si="278"/>
        <v>76</v>
      </c>
      <c r="AM422" s="9" t="e">
        <f t="shared" si="270"/>
        <v>#VALUE!</v>
      </c>
      <c r="AP422" s="31">
        <f t="shared" si="279"/>
        <v>76</v>
      </c>
      <c r="AQ422" s="9" t="e">
        <f t="shared" si="271"/>
        <v>#VALUE!</v>
      </c>
      <c r="AT422" s="31">
        <f t="shared" si="280"/>
        <v>76</v>
      </c>
      <c r="AU422" s="9" t="e">
        <f t="shared" si="272"/>
        <v>#VALUE!</v>
      </c>
      <c r="AX422" s="31">
        <f t="shared" si="281"/>
        <v>76</v>
      </c>
      <c r="AY422" s="9" t="e">
        <f t="shared" si="273"/>
        <v>#VALUE!</v>
      </c>
    </row>
    <row r="423" spans="22:51" x14ac:dyDescent="0.25">
      <c r="V423" s="31">
        <f t="shared" si="274"/>
        <v>77</v>
      </c>
      <c r="W423" s="9">
        <f t="shared" si="266"/>
        <v>30000</v>
      </c>
      <c r="Z423" s="31">
        <f t="shared" si="275"/>
        <v>77</v>
      </c>
      <c r="AA423" s="9" t="e">
        <f t="shared" si="267"/>
        <v>#VALUE!</v>
      </c>
      <c r="AD423" s="31">
        <f t="shared" si="276"/>
        <v>77</v>
      </c>
      <c r="AE423" s="9" t="e">
        <f t="shared" si="268"/>
        <v>#VALUE!</v>
      </c>
      <c r="AH423" s="31">
        <f t="shared" si="277"/>
        <v>77</v>
      </c>
      <c r="AI423" s="9" t="e">
        <f t="shared" si="269"/>
        <v>#VALUE!</v>
      </c>
      <c r="AL423" s="31">
        <f t="shared" si="278"/>
        <v>77</v>
      </c>
      <c r="AM423" s="9" t="e">
        <f t="shared" si="270"/>
        <v>#VALUE!</v>
      </c>
      <c r="AP423" s="31">
        <f t="shared" si="279"/>
        <v>77</v>
      </c>
      <c r="AQ423" s="9" t="e">
        <f t="shared" si="271"/>
        <v>#VALUE!</v>
      </c>
      <c r="AT423" s="31">
        <f t="shared" si="280"/>
        <v>77</v>
      </c>
      <c r="AU423" s="9" t="e">
        <f t="shared" si="272"/>
        <v>#VALUE!</v>
      </c>
      <c r="AX423" s="31">
        <f t="shared" si="281"/>
        <v>77</v>
      </c>
      <c r="AY423" s="9" t="e">
        <f t="shared" si="273"/>
        <v>#VALUE!</v>
      </c>
    </row>
    <row r="424" spans="22:51" x14ac:dyDescent="0.25">
      <c r="V424" s="31">
        <f t="shared" si="274"/>
        <v>78</v>
      </c>
      <c r="W424" s="9">
        <f t="shared" si="266"/>
        <v>8400</v>
      </c>
      <c r="Z424" s="31">
        <f t="shared" si="275"/>
        <v>78</v>
      </c>
      <c r="AA424" s="9" t="e">
        <f t="shared" si="267"/>
        <v>#VALUE!</v>
      </c>
      <c r="AD424" s="31">
        <f t="shared" si="276"/>
        <v>78</v>
      </c>
      <c r="AE424" s="9" t="e">
        <f t="shared" si="268"/>
        <v>#VALUE!</v>
      </c>
      <c r="AH424" s="31">
        <f t="shared" si="277"/>
        <v>78</v>
      </c>
      <c r="AI424" s="9" t="e">
        <f t="shared" si="269"/>
        <v>#VALUE!</v>
      </c>
      <c r="AL424" s="31">
        <f t="shared" si="278"/>
        <v>78</v>
      </c>
      <c r="AM424" s="9" t="e">
        <f t="shared" si="270"/>
        <v>#VALUE!</v>
      </c>
      <c r="AP424" s="31">
        <f t="shared" si="279"/>
        <v>78</v>
      </c>
      <c r="AQ424" s="9" t="e">
        <f t="shared" si="271"/>
        <v>#VALUE!</v>
      </c>
      <c r="AT424" s="31">
        <f t="shared" si="280"/>
        <v>78</v>
      </c>
      <c r="AU424" s="9" t="e">
        <f t="shared" si="272"/>
        <v>#VALUE!</v>
      </c>
      <c r="AX424" s="31">
        <f t="shared" si="281"/>
        <v>78</v>
      </c>
      <c r="AY424" s="9" t="e">
        <f t="shared" si="273"/>
        <v>#VALUE!</v>
      </c>
    </row>
    <row r="425" spans="22:51" x14ac:dyDescent="0.25">
      <c r="V425" s="31">
        <f t="shared" si="274"/>
        <v>79</v>
      </c>
      <c r="W425" s="9">
        <f t="shared" si="266"/>
        <v>36000</v>
      </c>
      <c r="Z425" s="31">
        <f t="shared" si="275"/>
        <v>79</v>
      </c>
      <c r="AA425" s="9" t="e">
        <f t="shared" si="267"/>
        <v>#VALUE!</v>
      </c>
      <c r="AD425" s="31">
        <f t="shared" si="276"/>
        <v>79</v>
      </c>
      <c r="AE425" s="9" t="e">
        <f t="shared" si="268"/>
        <v>#VALUE!</v>
      </c>
      <c r="AH425" s="31">
        <f t="shared" si="277"/>
        <v>79</v>
      </c>
      <c r="AI425" s="9" t="e">
        <f t="shared" si="269"/>
        <v>#VALUE!</v>
      </c>
      <c r="AL425" s="31">
        <f t="shared" si="278"/>
        <v>79</v>
      </c>
      <c r="AM425" s="9" t="e">
        <f t="shared" si="270"/>
        <v>#VALUE!</v>
      </c>
      <c r="AP425" s="31">
        <f t="shared" si="279"/>
        <v>79</v>
      </c>
      <c r="AQ425" s="9" t="e">
        <f t="shared" si="271"/>
        <v>#VALUE!</v>
      </c>
      <c r="AT425" s="31">
        <f t="shared" si="280"/>
        <v>79</v>
      </c>
      <c r="AU425" s="9" t="e">
        <f t="shared" si="272"/>
        <v>#VALUE!</v>
      </c>
      <c r="AX425" s="31">
        <f t="shared" si="281"/>
        <v>79</v>
      </c>
      <c r="AY425" s="9" t="e">
        <f t="shared" si="273"/>
        <v>#VALUE!</v>
      </c>
    </row>
    <row r="426" spans="22:51" x14ac:dyDescent="0.25">
      <c r="V426" s="31">
        <f t="shared" si="274"/>
        <v>80</v>
      </c>
      <c r="W426" s="9">
        <f t="shared" si="266"/>
        <v>1400000</v>
      </c>
      <c r="Z426" s="31">
        <f t="shared" si="275"/>
        <v>80</v>
      </c>
      <c r="AA426" s="9" t="e">
        <f t="shared" si="267"/>
        <v>#VALUE!</v>
      </c>
      <c r="AD426" s="31">
        <f t="shared" si="276"/>
        <v>80</v>
      </c>
      <c r="AE426" s="9" t="e">
        <f t="shared" si="268"/>
        <v>#VALUE!</v>
      </c>
      <c r="AH426" s="31">
        <f t="shared" si="277"/>
        <v>80</v>
      </c>
      <c r="AI426" s="9" t="e">
        <f t="shared" si="269"/>
        <v>#VALUE!</v>
      </c>
      <c r="AL426" s="31">
        <f t="shared" si="278"/>
        <v>80</v>
      </c>
      <c r="AM426" s="9" t="e">
        <f t="shared" si="270"/>
        <v>#VALUE!</v>
      </c>
      <c r="AP426" s="31">
        <f t="shared" si="279"/>
        <v>80</v>
      </c>
      <c r="AQ426" s="9" t="e">
        <f t="shared" si="271"/>
        <v>#VALUE!</v>
      </c>
      <c r="AT426" s="31">
        <f t="shared" si="280"/>
        <v>80</v>
      </c>
      <c r="AU426" s="9" t="e">
        <f t="shared" si="272"/>
        <v>#VALUE!</v>
      </c>
      <c r="AX426" s="31">
        <f t="shared" si="281"/>
        <v>80</v>
      </c>
      <c r="AY426" s="9" t="e">
        <f t="shared" si="273"/>
        <v>#VALUE!</v>
      </c>
    </row>
    <row r="427" spans="22:51" x14ac:dyDescent="0.25">
      <c r="V427" s="31">
        <f t="shared" si="274"/>
        <v>81</v>
      </c>
      <c r="W427" s="9">
        <f t="shared" si="266"/>
        <v>1900</v>
      </c>
      <c r="Z427" s="31">
        <f t="shared" si="275"/>
        <v>81</v>
      </c>
      <c r="AA427" s="9" t="e">
        <f t="shared" si="267"/>
        <v>#VALUE!</v>
      </c>
      <c r="AD427" s="31">
        <f t="shared" si="276"/>
        <v>81</v>
      </c>
      <c r="AE427" s="9" t="e">
        <f t="shared" si="268"/>
        <v>#VALUE!</v>
      </c>
      <c r="AH427" s="31">
        <f t="shared" si="277"/>
        <v>81</v>
      </c>
      <c r="AI427" s="9" t="e">
        <f t="shared" si="269"/>
        <v>#VALUE!</v>
      </c>
      <c r="AL427" s="31">
        <f t="shared" si="278"/>
        <v>81</v>
      </c>
      <c r="AM427" s="9" t="e">
        <f t="shared" si="270"/>
        <v>#VALUE!</v>
      </c>
      <c r="AP427" s="31">
        <f t="shared" si="279"/>
        <v>81</v>
      </c>
      <c r="AQ427" s="9" t="e">
        <f t="shared" si="271"/>
        <v>#VALUE!</v>
      </c>
      <c r="AT427" s="31">
        <f t="shared" si="280"/>
        <v>81</v>
      </c>
      <c r="AU427" s="9" t="e">
        <f t="shared" si="272"/>
        <v>#VALUE!</v>
      </c>
      <c r="AX427" s="31">
        <f t="shared" si="281"/>
        <v>81</v>
      </c>
      <c r="AY427" s="9" t="e">
        <f t="shared" si="273"/>
        <v>#VALUE!</v>
      </c>
    </row>
    <row r="428" spans="22:51" x14ac:dyDescent="0.25">
      <c r="V428" s="31">
        <f t="shared" si="274"/>
        <v>82</v>
      </c>
      <c r="W428" s="9">
        <f t="shared" si="266"/>
        <v>92000</v>
      </c>
      <c r="Z428" s="31">
        <f t="shared" si="275"/>
        <v>82</v>
      </c>
      <c r="AA428" s="9" t="e">
        <f t="shared" si="267"/>
        <v>#VALUE!</v>
      </c>
      <c r="AD428" s="31">
        <f t="shared" si="276"/>
        <v>82</v>
      </c>
      <c r="AE428" s="9" t="e">
        <f t="shared" si="268"/>
        <v>#VALUE!</v>
      </c>
      <c r="AH428" s="31">
        <f t="shared" si="277"/>
        <v>82</v>
      </c>
      <c r="AI428" s="9" t="e">
        <f t="shared" si="269"/>
        <v>#VALUE!</v>
      </c>
      <c r="AL428" s="31">
        <f t="shared" si="278"/>
        <v>82</v>
      </c>
      <c r="AM428" s="9" t="e">
        <f t="shared" si="270"/>
        <v>#VALUE!</v>
      </c>
      <c r="AP428" s="31">
        <f t="shared" si="279"/>
        <v>82</v>
      </c>
      <c r="AQ428" s="9" t="e">
        <f t="shared" si="271"/>
        <v>#VALUE!</v>
      </c>
      <c r="AT428" s="31">
        <f t="shared" si="280"/>
        <v>82</v>
      </c>
      <c r="AU428" s="9" t="e">
        <f t="shared" si="272"/>
        <v>#VALUE!</v>
      </c>
      <c r="AX428" s="31">
        <f t="shared" si="281"/>
        <v>82</v>
      </c>
      <c r="AY428" s="9" t="e">
        <f t="shared" si="273"/>
        <v>#VALUE!</v>
      </c>
    </row>
    <row r="429" spans="22:51" x14ac:dyDescent="0.25">
      <c r="V429" s="31">
        <f t="shared" si="274"/>
        <v>83</v>
      </c>
      <c r="W429" s="9">
        <f t="shared" si="266"/>
        <v>36000</v>
      </c>
      <c r="Z429" s="31">
        <f t="shared" si="275"/>
        <v>83</v>
      </c>
      <c r="AA429" s="9" t="e">
        <f t="shared" si="267"/>
        <v>#VALUE!</v>
      </c>
      <c r="AD429" s="31">
        <f t="shared" si="276"/>
        <v>83</v>
      </c>
      <c r="AE429" s="9" t="e">
        <f t="shared" si="268"/>
        <v>#VALUE!</v>
      </c>
      <c r="AH429" s="31">
        <f t="shared" si="277"/>
        <v>83</v>
      </c>
      <c r="AI429" s="9" t="e">
        <f t="shared" si="269"/>
        <v>#VALUE!</v>
      </c>
      <c r="AL429" s="31">
        <f t="shared" si="278"/>
        <v>83</v>
      </c>
      <c r="AM429" s="9" t="e">
        <f t="shared" si="270"/>
        <v>#VALUE!</v>
      </c>
      <c r="AP429" s="31">
        <f t="shared" si="279"/>
        <v>83</v>
      </c>
      <c r="AQ429" s="9" t="e">
        <f t="shared" si="271"/>
        <v>#VALUE!</v>
      </c>
      <c r="AT429" s="31">
        <f t="shared" si="280"/>
        <v>83</v>
      </c>
      <c r="AU429" s="9" t="e">
        <f t="shared" si="272"/>
        <v>#VALUE!</v>
      </c>
      <c r="AX429" s="31">
        <f t="shared" si="281"/>
        <v>83</v>
      </c>
      <c r="AY429" s="9" t="e">
        <f t="shared" si="273"/>
        <v>#VALUE!</v>
      </c>
    </row>
    <row r="430" spans="22:51" x14ac:dyDescent="0.25">
      <c r="V430" s="31">
        <f t="shared" si="274"/>
        <v>84</v>
      </c>
      <c r="W430" s="9">
        <f t="shared" si="266"/>
        <v>20000</v>
      </c>
      <c r="Z430" s="31">
        <f t="shared" si="275"/>
        <v>84</v>
      </c>
      <c r="AA430" s="9" t="e">
        <f t="shared" si="267"/>
        <v>#VALUE!</v>
      </c>
      <c r="AD430" s="31">
        <f t="shared" si="276"/>
        <v>84</v>
      </c>
      <c r="AE430" s="9" t="e">
        <f t="shared" si="268"/>
        <v>#VALUE!</v>
      </c>
      <c r="AH430" s="31">
        <f t="shared" si="277"/>
        <v>84</v>
      </c>
      <c r="AI430" s="9" t="e">
        <f t="shared" si="269"/>
        <v>#VALUE!</v>
      </c>
      <c r="AL430" s="31">
        <f t="shared" si="278"/>
        <v>84</v>
      </c>
      <c r="AM430" s="9" t="e">
        <f t="shared" si="270"/>
        <v>#VALUE!</v>
      </c>
      <c r="AP430" s="31">
        <f t="shared" si="279"/>
        <v>84</v>
      </c>
      <c r="AQ430" s="9" t="e">
        <f t="shared" si="271"/>
        <v>#VALUE!</v>
      </c>
      <c r="AT430" s="31">
        <f t="shared" si="280"/>
        <v>84</v>
      </c>
      <c r="AU430" s="9" t="e">
        <f t="shared" si="272"/>
        <v>#VALUE!</v>
      </c>
      <c r="AX430" s="31">
        <f t="shared" si="281"/>
        <v>84</v>
      </c>
      <c r="AY430" s="9" t="e">
        <f t="shared" si="273"/>
        <v>#VALUE!</v>
      </c>
    </row>
    <row r="431" spans="22:51" x14ac:dyDescent="0.25">
      <c r="V431" s="31">
        <f t="shared" si="274"/>
        <v>85</v>
      </c>
      <c r="W431" s="9">
        <f t="shared" si="266"/>
        <v>61000</v>
      </c>
      <c r="Z431" s="31">
        <f t="shared" si="275"/>
        <v>85</v>
      </c>
      <c r="AA431" s="9" t="e">
        <f t="shared" si="267"/>
        <v>#VALUE!</v>
      </c>
      <c r="AD431" s="31">
        <f t="shared" si="276"/>
        <v>85</v>
      </c>
      <c r="AE431" s="9" t="e">
        <f t="shared" si="268"/>
        <v>#VALUE!</v>
      </c>
      <c r="AH431" s="31">
        <f t="shared" si="277"/>
        <v>85</v>
      </c>
      <c r="AI431" s="9" t="e">
        <f t="shared" si="269"/>
        <v>#VALUE!</v>
      </c>
      <c r="AL431" s="31">
        <f t="shared" si="278"/>
        <v>85</v>
      </c>
      <c r="AM431" s="9" t="e">
        <f t="shared" si="270"/>
        <v>#VALUE!</v>
      </c>
      <c r="AP431" s="31">
        <f t="shared" si="279"/>
        <v>85</v>
      </c>
      <c r="AQ431" s="9" t="e">
        <f t="shared" si="271"/>
        <v>#VALUE!</v>
      </c>
      <c r="AT431" s="31">
        <f t="shared" si="280"/>
        <v>85</v>
      </c>
      <c r="AU431" s="9" t="e">
        <f t="shared" si="272"/>
        <v>#VALUE!</v>
      </c>
      <c r="AX431" s="31">
        <f t="shared" si="281"/>
        <v>85</v>
      </c>
      <c r="AY431" s="9" t="e">
        <f t="shared" si="273"/>
        <v>#VALUE!</v>
      </c>
    </row>
    <row r="432" spans="22:51" x14ac:dyDescent="0.25">
      <c r="V432" s="31">
        <f t="shared" si="274"/>
        <v>86</v>
      </c>
      <c r="W432" s="9">
        <f t="shared" si="266"/>
        <v>27000</v>
      </c>
      <c r="Z432" s="31">
        <f t="shared" si="275"/>
        <v>86</v>
      </c>
      <c r="AA432" s="9" t="e">
        <f t="shared" si="267"/>
        <v>#VALUE!</v>
      </c>
      <c r="AD432" s="31">
        <f t="shared" si="276"/>
        <v>86</v>
      </c>
      <c r="AE432" s="9" t="e">
        <f t="shared" si="268"/>
        <v>#VALUE!</v>
      </c>
      <c r="AH432" s="31">
        <f t="shared" si="277"/>
        <v>86</v>
      </c>
      <c r="AI432" s="9" t="e">
        <f t="shared" si="269"/>
        <v>#VALUE!</v>
      </c>
      <c r="AL432" s="31">
        <f t="shared" si="278"/>
        <v>86</v>
      </c>
      <c r="AM432" s="9" t="e">
        <f t="shared" si="270"/>
        <v>#VALUE!</v>
      </c>
      <c r="AP432" s="31">
        <f t="shared" si="279"/>
        <v>86</v>
      </c>
      <c r="AQ432" s="9" t="e">
        <f t="shared" si="271"/>
        <v>#VALUE!</v>
      </c>
      <c r="AT432" s="31">
        <f t="shared" si="280"/>
        <v>86</v>
      </c>
      <c r="AU432" s="9" t="e">
        <f t="shared" si="272"/>
        <v>#VALUE!</v>
      </c>
      <c r="AX432" s="31">
        <f t="shared" si="281"/>
        <v>86</v>
      </c>
      <c r="AY432" s="9" t="e">
        <f t="shared" si="273"/>
        <v>#VALUE!</v>
      </c>
    </row>
    <row r="433" spans="22:51" x14ac:dyDescent="0.25">
      <c r="V433" s="31">
        <f t="shared" si="274"/>
        <v>87</v>
      </c>
      <c r="W433" s="9">
        <f t="shared" si="266"/>
        <v>14000</v>
      </c>
      <c r="Z433" s="31">
        <f t="shared" si="275"/>
        <v>87</v>
      </c>
      <c r="AA433" s="9" t="e">
        <f t="shared" si="267"/>
        <v>#VALUE!</v>
      </c>
      <c r="AD433" s="31">
        <f t="shared" si="276"/>
        <v>87</v>
      </c>
      <c r="AE433" s="9" t="e">
        <f t="shared" si="268"/>
        <v>#VALUE!</v>
      </c>
      <c r="AH433" s="31">
        <f t="shared" si="277"/>
        <v>87</v>
      </c>
      <c r="AI433" s="9" t="e">
        <f t="shared" si="269"/>
        <v>#VALUE!</v>
      </c>
      <c r="AL433" s="31">
        <f t="shared" si="278"/>
        <v>87</v>
      </c>
      <c r="AM433" s="9" t="e">
        <f t="shared" si="270"/>
        <v>#VALUE!</v>
      </c>
      <c r="AP433" s="31">
        <f t="shared" si="279"/>
        <v>87</v>
      </c>
      <c r="AQ433" s="9" t="e">
        <f t="shared" si="271"/>
        <v>#VALUE!</v>
      </c>
      <c r="AT433" s="31">
        <f t="shared" si="280"/>
        <v>87</v>
      </c>
      <c r="AU433" s="9" t="e">
        <f t="shared" si="272"/>
        <v>#VALUE!</v>
      </c>
      <c r="AX433" s="31">
        <f t="shared" si="281"/>
        <v>87</v>
      </c>
      <c r="AY433" s="9" t="e">
        <f t="shared" si="273"/>
        <v>#VALUE!</v>
      </c>
    </row>
    <row r="434" spans="22:51" x14ac:dyDescent="0.25">
      <c r="V434" s="31">
        <f t="shared" si="274"/>
        <v>88</v>
      </c>
      <c r="W434" s="9">
        <f t="shared" si="266"/>
        <v>16000</v>
      </c>
      <c r="Z434" s="31">
        <f t="shared" si="275"/>
        <v>88</v>
      </c>
      <c r="AA434" s="9" t="e">
        <f t="shared" si="267"/>
        <v>#VALUE!</v>
      </c>
      <c r="AD434" s="31">
        <f t="shared" si="276"/>
        <v>88</v>
      </c>
      <c r="AE434" s="9" t="e">
        <f t="shared" si="268"/>
        <v>#VALUE!</v>
      </c>
      <c r="AH434" s="31">
        <f t="shared" si="277"/>
        <v>88</v>
      </c>
      <c r="AI434" s="9" t="e">
        <f t="shared" si="269"/>
        <v>#VALUE!</v>
      </c>
      <c r="AL434" s="31">
        <f t="shared" si="278"/>
        <v>88</v>
      </c>
      <c r="AM434" s="9" t="e">
        <f t="shared" si="270"/>
        <v>#VALUE!</v>
      </c>
      <c r="AP434" s="31">
        <f t="shared" si="279"/>
        <v>88</v>
      </c>
      <c r="AQ434" s="9" t="e">
        <f t="shared" si="271"/>
        <v>#VALUE!</v>
      </c>
      <c r="AT434" s="31">
        <f t="shared" si="280"/>
        <v>88</v>
      </c>
      <c r="AU434" s="9" t="e">
        <f t="shared" si="272"/>
        <v>#VALUE!</v>
      </c>
      <c r="AX434" s="31">
        <f t="shared" si="281"/>
        <v>88</v>
      </c>
      <c r="AY434" s="9" t="e">
        <f t="shared" si="273"/>
        <v>#VALUE!</v>
      </c>
    </row>
    <row r="435" spans="22:51" x14ac:dyDescent="0.25">
      <c r="V435" s="31">
        <f t="shared" si="274"/>
        <v>89</v>
      </c>
      <c r="W435" s="9">
        <f t="shared" si="266"/>
        <v>220000</v>
      </c>
      <c r="Z435" s="31">
        <f t="shared" si="275"/>
        <v>89</v>
      </c>
      <c r="AA435" s="9" t="e">
        <f t="shared" si="267"/>
        <v>#VALUE!</v>
      </c>
      <c r="AD435" s="31">
        <f t="shared" si="276"/>
        <v>89</v>
      </c>
      <c r="AE435" s="9" t="e">
        <f t="shared" si="268"/>
        <v>#VALUE!</v>
      </c>
      <c r="AH435" s="31">
        <f t="shared" si="277"/>
        <v>89</v>
      </c>
      <c r="AI435" s="9" t="e">
        <f t="shared" si="269"/>
        <v>#VALUE!</v>
      </c>
      <c r="AL435" s="31">
        <f t="shared" si="278"/>
        <v>89</v>
      </c>
      <c r="AM435" s="9" t="e">
        <f t="shared" si="270"/>
        <v>#VALUE!</v>
      </c>
      <c r="AP435" s="31">
        <f t="shared" si="279"/>
        <v>89</v>
      </c>
      <c r="AQ435" s="9" t="e">
        <f t="shared" si="271"/>
        <v>#VALUE!</v>
      </c>
      <c r="AT435" s="31">
        <f t="shared" si="280"/>
        <v>89</v>
      </c>
      <c r="AU435" s="9" t="e">
        <f t="shared" si="272"/>
        <v>#VALUE!</v>
      </c>
      <c r="AX435" s="31">
        <f t="shared" si="281"/>
        <v>89</v>
      </c>
      <c r="AY435" s="9" t="e">
        <f t="shared" si="273"/>
        <v>#VALUE!</v>
      </c>
    </row>
    <row r="436" spans="22:51" x14ac:dyDescent="0.25">
      <c r="V436" s="31">
        <f t="shared" si="274"/>
        <v>90</v>
      </c>
      <c r="W436" s="9">
        <f t="shared" si="266"/>
        <v>44000</v>
      </c>
      <c r="Z436" s="31">
        <f t="shared" si="275"/>
        <v>90</v>
      </c>
      <c r="AA436" s="9" t="e">
        <f t="shared" si="267"/>
        <v>#VALUE!</v>
      </c>
      <c r="AD436" s="31">
        <f t="shared" si="276"/>
        <v>90</v>
      </c>
      <c r="AE436" s="9" t="e">
        <f t="shared" si="268"/>
        <v>#VALUE!</v>
      </c>
      <c r="AH436" s="31">
        <f t="shared" si="277"/>
        <v>90</v>
      </c>
      <c r="AI436" s="9" t="e">
        <f t="shared" si="269"/>
        <v>#VALUE!</v>
      </c>
      <c r="AL436" s="31">
        <f t="shared" si="278"/>
        <v>90</v>
      </c>
      <c r="AM436" s="9" t="e">
        <f t="shared" si="270"/>
        <v>#VALUE!</v>
      </c>
      <c r="AP436" s="31">
        <f t="shared" si="279"/>
        <v>90</v>
      </c>
      <c r="AQ436" s="9" t="e">
        <f t="shared" si="271"/>
        <v>#VALUE!</v>
      </c>
      <c r="AT436" s="31">
        <f t="shared" si="280"/>
        <v>90</v>
      </c>
      <c r="AU436" s="9" t="e">
        <f t="shared" si="272"/>
        <v>#VALUE!</v>
      </c>
      <c r="AX436" s="31">
        <f t="shared" si="281"/>
        <v>90</v>
      </c>
      <c r="AY436" s="9" t="e">
        <f t="shared" si="273"/>
        <v>#VALUE!</v>
      </c>
    </row>
    <row r="437" spans="22:51" x14ac:dyDescent="0.25">
      <c r="V437" s="31">
        <f t="shared" si="274"/>
        <v>91</v>
      </c>
      <c r="W437" s="9">
        <f t="shared" si="266"/>
        <v>2100</v>
      </c>
      <c r="Z437" s="31">
        <f t="shared" si="275"/>
        <v>91</v>
      </c>
      <c r="AA437" s="9" t="e">
        <f t="shared" si="267"/>
        <v>#VALUE!</v>
      </c>
      <c r="AD437" s="31">
        <f t="shared" si="276"/>
        <v>91</v>
      </c>
      <c r="AE437" s="9" t="e">
        <f t="shared" si="268"/>
        <v>#VALUE!</v>
      </c>
      <c r="AH437" s="31">
        <f t="shared" si="277"/>
        <v>91</v>
      </c>
      <c r="AI437" s="9" t="e">
        <f t="shared" si="269"/>
        <v>#VALUE!</v>
      </c>
      <c r="AL437" s="31">
        <f t="shared" si="278"/>
        <v>91</v>
      </c>
      <c r="AM437" s="9" t="e">
        <f t="shared" si="270"/>
        <v>#VALUE!</v>
      </c>
      <c r="AP437" s="31">
        <f t="shared" si="279"/>
        <v>91</v>
      </c>
      <c r="AQ437" s="9" t="e">
        <f t="shared" si="271"/>
        <v>#VALUE!</v>
      </c>
      <c r="AT437" s="31">
        <f t="shared" si="280"/>
        <v>91</v>
      </c>
      <c r="AU437" s="9" t="e">
        <f t="shared" si="272"/>
        <v>#VALUE!</v>
      </c>
      <c r="AX437" s="31">
        <f t="shared" si="281"/>
        <v>91</v>
      </c>
      <c r="AY437" s="9" t="e">
        <f t="shared" si="273"/>
        <v>#VALUE!</v>
      </c>
    </row>
    <row r="438" spans="22:51" x14ac:dyDescent="0.25">
      <c r="V438" s="31">
        <f t="shared" si="274"/>
        <v>92</v>
      </c>
      <c r="W438" s="9" t="str">
        <f t="shared" si="266"/>
        <v/>
      </c>
      <c r="Z438" s="31">
        <f t="shared" si="275"/>
        <v>92</v>
      </c>
      <c r="AA438" s="9" t="e">
        <f t="shared" si="267"/>
        <v>#VALUE!</v>
      </c>
      <c r="AD438" s="31">
        <f t="shared" si="276"/>
        <v>92</v>
      </c>
      <c r="AE438" s="9" t="e">
        <f t="shared" si="268"/>
        <v>#VALUE!</v>
      </c>
      <c r="AH438" s="31">
        <f t="shared" si="277"/>
        <v>92</v>
      </c>
      <c r="AI438" s="9" t="e">
        <f t="shared" si="269"/>
        <v>#VALUE!</v>
      </c>
      <c r="AL438" s="31">
        <f t="shared" si="278"/>
        <v>92</v>
      </c>
      <c r="AM438" s="9" t="e">
        <f t="shared" si="270"/>
        <v>#VALUE!</v>
      </c>
      <c r="AP438" s="31">
        <f t="shared" si="279"/>
        <v>92</v>
      </c>
      <c r="AQ438" s="9" t="e">
        <f t="shared" si="271"/>
        <v>#VALUE!</v>
      </c>
      <c r="AT438" s="31">
        <f t="shared" si="280"/>
        <v>92</v>
      </c>
      <c r="AU438" s="9" t="e">
        <f t="shared" si="272"/>
        <v>#VALUE!</v>
      </c>
      <c r="AX438" s="31">
        <f t="shared" si="281"/>
        <v>92</v>
      </c>
      <c r="AY438" s="9" t="e">
        <f t="shared" si="273"/>
        <v>#VALUE!</v>
      </c>
    </row>
    <row r="439" spans="22:51" x14ac:dyDescent="0.25">
      <c r="V439" s="31">
        <f t="shared" si="274"/>
        <v>93</v>
      </c>
      <c r="W439" s="9">
        <f t="shared" si="266"/>
        <v>67000</v>
      </c>
      <c r="Z439" s="31">
        <f t="shared" si="275"/>
        <v>93</v>
      </c>
      <c r="AA439" s="9" t="e">
        <f t="shared" si="267"/>
        <v>#VALUE!</v>
      </c>
      <c r="AD439" s="31">
        <f t="shared" si="276"/>
        <v>93</v>
      </c>
      <c r="AE439" s="9" t="e">
        <f t="shared" si="268"/>
        <v>#VALUE!</v>
      </c>
      <c r="AH439" s="31">
        <f t="shared" si="277"/>
        <v>93</v>
      </c>
      <c r="AI439" s="9" t="e">
        <f t="shared" si="269"/>
        <v>#VALUE!</v>
      </c>
      <c r="AL439" s="31">
        <f t="shared" si="278"/>
        <v>93</v>
      </c>
      <c r="AM439" s="9" t="e">
        <f t="shared" si="270"/>
        <v>#VALUE!</v>
      </c>
      <c r="AP439" s="31">
        <f t="shared" si="279"/>
        <v>93</v>
      </c>
      <c r="AQ439" s="9" t="e">
        <f t="shared" si="271"/>
        <v>#VALUE!</v>
      </c>
      <c r="AT439" s="31">
        <f t="shared" si="280"/>
        <v>93</v>
      </c>
      <c r="AU439" s="9" t="e">
        <f t="shared" si="272"/>
        <v>#VALUE!</v>
      </c>
      <c r="AX439" s="31">
        <f t="shared" si="281"/>
        <v>93</v>
      </c>
      <c r="AY439" s="9" t="e">
        <f t="shared" si="273"/>
        <v>#VALUE!</v>
      </c>
    </row>
    <row r="440" spans="22:51" x14ac:dyDescent="0.25">
      <c r="V440" s="31">
        <f t="shared" si="274"/>
        <v>94</v>
      </c>
      <c r="W440" s="9">
        <f t="shared" si="266"/>
        <v>7200</v>
      </c>
      <c r="Z440" s="31">
        <f t="shared" si="275"/>
        <v>94</v>
      </c>
      <c r="AA440" s="9" t="e">
        <f t="shared" si="267"/>
        <v>#VALUE!</v>
      </c>
      <c r="AD440" s="31">
        <f t="shared" si="276"/>
        <v>94</v>
      </c>
      <c r="AE440" s="9" t="e">
        <f t="shared" si="268"/>
        <v>#VALUE!</v>
      </c>
      <c r="AH440" s="31">
        <f t="shared" si="277"/>
        <v>94</v>
      </c>
      <c r="AI440" s="9" t="e">
        <f t="shared" si="269"/>
        <v>#VALUE!</v>
      </c>
      <c r="AL440" s="31">
        <f t="shared" si="278"/>
        <v>94</v>
      </c>
      <c r="AM440" s="9" t="e">
        <f t="shared" si="270"/>
        <v>#VALUE!</v>
      </c>
      <c r="AP440" s="31">
        <f t="shared" si="279"/>
        <v>94</v>
      </c>
      <c r="AQ440" s="9" t="e">
        <f t="shared" si="271"/>
        <v>#VALUE!</v>
      </c>
      <c r="AT440" s="31">
        <f t="shared" si="280"/>
        <v>94</v>
      </c>
      <c r="AU440" s="9" t="e">
        <f t="shared" si="272"/>
        <v>#VALUE!</v>
      </c>
      <c r="AX440" s="31">
        <f t="shared" si="281"/>
        <v>94</v>
      </c>
      <c r="AY440" s="9" t="e">
        <f t="shared" si="273"/>
        <v>#VALUE!</v>
      </c>
    </row>
    <row r="441" spans="22:51" x14ac:dyDescent="0.25">
      <c r="V441" s="31">
        <f t="shared" si="274"/>
        <v>95</v>
      </c>
      <c r="W441" s="9">
        <f t="shared" si="266"/>
        <v>14000</v>
      </c>
      <c r="Z441" s="31">
        <f t="shared" si="275"/>
        <v>95</v>
      </c>
      <c r="AA441" s="9" t="e">
        <f t="shared" si="267"/>
        <v>#VALUE!</v>
      </c>
      <c r="AD441" s="31">
        <f t="shared" si="276"/>
        <v>95</v>
      </c>
      <c r="AE441" s="9" t="e">
        <f t="shared" si="268"/>
        <v>#VALUE!</v>
      </c>
      <c r="AH441" s="31">
        <f t="shared" si="277"/>
        <v>95</v>
      </c>
      <c r="AI441" s="9" t="e">
        <f t="shared" si="269"/>
        <v>#VALUE!</v>
      </c>
      <c r="AL441" s="31">
        <f t="shared" si="278"/>
        <v>95</v>
      </c>
      <c r="AM441" s="9" t="e">
        <f t="shared" si="270"/>
        <v>#VALUE!</v>
      </c>
      <c r="AP441" s="31">
        <f t="shared" si="279"/>
        <v>95</v>
      </c>
      <c r="AQ441" s="9" t="e">
        <f t="shared" si="271"/>
        <v>#VALUE!</v>
      </c>
      <c r="AT441" s="31">
        <f t="shared" si="280"/>
        <v>95</v>
      </c>
      <c r="AU441" s="9" t="e">
        <f t="shared" si="272"/>
        <v>#VALUE!</v>
      </c>
      <c r="AX441" s="31">
        <f t="shared" si="281"/>
        <v>95</v>
      </c>
      <c r="AY441" s="9" t="e">
        <f t="shared" si="273"/>
        <v>#VALUE!</v>
      </c>
    </row>
    <row r="442" spans="22:51" x14ac:dyDescent="0.25">
      <c r="V442" s="31">
        <f t="shared" si="274"/>
        <v>96</v>
      </c>
      <c r="W442" s="9">
        <f t="shared" si="266"/>
        <v>6400000</v>
      </c>
      <c r="Z442" s="31">
        <f t="shared" si="275"/>
        <v>96</v>
      </c>
      <c r="AA442" s="9" t="e">
        <f t="shared" si="267"/>
        <v>#VALUE!</v>
      </c>
      <c r="AD442" s="31">
        <f t="shared" si="276"/>
        <v>96</v>
      </c>
      <c r="AE442" s="9" t="e">
        <f t="shared" si="268"/>
        <v>#VALUE!</v>
      </c>
      <c r="AH442" s="31">
        <f t="shared" si="277"/>
        <v>96</v>
      </c>
      <c r="AI442" s="9" t="e">
        <f t="shared" si="269"/>
        <v>#VALUE!</v>
      </c>
      <c r="AL442" s="31">
        <f t="shared" si="278"/>
        <v>96</v>
      </c>
      <c r="AM442" s="9" t="e">
        <f t="shared" si="270"/>
        <v>#VALUE!</v>
      </c>
      <c r="AP442" s="31">
        <f t="shared" si="279"/>
        <v>96</v>
      </c>
      <c r="AQ442" s="9" t="e">
        <f t="shared" si="271"/>
        <v>#VALUE!</v>
      </c>
      <c r="AT442" s="31">
        <f t="shared" si="280"/>
        <v>96</v>
      </c>
      <c r="AU442" s="9" t="e">
        <f t="shared" si="272"/>
        <v>#VALUE!</v>
      </c>
      <c r="AX442" s="31">
        <f t="shared" si="281"/>
        <v>96</v>
      </c>
      <c r="AY442" s="9" t="e">
        <f t="shared" si="273"/>
        <v>#VALUE!</v>
      </c>
    </row>
    <row r="443" spans="22:51" x14ac:dyDescent="0.25">
      <c r="V443" s="31">
        <f t="shared" si="274"/>
        <v>97</v>
      </c>
      <c r="W443" s="9">
        <f t="shared" si="266"/>
        <v>3900</v>
      </c>
      <c r="Z443" s="31">
        <f t="shared" si="275"/>
        <v>97</v>
      </c>
      <c r="AA443" s="9" t="e">
        <f t="shared" si="267"/>
        <v>#VALUE!</v>
      </c>
      <c r="AD443" s="31">
        <f t="shared" si="276"/>
        <v>97</v>
      </c>
      <c r="AE443" s="9" t="e">
        <f t="shared" si="268"/>
        <v>#VALUE!</v>
      </c>
      <c r="AH443" s="31">
        <f t="shared" si="277"/>
        <v>97</v>
      </c>
      <c r="AI443" s="9" t="e">
        <f t="shared" si="269"/>
        <v>#VALUE!</v>
      </c>
      <c r="AL443" s="31">
        <f t="shared" si="278"/>
        <v>97</v>
      </c>
      <c r="AM443" s="9" t="e">
        <f t="shared" si="270"/>
        <v>#VALUE!</v>
      </c>
      <c r="AP443" s="31">
        <f t="shared" si="279"/>
        <v>97</v>
      </c>
      <c r="AQ443" s="9" t="e">
        <f t="shared" si="271"/>
        <v>#VALUE!</v>
      </c>
      <c r="AT443" s="31">
        <f t="shared" si="280"/>
        <v>97</v>
      </c>
      <c r="AU443" s="9" t="e">
        <f t="shared" si="272"/>
        <v>#VALUE!</v>
      </c>
      <c r="AX443" s="31">
        <f t="shared" si="281"/>
        <v>97</v>
      </c>
      <c r="AY443" s="9" t="e">
        <f t="shared" si="273"/>
        <v>#VALUE!</v>
      </c>
    </row>
    <row r="444" spans="22:51" x14ac:dyDescent="0.25">
      <c r="V444" s="31">
        <f t="shared" si="274"/>
        <v>98</v>
      </c>
      <c r="W444" s="9">
        <f t="shared" si="266"/>
        <v>43000</v>
      </c>
      <c r="Z444" s="31">
        <f t="shared" si="275"/>
        <v>98</v>
      </c>
      <c r="AA444" s="9" t="e">
        <f t="shared" si="267"/>
        <v>#VALUE!</v>
      </c>
      <c r="AD444" s="31">
        <f t="shared" si="276"/>
        <v>98</v>
      </c>
      <c r="AE444" s="9" t="e">
        <f t="shared" si="268"/>
        <v>#VALUE!</v>
      </c>
      <c r="AH444" s="31">
        <f t="shared" si="277"/>
        <v>98</v>
      </c>
      <c r="AI444" s="9" t="e">
        <f t="shared" si="269"/>
        <v>#VALUE!</v>
      </c>
      <c r="AL444" s="31">
        <f t="shared" si="278"/>
        <v>98</v>
      </c>
      <c r="AM444" s="9" t="e">
        <f t="shared" si="270"/>
        <v>#VALUE!</v>
      </c>
      <c r="AP444" s="31">
        <f t="shared" si="279"/>
        <v>98</v>
      </c>
      <c r="AQ444" s="9" t="e">
        <f t="shared" si="271"/>
        <v>#VALUE!</v>
      </c>
      <c r="AT444" s="31">
        <f t="shared" si="280"/>
        <v>98</v>
      </c>
      <c r="AU444" s="9" t="e">
        <f t="shared" si="272"/>
        <v>#VALUE!</v>
      </c>
      <c r="AX444" s="31">
        <f t="shared" si="281"/>
        <v>98</v>
      </c>
      <c r="AY444" s="9" t="e">
        <f t="shared" si="273"/>
        <v>#VALUE!</v>
      </c>
    </row>
    <row r="445" spans="22:51" x14ac:dyDescent="0.25">
      <c r="V445" s="31">
        <f t="shared" si="274"/>
        <v>99</v>
      </c>
      <c r="W445" s="9">
        <f t="shared" si="266"/>
        <v>5100</v>
      </c>
      <c r="Z445" s="31">
        <f t="shared" si="275"/>
        <v>99</v>
      </c>
      <c r="AA445" s="9" t="e">
        <f t="shared" si="267"/>
        <v>#VALUE!</v>
      </c>
      <c r="AD445" s="31">
        <f t="shared" si="276"/>
        <v>99</v>
      </c>
      <c r="AE445" s="9" t="e">
        <f t="shared" si="268"/>
        <v>#VALUE!</v>
      </c>
      <c r="AH445" s="31">
        <f t="shared" si="277"/>
        <v>99</v>
      </c>
      <c r="AI445" s="9" t="e">
        <f t="shared" si="269"/>
        <v>#VALUE!</v>
      </c>
      <c r="AL445" s="31">
        <f t="shared" si="278"/>
        <v>99</v>
      </c>
      <c r="AM445" s="9" t="e">
        <f t="shared" si="270"/>
        <v>#VALUE!</v>
      </c>
      <c r="AP445" s="31">
        <f t="shared" si="279"/>
        <v>99</v>
      </c>
      <c r="AQ445" s="9" t="e">
        <f t="shared" si="271"/>
        <v>#VALUE!</v>
      </c>
      <c r="AT445" s="31">
        <f t="shared" si="280"/>
        <v>99</v>
      </c>
      <c r="AU445" s="9" t="e">
        <f t="shared" si="272"/>
        <v>#VALUE!</v>
      </c>
      <c r="AX445" s="31">
        <f t="shared" si="281"/>
        <v>99</v>
      </c>
      <c r="AY445" s="9" t="e">
        <f t="shared" si="273"/>
        <v>#VALUE!</v>
      </c>
    </row>
    <row r="446" spans="22:51" x14ac:dyDescent="0.25">
      <c r="V446" s="31">
        <f t="shared" si="274"/>
        <v>100</v>
      </c>
      <c r="W446" s="9">
        <f t="shared" si="266"/>
        <v>6900</v>
      </c>
      <c r="Z446" s="31">
        <f t="shared" si="275"/>
        <v>100</v>
      </c>
      <c r="AA446" s="9" t="e">
        <f t="shared" si="267"/>
        <v>#VALUE!</v>
      </c>
      <c r="AD446" s="31">
        <f t="shared" si="276"/>
        <v>100</v>
      </c>
      <c r="AE446" s="9" t="e">
        <f t="shared" si="268"/>
        <v>#VALUE!</v>
      </c>
      <c r="AH446" s="31">
        <f t="shared" si="277"/>
        <v>100</v>
      </c>
      <c r="AI446" s="9" t="e">
        <f t="shared" si="269"/>
        <v>#VALUE!</v>
      </c>
      <c r="AL446" s="31">
        <f t="shared" si="278"/>
        <v>100</v>
      </c>
      <c r="AM446" s="9" t="e">
        <f t="shared" si="270"/>
        <v>#VALUE!</v>
      </c>
      <c r="AP446" s="31">
        <f t="shared" si="279"/>
        <v>100</v>
      </c>
      <c r="AQ446" s="9" t="e">
        <f t="shared" si="271"/>
        <v>#VALUE!</v>
      </c>
      <c r="AT446" s="31">
        <f t="shared" si="280"/>
        <v>100</v>
      </c>
      <c r="AU446" s="9" t="e">
        <f t="shared" si="272"/>
        <v>#VALUE!</v>
      </c>
      <c r="AX446" s="31">
        <f t="shared" si="281"/>
        <v>100</v>
      </c>
      <c r="AY446" s="9" t="e">
        <f t="shared" si="273"/>
        <v>#VALUE!</v>
      </c>
    </row>
    <row r="447" spans="22:51" x14ac:dyDescent="0.25">
      <c r="V447" s="31">
        <f t="shared" si="274"/>
        <v>101</v>
      </c>
      <c r="W447" s="9">
        <f t="shared" si="266"/>
        <v>560000</v>
      </c>
      <c r="Z447" s="31">
        <f t="shared" si="275"/>
        <v>101</v>
      </c>
      <c r="AA447" s="9" t="e">
        <f t="shared" si="267"/>
        <v>#VALUE!</v>
      </c>
      <c r="AD447" s="31">
        <f t="shared" si="276"/>
        <v>101</v>
      </c>
      <c r="AE447" s="9" t="e">
        <f t="shared" si="268"/>
        <v>#VALUE!</v>
      </c>
      <c r="AH447" s="31">
        <f t="shared" si="277"/>
        <v>101</v>
      </c>
      <c r="AI447" s="9" t="e">
        <f t="shared" si="269"/>
        <v>#VALUE!</v>
      </c>
      <c r="AL447" s="31">
        <f t="shared" si="278"/>
        <v>101</v>
      </c>
      <c r="AM447" s="9" t="e">
        <f t="shared" si="270"/>
        <v>#VALUE!</v>
      </c>
      <c r="AP447" s="31">
        <f t="shared" si="279"/>
        <v>101</v>
      </c>
      <c r="AQ447" s="9" t="e">
        <f t="shared" si="271"/>
        <v>#VALUE!</v>
      </c>
      <c r="AT447" s="31">
        <f t="shared" si="280"/>
        <v>101</v>
      </c>
      <c r="AU447" s="9" t="e">
        <f t="shared" si="272"/>
        <v>#VALUE!</v>
      </c>
      <c r="AX447" s="31">
        <f t="shared" si="281"/>
        <v>101</v>
      </c>
      <c r="AY447" s="9" t="e">
        <f t="shared" si="273"/>
        <v>#VALUE!</v>
      </c>
    </row>
    <row r="448" spans="22:51" x14ac:dyDescent="0.25">
      <c r="V448" s="31">
        <f t="shared" si="274"/>
        <v>102</v>
      </c>
      <c r="W448" s="9" t="str">
        <f t="shared" si="266"/>
        <v/>
      </c>
      <c r="Z448" s="31">
        <f t="shared" si="275"/>
        <v>102</v>
      </c>
      <c r="AA448" s="9" t="e">
        <f t="shared" si="267"/>
        <v>#VALUE!</v>
      </c>
      <c r="AD448" s="31">
        <f t="shared" si="276"/>
        <v>102</v>
      </c>
      <c r="AE448" s="9" t="e">
        <f t="shared" si="268"/>
        <v>#VALUE!</v>
      </c>
      <c r="AH448" s="31">
        <f t="shared" si="277"/>
        <v>102</v>
      </c>
      <c r="AI448" s="9" t="e">
        <f t="shared" si="269"/>
        <v>#VALUE!</v>
      </c>
      <c r="AL448" s="31">
        <f t="shared" si="278"/>
        <v>102</v>
      </c>
      <c r="AM448" s="9" t="e">
        <f t="shared" si="270"/>
        <v>#VALUE!</v>
      </c>
      <c r="AP448" s="31">
        <f t="shared" si="279"/>
        <v>102</v>
      </c>
      <c r="AQ448" s="9" t="e">
        <f t="shared" si="271"/>
        <v>#VALUE!</v>
      </c>
      <c r="AT448" s="31">
        <f t="shared" si="280"/>
        <v>102</v>
      </c>
      <c r="AU448" s="9" t="e">
        <f t="shared" si="272"/>
        <v>#VALUE!</v>
      </c>
      <c r="AX448" s="31">
        <f t="shared" si="281"/>
        <v>102</v>
      </c>
      <c r="AY448" s="9" t="e">
        <f t="shared" si="273"/>
        <v>#VALUE!</v>
      </c>
    </row>
    <row r="449" spans="22:51" x14ac:dyDescent="0.25">
      <c r="V449" s="31">
        <f t="shared" si="274"/>
        <v>103</v>
      </c>
      <c r="W449" s="9">
        <f t="shared" si="266"/>
        <v>110000</v>
      </c>
      <c r="Z449" s="31">
        <f t="shared" si="275"/>
        <v>103</v>
      </c>
      <c r="AA449" s="9" t="e">
        <f t="shared" si="267"/>
        <v>#VALUE!</v>
      </c>
      <c r="AD449" s="31">
        <f t="shared" si="276"/>
        <v>103</v>
      </c>
      <c r="AE449" s="9" t="e">
        <f t="shared" si="268"/>
        <v>#VALUE!</v>
      </c>
      <c r="AH449" s="31">
        <f t="shared" si="277"/>
        <v>103</v>
      </c>
      <c r="AI449" s="9" t="e">
        <f t="shared" si="269"/>
        <v>#VALUE!</v>
      </c>
      <c r="AL449" s="31">
        <f t="shared" si="278"/>
        <v>103</v>
      </c>
      <c r="AM449" s="9" t="e">
        <f t="shared" si="270"/>
        <v>#VALUE!</v>
      </c>
      <c r="AP449" s="31">
        <f t="shared" si="279"/>
        <v>103</v>
      </c>
      <c r="AQ449" s="9" t="e">
        <f t="shared" si="271"/>
        <v>#VALUE!</v>
      </c>
      <c r="AT449" s="31">
        <f t="shared" si="280"/>
        <v>103</v>
      </c>
      <c r="AU449" s="9" t="e">
        <f t="shared" si="272"/>
        <v>#VALUE!</v>
      </c>
      <c r="AX449" s="31">
        <f t="shared" si="281"/>
        <v>103</v>
      </c>
      <c r="AY449" s="9" t="e">
        <f t="shared" si="273"/>
        <v>#VALUE!</v>
      </c>
    </row>
    <row r="450" spans="22:51" x14ac:dyDescent="0.25">
      <c r="V450" s="31">
        <f t="shared" si="274"/>
        <v>104</v>
      </c>
      <c r="W450" s="9">
        <f t="shared" si="266"/>
        <v>11000</v>
      </c>
      <c r="Z450" s="31">
        <f t="shared" si="275"/>
        <v>104</v>
      </c>
      <c r="AA450" s="9" t="e">
        <f t="shared" si="267"/>
        <v>#VALUE!</v>
      </c>
      <c r="AD450" s="31">
        <f t="shared" si="276"/>
        <v>104</v>
      </c>
      <c r="AE450" s="9" t="e">
        <f t="shared" si="268"/>
        <v>#VALUE!</v>
      </c>
      <c r="AH450" s="31">
        <f t="shared" si="277"/>
        <v>104</v>
      </c>
      <c r="AI450" s="9" t="e">
        <f t="shared" si="269"/>
        <v>#VALUE!</v>
      </c>
      <c r="AL450" s="31">
        <f t="shared" si="278"/>
        <v>104</v>
      </c>
      <c r="AM450" s="9" t="e">
        <f t="shared" si="270"/>
        <v>#VALUE!</v>
      </c>
      <c r="AP450" s="31">
        <f t="shared" si="279"/>
        <v>104</v>
      </c>
      <c r="AQ450" s="9" t="e">
        <f t="shared" si="271"/>
        <v>#VALUE!</v>
      </c>
      <c r="AT450" s="31">
        <f t="shared" si="280"/>
        <v>104</v>
      </c>
      <c r="AU450" s="9" t="e">
        <f t="shared" si="272"/>
        <v>#VALUE!</v>
      </c>
      <c r="AX450" s="31">
        <f t="shared" si="281"/>
        <v>104</v>
      </c>
      <c r="AY450" s="9" t="e">
        <f t="shared" si="273"/>
        <v>#VALUE!</v>
      </c>
    </row>
    <row r="451" spans="22:51" x14ac:dyDescent="0.25">
      <c r="V451" s="31">
        <f t="shared" si="274"/>
        <v>105</v>
      </c>
      <c r="W451" s="9">
        <f t="shared" si="266"/>
        <v>3800</v>
      </c>
      <c r="Z451" s="31">
        <f t="shared" si="275"/>
        <v>105</v>
      </c>
      <c r="AA451" s="9" t="e">
        <f t="shared" si="267"/>
        <v>#VALUE!</v>
      </c>
      <c r="AD451" s="31">
        <f t="shared" si="276"/>
        <v>105</v>
      </c>
      <c r="AE451" s="9" t="e">
        <f t="shared" si="268"/>
        <v>#VALUE!</v>
      </c>
      <c r="AH451" s="31">
        <f t="shared" si="277"/>
        <v>105</v>
      </c>
      <c r="AI451" s="9" t="e">
        <f t="shared" si="269"/>
        <v>#VALUE!</v>
      </c>
      <c r="AL451" s="31">
        <f t="shared" si="278"/>
        <v>105</v>
      </c>
      <c r="AM451" s="9" t="e">
        <f t="shared" si="270"/>
        <v>#VALUE!</v>
      </c>
      <c r="AP451" s="31">
        <f t="shared" si="279"/>
        <v>105</v>
      </c>
      <c r="AQ451" s="9" t="e">
        <f t="shared" si="271"/>
        <v>#VALUE!</v>
      </c>
      <c r="AT451" s="31">
        <f t="shared" si="280"/>
        <v>105</v>
      </c>
      <c r="AU451" s="9" t="e">
        <f t="shared" si="272"/>
        <v>#VALUE!</v>
      </c>
      <c r="AX451" s="31">
        <f t="shared" si="281"/>
        <v>105</v>
      </c>
      <c r="AY451" s="9" t="e">
        <f t="shared" si="273"/>
        <v>#VALUE!</v>
      </c>
    </row>
    <row r="452" spans="22:51" x14ac:dyDescent="0.25">
      <c r="V452" s="31">
        <f t="shared" si="274"/>
        <v>106</v>
      </c>
      <c r="W452" s="9">
        <f t="shared" si="266"/>
        <v>1200000</v>
      </c>
      <c r="Z452" s="31">
        <f t="shared" si="275"/>
        <v>106</v>
      </c>
      <c r="AA452" s="9" t="e">
        <f t="shared" si="267"/>
        <v>#VALUE!</v>
      </c>
      <c r="AD452" s="31">
        <f t="shared" si="276"/>
        <v>106</v>
      </c>
      <c r="AE452" s="9" t="e">
        <f t="shared" si="268"/>
        <v>#VALUE!</v>
      </c>
      <c r="AH452" s="31">
        <f t="shared" si="277"/>
        <v>106</v>
      </c>
      <c r="AI452" s="9" t="e">
        <f t="shared" si="269"/>
        <v>#VALUE!</v>
      </c>
      <c r="AL452" s="31">
        <f t="shared" si="278"/>
        <v>106</v>
      </c>
      <c r="AM452" s="9" t="e">
        <f t="shared" si="270"/>
        <v>#VALUE!</v>
      </c>
      <c r="AP452" s="31">
        <f t="shared" si="279"/>
        <v>106</v>
      </c>
      <c r="AQ452" s="9" t="e">
        <f t="shared" si="271"/>
        <v>#VALUE!</v>
      </c>
      <c r="AT452" s="31">
        <f t="shared" si="280"/>
        <v>106</v>
      </c>
      <c r="AU452" s="9" t="e">
        <f t="shared" si="272"/>
        <v>#VALUE!</v>
      </c>
      <c r="AX452" s="31">
        <f t="shared" si="281"/>
        <v>106</v>
      </c>
      <c r="AY452" s="9" t="e">
        <f t="shared" si="273"/>
        <v>#VALUE!</v>
      </c>
    </row>
    <row r="453" spans="22:51" x14ac:dyDescent="0.25">
      <c r="V453" s="31">
        <f t="shared" si="274"/>
        <v>107</v>
      </c>
      <c r="W453" s="9">
        <f t="shared" si="266"/>
        <v>240000</v>
      </c>
      <c r="Z453" s="31">
        <f t="shared" si="275"/>
        <v>107</v>
      </c>
      <c r="AA453" s="9" t="e">
        <f t="shared" si="267"/>
        <v>#VALUE!</v>
      </c>
      <c r="AD453" s="31">
        <f t="shared" si="276"/>
        <v>107</v>
      </c>
      <c r="AE453" s="9" t="e">
        <f t="shared" si="268"/>
        <v>#VALUE!</v>
      </c>
      <c r="AH453" s="31">
        <f t="shared" si="277"/>
        <v>107</v>
      </c>
      <c r="AI453" s="9" t="e">
        <f t="shared" si="269"/>
        <v>#VALUE!</v>
      </c>
      <c r="AL453" s="31">
        <f t="shared" si="278"/>
        <v>107</v>
      </c>
      <c r="AM453" s="9" t="e">
        <f t="shared" si="270"/>
        <v>#VALUE!</v>
      </c>
      <c r="AP453" s="31">
        <f t="shared" si="279"/>
        <v>107</v>
      </c>
      <c r="AQ453" s="9" t="e">
        <f t="shared" si="271"/>
        <v>#VALUE!</v>
      </c>
      <c r="AT453" s="31">
        <f t="shared" si="280"/>
        <v>107</v>
      </c>
      <c r="AU453" s="9" t="e">
        <f t="shared" si="272"/>
        <v>#VALUE!</v>
      </c>
      <c r="AX453" s="31">
        <f t="shared" si="281"/>
        <v>107</v>
      </c>
      <c r="AY453" s="9" t="e">
        <f t="shared" si="273"/>
        <v>#VALUE!</v>
      </c>
    </row>
    <row r="454" spans="22:51" x14ac:dyDescent="0.25">
      <c r="V454" s="31">
        <f t="shared" si="274"/>
        <v>108</v>
      </c>
      <c r="W454" s="9">
        <f t="shared" si="266"/>
        <v>1400000</v>
      </c>
      <c r="Z454" s="31">
        <f t="shared" si="275"/>
        <v>108</v>
      </c>
      <c r="AA454" s="9" t="e">
        <f t="shared" si="267"/>
        <v>#VALUE!</v>
      </c>
      <c r="AD454" s="31">
        <f t="shared" si="276"/>
        <v>108</v>
      </c>
      <c r="AE454" s="9" t="e">
        <f t="shared" si="268"/>
        <v>#VALUE!</v>
      </c>
      <c r="AH454" s="31">
        <f t="shared" si="277"/>
        <v>108</v>
      </c>
      <c r="AI454" s="9" t="e">
        <f t="shared" si="269"/>
        <v>#VALUE!</v>
      </c>
      <c r="AL454" s="31">
        <f t="shared" si="278"/>
        <v>108</v>
      </c>
      <c r="AM454" s="9" t="e">
        <f t="shared" si="270"/>
        <v>#VALUE!</v>
      </c>
      <c r="AP454" s="31">
        <f t="shared" si="279"/>
        <v>108</v>
      </c>
      <c r="AQ454" s="9" t="e">
        <f t="shared" si="271"/>
        <v>#VALUE!</v>
      </c>
      <c r="AT454" s="31">
        <f t="shared" si="280"/>
        <v>108</v>
      </c>
      <c r="AU454" s="9" t="e">
        <f t="shared" si="272"/>
        <v>#VALUE!</v>
      </c>
      <c r="AX454" s="31">
        <f t="shared" si="281"/>
        <v>108</v>
      </c>
      <c r="AY454" s="9" t="e">
        <f t="shared" si="273"/>
        <v>#VALUE!</v>
      </c>
    </row>
    <row r="455" spans="22:51" x14ac:dyDescent="0.25">
      <c r="V455" s="31">
        <f t="shared" si="274"/>
        <v>109</v>
      </c>
      <c r="W455" s="9">
        <f t="shared" si="266"/>
        <v>27000</v>
      </c>
      <c r="Z455" s="31">
        <f t="shared" si="275"/>
        <v>109</v>
      </c>
      <c r="AA455" s="9" t="e">
        <f t="shared" si="267"/>
        <v>#VALUE!</v>
      </c>
      <c r="AD455" s="31">
        <f t="shared" si="276"/>
        <v>109</v>
      </c>
      <c r="AE455" s="9" t="e">
        <f t="shared" si="268"/>
        <v>#VALUE!</v>
      </c>
      <c r="AH455" s="31">
        <f t="shared" si="277"/>
        <v>109</v>
      </c>
      <c r="AI455" s="9" t="e">
        <f t="shared" si="269"/>
        <v>#VALUE!</v>
      </c>
      <c r="AL455" s="31">
        <f t="shared" si="278"/>
        <v>109</v>
      </c>
      <c r="AM455" s="9" t="e">
        <f t="shared" si="270"/>
        <v>#VALUE!</v>
      </c>
      <c r="AP455" s="31">
        <f t="shared" si="279"/>
        <v>109</v>
      </c>
      <c r="AQ455" s="9" t="e">
        <f t="shared" si="271"/>
        <v>#VALUE!</v>
      </c>
      <c r="AT455" s="31">
        <f t="shared" si="280"/>
        <v>109</v>
      </c>
      <c r="AU455" s="9" t="e">
        <f t="shared" si="272"/>
        <v>#VALUE!</v>
      </c>
      <c r="AX455" s="31">
        <f t="shared" si="281"/>
        <v>109</v>
      </c>
      <c r="AY455" s="9" t="e">
        <f t="shared" si="273"/>
        <v>#VALUE!</v>
      </c>
    </row>
    <row r="456" spans="22:51" x14ac:dyDescent="0.25">
      <c r="V456" s="31">
        <f t="shared" si="274"/>
        <v>110</v>
      </c>
      <c r="W456" s="9">
        <f t="shared" si="266"/>
        <v>130000</v>
      </c>
      <c r="Z456" s="31">
        <f t="shared" si="275"/>
        <v>110</v>
      </c>
      <c r="AA456" s="9" t="e">
        <f t="shared" si="267"/>
        <v>#VALUE!</v>
      </c>
      <c r="AD456" s="31">
        <f t="shared" si="276"/>
        <v>110</v>
      </c>
      <c r="AE456" s="9" t="e">
        <f t="shared" si="268"/>
        <v>#VALUE!</v>
      </c>
      <c r="AH456" s="31">
        <f t="shared" si="277"/>
        <v>110</v>
      </c>
      <c r="AI456" s="9" t="e">
        <f t="shared" si="269"/>
        <v>#VALUE!</v>
      </c>
      <c r="AL456" s="31">
        <f t="shared" si="278"/>
        <v>110</v>
      </c>
      <c r="AM456" s="9" t="e">
        <f t="shared" si="270"/>
        <v>#VALUE!</v>
      </c>
      <c r="AP456" s="31">
        <f t="shared" si="279"/>
        <v>110</v>
      </c>
      <c r="AQ456" s="9" t="e">
        <f t="shared" si="271"/>
        <v>#VALUE!</v>
      </c>
      <c r="AT456" s="31">
        <f t="shared" si="280"/>
        <v>110</v>
      </c>
      <c r="AU456" s="9" t="e">
        <f t="shared" si="272"/>
        <v>#VALUE!</v>
      </c>
      <c r="AX456" s="31">
        <f t="shared" si="281"/>
        <v>110</v>
      </c>
      <c r="AY456" s="9" t="e">
        <f t="shared" si="273"/>
        <v>#VALUE!</v>
      </c>
    </row>
    <row r="457" spans="22:51" x14ac:dyDescent="0.25">
      <c r="V457" s="31">
        <f t="shared" si="274"/>
        <v>111</v>
      </c>
      <c r="W457" s="9">
        <f t="shared" si="266"/>
        <v>220000</v>
      </c>
      <c r="Z457" s="31">
        <f t="shared" si="275"/>
        <v>111</v>
      </c>
      <c r="AA457" s="9" t="e">
        <f t="shared" si="267"/>
        <v>#VALUE!</v>
      </c>
      <c r="AD457" s="31">
        <f t="shared" si="276"/>
        <v>111</v>
      </c>
      <c r="AE457" s="9" t="e">
        <f t="shared" si="268"/>
        <v>#VALUE!</v>
      </c>
      <c r="AH457" s="31">
        <f t="shared" si="277"/>
        <v>111</v>
      </c>
      <c r="AI457" s="9" t="e">
        <f t="shared" si="269"/>
        <v>#VALUE!</v>
      </c>
      <c r="AL457" s="31">
        <f t="shared" si="278"/>
        <v>111</v>
      </c>
      <c r="AM457" s="9" t="e">
        <f t="shared" si="270"/>
        <v>#VALUE!</v>
      </c>
      <c r="AP457" s="31">
        <f t="shared" si="279"/>
        <v>111</v>
      </c>
      <c r="AQ457" s="9" t="e">
        <f t="shared" si="271"/>
        <v>#VALUE!</v>
      </c>
      <c r="AT457" s="31">
        <f t="shared" si="280"/>
        <v>111</v>
      </c>
      <c r="AU457" s="9" t="e">
        <f t="shared" si="272"/>
        <v>#VALUE!</v>
      </c>
      <c r="AX457" s="31">
        <f t="shared" si="281"/>
        <v>111</v>
      </c>
      <c r="AY457" s="9" t="e">
        <f t="shared" si="273"/>
        <v>#VALUE!</v>
      </c>
    </row>
    <row r="458" spans="22:51" x14ac:dyDescent="0.25">
      <c r="V458" s="31">
        <f t="shared" si="274"/>
        <v>112</v>
      </c>
      <c r="W458" s="9">
        <f t="shared" si="266"/>
        <v>7000</v>
      </c>
      <c r="Z458" s="31">
        <f t="shared" si="275"/>
        <v>112</v>
      </c>
      <c r="AA458" s="9" t="e">
        <f t="shared" si="267"/>
        <v>#VALUE!</v>
      </c>
      <c r="AD458" s="31">
        <f t="shared" si="276"/>
        <v>112</v>
      </c>
      <c r="AE458" s="9" t="e">
        <f t="shared" si="268"/>
        <v>#VALUE!</v>
      </c>
      <c r="AH458" s="31">
        <f t="shared" si="277"/>
        <v>112</v>
      </c>
      <c r="AI458" s="9" t="e">
        <f t="shared" si="269"/>
        <v>#VALUE!</v>
      </c>
      <c r="AL458" s="31">
        <f t="shared" si="278"/>
        <v>112</v>
      </c>
      <c r="AM458" s="9" t="e">
        <f t="shared" si="270"/>
        <v>#VALUE!</v>
      </c>
      <c r="AP458" s="31">
        <f t="shared" si="279"/>
        <v>112</v>
      </c>
      <c r="AQ458" s="9" t="e">
        <f t="shared" si="271"/>
        <v>#VALUE!</v>
      </c>
      <c r="AT458" s="31">
        <f t="shared" si="280"/>
        <v>112</v>
      </c>
      <c r="AU458" s="9" t="e">
        <f t="shared" si="272"/>
        <v>#VALUE!</v>
      </c>
      <c r="AX458" s="31">
        <f t="shared" si="281"/>
        <v>112</v>
      </c>
      <c r="AY458" s="9" t="e">
        <f t="shared" si="273"/>
        <v>#VALUE!</v>
      </c>
    </row>
    <row r="459" spans="22:51" x14ac:dyDescent="0.25">
      <c r="V459" s="31">
        <f t="shared" si="274"/>
        <v>113</v>
      </c>
      <c r="W459" s="9">
        <f t="shared" si="266"/>
        <v>1000000</v>
      </c>
      <c r="Z459" s="31">
        <f t="shared" si="275"/>
        <v>113</v>
      </c>
      <c r="AA459" s="9" t="e">
        <f t="shared" si="267"/>
        <v>#VALUE!</v>
      </c>
      <c r="AD459" s="31">
        <f t="shared" si="276"/>
        <v>113</v>
      </c>
      <c r="AE459" s="9" t="e">
        <f t="shared" si="268"/>
        <v>#VALUE!</v>
      </c>
      <c r="AH459" s="31">
        <f t="shared" si="277"/>
        <v>113</v>
      </c>
      <c r="AI459" s="9" t="e">
        <f t="shared" si="269"/>
        <v>#VALUE!</v>
      </c>
      <c r="AL459" s="31">
        <f t="shared" si="278"/>
        <v>113</v>
      </c>
      <c r="AM459" s="9" t="e">
        <f t="shared" si="270"/>
        <v>#VALUE!</v>
      </c>
      <c r="AP459" s="31">
        <f t="shared" si="279"/>
        <v>113</v>
      </c>
      <c r="AQ459" s="9" t="e">
        <f t="shared" si="271"/>
        <v>#VALUE!</v>
      </c>
      <c r="AT459" s="31">
        <f t="shared" si="280"/>
        <v>113</v>
      </c>
      <c r="AU459" s="9" t="e">
        <f t="shared" si="272"/>
        <v>#VALUE!</v>
      </c>
      <c r="AX459" s="31">
        <f t="shared" si="281"/>
        <v>113</v>
      </c>
      <c r="AY459" s="9" t="e">
        <f t="shared" si="273"/>
        <v>#VALUE!</v>
      </c>
    </row>
    <row r="460" spans="22:51" x14ac:dyDescent="0.25">
      <c r="V460" s="31">
        <f t="shared" si="274"/>
        <v>114</v>
      </c>
      <c r="W460" s="9">
        <f t="shared" si="266"/>
        <v>1300000</v>
      </c>
      <c r="Z460" s="31">
        <f t="shared" si="275"/>
        <v>114</v>
      </c>
      <c r="AA460" s="9" t="e">
        <f t="shared" si="267"/>
        <v>#VALUE!</v>
      </c>
      <c r="AD460" s="31">
        <f t="shared" si="276"/>
        <v>114</v>
      </c>
      <c r="AE460" s="9" t="e">
        <f t="shared" si="268"/>
        <v>#VALUE!</v>
      </c>
      <c r="AH460" s="31">
        <f t="shared" si="277"/>
        <v>114</v>
      </c>
      <c r="AI460" s="9" t="e">
        <f t="shared" si="269"/>
        <v>#VALUE!</v>
      </c>
      <c r="AL460" s="31">
        <f t="shared" si="278"/>
        <v>114</v>
      </c>
      <c r="AM460" s="9" t="e">
        <f t="shared" si="270"/>
        <v>#VALUE!</v>
      </c>
      <c r="AP460" s="31">
        <f t="shared" si="279"/>
        <v>114</v>
      </c>
      <c r="AQ460" s="9" t="e">
        <f t="shared" si="271"/>
        <v>#VALUE!</v>
      </c>
      <c r="AT460" s="31">
        <f t="shared" si="280"/>
        <v>114</v>
      </c>
      <c r="AU460" s="9" t="e">
        <f t="shared" si="272"/>
        <v>#VALUE!</v>
      </c>
      <c r="AX460" s="31">
        <f t="shared" si="281"/>
        <v>114</v>
      </c>
      <c r="AY460" s="9" t="e">
        <f t="shared" si="273"/>
        <v>#VALUE!</v>
      </c>
    </row>
    <row r="461" spans="22:51" x14ac:dyDescent="0.25">
      <c r="V461" s="10"/>
      <c r="W461" s="9"/>
      <c r="AD461" s="10"/>
      <c r="AE461" s="9"/>
      <c r="AH461" s="10"/>
      <c r="AI461" s="9"/>
      <c r="AL461" s="10"/>
      <c r="AM461" s="9"/>
      <c r="AP461" s="10"/>
      <c r="AQ461" s="9"/>
      <c r="AT461" s="10"/>
      <c r="AU461" s="9"/>
      <c r="AX461" s="10"/>
      <c r="AY461" s="9"/>
    </row>
    <row r="462" spans="22:51" x14ac:dyDescent="0.25">
      <c r="V462" s="32" t="s">
        <v>248</v>
      </c>
      <c r="W462" s="9">
        <v>5600</v>
      </c>
      <c r="Z462" s="31">
        <v>1</v>
      </c>
      <c r="AA462" s="9">
        <v>6300</v>
      </c>
      <c r="AD462" s="31">
        <v>1</v>
      </c>
      <c r="AE462" s="9">
        <v>6900</v>
      </c>
      <c r="AH462" s="31">
        <v>1</v>
      </c>
      <c r="AI462" s="9">
        <v>7600</v>
      </c>
      <c r="AL462" s="31">
        <v>1</v>
      </c>
      <c r="AM462" s="9">
        <v>8400</v>
      </c>
      <c r="AP462" s="31">
        <v>1</v>
      </c>
      <c r="AQ462" s="9">
        <v>9200</v>
      </c>
      <c r="AT462" s="31">
        <v>1</v>
      </c>
      <c r="AU462" s="9">
        <v>10000</v>
      </c>
      <c r="AX462" s="31">
        <v>1</v>
      </c>
      <c r="AY462" s="9">
        <v>11000</v>
      </c>
    </row>
    <row r="463" spans="22:51" x14ac:dyDescent="0.25">
      <c r="V463" s="31">
        <v>2</v>
      </c>
      <c r="W463" s="9">
        <v>1000</v>
      </c>
      <c r="Z463" s="31">
        <v>2</v>
      </c>
      <c r="AA463" s="9">
        <v>1000</v>
      </c>
      <c r="AD463" s="31">
        <v>2</v>
      </c>
      <c r="AE463" s="9">
        <v>1100</v>
      </c>
      <c r="AH463" s="31">
        <v>2</v>
      </c>
      <c r="AI463" s="9">
        <v>1200</v>
      </c>
      <c r="AL463" s="31">
        <v>2</v>
      </c>
      <c r="AM463" s="9">
        <v>1300</v>
      </c>
      <c r="AP463" s="31">
        <v>2</v>
      </c>
      <c r="AQ463" s="9">
        <v>1300</v>
      </c>
      <c r="AT463" s="31">
        <v>2</v>
      </c>
      <c r="AU463" s="9">
        <v>1400</v>
      </c>
      <c r="AX463" s="31">
        <v>2</v>
      </c>
      <c r="AY463" s="9">
        <v>1400</v>
      </c>
    </row>
    <row r="464" spans="22:51" x14ac:dyDescent="0.25">
      <c r="V464" s="31">
        <v>3</v>
      </c>
      <c r="W464" s="9">
        <v>10000</v>
      </c>
      <c r="Z464" s="31">
        <v>3</v>
      </c>
      <c r="AA464" s="9">
        <v>12000</v>
      </c>
      <c r="AD464" s="31">
        <v>3</v>
      </c>
      <c r="AE464" s="9">
        <v>13000</v>
      </c>
      <c r="AH464" s="31">
        <v>3</v>
      </c>
      <c r="AI464" s="9">
        <v>15000</v>
      </c>
      <c r="AL464" s="31">
        <v>3</v>
      </c>
      <c r="AM464" s="9">
        <v>16000</v>
      </c>
      <c r="AP464" s="31">
        <v>3</v>
      </c>
      <c r="AQ464" s="9">
        <v>18000</v>
      </c>
      <c r="AT464" s="31">
        <v>3</v>
      </c>
      <c r="AU464" s="9">
        <v>20000</v>
      </c>
      <c r="AX464" s="31">
        <v>3</v>
      </c>
      <c r="AY464" s="9">
        <v>22000</v>
      </c>
    </row>
    <row r="465" spans="22:51" x14ac:dyDescent="0.25">
      <c r="V465" s="31">
        <v>4</v>
      </c>
      <c r="W465" s="9">
        <v>250000</v>
      </c>
      <c r="Z465" s="31">
        <v>4</v>
      </c>
      <c r="AA465" s="9">
        <v>260000</v>
      </c>
      <c r="AD465" s="31">
        <v>4</v>
      </c>
      <c r="AE465" s="9">
        <v>280000</v>
      </c>
      <c r="AH465" s="31">
        <v>4</v>
      </c>
      <c r="AI465" s="9">
        <v>290000</v>
      </c>
      <c r="AL465" s="31">
        <v>4</v>
      </c>
      <c r="AM465" s="9">
        <v>300000</v>
      </c>
      <c r="AP465" s="31">
        <v>4</v>
      </c>
      <c r="AQ465" s="9">
        <v>320000</v>
      </c>
      <c r="AT465" s="31">
        <v>4</v>
      </c>
      <c r="AU465" s="9">
        <v>330000</v>
      </c>
      <c r="AX465" s="31">
        <v>4</v>
      </c>
      <c r="AY465" s="9">
        <v>340000</v>
      </c>
    </row>
    <row r="466" spans="22:51" x14ac:dyDescent="0.25">
      <c r="V466" s="31">
        <v>5</v>
      </c>
      <c r="W466" s="9">
        <v>110000</v>
      </c>
      <c r="Z466" s="31">
        <v>5</v>
      </c>
      <c r="AA466" s="9">
        <v>110000</v>
      </c>
      <c r="AD466" s="31">
        <v>5</v>
      </c>
      <c r="AE466" s="9">
        <v>120000</v>
      </c>
      <c r="AH466" s="31">
        <v>5</v>
      </c>
      <c r="AI466" s="9">
        <v>120000</v>
      </c>
      <c r="AL466" s="31">
        <v>5</v>
      </c>
      <c r="AM466" s="9">
        <v>120000</v>
      </c>
      <c r="AP466" s="31">
        <v>5</v>
      </c>
      <c r="AQ466" s="9">
        <v>130000</v>
      </c>
      <c r="AT466" s="31">
        <v>5</v>
      </c>
      <c r="AU466" s="9">
        <v>130000</v>
      </c>
      <c r="AX466" s="31">
        <v>5</v>
      </c>
      <c r="AY466" s="9">
        <v>140000</v>
      </c>
    </row>
    <row r="467" spans="22:51" x14ac:dyDescent="0.25">
      <c r="V467" s="31">
        <v>6</v>
      </c>
      <c r="W467" s="9">
        <v>3300</v>
      </c>
      <c r="Z467" s="31">
        <v>6</v>
      </c>
      <c r="AA467" s="9">
        <v>3300</v>
      </c>
      <c r="AD467" s="31">
        <v>6</v>
      </c>
      <c r="AE467" s="9">
        <v>3300</v>
      </c>
      <c r="AH467" s="31">
        <v>6</v>
      </c>
      <c r="AI467" s="9">
        <v>3400</v>
      </c>
      <c r="AL467" s="31">
        <v>6</v>
      </c>
      <c r="AM467" s="9">
        <v>3400</v>
      </c>
      <c r="AP467" s="31">
        <v>6</v>
      </c>
      <c r="AQ467" s="9">
        <v>3500</v>
      </c>
      <c r="AT467" s="31">
        <v>6</v>
      </c>
      <c r="AU467" s="9">
        <v>3500</v>
      </c>
      <c r="AX467" s="31">
        <v>6</v>
      </c>
      <c r="AY467" s="9">
        <v>3500</v>
      </c>
    </row>
    <row r="468" spans="22:51" x14ac:dyDescent="0.25">
      <c r="V468" s="31">
        <v>7</v>
      </c>
      <c r="W468" s="9">
        <v>9500</v>
      </c>
      <c r="Z468" s="31">
        <v>7</v>
      </c>
      <c r="AA468" s="9">
        <v>9500</v>
      </c>
      <c r="AD468" s="31">
        <v>7</v>
      </c>
      <c r="AE468" s="9">
        <v>9500</v>
      </c>
      <c r="AH468" s="31">
        <v>7</v>
      </c>
      <c r="AI468" s="9">
        <v>9500</v>
      </c>
      <c r="AL468" s="31">
        <v>7</v>
      </c>
      <c r="AM468" s="9">
        <v>9600</v>
      </c>
      <c r="AP468" s="31">
        <v>7</v>
      </c>
      <c r="AQ468" s="9">
        <v>9600</v>
      </c>
      <c r="AT468" s="31">
        <v>7</v>
      </c>
      <c r="AU468" s="9">
        <v>9700</v>
      </c>
      <c r="AX468" s="31">
        <v>7</v>
      </c>
      <c r="AY468" s="9">
        <v>9700</v>
      </c>
    </row>
    <row r="469" spans="22:51" x14ac:dyDescent="0.25">
      <c r="V469" s="31">
        <v>8</v>
      </c>
      <c r="W469" s="9" t="s">
        <v>247</v>
      </c>
      <c r="Z469" s="31">
        <v>8</v>
      </c>
      <c r="AA469" s="9" t="s">
        <v>247</v>
      </c>
      <c r="AD469" s="31">
        <v>8</v>
      </c>
      <c r="AE469" s="9" t="s">
        <v>247</v>
      </c>
      <c r="AH469" s="31">
        <v>8</v>
      </c>
      <c r="AI469" s="9" t="s">
        <v>247</v>
      </c>
      <c r="AL469" s="31">
        <v>8</v>
      </c>
      <c r="AM469" s="9" t="s">
        <v>247</v>
      </c>
      <c r="AP469" s="31">
        <v>8</v>
      </c>
      <c r="AQ469" s="9" t="s">
        <v>247</v>
      </c>
      <c r="AT469" s="31">
        <v>8</v>
      </c>
      <c r="AU469" s="9" t="s">
        <v>247</v>
      </c>
      <c r="AX469" s="31">
        <v>8</v>
      </c>
      <c r="AY469" s="9" t="s">
        <v>247</v>
      </c>
    </row>
    <row r="470" spans="22:51" x14ac:dyDescent="0.25">
      <c r="V470" s="31">
        <v>9</v>
      </c>
      <c r="W470" s="9" t="s">
        <v>247</v>
      </c>
      <c r="Z470" s="31">
        <v>9</v>
      </c>
      <c r="AA470" s="9" t="s">
        <v>247</v>
      </c>
      <c r="AD470" s="31">
        <v>9</v>
      </c>
      <c r="AE470" s="9" t="s">
        <v>247</v>
      </c>
      <c r="AH470" s="31">
        <v>9</v>
      </c>
      <c r="AI470" s="9" t="s">
        <v>247</v>
      </c>
      <c r="AL470" s="31">
        <v>9</v>
      </c>
      <c r="AM470" s="9" t="s">
        <v>247</v>
      </c>
      <c r="AP470" s="31">
        <v>9</v>
      </c>
      <c r="AQ470" s="9" t="s">
        <v>247</v>
      </c>
      <c r="AT470" s="31">
        <v>9</v>
      </c>
      <c r="AU470" s="9" t="s">
        <v>247</v>
      </c>
      <c r="AX470" s="31">
        <v>9</v>
      </c>
      <c r="AY470" s="9" t="s">
        <v>247</v>
      </c>
    </row>
    <row r="471" spans="22:51" x14ac:dyDescent="0.25">
      <c r="V471" s="31">
        <v>10</v>
      </c>
      <c r="W471" s="9">
        <v>2900</v>
      </c>
      <c r="Z471" s="31">
        <v>10</v>
      </c>
      <c r="AA471" s="9">
        <v>2900</v>
      </c>
      <c r="AD471" s="31">
        <v>10</v>
      </c>
      <c r="AE471" s="9">
        <v>2900</v>
      </c>
      <c r="AH471" s="31">
        <v>10</v>
      </c>
      <c r="AI471" s="9">
        <v>2800</v>
      </c>
      <c r="AL471" s="31">
        <v>10</v>
      </c>
      <c r="AM471" s="9">
        <v>2800</v>
      </c>
      <c r="AP471" s="31">
        <v>10</v>
      </c>
      <c r="AQ471" s="9">
        <v>2800</v>
      </c>
      <c r="AT471" s="31">
        <v>10</v>
      </c>
      <c r="AU471" s="9">
        <v>2700</v>
      </c>
      <c r="AX471" s="31">
        <v>10</v>
      </c>
      <c r="AY471" s="9">
        <v>2700</v>
      </c>
    </row>
    <row r="472" spans="22:51" x14ac:dyDescent="0.25">
      <c r="V472" s="31">
        <v>11</v>
      </c>
      <c r="W472" s="9">
        <v>16000</v>
      </c>
      <c r="Z472" s="31">
        <v>11</v>
      </c>
      <c r="AA472" s="9">
        <v>18000</v>
      </c>
      <c r="AD472" s="31">
        <v>11</v>
      </c>
      <c r="AE472" s="9">
        <v>20000</v>
      </c>
      <c r="AH472" s="31">
        <v>11</v>
      </c>
      <c r="AI472" s="9">
        <v>22000</v>
      </c>
      <c r="AL472" s="31">
        <v>11</v>
      </c>
      <c r="AM472" s="9">
        <v>23000</v>
      </c>
      <c r="AP472" s="31">
        <v>11</v>
      </c>
      <c r="AQ472" s="9">
        <v>25000</v>
      </c>
      <c r="AT472" s="31">
        <v>11</v>
      </c>
      <c r="AU472" s="9">
        <v>26000</v>
      </c>
      <c r="AX472" s="31">
        <v>11</v>
      </c>
      <c r="AY472" s="9">
        <v>28000</v>
      </c>
    </row>
    <row r="473" spans="22:51" x14ac:dyDescent="0.25">
      <c r="V473" s="31">
        <v>12</v>
      </c>
      <c r="W473" s="9" t="s">
        <v>247</v>
      </c>
      <c r="Z473" s="31">
        <v>12</v>
      </c>
      <c r="AA473" s="9" t="s">
        <v>247</v>
      </c>
      <c r="AD473" s="31">
        <v>12</v>
      </c>
      <c r="AE473" s="9" t="s">
        <v>247</v>
      </c>
      <c r="AH473" s="31">
        <v>12</v>
      </c>
      <c r="AI473" s="9" t="s">
        <v>247</v>
      </c>
      <c r="AL473" s="31">
        <v>12</v>
      </c>
      <c r="AM473" s="9" t="s">
        <v>247</v>
      </c>
      <c r="AP473" s="31">
        <v>12</v>
      </c>
      <c r="AQ473" s="9" t="s">
        <v>247</v>
      </c>
      <c r="AT473" s="31">
        <v>12</v>
      </c>
      <c r="AU473" s="9" t="s">
        <v>247</v>
      </c>
      <c r="AX473" s="31">
        <v>12</v>
      </c>
      <c r="AY473" s="9" t="s">
        <v>247</v>
      </c>
    </row>
    <row r="474" spans="22:51" x14ac:dyDescent="0.25">
      <c r="V474" s="31">
        <v>13</v>
      </c>
      <c r="W474" s="9">
        <v>68000</v>
      </c>
      <c r="Z474" s="31">
        <v>13</v>
      </c>
      <c r="AA474" s="9">
        <v>70000</v>
      </c>
      <c r="AD474" s="31">
        <v>13</v>
      </c>
      <c r="AE474" s="9">
        <v>71000</v>
      </c>
      <c r="AH474" s="31">
        <v>13</v>
      </c>
      <c r="AI474" s="9">
        <v>72000</v>
      </c>
      <c r="AL474" s="31">
        <v>13</v>
      </c>
      <c r="AM474" s="9">
        <v>73000</v>
      </c>
      <c r="AP474" s="31">
        <v>13</v>
      </c>
      <c r="AQ474" s="9">
        <v>74000</v>
      </c>
      <c r="AT474" s="31">
        <v>13</v>
      </c>
      <c r="AU474" s="9">
        <v>74000</v>
      </c>
      <c r="AX474" s="31">
        <v>13</v>
      </c>
      <c r="AY474" s="9">
        <v>75000</v>
      </c>
    </row>
    <row r="475" spans="22:51" x14ac:dyDescent="0.25">
      <c r="V475" s="31">
        <v>14</v>
      </c>
      <c r="W475" s="9">
        <v>16000</v>
      </c>
      <c r="Z475" s="31">
        <v>14</v>
      </c>
      <c r="AA475" s="9">
        <v>16000</v>
      </c>
      <c r="AD475" s="31">
        <v>14</v>
      </c>
      <c r="AE475" s="9">
        <v>17000</v>
      </c>
      <c r="AH475" s="31">
        <v>14</v>
      </c>
      <c r="AI475" s="9">
        <v>17000</v>
      </c>
      <c r="AL475" s="31">
        <v>14</v>
      </c>
      <c r="AM475" s="9">
        <v>18000</v>
      </c>
      <c r="AP475" s="31">
        <v>14</v>
      </c>
      <c r="AQ475" s="9">
        <v>18000</v>
      </c>
      <c r="AT475" s="31">
        <v>14</v>
      </c>
      <c r="AU475" s="9">
        <v>19000</v>
      </c>
      <c r="AX475" s="31">
        <v>14</v>
      </c>
      <c r="AY475" s="9">
        <v>19000</v>
      </c>
    </row>
    <row r="476" spans="22:51" x14ac:dyDescent="0.25">
      <c r="V476" s="31">
        <v>15</v>
      </c>
      <c r="W476" s="9">
        <v>350000</v>
      </c>
      <c r="Z476" s="31">
        <v>15</v>
      </c>
      <c r="AA476" s="9">
        <v>360000</v>
      </c>
      <c r="AD476" s="31">
        <v>15</v>
      </c>
      <c r="AE476" s="9">
        <v>360000</v>
      </c>
      <c r="AH476" s="31">
        <v>15</v>
      </c>
      <c r="AI476" s="9">
        <v>370000</v>
      </c>
      <c r="AL476" s="31">
        <v>15</v>
      </c>
      <c r="AM476" s="9">
        <v>370000</v>
      </c>
      <c r="AP476" s="31">
        <v>15</v>
      </c>
      <c r="AQ476" s="9">
        <v>380000</v>
      </c>
      <c r="AT476" s="31">
        <v>15</v>
      </c>
      <c r="AU476" s="9">
        <v>380000</v>
      </c>
      <c r="AX476" s="31">
        <v>15</v>
      </c>
      <c r="AY476" s="9">
        <v>380000</v>
      </c>
    </row>
    <row r="477" spans="22:51" x14ac:dyDescent="0.25">
      <c r="V477" s="31">
        <v>16</v>
      </c>
      <c r="W477" s="9">
        <v>720000</v>
      </c>
      <c r="Z477" s="31">
        <v>16</v>
      </c>
      <c r="AA477" s="9">
        <v>750000</v>
      </c>
      <c r="AD477" s="31">
        <v>16</v>
      </c>
      <c r="AE477" s="9">
        <v>770000</v>
      </c>
      <c r="AH477" s="31">
        <v>16</v>
      </c>
      <c r="AI477" s="9">
        <v>800000</v>
      </c>
      <c r="AL477" s="31">
        <v>16</v>
      </c>
      <c r="AM477" s="9">
        <v>830000</v>
      </c>
      <c r="AP477" s="31">
        <v>16</v>
      </c>
      <c r="AQ477" s="9">
        <v>860000</v>
      </c>
      <c r="AT477" s="31">
        <v>16</v>
      </c>
      <c r="AU477" s="9">
        <v>890000</v>
      </c>
      <c r="AX477" s="31">
        <v>16</v>
      </c>
      <c r="AY477" s="9">
        <v>920000</v>
      </c>
    </row>
    <row r="478" spans="22:51" x14ac:dyDescent="0.25">
      <c r="V478" s="31">
        <v>17</v>
      </c>
      <c r="W478" s="9">
        <v>2000</v>
      </c>
      <c r="Z478" s="31">
        <v>17</v>
      </c>
      <c r="AA478" s="9">
        <v>2100</v>
      </c>
      <c r="AD478" s="31">
        <v>17</v>
      </c>
      <c r="AE478" s="9">
        <v>2300</v>
      </c>
      <c r="AH478" s="31">
        <v>17</v>
      </c>
      <c r="AI478" s="9">
        <v>2500</v>
      </c>
      <c r="AL478" s="31">
        <v>17</v>
      </c>
      <c r="AM478" s="9">
        <v>2700</v>
      </c>
      <c r="AP478" s="31">
        <v>17</v>
      </c>
      <c r="AQ478" s="9">
        <v>2900</v>
      </c>
      <c r="AT478" s="31">
        <v>17</v>
      </c>
      <c r="AU478" s="9">
        <v>3100</v>
      </c>
      <c r="AX478" s="31">
        <v>17</v>
      </c>
      <c r="AY478" s="9">
        <v>3300</v>
      </c>
    </row>
    <row r="479" spans="22:51" x14ac:dyDescent="0.25">
      <c r="V479" s="31">
        <v>18</v>
      </c>
      <c r="W479" s="9">
        <v>110000</v>
      </c>
      <c r="Z479" s="31">
        <v>18</v>
      </c>
      <c r="AA479" s="9">
        <v>110000</v>
      </c>
      <c r="AD479" s="31">
        <v>18</v>
      </c>
      <c r="AE479" s="9">
        <v>110000</v>
      </c>
      <c r="AH479" s="31">
        <v>18</v>
      </c>
      <c r="AI479" s="9">
        <v>110000</v>
      </c>
      <c r="AL479" s="31">
        <v>18</v>
      </c>
      <c r="AM479" s="9">
        <v>110000</v>
      </c>
      <c r="AP479" s="31">
        <v>18</v>
      </c>
      <c r="AQ479" s="9">
        <v>100000</v>
      </c>
      <c r="AT479" s="31">
        <v>18</v>
      </c>
      <c r="AU479" s="9">
        <v>100000</v>
      </c>
      <c r="AX479" s="31">
        <v>18</v>
      </c>
      <c r="AY479" s="9">
        <v>100000</v>
      </c>
    </row>
    <row r="480" spans="22:51" x14ac:dyDescent="0.25">
      <c r="V480" s="31">
        <v>19</v>
      </c>
      <c r="W480" s="9">
        <v>92000</v>
      </c>
      <c r="Z480" s="31">
        <v>19</v>
      </c>
      <c r="AA480" s="9">
        <v>91000</v>
      </c>
      <c r="AD480" s="31">
        <v>19</v>
      </c>
      <c r="AE480" s="9">
        <v>90000</v>
      </c>
      <c r="AH480" s="31">
        <v>19</v>
      </c>
      <c r="AI480" s="9">
        <v>89000</v>
      </c>
      <c r="AL480" s="31">
        <v>19</v>
      </c>
      <c r="AM480" s="9">
        <v>88000</v>
      </c>
      <c r="AP480" s="31">
        <v>19</v>
      </c>
      <c r="AQ480" s="9">
        <v>87000</v>
      </c>
      <c r="AT480" s="31">
        <v>19</v>
      </c>
      <c r="AU480" s="9">
        <v>86000</v>
      </c>
      <c r="AX480" s="31">
        <v>19</v>
      </c>
      <c r="AY480" s="9">
        <v>85000</v>
      </c>
    </row>
    <row r="481" spans="21:51" x14ac:dyDescent="0.25">
      <c r="V481" s="31">
        <v>20</v>
      </c>
      <c r="W481" s="9">
        <v>2200</v>
      </c>
      <c r="Z481" s="31">
        <v>20</v>
      </c>
      <c r="AA481" s="9">
        <v>2200</v>
      </c>
      <c r="AD481" s="31">
        <v>20</v>
      </c>
      <c r="AE481" s="9">
        <v>2300</v>
      </c>
      <c r="AH481" s="31">
        <v>20</v>
      </c>
      <c r="AI481" s="9">
        <v>2300</v>
      </c>
      <c r="AL481" s="31">
        <v>20</v>
      </c>
      <c r="AM481" s="9">
        <v>2400</v>
      </c>
      <c r="AP481" s="31">
        <v>20</v>
      </c>
      <c r="AQ481" s="9">
        <v>2400</v>
      </c>
      <c r="AT481" s="31">
        <v>20</v>
      </c>
      <c r="AU481" s="9">
        <v>2400</v>
      </c>
      <c r="AX481" s="31">
        <v>20</v>
      </c>
      <c r="AY481" s="9">
        <v>2500</v>
      </c>
    </row>
    <row r="482" spans="21:51" x14ac:dyDescent="0.25">
      <c r="V482" s="31">
        <v>21</v>
      </c>
      <c r="W482" s="9">
        <v>82000</v>
      </c>
      <c r="Z482" s="31">
        <v>21</v>
      </c>
      <c r="AA482" s="9">
        <v>81000</v>
      </c>
      <c r="AD482" s="31">
        <v>21</v>
      </c>
      <c r="AE482" s="9">
        <v>79000</v>
      </c>
      <c r="AH482" s="31">
        <v>21</v>
      </c>
      <c r="AI482" s="9">
        <v>78000</v>
      </c>
      <c r="AL482" s="31">
        <v>21</v>
      </c>
      <c r="AM482" s="9">
        <v>76000</v>
      </c>
      <c r="AP482" s="31">
        <v>21</v>
      </c>
      <c r="AQ482" s="9">
        <v>75000</v>
      </c>
      <c r="AT482" s="31">
        <v>21</v>
      </c>
      <c r="AU482" s="9">
        <v>74000</v>
      </c>
      <c r="AX482" s="31">
        <v>21</v>
      </c>
      <c r="AY482" s="9">
        <v>73000</v>
      </c>
    </row>
    <row r="483" spans="21:51" x14ac:dyDescent="0.25">
      <c r="U483" s="8" t="s">
        <v>249</v>
      </c>
      <c r="V483" s="31">
        <v>22</v>
      </c>
      <c r="W483" s="9">
        <v>530000</v>
      </c>
      <c r="Z483" s="31">
        <v>22</v>
      </c>
      <c r="AA483" s="9">
        <v>530000</v>
      </c>
      <c r="AD483" s="31">
        <v>22</v>
      </c>
      <c r="AE483" s="9">
        <v>520000</v>
      </c>
      <c r="AH483" s="31">
        <v>22</v>
      </c>
      <c r="AI483" s="9">
        <v>520000</v>
      </c>
      <c r="AL483" s="31">
        <v>22</v>
      </c>
      <c r="AM483" s="9">
        <v>510000</v>
      </c>
      <c r="AP483" s="31">
        <v>22</v>
      </c>
      <c r="AQ483" s="9">
        <v>510000</v>
      </c>
      <c r="AT483" s="31">
        <v>22</v>
      </c>
      <c r="AU483" s="9">
        <v>510000</v>
      </c>
      <c r="AX483" s="31">
        <v>22</v>
      </c>
      <c r="AY483" s="9">
        <v>510000</v>
      </c>
    </row>
    <row r="484" spans="21:51" x14ac:dyDescent="0.25">
      <c r="V484" s="31">
        <v>23</v>
      </c>
      <c r="W484" s="9">
        <v>120000</v>
      </c>
      <c r="Z484" s="31">
        <v>23</v>
      </c>
      <c r="AA484" s="9">
        <v>110000</v>
      </c>
      <c r="AD484" s="31">
        <v>23</v>
      </c>
      <c r="AE484" s="9">
        <v>110000</v>
      </c>
      <c r="AH484" s="31">
        <v>23</v>
      </c>
      <c r="AI484" s="9">
        <v>110000</v>
      </c>
      <c r="AL484" s="31">
        <v>23</v>
      </c>
      <c r="AM484" s="9">
        <v>110000</v>
      </c>
      <c r="AP484" s="31">
        <v>23</v>
      </c>
      <c r="AQ484" s="9">
        <v>110000</v>
      </c>
      <c r="AT484" s="31">
        <v>23</v>
      </c>
      <c r="AU484" s="9">
        <v>100000</v>
      </c>
      <c r="AX484" s="31">
        <v>23</v>
      </c>
      <c r="AY484" s="9">
        <v>100000</v>
      </c>
    </row>
    <row r="485" spans="21:51" x14ac:dyDescent="0.25">
      <c r="V485" s="31">
        <v>24</v>
      </c>
      <c r="W485" s="9">
        <v>110000</v>
      </c>
      <c r="Z485" s="31">
        <v>24</v>
      </c>
      <c r="AA485" s="9">
        <v>110000</v>
      </c>
      <c r="AD485" s="31">
        <v>24</v>
      </c>
      <c r="AE485" s="9">
        <v>110000</v>
      </c>
      <c r="AH485" s="31">
        <v>24</v>
      </c>
      <c r="AI485" s="9">
        <v>110000</v>
      </c>
      <c r="AL485" s="31">
        <v>24</v>
      </c>
      <c r="AM485" s="9">
        <v>120000</v>
      </c>
      <c r="AP485" s="31">
        <v>24</v>
      </c>
      <c r="AQ485" s="9">
        <v>120000</v>
      </c>
      <c r="AT485" s="31">
        <v>24</v>
      </c>
      <c r="AU485" s="9">
        <v>120000</v>
      </c>
      <c r="AX485" s="31">
        <v>24</v>
      </c>
      <c r="AY485" s="9">
        <v>120000</v>
      </c>
    </row>
    <row r="486" spans="21:51" x14ac:dyDescent="0.25">
      <c r="V486" s="31">
        <v>25</v>
      </c>
      <c r="W486" s="9">
        <v>43000</v>
      </c>
      <c r="Z486" s="31">
        <v>25</v>
      </c>
      <c r="AA486" s="9">
        <v>47000</v>
      </c>
      <c r="AD486" s="31">
        <v>25</v>
      </c>
      <c r="AE486" s="9">
        <v>51000</v>
      </c>
      <c r="AH486" s="31">
        <v>25</v>
      </c>
      <c r="AI486" s="9">
        <v>55000</v>
      </c>
      <c r="AL486" s="31">
        <v>25</v>
      </c>
      <c r="AM486" s="9">
        <v>60000</v>
      </c>
      <c r="AP486" s="31">
        <v>25</v>
      </c>
      <c r="AQ486" s="9">
        <v>65000</v>
      </c>
      <c r="AT486" s="31">
        <v>25</v>
      </c>
      <c r="AU486" s="9">
        <v>70000</v>
      </c>
      <c r="AX486" s="31">
        <v>25</v>
      </c>
      <c r="AY486" s="9">
        <v>74000</v>
      </c>
    </row>
    <row r="487" spans="21:51" x14ac:dyDescent="0.25">
      <c r="V487" s="31">
        <v>26</v>
      </c>
      <c r="W487" s="9">
        <v>140000</v>
      </c>
      <c r="Z487" s="31">
        <v>26</v>
      </c>
      <c r="AA487" s="9">
        <v>150000</v>
      </c>
      <c r="AD487" s="31">
        <v>26</v>
      </c>
      <c r="AE487" s="9">
        <v>160000</v>
      </c>
      <c r="AH487" s="31">
        <v>26</v>
      </c>
      <c r="AI487" s="9">
        <v>160000</v>
      </c>
      <c r="AL487" s="31">
        <v>26</v>
      </c>
      <c r="AM487" s="9">
        <v>170000</v>
      </c>
      <c r="AP487" s="31">
        <v>26</v>
      </c>
      <c r="AQ487" s="9">
        <v>180000</v>
      </c>
      <c r="AT487" s="31">
        <v>26</v>
      </c>
      <c r="AU487" s="9">
        <v>190000</v>
      </c>
      <c r="AX487" s="31">
        <v>26</v>
      </c>
      <c r="AY487" s="9">
        <v>200000</v>
      </c>
    </row>
    <row r="488" spans="21:51" x14ac:dyDescent="0.25">
      <c r="V488" s="31">
        <v>27</v>
      </c>
      <c r="W488" s="9">
        <v>200</v>
      </c>
      <c r="Z488" s="31">
        <v>27</v>
      </c>
      <c r="AA488" s="9">
        <v>200</v>
      </c>
      <c r="AD488" s="31">
        <v>27</v>
      </c>
      <c r="AE488" s="9">
        <v>200</v>
      </c>
      <c r="AH488" s="31">
        <v>27</v>
      </c>
      <c r="AI488" s="9">
        <v>200</v>
      </c>
      <c r="AL488" s="31">
        <v>27</v>
      </c>
      <c r="AM488" s="9">
        <v>200</v>
      </c>
      <c r="AP488" s="31">
        <v>27</v>
      </c>
      <c r="AQ488" s="9">
        <v>200</v>
      </c>
      <c r="AT488" s="31">
        <v>27</v>
      </c>
      <c r="AU488" s="9">
        <v>200</v>
      </c>
      <c r="AX488" s="31">
        <v>27</v>
      </c>
      <c r="AY488" s="9">
        <v>200</v>
      </c>
    </row>
    <row r="489" spans="21:51" x14ac:dyDescent="0.25">
      <c r="V489" s="31">
        <v>28</v>
      </c>
      <c r="W489" s="9">
        <v>87000</v>
      </c>
      <c r="Z489" s="31">
        <v>28</v>
      </c>
      <c r="AA489" s="9">
        <v>89000</v>
      </c>
      <c r="AD489" s="31">
        <v>28</v>
      </c>
      <c r="AE489" s="9">
        <v>91000</v>
      </c>
      <c r="AH489" s="31">
        <v>28</v>
      </c>
      <c r="AI489" s="9">
        <v>93000</v>
      </c>
      <c r="AL489" s="31">
        <v>28</v>
      </c>
      <c r="AM489" s="9">
        <v>95000</v>
      </c>
      <c r="AP489" s="31">
        <v>28</v>
      </c>
      <c r="AQ489" s="9">
        <v>98000</v>
      </c>
      <c r="AT489" s="31">
        <v>28</v>
      </c>
      <c r="AU489" s="9">
        <v>100000</v>
      </c>
      <c r="AX489" s="31">
        <v>28</v>
      </c>
      <c r="AY489" s="9">
        <v>100000</v>
      </c>
    </row>
    <row r="490" spans="21:51" x14ac:dyDescent="0.25">
      <c r="V490" s="31">
        <v>29</v>
      </c>
      <c r="W490" s="9">
        <v>9500</v>
      </c>
      <c r="Z490" s="31">
        <v>29</v>
      </c>
      <c r="AA490" s="9">
        <v>10000</v>
      </c>
      <c r="AD490" s="31">
        <v>29</v>
      </c>
      <c r="AE490" s="9">
        <v>11000</v>
      </c>
      <c r="AH490" s="31">
        <v>29</v>
      </c>
      <c r="AI490" s="9">
        <v>11000</v>
      </c>
      <c r="AL490" s="31">
        <v>29</v>
      </c>
      <c r="AM490" s="9">
        <v>12000</v>
      </c>
      <c r="AP490" s="31">
        <v>29</v>
      </c>
      <c r="AQ490" s="9">
        <v>13000</v>
      </c>
      <c r="AT490" s="31">
        <v>29</v>
      </c>
      <c r="AU490" s="9">
        <v>14000</v>
      </c>
      <c r="AX490" s="31">
        <v>29</v>
      </c>
      <c r="AY490" s="9">
        <v>14000</v>
      </c>
    </row>
    <row r="491" spans="21:51" x14ac:dyDescent="0.25">
      <c r="V491" s="31">
        <v>30</v>
      </c>
      <c r="W491" s="9">
        <v>480000</v>
      </c>
      <c r="Z491" s="31">
        <v>30</v>
      </c>
      <c r="AA491" s="9">
        <v>470000</v>
      </c>
      <c r="AD491" s="31">
        <v>30</v>
      </c>
      <c r="AE491" s="9">
        <v>460000</v>
      </c>
      <c r="AH491" s="31">
        <v>30</v>
      </c>
      <c r="AI491" s="9">
        <v>460000</v>
      </c>
      <c r="AL491" s="31">
        <v>30</v>
      </c>
      <c r="AM491" s="9">
        <v>450000</v>
      </c>
      <c r="AP491" s="31">
        <v>30</v>
      </c>
      <c r="AQ491" s="9">
        <v>440000</v>
      </c>
      <c r="AT491" s="31">
        <v>30</v>
      </c>
      <c r="AU491" s="9">
        <v>430000</v>
      </c>
      <c r="AX491" s="31">
        <v>30</v>
      </c>
      <c r="AY491" s="9">
        <v>430000</v>
      </c>
    </row>
    <row r="492" spans="21:51" x14ac:dyDescent="0.25">
      <c r="V492" s="31">
        <v>31</v>
      </c>
      <c r="W492" s="9">
        <v>21000</v>
      </c>
      <c r="Z492" s="31">
        <v>31</v>
      </c>
      <c r="AA492" s="9">
        <v>23000</v>
      </c>
      <c r="AD492" s="31">
        <v>31</v>
      </c>
      <c r="AE492" s="9">
        <v>25000</v>
      </c>
      <c r="AH492" s="31">
        <v>31</v>
      </c>
      <c r="AI492" s="9">
        <v>27000</v>
      </c>
      <c r="AL492" s="31">
        <v>31</v>
      </c>
      <c r="AM492" s="9">
        <v>28000</v>
      </c>
      <c r="AP492" s="31">
        <v>31</v>
      </c>
      <c r="AQ492" s="9">
        <v>30000</v>
      </c>
      <c r="AT492" s="31">
        <v>31</v>
      </c>
      <c r="AU492" s="9">
        <v>31000</v>
      </c>
      <c r="AX492" s="31">
        <v>31</v>
      </c>
      <c r="AY492" s="9">
        <v>32000</v>
      </c>
    </row>
    <row r="493" spans="21:51" x14ac:dyDescent="0.25">
      <c r="V493" s="31">
        <v>32</v>
      </c>
      <c r="W493" s="9">
        <v>520000</v>
      </c>
      <c r="Z493" s="31">
        <v>32</v>
      </c>
      <c r="AA493" s="9">
        <v>520000</v>
      </c>
      <c r="AD493" s="31">
        <v>32</v>
      </c>
      <c r="AE493" s="9">
        <v>510000</v>
      </c>
      <c r="AH493" s="31">
        <v>32</v>
      </c>
      <c r="AI493" s="9">
        <v>510000</v>
      </c>
      <c r="AL493" s="31">
        <v>32</v>
      </c>
      <c r="AM493" s="9">
        <v>510000</v>
      </c>
      <c r="AP493" s="31">
        <v>32</v>
      </c>
      <c r="AQ493" s="9">
        <v>510000</v>
      </c>
      <c r="AT493" s="31">
        <v>32</v>
      </c>
      <c r="AU493" s="9">
        <v>520000</v>
      </c>
      <c r="AX493" s="31">
        <v>32</v>
      </c>
      <c r="AY493" s="9">
        <v>520000</v>
      </c>
    </row>
    <row r="494" spans="21:51" x14ac:dyDescent="0.25">
      <c r="V494" s="31">
        <v>33</v>
      </c>
      <c r="W494" s="9">
        <v>9400</v>
      </c>
      <c r="Z494" s="31">
        <v>33</v>
      </c>
      <c r="AA494" s="9">
        <v>9000</v>
      </c>
      <c r="AD494" s="31">
        <v>33</v>
      </c>
      <c r="AE494" s="9">
        <v>8500</v>
      </c>
      <c r="AH494" s="31">
        <v>33</v>
      </c>
      <c r="AI494" s="9">
        <v>8100</v>
      </c>
      <c r="AL494" s="31">
        <v>33</v>
      </c>
      <c r="AM494" s="9">
        <v>7700</v>
      </c>
      <c r="AP494" s="31">
        <v>33</v>
      </c>
      <c r="AQ494" s="9">
        <v>7400</v>
      </c>
      <c r="AT494" s="31">
        <v>33</v>
      </c>
      <c r="AU494" s="9">
        <v>7100</v>
      </c>
      <c r="AX494" s="31">
        <v>33</v>
      </c>
      <c r="AY494" s="9">
        <v>6800</v>
      </c>
    </row>
    <row r="495" spans="21:51" x14ac:dyDescent="0.25">
      <c r="V495" s="31">
        <v>34</v>
      </c>
      <c r="W495" s="9">
        <v>77000</v>
      </c>
      <c r="Z495" s="31">
        <v>34</v>
      </c>
      <c r="AA495" s="9">
        <v>75000</v>
      </c>
      <c r="AD495" s="31">
        <v>34</v>
      </c>
      <c r="AE495" s="9">
        <v>74000</v>
      </c>
      <c r="AH495" s="31">
        <v>34</v>
      </c>
      <c r="AI495" s="9">
        <v>73000</v>
      </c>
      <c r="AL495" s="31">
        <v>34</v>
      </c>
      <c r="AM495" s="9">
        <v>73000</v>
      </c>
      <c r="AP495" s="31">
        <v>34</v>
      </c>
      <c r="AQ495" s="9">
        <v>72000</v>
      </c>
      <c r="AT495" s="31">
        <v>34</v>
      </c>
      <c r="AU495" s="9">
        <v>72000</v>
      </c>
      <c r="AX495" s="31">
        <v>34</v>
      </c>
      <c r="AY495" s="9">
        <v>72000</v>
      </c>
    </row>
    <row r="496" spans="21:51" x14ac:dyDescent="0.25">
      <c r="V496" s="31">
        <v>35</v>
      </c>
      <c r="W496" s="9">
        <v>36000</v>
      </c>
      <c r="Z496" s="31">
        <v>35</v>
      </c>
      <c r="AA496" s="9">
        <v>38000</v>
      </c>
      <c r="AD496" s="31">
        <v>35</v>
      </c>
      <c r="AE496" s="9">
        <v>39000</v>
      </c>
      <c r="AH496" s="31">
        <v>35</v>
      </c>
      <c r="AI496" s="9">
        <v>40000</v>
      </c>
      <c r="AL496" s="31">
        <v>35</v>
      </c>
      <c r="AM496" s="9">
        <v>42000</v>
      </c>
      <c r="AP496" s="31">
        <v>35</v>
      </c>
      <c r="AQ496" s="9">
        <v>44000</v>
      </c>
      <c r="AT496" s="31">
        <v>35</v>
      </c>
      <c r="AU496" s="9">
        <v>46000</v>
      </c>
      <c r="AX496" s="31">
        <v>35</v>
      </c>
      <c r="AY496" s="9">
        <v>47000</v>
      </c>
    </row>
    <row r="497" spans="22:51" x14ac:dyDescent="0.25">
      <c r="V497" s="31">
        <v>36</v>
      </c>
      <c r="W497" s="9">
        <v>28000</v>
      </c>
      <c r="Z497" s="31">
        <v>36</v>
      </c>
      <c r="AA497" s="9">
        <v>28000</v>
      </c>
      <c r="AD497" s="31">
        <v>36</v>
      </c>
      <c r="AE497" s="9">
        <v>28000</v>
      </c>
      <c r="AH497" s="31">
        <v>36</v>
      </c>
      <c r="AI497" s="9">
        <v>28000</v>
      </c>
      <c r="AL497" s="31">
        <v>36</v>
      </c>
      <c r="AM497" s="9">
        <v>28000</v>
      </c>
      <c r="AP497" s="31">
        <v>36</v>
      </c>
      <c r="AQ497" s="9">
        <v>28000</v>
      </c>
      <c r="AT497" s="31">
        <v>36</v>
      </c>
      <c r="AU497" s="9">
        <v>27000</v>
      </c>
      <c r="AX497" s="31">
        <v>36</v>
      </c>
      <c r="AY497" s="9">
        <v>27000</v>
      </c>
    </row>
    <row r="498" spans="22:51" x14ac:dyDescent="0.25">
      <c r="V498" s="31">
        <v>37</v>
      </c>
      <c r="W498" s="9">
        <v>41000</v>
      </c>
      <c r="Z498" s="31">
        <v>37</v>
      </c>
      <c r="AA498" s="9">
        <v>44000</v>
      </c>
      <c r="AD498" s="31">
        <v>37</v>
      </c>
      <c r="AE498" s="9">
        <v>47000</v>
      </c>
      <c r="AH498" s="31">
        <v>37</v>
      </c>
      <c r="AI498" s="9">
        <v>51000</v>
      </c>
      <c r="AL498" s="31">
        <v>37</v>
      </c>
      <c r="AM498" s="9">
        <v>55000</v>
      </c>
      <c r="AP498" s="31">
        <v>37</v>
      </c>
      <c r="AQ498" s="9">
        <v>58000</v>
      </c>
      <c r="AT498" s="31">
        <v>37</v>
      </c>
      <c r="AU498" s="9">
        <v>61000</v>
      </c>
      <c r="AX498" s="31">
        <v>37</v>
      </c>
      <c r="AY498" s="9">
        <v>65000</v>
      </c>
    </row>
    <row r="499" spans="22:51" x14ac:dyDescent="0.25">
      <c r="V499" s="31">
        <v>38</v>
      </c>
      <c r="W499" s="9">
        <v>16000</v>
      </c>
      <c r="Z499" s="31">
        <v>38</v>
      </c>
      <c r="AA499" s="9">
        <v>16000</v>
      </c>
      <c r="AD499" s="31">
        <v>38</v>
      </c>
      <c r="AE499" s="9">
        <v>16000</v>
      </c>
      <c r="AH499" s="31">
        <v>38</v>
      </c>
      <c r="AI499" s="9">
        <v>15000</v>
      </c>
      <c r="AL499" s="31">
        <v>38</v>
      </c>
      <c r="AM499" s="9">
        <v>15000</v>
      </c>
      <c r="AP499" s="31">
        <v>38</v>
      </c>
      <c r="AQ499" s="9">
        <v>15000</v>
      </c>
      <c r="AT499" s="31">
        <v>38</v>
      </c>
      <c r="AU499" s="9">
        <v>14000</v>
      </c>
      <c r="AX499" s="31">
        <v>38</v>
      </c>
      <c r="AY499" s="9">
        <v>14000</v>
      </c>
    </row>
    <row r="500" spans="22:51" x14ac:dyDescent="0.25">
      <c r="V500" s="31">
        <v>39</v>
      </c>
      <c r="W500" s="9">
        <v>190000</v>
      </c>
      <c r="Z500" s="31">
        <v>39</v>
      </c>
      <c r="AA500" s="9">
        <v>190000</v>
      </c>
      <c r="AD500" s="31">
        <v>39</v>
      </c>
      <c r="AE500" s="9">
        <v>200000</v>
      </c>
      <c r="AH500" s="31">
        <v>39</v>
      </c>
      <c r="AI500" s="9">
        <v>200000</v>
      </c>
      <c r="AL500" s="31">
        <v>39</v>
      </c>
      <c r="AM500" s="9">
        <v>200000</v>
      </c>
      <c r="AP500" s="31">
        <v>39</v>
      </c>
      <c r="AQ500" s="9">
        <v>200000</v>
      </c>
      <c r="AT500" s="31">
        <v>39</v>
      </c>
      <c r="AU500" s="9">
        <v>200000</v>
      </c>
      <c r="AX500" s="31">
        <v>39</v>
      </c>
      <c r="AY500" s="9">
        <v>200000</v>
      </c>
    </row>
    <row r="501" spans="22:51" x14ac:dyDescent="0.25">
      <c r="V501" s="31">
        <v>40</v>
      </c>
      <c r="W501" s="9">
        <v>670000</v>
      </c>
      <c r="Z501" s="31">
        <v>40</v>
      </c>
      <c r="AA501" s="9">
        <v>670000</v>
      </c>
      <c r="AD501" s="31">
        <v>40</v>
      </c>
      <c r="AE501" s="9">
        <v>670000</v>
      </c>
      <c r="AH501" s="31">
        <v>40</v>
      </c>
      <c r="AI501" s="9">
        <v>670000</v>
      </c>
      <c r="AL501" s="31">
        <v>40</v>
      </c>
      <c r="AM501" s="9">
        <v>670000</v>
      </c>
      <c r="AP501" s="31">
        <v>40</v>
      </c>
      <c r="AQ501" s="9">
        <v>670000</v>
      </c>
      <c r="AT501" s="31">
        <v>40</v>
      </c>
      <c r="AU501" s="9">
        <v>670000</v>
      </c>
      <c r="AX501" s="31">
        <v>40</v>
      </c>
      <c r="AY501" s="9">
        <v>670000</v>
      </c>
    </row>
    <row r="502" spans="22:51" x14ac:dyDescent="0.25">
      <c r="V502" s="31">
        <v>41</v>
      </c>
      <c r="W502" s="9">
        <v>1000</v>
      </c>
      <c r="Z502" s="31">
        <v>41</v>
      </c>
      <c r="AA502" s="9">
        <v>1000</v>
      </c>
      <c r="AD502" s="31">
        <v>41</v>
      </c>
      <c r="AE502" s="9">
        <v>1000</v>
      </c>
      <c r="AH502" s="31">
        <v>41</v>
      </c>
      <c r="AI502" s="9">
        <v>1000</v>
      </c>
      <c r="AL502" s="31">
        <v>41</v>
      </c>
      <c r="AM502" s="9">
        <v>1000</v>
      </c>
      <c r="AP502" s="31">
        <v>41</v>
      </c>
      <c r="AQ502" s="9">
        <v>1000</v>
      </c>
      <c r="AT502" s="31">
        <v>41</v>
      </c>
      <c r="AU502" s="9">
        <v>1000</v>
      </c>
      <c r="AX502" s="31">
        <v>41</v>
      </c>
      <c r="AY502" s="9">
        <v>1000</v>
      </c>
    </row>
    <row r="503" spans="22:51" x14ac:dyDescent="0.25">
      <c r="V503" s="31">
        <v>42</v>
      </c>
      <c r="W503" s="9">
        <v>46000</v>
      </c>
      <c r="Z503" s="31">
        <v>42</v>
      </c>
      <c r="AA503" s="9">
        <v>48000</v>
      </c>
      <c r="AD503" s="31">
        <v>42</v>
      </c>
      <c r="AE503" s="9">
        <v>49000</v>
      </c>
      <c r="AH503" s="31">
        <v>42</v>
      </c>
      <c r="AI503" s="9">
        <v>50000</v>
      </c>
      <c r="AL503" s="31">
        <v>42</v>
      </c>
      <c r="AM503" s="9">
        <v>50000</v>
      </c>
      <c r="AP503" s="31">
        <v>42</v>
      </c>
      <c r="AQ503" s="9">
        <v>51000</v>
      </c>
      <c r="AT503" s="31">
        <v>42</v>
      </c>
      <c r="AU503" s="9">
        <v>51000</v>
      </c>
      <c r="AX503" s="31">
        <v>42</v>
      </c>
      <c r="AY503" s="9">
        <v>51000</v>
      </c>
    </row>
    <row r="504" spans="22:51" x14ac:dyDescent="0.25">
      <c r="V504" s="31">
        <v>43</v>
      </c>
      <c r="W504" s="9">
        <v>22000</v>
      </c>
      <c r="Z504" s="31">
        <v>43</v>
      </c>
      <c r="AA504" s="9">
        <v>23000</v>
      </c>
      <c r="AD504" s="31">
        <v>43</v>
      </c>
      <c r="AE504" s="9">
        <v>24000</v>
      </c>
      <c r="AH504" s="31">
        <v>43</v>
      </c>
      <c r="AI504" s="9">
        <v>25000</v>
      </c>
      <c r="AL504" s="31">
        <v>43</v>
      </c>
      <c r="AM504" s="9">
        <v>25000</v>
      </c>
      <c r="AP504" s="31">
        <v>43</v>
      </c>
      <c r="AQ504" s="9">
        <v>26000</v>
      </c>
      <c r="AT504" s="31">
        <v>43</v>
      </c>
      <c r="AU504" s="9">
        <v>27000</v>
      </c>
      <c r="AX504" s="31">
        <v>43</v>
      </c>
      <c r="AY504" s="9">
        <v>28000</v>
      </c>
    </row>
    <row r="505" spans="22:51" x14ac:dyDescent="0.25">
      <c r="V505" s="31">
        <v>44</v>
      </c>
      <c r="W505" s="9">
        <v>4000</v>
      </c>
      <c r="Z505" s="31">
        <v>44</v>
      </c>
      <c r="AA505" s="9">
        <v>4700</v>
      </c>
      <c r="AD505" s="31">
        <v>44</v>
      </c>
      <c r="AE505" s="9">
        <v>5300</v>
      </c>
      <c r="AH505" s="31">
        <v>44</v>
      </c>
      <c r="AI505" s="9">
        <v>6000</v>
      </c>
      <c r="AL505" s="31">
        <v>44</v>
      </c>
      <c r="AM505" s="9">
        <v>6800</v>
      </c>
      <c r="AP505" s="31">
        <v>44</v>
      </c>
      <c r="AQ505" s="9">
        <v>7500</v>
      </c>
      <c r="AT505" s="31">
        <v>44</v>
      </c>
      <c r="AU505" s="9">
        <v>8300</v>
      </c>
      <c r="AX505" s="31">
        <v>44</v>
      </c>
      <c r="AY505" s="9">
        <v>9100</v>
      </c>
    </row>
    <row r="506" spans="22:51" x14ac:dyDescent="0.25">
      <c r="V506" s="31">
        <v>45</v>
      </c>
      <c r="W506" s="9">
        <v>310000</v>
      </c>
      <c r="Z506" s="31">
        <v>45</v>
      </c>
      <c r="AA506" s="9">
        <v>310000</v>
      </c>
      <c r="AD506" s="31">
        <v>45</v>
      </c>
      <c r="AE506" s="9">
        <v>320000</v>
      </c>
      <c r="AH506" s="31">
        <v>45</v>
      </c>
      <c r="AI506" s="9">
        <v>330000</v>
      </c>
      <c r="AL506" s="31">
        <v>45</v>
      </c>
      <c r="AM506" s="9">
        <v>330000</v>
      </c>
      <c r="AP506" s="31">
        <v>45</v>
      </c>
      <c r="AQ506" s="9">
        <v>330000</v>
      </c>
      <c r="AT506" s="31">
        <v>45</v>
      </c>
      <c r="AU506" s="9">
        <v>340000</v>
      </c>
      <c r="AX506" s="31">
        <v>45</v>
      </c>
      <c r="AY506" s="9">
        <v>340000</v>
      </c>
    </row>
    <row r="507" spans="22:51" x14ac:dyDescent="0.25">
      <c r="V507" s="31">
        <v>46</v>
      </c>
      <c r="W507" s="9">
        <v>36000</v>
      </c>
      <c r="Z507" s="31">
        <v>46</v>
      </c>
      <c r="AA507" s="9">
        <v>37000</v>
      </c>
      <c r="AD507" s="31">
        <v>46</v>
      </c>
      <c r="AE507" s="9">
        <v>37000</v>
      </c>
      <c r="AH507" s="31">
        <v>46</v>
      </c>
      <c r="AI507" s="9">
        <v>37000</v>
      </c>
      <c r="AL507" s="31">
        <v>46</v>
      </c>
      <c r="AM507" s="9">
        <v>37000</v>
      </c>
      <c r="AP507" s="31">
        <v>46</v>
      </c>
      <c r="AQ507" s="9">
        <v>37000</v>
      </c>
      <c r="AT507" s="31">
        <v>46</v>
      </c>
      <c r="AU507" s="9">
        <v>36000</v>
      </c>
      <c r="AX507" s="31">
        <v>46</v>
      </c>
      <c r="AY507" s="9">
        <v>36000</v>
      </c>
    </row>
    <row r="508" spans="22:51" x14ac:dyDescent="0.25">
      <c r="V508" s="31">
        <v>47</v>
      </c>
      <c r="W508" s="9">
        <v>99000</v>
      </c>
      <c r="Z508" s="31">
        <v>47</v>
      </c>
      <c r="AA508" s="9">
        <v>100000</v>
      </c>
      <c r="AD508" s="31">
        <v>47</v>
      </c>
      <c r="AE508" s="9">
        <v>100000</v>
      </c>
      <c r="AH508" s="31">
        <v>47</v>
      </c>
      <c r="AI508" s="9">
        <v>100000</v>
      </c>
      <c r="AL508" s="31">
        <v>47</v>
      </c>
      <c r="AM508" s="9">
        <v>110000</v>
      </c>
      <c r="AP508" s="31">
        <v>47</v>
      </c>
      <c r="AQ508" s="9">
        <v>110000</v>
      </c>
      <c r="AT508" s="31">
        <v>47</v>
      </c>
      <c r="AU508" s="9">
        <v>110000</v>
      </c>
      <c r="AX508" s="31">
        <v>47</v>
      </c>
      <c r="AY508" s="9">
        <v>110000</v>
      </c>
    </row>
    <row r="509" spans="22:51" x14ac:dyDescent="0.25">
      <c r="V509" s="31">
        <v>48</v>
      </c>
      <c r="W509" s="9">
        <v>37000</v>
      </c>
      <c r="Z509" s="31">
        <v>48</v>
      </c>
      <c r="AA509" s="9">
        <v>38000</v>
      </c>
      <c r="AD509" s="31">
        <v>48</v>
      </c>
      <c r="AE509" s="9">
        <v>38000</v>
      </c>
      <c r="AH509" s="31">
        <v>48</v>
      </c>
      <c r="AI509" s="9">
        <v>39000</v>
      </c>
      <c r="AL509" s="31">
        <v>48</v>
      </c>
      <c r="AM509" s="9">
        <v>39000</v>
      </c>
      <c r="AP509" s="31">
        <v>48</v>
      </c>
      <c r="AQ509" s="9">
        <v>40000</v>
      </c>
      <c r="AT509" s="31">
        <v>48</v>
      </c>
      <c r="AU509" s="9">
        <v>40000</v>
      </c>
      <c r="AX509" s="31">
        <v>48</v>
      </c>
      <c r="AY509" s="9">
        <v>40000</v>
      </c>
    </row>
    <row r="510" spans="22:51" x14ac:dyDescent="0.25">
      <c r="V510" s="31">
        <v>49</v>
      </c>
      <c r="W510" s="9">
        <v>7500</v>
      </c>
      <c r="Z510" s="31">
        <v>49</v>
      </c>
      <c r="AA510" s="9">
        <v>7700</v>
      </c>
      <c r="AD510" s="31">
        <v>49</v>
      </c>
      <c r="AE510" s="9">
        <v>7900</v>
      </c>
      <c r="AH510" s="31">
        <v>49</v>
      </c>
      <c r="AI510" s="9">
        <v>8100</v>
      </c>
      <c r="AL510" s="31">
        <v>49</v>
      </c>
      <c r="AM510" s="9">
        <v>8300</v>
      </c>
      <c r="AP510" s="31">
        <v>49</v>
      </c>
      <c r="AQ510" s="9">
        <v>8400</v>
      </c>
      <c r="AT510" s="31">
        <v>49</v>
      </c>
      <c r="AU510" s="9">
        <v>8600</v>
      </c>
      <c r="AX510" s="31">
        <v>49</v>
      </c>
      <c r="AY510" s="9">
        <v>8700</v>
      </c>
    </row>
    <row r="511" spans="22:51" x14ac:dyDescent="0.25">
      <c r="V511" s="31">
        <v>50</v>
      </c>
      <c r="W511" s="9">
        <v>150000</v>
      </c>
      <c r="Z511" s="31">
        <v>50</v>
      </c>
      <c r="AA511" s="9">
        <v>150000</v>
      </c>
      <c r="AD511" s="31">
        <v>50</v>
      </c>
      <c r="AE511" s="9">
        <v>150000</v>
      </c>
      <c r="AH511" s="31">
        <v>50</v>
      </c>
      <c r="AI511" s="9">
        <v>150000</v>
      </c>
      <c r="AL511" s="31">
        <v>50</v>
      </c>
      <c r="AM511" s="9">
        <v>150000</v>
      </c>
      <c r="AP511" s="31">
        <v>50</v>
      </c>
      <c r="AQ511" s="9">
        <v>150000</v>
      </c>
      <c r="AT511" s="31">
        <v>50</v>
      </c>
      <c r="AU511" s="9">
        <v>150000</v>
      </c>
      <c r="AX511" s="31">
        <v>50</v>
      </c>
      <c r="AY511" s="9">
        <v>160000</v>
      </c>
    </row>
    <row r="512" spans="22:51" x14ac:dyDescent="0.25">
      <c r="V512" s="31">
        <v>51</v>
      </c>
      <c r="W512" s="9">
        <v>24000</v>
      </c>
      <c r="Z512" s="31">
        <v>51</v>
      </c>
      <c r="AA512" s="9">
        <v>24000</v>
      </c>
      <c r="AD512" s="31">
        <v>51</v>
      </c>
      <c r="AE512" s="9">
        <v>24000</v>
      </c>
      <c r="AH512" s="31">
        <v>51</v>
      </c>
      <c r="AI512" s="9">
        <v>24000</v>
      </c>
      <c r="AL512" s="31">
        <v>51</v>
      </c>
      <c r="AM512" s="9">
        <v>24000</v>
      </c>
      <c r="AP512" s="31">
        <v>51</v>
      </c>
      <c r="AQ512" s="9">
        <v>24000</v>
      </c>
      <c r="AT512" s="31">
        <v>51</v>
      </c>
      <c r="AU512" s="9">
        <v>24000</v>
      </c>
      <c r="AX512" s="31">
        <v>51</v>
      </c>
      <c r="AY512" s="9">
        <v>25000</v>
      </c>
    </row>
    <row r="513" spans="22:51" x14ac:dyDescent="0.25">
      <c r="V513" s="31">
        <v>52</v>
      </c>
      <c r="W513" s="9" t="s">
        <v>247</v>
      </c>
      <c r="Z513" s="31">
        <v>52</v>
      </c>
      <c r="AA513" s="9" t="s">
        <v>247</v>
      </c>
      <c r="AD513" s="31">
        <v>52</v>
      </c>
      <c r="AE513" s="9" t="s">
        <v>247</v>
      </c>
      <c r="AH513" s="31">
        <v>52</v>
      </c>
      <c r="AI513" s="9" t="s">
        <v>247</v>
      </c>
      <c r="AL513" s="31">
        <v>52</v>
      </c>
      <c r="AM513" s="9" t="s">
        <v>247</v>
      </c>
      <c r="AP513" s="31">
        <v>52</v>
      </c>
      <c r="AQ513" s="9" t="s">
        <v>247</v>
      </c>
      <c r="AT513" s="31">
        <v>52</v>
      </c>
      <c r="AU513" s="9" t="s">
        <v>247</v>
      </c>
      <c r="AX513" s="31">
        <v>52</v>
      </c>
      <c r="AY513" s="9" t="s">
        <v>247</v>
      </c>
    </row>
    <row r="514" spans="22:51" x14ac:dyDescent="0.25">
      <c r="V514" s="31">
        <v>53</v>
      </c>
      <c r="W514" s="9" t="s">
        <v>247</v>
      </c>
      <c r="Z514" s="31">
        <v>53</v>
      </c>
      <c r="AA514" s="9" t="s">
        <v>247</v>
      </c>
      <c r="AD514" s="31">
        <v>53</v>
      </c>
      <c r="AE514" s="9" t="s">
        <v>247</v>
      </c>
      <c r="AH514" s="31">
        <v>53</v>
      </c>
      <c r="AI514" s="9" t="s">
        <v>247</v>
      </c>
      <c r="AL514" s="31">
        <v>53</v>
      </c>
      <c r="AM514" s="9" t="s">
        <v>247</v>
      </c>
      <c r="AP514" s="31">
        <v>53</v>
      </c>
      <c r="AQ514" s="9" t="s">
        <v>247</v>
      </c>
      <c r="AT514" s="31">
        <v>53</v>
      </c>
      <c r="AU514" s="9" t="s">
        <v>247</v>
      </c>
      <c r="AX514" s="31">
        <v>53</v>
      </c>
      <c r="AY514" s="9" t="s">
        <v>247</v>
      </c>
    </row>
    <row r="515" spans="22:51" x14ac:dyDescent="0.25">
      <c r="V515" s="31">
        <v>54</v>
      </c>
      <c r="W515" s="9">
        <v>51000</v>
      </c>
      <c r="Z515" s="31">
        <v>54</v>
      </c>
      <c r="AA515" s="9">
        <v>52000</v>
      </c>
      <c r="AD515" s="31">
        <v>54</v>
      </c>
      <c r="AE515" s="9">
        <v>54000</v>
      </c>
      <c r="AH515" s="31">
        <v>54</v>
      </c>
      <c r="AI515" s="9">
        <v>55000</v>
      </c>
      <c r="AL515" s="31">
        <v>54</v>
      </c>
      <c r="AM515" s="9">
        <v>56000</v>
      </c>
      <c r="AP515" s="31">
        <v>54</v>
      </c>
      <c r="AQ515" s="9">
        <v>57000</v>
      </c>
      <c r="AT515" s="31">
        <v>54</v>
      </c>
      <c r="AU515" s="9">
        <v>58000</v>
      </c>
      <c r="AX515" s="31">
        <v>54</v>
      </c>
      <c r="AY515" s="9">
        <v>59000</v>
      </c>
    </row>
    <row r="516" spans="22:51" x14ac:dyDescent="0.25">
      <c r="V516" s="31">
        <v>55</v>
      </c>
      <c r="W516" s="9">
        <v>29000</v>
      </c>
      <c r="Z516" s="31">
        <v>55</v>
      </c>
      <c r="AA516" s="9">
        <v>30000</v>
      </c>
      <c r="AD516" s="31">
        <v>55</v>
      </c>
      <c r="AE516" s="9">
        <v>30000</v>
      </c>
      <c r="AH516" s="31">
        <v>55</v>
      </c>
      <c r="AI516" s="9">
        <v>31000</v>
      </c>
      <c r="AL516" s="31">
        <v>55</v>
      </c>
      <c r="AM516" s="9">
        <v>31000</v>
      </c>
      <c r="AP516" s="31">
        <v>55</v>
      </c>
      <c r="AQ516" s="9">
        <v>32000</v>
      </c>
      <c r="AT516" s="31">
        <v>55</v>
      </c>
      <c r="AU516" s="9">
        <v>32000</v>
      </c>
      <c r="AX516" s="31">
        <v>55</v>
      </c>
      <c r="AY516" s="9">
        <v>32000</v>
      </c>
    </row>
    <row r="517" spans="22:51" x14ac:dyDescent="0.25">
      <c r="V517" s="31">
        <v>56</v>
      </c>
      <c r="W517" s="9">
        <v>16000</v>
      </c>
      <c r="Z517" s="31">
        <v>56</v>
      </c>
      <c r="AA517" s="9">
        <v>18000</v>
      </c>
      <c r="AD517" s="31">
        <v>56</v>
      </c>
      <c r="AE517" s="9">
        <v>20000</v>
      </c>
      <c r="AH517" s="31">
        <v>56</v>
      </c>
      <c r="AI517" s="9">
        <v>23000</v>
      </c>
      <c r="AL517" s="31">
        <v>56</v>
      </c>
      <c r="AM517" s="9">
        <v>25000</v>
      </c>
      <c r="AP517" s="31">
        <v>56</v>
      </c>
      <c r="AQ517" s="9">
        <v>28000</v>
      </c>
      <c r="AT517" s="31">
        <v>56</v>
      </c>
      <c r="AU517" s="9">
        <v>30000</v>
      </c>
      <c r="AX517" s="31">
        <v>56</v>
      </c>
      <c r="AY517" s="9">
        <v>33000</v>
      </c>
    </row>
    <row r="518" spans="22:51" x14ac:dyDescent="0.25">
      <c r="V518" s="31">
        <v>57</v>
      </c>
      <c r="W518" s="9">
        <v>1400000</v>
      </c>
      <c r="Z518" s="31">
        <v>57</v>
      </c>
      <c r="AA518" s="9">
        <v>1400000</v>
      </c>
      <c r="AD518" s="31">
        <v>57</v>
      </c>
      <c r="AE518" s="9">
        <v>1500000</v>
      </c>
      <c r="AH518" s="31">
        <v>57</v>
      </c>
      <c r="AI518" s="9">
        <v>1500000</v>
      </c>
      <c r="AL518" s="31">
        <v>57</v>
      </c>
      <c r="AM518" s="9">
        <v>1500000</v>
      </c>
      <c r="AP518" s="31">
        <v>57</v>
      </c>
      <c r="AQ518" s="9">
        <v>1500000</v>
      </c>
      <c r="AT518" s="31">
        <v>57</v>
      </c>
      <c r="AU518" s="9">
        <v>1500000</v>
      </c>
      <c r="AX518" s="31">
        <v>57</v>
      </c>
      <c r="AY518" s="9">
        <v>1500000</v>
      </c>
    </row>
    <row r="519" spans="22:51" x14ac:dyDescent="0.25">
      <c r="V519" s="31">
        <v>58</v>
      </c>
      <c r="W519" s="9">
        <v>5400</v>
      </c>
      <c r="Z519" s="31">
        <v>58</v>
      </c>
      <c r="AA519" s="9">
        <v>6100</v>
      </c>
      <c r="AD519" s="31">
        <v>58</v>
      </c>
      <c r="AE519" s="9">
        <v>6700</v>
      </c>
      <c r="AH519" s="31">
        <v>58</v>
      </c>
      <c r="AI519" s="9">
        <v>7500</v>
      </c>
      <c r="AL519" s="31">
        <v>58</v>
      </c>
      <c r="AM519" s="9">
        <v>8200</v>
      </c>
      <c r="AP519" s="31">
        <v>58</v>
      </c>
      <c r="AQ519" s="9">
        <v>8900</v>
      </c>
      <c r="AT519" s="31">
        <v>58</v>
      </c>
      <c r="AU519" s="9">
        <v>9500</v>
      </c>
      <c r="AX519" s="31">
        <v>58</v>
      </c>
      <c r="AY519" s="9">
        <v>10000</v>
      </c>
    </row>
    <row r="520" spans="22:51" x14ac:dyDescent="0.25">
      <c r="V520" s="31">
        <v>59</v>
      </c>
      <c r="W520" s="9">
        <v>10000</v>
      </c>
      <c r="Z520" s="31">
        <v>59</v>
      </c>
      <c r="AA520" s="9">
        <v>11000</v>
      </c>
      <c r="AD520" s="31">
        <v>59</v>
      </c>
      <c r="AE520" s="9">
        <v>11000</v>
      </c>
      <c r="AH520" s="31">
        <v>59</v>
      </c>
      <c r="AI520" s="9">
        <v>12000</v>
      </c>
      <c r="AL520" s="31">
        <v>59</v>
      </c>
      <c r="AM520" s="9">
        <v>12000</v>
      </c>
      <c r="AP520" s="31">
        <v>59</v>
      </c>
      <c r="AQ520" s="9">
        <v>12000</v>
      </c>
      <c r="AT520" s="31">
        <v>59</v>
      </c>
      <c r="AU520" s="9">
        <v>13000</v>
      </c>
      <c r="AX520" s="31">
        <v>59</v>
      </c>
      <c r="AY520" s="9">
        <v>13000</v>
      </c>
    </row>
    <row r="521" spans="22:51" x14ac:dyDescent="0.25">
      <c r="V521" s="31">
        <v>60</v>
      </c>
      <c r="W521" s="9">
        <v>4300</v>
      </c>
      <c r="Z521" s="31">
        <v>60</v>
      </c>
      <c r="AA521" s="9">
        <v>4400</v>
      </c>
      <c r="AD521" s="31">
        <v>60</v>
      </c>
      <c r="AE521" s="9">
        <v>4500</v>
      </c>
      <c r="AH521" s="31">
        <v>60</v>
      </c>
      <c r="AI521" s="9">
        <v>4700</v>
      </c>
      <c r="AL521" s="31">
        <v>60</v>
      </c>
      <c r="AM521" s="9">
        <v>4800</v>
      </c>
      <c r="AP521" s="31">
        <v>60</v>
      </c>
      <c r="AQ521" s="9">
        <v>5100</v>
      </c>
      <c r="AT521" s="31">
        <v>60</v>
      </c>
      <c r="AU521" s="9">
        <v>5300</v>
      </c>
      <c r="AX521" s="31">
        <v>60</v>
      </c>
      <c r="AY521" s="9">
        <v>5600</v>
      </c>
    </row>
    <row r="522" spans="22:51" x14ac:dyDescent="0.25">
      <c r="V522" s="31">
        <v>61</v>
      </c>
      <c r="W522" s="9">
        <v>1700</v>
      </c>
      <c r="Z522" s="31">
        <v>61</v>
      </c>
      <c r="AA522" s="9">
        <v>1900</v>
      </c>
      <c r="AD522" s="31">
        <v>61</v>
      </c>
      <c r="AE522" s="9">
        <v>2000</v>
      </c>
      <c r="AH522" s="31">
        <v>61</v>
      </c>
      <c r="AI522" s="9">
        <v>2200</v>
      </c>
      <c r="AL522" s="31">
        <v>61</v>
      </c>
      <c r="AM522" s="9">
        <v>2400</v>
      </c>
      <c r="AP522" s="31">
        <v>61</v>
      </c>
      <c r="AQ522" s="9">
        <v>2500</v>
      </c>
      <c r="AT522" s="31">
        <v>61</v>
      </c>
      <c r="AU522" s="9">
        <v>2600</v>
      </c>
      <c r="AX522" s="31">
        <v>61</v>
      </c>
      <c r="AY522" s="9">
        <v>2700</v>
      </c>
    </row>
    <row r="523" spans="22:51" x14ac:dyDescent="0.25">
      <c r="V523" s="31">
        <v>62</v>
      </c>
      <c r="W523" s="9">
        <v>320000</v>
      </c>
      <c r="Z523" s="31">
        <v>62</v>
      </c>
      <c r="AA523" s="9">
        <v>330000</v>
      </c>
      <c r="AD523" s="31">
        <v>62</v>
      </c>
      <c r="AE523" s="9">
        <v>330000</v>
      </c>
      <c r="AH523" s="31">
        <v>62</v>
      </c>
      <c r="AI523" s="9">
        <v>330000</v>
      </c>
      <c r="AL523" s="31">
        <v>62</v>
      </c>
      <c r="AM523" s="9">
        <v>340000</v>
      </c>
      <c r="AP523" s="31">
        <v>62</v>
      </c>
      <c r="AQ523" s="9">
        <v>340000</v>
      </c>
      <c r="AT523" s="31">
        <v>62</v>
      </c>
      <c r="AU523" s="9">
        <v>340000</v>
      </c>
      <c r="AX523" s="31">
        <v>62</v>
      </c>
      <c r="AY523" s="9">
        <v>340000</v>
      </c>
    </row>
    <row r="524" spans="22:51" x14ac:dyDescent="0.25">
      <c r="V524" s="31">
        <v>63</v>
      </c>
      <c r="W524" s="9">
        <v>50000</v>
      </c>
      <c r="Z524" s="31">
        <v>63</v>
      </c>
      <c r="AA524" s="9">
        <v>50000</v>
      </c>
      <c r="AD524" s="31">
        <v>63</v>
      </c>
      <c r="AE524" s="9">
        <v>49000</v>
      </c>
      <c r="AH524" s="31">
        <v>63</v>
      </c>
      <c r="AI524" s="9">
        <v>49000</v>
      </c>
      <c r="AL524" s="31">
        <v>63</v>
      </c>
      <c r="AM524" s="9">
        <v>48000</v>
      </c>
      <c r="AP524" s="31">
        <v>63</v>
      </c>
      <c r="AQ524" s="9">
        <v>47000</v>
      </c>
      <c r="AT524" s="31">
        <v>63</v>
      </c>
      <c r="AU524" s="9">
        <v>47000</v>
      </c>
      <c r="AX524" s="31">
        <v>63</v>
      </c>
      <c r="AY524" s="9">
        <v>47000</v>
      </c>
    </row>
    <row r="525" spans="22:51" x14ac:dyDescent="0.25">
      <c r="V525" s="31">
        <v>64</v>
      </c>
      <c r="W525" s="9">
        <v>2300</v>
      </c>
      <c r="Z525" s="31">
        <v>64</v>
      </c>
      <c r="AA525" s="9">
        <v>2500</v>
      </c>
      <c r="AD525" s="31">
        <v>64</v>
      </c>
      <c r="AE525" s="9">
        <v>2600</v>
      </c>
      <c r="AH525" s="31">
        <v>64</v>
      </c>
      <c r="AI525" s="9">
        <v>2700</v>
      </c>
      <c r="AL525" s="31">
        <v>64</v>
      </c>
      <c r="AM525" s="9">
        <v>2900</v>
      </c>
      <c r="AP525" s="31">
        <v>64</v>
      </c>
      <c r="AQ525" s="9">
        <v>3100</v>
      </c>
      <c r="AT525" s="31">
        <v>64</v>
      </c>
      <c r="AU525" s="9">
        <v>3200</v>
      </c>
      <c r="AX525" s="31">
        <v>64</v>
      </c>
      <c r="AY525" s="9">
        <v>3400</v>
      </c>
    </row>
    <row r="526" spans="22:51" x14ac:dyDescent="0.25">
      <c r="V526" s="31">
        <v>65</v>
      </c>
      <c r="W526" s="9">
        <v>14000</v>
      </c>
      <c r="Z526" s="31">
        <v>65</v>
      </c>
      <c r="AA526" s="9">
        <v>17000</v>
      </c>
      <c r="AD526" s="31">
        <v>65</v>
      </c>
      <c r="AE526" s="9">
        <v>20000</v>
      </c>
      <c r="AH526" s="31">
        <v>65</v>
      </c>
      <c r="AI526" s="9">
        <v>23000</v>
      </c>
      <c r="AL526" s="31">
        <v>65</v>
      </c>
      <c r="AM526" s="9">
        <v>27000</v>
      </c>
      <c r="AP526" s="31">
        <v>65</v>
      </c>
      <c r="AQ526" s="9">
        <v>30000</v>
      </c>
      <c r="AT526" s="31">
        <v>65</v>
      </c>
      <c r="AU526" s="9">
        <v>35000</v>
      </c>
      <c r="AX526" s="31">
        <v>65</v>
      </c>
      <c r="AY526" s="9">
        <v>39000</v>
      </c>
    </row>
    <row r="527" spans="22:51" x14ac:dyDescent="0.25">
      <c r="V527" s="31">
        <v>66</v>
      </c>
      <c r="W527" s="9">
        <v>940000</v>
      </c>
      <c r="Z527" s="31">
        <v>66</v>
      </c>
      <c r="AA527" s="9">
        <v>960000</v>
      </c>
      <c r="AD527" s="31">
        <v>66</v>
      </c>
      <c r="AE527" s="9">
        <v>980000</v>
      </c>
      <c r="AH527" s="31">
        <v>66</v>
      </c>
      <c r="AI527" s="9">
        <v>1000000</v>
      </c>
      <c r="AL527" s="31">
        <v>66</v>
      </c>
      <c r="AM527" s="9">
        <v>1000000</v>
      </c>
      <c r="AP527" s="31">
        <v>66</v>
      </c>
      <c r="AQ527" s="9">
        <v>1000000</v>
      </c>
      <c r="AT527" s="31">
        <v>66</v>
      </c>
      <c r="AU527" s="9">
        <v>1000000</v>
      </c>
      <c r="AX527" s="31">
        <v>66</v>
      </c>
      <c r="AY527" s="9">
        <v>1100000</v>
      </c>
    </row>
    <row r="528" spans="22:51" x14ac:dyDescent="0.25">
      <c r="V528" s="31">
        <v>67</v>
      </c>
      <c r="W528" s="9">
        <v>74000</v>
      </c>
      <c r="Z528" s="31">
        <v>67</v>
      </c>
      <c r="AA528" s="9">
        <v>75000</v>
      </c>
      <c r="AD528" s="31">
        <v>67</v>
      </c>
      <c r="AE528" s="9">
        <v>76000</v>
      </c>
      <c r="AH528" s="31">
        <v>67</v>
      </c>
      <c r="AI528" s="9">
        <v>78000</v>
      </c>
      <c r="AL528" s="31">
        <v>67</v>
      </c>
      <c r="AM528" s="9">
        <v>79000</v>
      </c>
      <c r="AP528" s="31">
        <v>67</v>
      </c>
      <c r="AQ528" s="9">
        <v>82000</v>
      </c>
      <c r="AT528" s="31">
        <v>67</v>
      </c>
      <c r="AU528" s="9">
        <v>84000</v>
      </c>
      <c r="AX528" s="31">
        <v>67</v>
      </c>
      <c r="AY528" s="9">
        <v>88000</v>
      </c>
    </row>
    <row r="529" spans="22:51" x14ac:dyDescent="0.25">
      <c r="V529" s="31">
        <v>68</v>
      </c>
      <c r="W529" s="9">
        <v>120000</v>
      </c>
      <c r="Z529" s="31">
        <v>68</v>
      </c>
      <c r="AA529" s="9">
        <v>130000</v>
      </c>
      <c r="AD529" s="31">
        <v>68</v>
      </c>
      <c r="AE529" s="9">
        <v>130000</v>
      </c>
      <c r="AH529" s="31">
        <v>68</v>
      </c>
      <c r="AI529" s="9">
        <v>130000</v>
      </c>
      <c r="AL529" s="31">
        <v>68</v>
      </c>
      <c r="AM529" s="9">
        <v>140000</v>
      </c>
      <c r="AP529" s="31">
        <v>68</v>
      </c>
      <c r="AQ529" s="9">
        <v>140000</v>
      </c>
      <c r="AT529" s="31">
        <v>68</v>
      </c>
      <c r="AU529" s="9">
        <v>140000</v>
      </c>
      <c r="AX529" s="31">
        <v>68</v>
      </c>
      <c r="AY529" s="9">
        <v>140000</v>
      </c>
    </row>
    <row r="530" spans="22:51" x14ac:dyDescent="0.25">
      <c r="V530" s="31">
        <v>69</v>
      </c>
      <c r="W530" s="9">
        <v>6900</v>
      </c>
      <c r="Z530" s="31">
        <v>69</v>
      </c>
      <c r="AA530" s="9">
        <v>6800</v>
      </c>
      <c r="AD530" s="31">
        <v>69</v>
      </c>
      <c r="AE530" s="9">
        <v>6600</v>
      </c>
      <c r="AH530" s="31">
        <v>69</v>
      </c>
      <c r="AI530" s="9">
        <v>6300</v>
      </c>
      <c r="AL530" s="31">
        <v>69</v>
      </c>
      <c r="AM530" s="9">
        <v>6200</v>
      </c>
      <c r="AP530" s="31">
        <v>69</v>
      </c>
      <c r="AQ530" s="9">
        <v>6000</v>
      </c>
      <c r="AT530" s="31">
        <v>69</v>
      </c>
      <c r="AU530" s="9">
        <v>5900</v>
      </c>
      <c r="AX530" s="31">
        <v>69</v>
      </c>
      <c r="AY530" s="9">
        <v>5700</v>
      </c>
    </row>
    <row r="531" spans="22:51" x14ac:dyDescent="0.25">
      <c r="V531" s="31">
        <v>70</v>
      </c>
      <c r="W531" s="9">
        <v>11000</v>
      </c>
      <c r="Z531" s="31">
        <v>70</v>
      </c>
      <c r="AA531" s="9">
        <v>11000</v>
      </c>
      <c r="AD531" s="31">
        <v>70</v>
      </c>
      <c r="AE531" s="9">
        <v>11000</v>
      </c>
      <c r="AH531" s="31">
        <v>70</v>
      </c>
      <c r="AI531" s="9">
        <v>11000</v>
      </c>
      <c r="AL531" s="31">
        <v>70</v>
      </c>
      <c r="AM531" s="9">
        <v>11000</v>
      </c>
      <c r="AP531" s="31">
        <v>70</v>
      </c>
      <c r="AQ531" s="9">
        <v>11000</v>
      </c>
      <c r="AT531" s="31">
        <v>70</v>
      </c>
      <c r="AU531" s="9">
        <v>11000</v>
      </c>
      <c r="AX531" s="31">
        <v>70</v>
      </c>
      <c r="AY531" s="9">
        <v>11000</v>
      </c>
    </row>
    <row r="532" spans="22:51" x14ac:dyDescent="0.25">
      <c r="V532" s="31">
        <v>71</v>
      </c>
      <c r="W532" s="9">
        <v>500</v>
      </c>
      <c r="Z532" s="31">
        <v>71</v>
      </c>
      <c r="AA532" s="9">
        <v>500</v>
      </c>
      <c r="AD532" s="31">
        <v>71</v>
      </c>
      <c r="AE532" s="9">
        <v>1000</v>
      </c>
      <c r="AH532" s="31">
        <v>71</v>
      </c>
      <c r="AI532" s="9">
        <v>1000</v>
      </c>
      <c r="AL532" s="31">
        <v>71</v>
      </c>
      <c r="AM532" s="9">
        <v>1000</v>
      </c>
      <c r="AP532" s="31">
        <v>71</v>
      </c>
      <c r="AQ532" s="9">
        <v>1000</v>
      </c>
      <c r="AT532" s="31">
        <v>71</v>
      </c>
      <c r="AU532" s="9">
        <v>1000</v>
      </c>
      <c r="AX532" s="31">
        <v>71</v>
      </c>
      <c r="AY532" s="9">
        <v>1000</v>
      </c>
    </row>
    <row r="533" spans="22:51" x14ac:dyDescent="0.25">
      <c r="V533" s="31">
        <v>72</v>
      </c>
      <c r="W533" s="9">
        <v>200</v>
      </c>
      <c r="Z533" s="31">
        <v>72</v>
      </c>
      <c r="AA533" s="9">
        <v>200</v>
      </c>
      <c r="AD533" s="31">
        <v>72</v>
      </c>
      <c r="AE533" s="9">
        <v>500</v>
      </c>
      <c r="AH533" s="31">
        <v>72</v>
      </c>
      <c r="AI533" s="9">
        <v>500</v>
      </c>
      <c r="AL533" s="31">
        <v>72</v>
      </c>
      <c r="AM533" s="9">
        <v>500</v>
      </c>
      <c r="AP533" s="31">
        <v>72</v>
      </c>
      <c r="AQ533" s="9">
        <v>500</v>
      </c>
      <c r="AT533" s="31">
        <v>72</v>
      </c>
      <c r="AU533" s="9">
        <v>500</v>
      </c>
      <c r="AX533" s="31">
        <v>72</v>
      </c>
      <c r="AY533" s="9">
        <v>500</v>
      </c>
    </row>
    <row r="534" spans="22:51" x14ac:dyDescent="0.25">
      <c r="V534" s="31">
        <v>73</v>
      </c>
      <c r="W534" s="9">
        <v>18000</v>
      </c>
      <c r="Z534" s="31">
        <v>73</v>
      </c>
      <c r="AA534" s="9">
        <v>18000</v>
      </c>
      <c r="AD534" s="31">
        <v>73</v>
      </c>
      <c r="AE534" s="9">
        <v>19000</v>
      </c>
      <c r="AH534" s="31">
        <v>73</v>
      </c>
      <c r="AI534" s="9">
        <v>19000</v>
      </c>
      <c r="AL534" s="31">
        <v>73</v>
      </c>
      <c r="AM534" s="9">
        <v>20000</v>
      </c>
      <c r="AP534" s="31">
        <v>73</v>
      </c>
      <c r="AQ534" s="9">
        <v>21000</v>
      </c>
      <c r="AT534" s="31">
        <v>73</v>
      </c>
      <c r="AU534" s="9">
        <v>21000</v>
      </c>
      <c r="AX534" s="31">
        <v>73</v>
      </c>
      <c r="AY534" s="9">
        <v>21000</v>
      </c>
    </row>
    <row r="535" spans="22:51" x14ac:dyDescent="0.25">
      <c r="V535" s="31">
        <v>74</v>
      </c>
      <c r="W535" s="9">
        <v>1700000</v>
      </c>
      <c r="Z535" s="31">
        <v>74</v>
      </c>
      <c r="AA535" s="9">
        <v>1800000</v>
      </c>
      <c r="AD535" s="31">
        <v>74</v>
      </c>
      <c r="AE535" s="9">
        <v>1900000</v>
      </c>
      <c r="AH535" s="31">
        <v>74</v>
      </c>
      <c r="AI535" s="9">
        <v>2000000</v>
      </c>
      <c r="AL535" s="31">
        <v>74</v>
      </c>
      <c r="AM535" s="9">
        <v>2000000</v>
      </c>
      <c r="AP535" s="31">
        <v>74</v>
      </c>
      <c r="AQ535" s="9">
        <v>2100000</v>
      </c>
      <c r="AT535" s="31">
        <v>74</v>
      </c>
      <c r="AU535" s="9">
        <v>2200000</v>
      </c>
      <c r="AX535" s="31">
        <v>74</v>
      </c>
      <c r="AY535" s="9">
        <v>2200000</v>
      </c>
    </row>
    <row r="536" spans="22:51" x14ac:dyDescent="0.25">
      <c r="V536" s="31">
        <v>75</v>
      </c>
      <c r="W536" s="9">
        <v>240000</v>
      </c>
      <c r="Z536" s="31">
        <v>75</v>
      </c>
      <c r="AA536" s="9">
        <v>240000</v>
      </c>
      <c r="AD536" s="31">
        <v>75</v>
      </c>
      <c r="AE536" s="9">
        <v>240000</v>
      </c>
      <c r="AH536" s="31">
        <v>75</v>
      </c>
      <c r="AI536" s="9">
        <v>240000</v>
      </c>
      <c r="AL536" s="31">
        <v>75</v>
      </c>
      <c r="AM536" s="9">
        <v>240000</v>
      </c>
      <c r="AP536" s="31">
        <v>75</v>
      </c>
      <c r="AQ536" s="9">
        <v>240000</v>
      </c>
      <c r="AT536" s="31">
        <v>75</v>
      </c>
      <c r="AU536" s="9">
        <v>240000</v>
      </c>
      <c r="AX536" s="31">
        <v>75</v>
      </c>
      <c r="AY536" s="9">
        <v>240000</v>
      </c>
    </row>
    <row r="537" spans="22:51" x14ac:dyDescent="0.25">
      <c r="V537" s="31">
        <v>76</v>
      </c>
      <c r="W537" s="9">
        <v>190000</v>
      </c>
      <c r="Z537" s="31">
        <v>76</v>
      </c>
      <c r="AA537" s="9">
        <v>190000</v>
      </c>
      <c r="AD537" s="31">
        <v>76</v>
      </c>
      <c r="AE537" s="9">
        <v>200000</v>
      </c>
      <c r="AH537" s="31">
        <v>76</v>
      </c>
      <c r="AI537" s="9">
        <v>200000</v>
      </c>
      <c r="AL537" s="31">
        <v>76</v>
      </c>
      <c r="AM537" s="9">
        <v>200000</v>
      </c>
      <c r="AP537" s="31">
        <v>76</v>
      </c>
      <c r="AQ537" s="9">
        <v>200000</v>
      </c>
      <c r="AT537" s="31">
        <v>76</v>
      </c>
      <c r="AU537" s="9">
        <v>210000</v>
      </c>
      <c r="AX537" s="31">
        <v>76</v>
      </c>
      <c r="AY537" s="9">
        <v>210000</v>
      </c>
    </row>
    <row r="538" spans="22:51" x14ac:dyDescent="0.25">
      <c r="V538" s="31">
        <v>77</v>
      </c>
      <c r="W538" s="9">
        <v>30000</v>
      </c>
      <c r="Z538" s="31">
        <v>77</v>
      </c>
      <c r="AA538" s="9">
        <v>30000</v>
      </c>
      <c r="AD538" s="31">
        <v>77</v>
      </c>
      <c r="AE538" s="9">
        <v>29000</v>
      </c>
      <c r="AH538" s="31">
        <v>77</v>
      </c>
      <c r="AI538" s="9">
        <v>29000</v>
      </c>
      <c r="AL538" s="31">
        <v>77</v>
      </c>
      <c r="AM538" s="9">
        <v>29000</v>
      </c>
      <c r="AP538" s="31">
        <v>77</v>
      </c>
      <c r="AQ538" s="9">
        <v>29000</v>
      </c>
      <c r="AT538" s="31">
        <v>77</v>
      </c>
      <c r="AU538" s="9">
        <v>29000</v>
      </c>
      <c r="AX538" s="31">
        <v>77</v>
      </c>
      <c r="AY538" s="9">
        <v>30000</v>
      </c>
    </row>
    <row r="539" spans="22:51" x14ac:dyDescent="0.25">
      <c r="V539" s="31">
        <v>78</v>
      </c>
      <c r="W539" s="9">
        <v>8400</v>
      </c>
      <c r="Z539" s="31">
        <v>78</v>
      </c>
      <c r="AA539" s="9">
        <v>8600</v>
      </c>
      <c r="AD539" s="31">
        <v>78</v>
      </c>
      <c r="AE539" s="9">
        <v>8800</v>
      </c>
      <c r="AH539" s="31">
        <v>78</v>
      </c>
      <c r="AI539" s="9">
        <v>8900</v>
      </c>
      <c r="AL539" s="31">
        <v>78</v>
      </c>
      <c r="AM539" s="9">
        <v>9100</v>
      </c>
      <c r="AP539" s="31">
        <v>78</v>
      </c>
      <c r="AQ539" s="9">
        <v>9300</v>
      </c>
      <c r="AT539" s="31">
        <v>78</v>
      </c>
      <c r="AU539" s="9">
        <v>9400</v>
      </c>
      <c r="AX539" s="31">
        <v>78</v>
      </c>
      <c r="AY539" s="9">
        <v>9600</v>
      </c>
    </row>
    <row r="540" spans="22:51" x14ac:dyDescent="0.25">
      <c r="V540" s="31">
        <v>79</v>
      </c>
      <c r="W540" s="9">
        <v>36000</v>
      </c>
      <c r="Z540" s="31">
        <v>79</v>
      </c>
      <c r="AA540" s="9">
        <v>36000</v>
      </c>
      <c r="AD540" s="31">
        <v>79</v>
      </c>
      <c r="AE540" s="9">
        <v>35000</v>
      </c>
      <c r="AH540" s="31">
        <v>79</v>
      </c>
      <c r="AI540" s="9">
        <v>35000</v>
      </c>
      <c r="AL540" s="31">
        <v>79</v>
      </c>
      <c r="AM540" s="9">
        <v>34000</v>
      </c>
      <c r="AP540" s="31">
        <v>79</v>
      </c>
      <c r="AQ540" s="9">
        <v>34000</v>
      </c>
      <c r="AT540" s="31">
        <v>79</v>
      </c>
      <c r="AU540" s="9">
        <v>34000</v>
      </c>
      <c r="AX540" s="31">
        <v>79</v>
      </c>
      <c r="AY540" s="9">
        <v>33000</v>
      </c>
    </row>
    <row r="541" spans="22:51" x14ac:dyDescent="0.25">
      <c r="V541" s="31">
        <v>80</v>
      </c>
      <c r="W541" s="9">
        <v>1400000</v>
      </c>
      <c r="Z541" s="31">
        <v>80</v>
      </c>
      <c r="AA541" s="9">
        <v>1500000</v>
      </c>
      <c r="AD541" s="31">
        <v>80</v>
      </c>
      <c r="AE541" s="9">
        <v>1500000</v>
      </c>
      <c r="AH541" s="31">
        <v>80</v>
      </c>
      <c r="AI541" s="9">
        <v>1600000</v>
      </c>
      <c r="AL541" s="31">
        <v>80</v>
      </c>
      <c r="AM541" s="9">
        <v>1600000</v>
      </c>
      <c r="AP541" s="31">
        <v>80</v>
      </c>
      <c r="AQ541" s="9">
        <v>1700000</v>
      </c>
      <c r="AT541" s="31">
        <v>80</v>
      </c>
      <c r="AU541" s="9">
        <v>1700000</v>
      </c>
      <c r="AX541" s="31">
        <v>80</v>
      </c>
      <c r="AY541" s="9">
        <v>1800000</v>
      </c>
    </row>
    <row r="542" spans="22:51" x14ac:dyDescent="0.25">
      <c r="V542" s="31">
        <v>81</v>
      </c>
      <c r="W542" s="9">
        <v>1900</v>
      </c>
      <c r="Z542" s="31">
        <v>81</v>
      </c>
      <c r="AA542" s="9">
        <v>2000</v>
      </c>
      <c r="AD542" s="31">
        <v>81</v>
      </c>
      <c r="AE542" s="9">
        <v>2100</v>
      </c>
      <c r="AH542" s="31">
        <v>81</v>
      </c>
      <c r="AI542" s="9">
        <v>2100</v>
      </c>
      <c r="AL542" s="31">
        <v>81</v>
      </c>
      <c r="AM542" s="9">
        <v>2200</v>
      </c>
      <c r="AP542" s="31">
        <v>81</v>
      </c>
      <c r="AQ542" s="9">
        <v>2300</v>
      </c>
      <c r="AT542" s="31">
        <v>81</v>
      </c>
      <c r="AU542" s="9">
        <v>2400</v>
      </c>
      <c r="AX542" s="31">
        <v>81</v>
      </c>
      <c r="AY542" s="9">
        <v>2500</v>
      </c>
    </row>
    <row r="543" spans="22:51" x14ac:dyDescent="0.25">
      <c r="V543" s="31">
        <v>82</v>
      </c>
      <c r="W543" s="9">
        <v>92000</v>
      </c>
      <c r="Z543" s="31">
        <v>82</v>
      </c>
      <c r="AA543" s="9">
        <v>100000</v>
      </c>
      <c r="AD543" s="31">
        <v>82</v>
      </c>
      <c r="AE543" s="9">
        <v>120000</v>
      </c>
      <c r="AH543" s="31">
        <v>82</v>
      </c>
      <c r="AI543" s="9">
        <v>130000</v>
      </c>
      <c r="AL543" s="31">
        <v>82</v>
      </c>
      <c r="AM543" s="9">
        <v>140000</v>
      </c>
      <c r="AP543" s="31">
        <v>82</v>
      </c>
      <c r="AQ543" s="9">
        <v>150000</v>
      </c>
      <c r="AT543" s="31">
        <v>82</v>
      </c>
      <c r="AU543" s="9">
        <v>170000</v>
      </c>
      <c r="AX543" s="31">
        <v>82</v>
      </c>
      <c r="AY543" s="9">
        <v>190000</v>
      </c>
    </row>
    <row r="544" spans="22:51" x14ac:dyDescent="0.25">
      <c r="V544" s="31">
        <v>83</v>
      </c>
      <c r="W544" s="9">
        <v>36000</v>
      </c>
      <c r="Z544" s="31">
        <v>83</v>
      </c>
      <c r="AA544" s="9">
        <v>38000</v>
      </c>
      <c r="AD544" s="31">
        <v>83</v>
      </c>
      <c r="AE544" s="9">
        <v>40000</v>
      </c>
      <c r="AH544" s="31">
        <v>83</v>
      </c>
      <c r="AI544" s="9">
        <v>42000</v>
      </c>
      <c r="AL544" s="31">
        <v>83</v>
      </c>
      <c r="AM544" s="9">
        <v>44000</v>
      </c>
      <c r="AP544" s="31">
        <v>83</v>
      </c>
      <c r="AQ544" s="9">
        <v>47000</v>
      </c>
      <c r="AT544" s="31">
        <v>83</v>
      </c>
      <c r="AU544" s="9">
        <v>49000</v>
      </c>
      <c r="AX544" s="31">
        <v>83</v>
      </c>
      <c r="AY544" s="9">
        <v>52000</v>
      </c>
    </row>
    <row r="545" spans="22:51" x14ac:dyDescent="0.25">
      <c r="V545" s="31">
        <v>84</v>
      </c>
      <c r="W545" s="9">
        <v>20000</v>
      </c>
      <c r="Z545" s="31">
        <v>84</v>
      </c>
      <c r="AA545" s="9">
        <v>20000</v>
      </c>
      <c r="AD545" s="31">
        <v>84</v>
      </c>
      <c r="AE545" s="9">
        <v>21000</v>
      </c>
      <c r="AH545" s="31">
        <v>84</v>
      </c>
      <c r="AI545" s="9">
        <v>21000</v>
      </c>
      <c r="AL545" s="31">
        <v>84</v>
      </c>
      <c r="AM545" s="9">
        <v>21000</v>
      </c>
      <c r="AP545" s="31">
        <v>84</v>
      </c>
      <c r="AQ545" s="9">
        <v>21000</v>
      </c>
      <c r="AT545" s="31">
        <v>84</v>
      </c>
      <c r="AU545" s="9">
        <v>21000</v>
      </c>
      <c r="AX545" s="31">
        <v>84</v>
      </c>
      <c r="AY545" s="9">
        <v>22000</v>
      </c>
    </row>
    <row r="546" spans="22:51" x14ac:dyDescent="0.25">
      <c r="V546" s="31">
        <v>85</v>
      </c>
      <c r="W546" s="9">
        <v>61000</v>
      </c>
      <c r="Z546" s="31">
        <v>85</v>
      </c>
      <c r="AA546" s="9">
        <v>64000</v>
      </c>
      <c r="AD546" s="31">
        <v>85</v>
      </c>
      <c r="AE546" s="9">
        <v>67000</v>
      </c>
      <c r="AH546" s="31">
        <v>85</v>
      </c>
      <c r="AI546" s="9">
        <v>71000</v>
      </c>
      <c r="AL546" s="31">
        <v>85</v>
      </c>
      <c r="AM546" s="9">
        <v>75000</v>
      </c>
      <c r="AP546" s="31">
        <v>85</v>
      </c>
      <c r="AQ546" s="9">
        <v>80000</v>
      </c>
      <c r="AT546" s="31">
        <v>85</v>
      </c>
      <c r="AU546" s="9">
        <v>83000</v>
      </c>
      <c r="AX546" s="31">
        <v>85</v>
      </c>
      <c r="AY546" s="9">
        <v>87000</v>
      </c>
    </row>
    <row r="547" spans="22:51" x14ac:dyDescent="0.25">
      <c r="V547" s="31">
        <v>86</v>
      </c>
      <c r="W547" s="9">
        <v>27000</v>
      </c>
      <c r="Z547" s="31">
        <v>86</v>
      </c>
      <c r="AA547" s="9">
        <v>33000</v>
      </c>
      <c r="AD547" s="31">
        <v>86</v>
      </c>
      <c r="AE547" s="9">
        <v>41000</v>
      </c>
      <c r="AH547" s="31">
        <v>86</v>
      </c>
      <c r="AI547" s="9">
        <v>50000</v>
      </c>
      <c r="AL547" s="31">
        <v>86</v>
      </c>
      <c r="AM547" s="9">
        <v>60000</v>
      </c>
      <c r="AP547" s="31">
        <v>86</v>
      </c>
      <c r="AQ547" s="9">
        <v>71000</v>
      </c>
      <c r="AT547" s="31">
        <v>86</v>
      </c>
      <c r="AU547" s="9">
        <v>83000</v>
      </c>
      <c r="AX547" s="31">
        <v>86</v>
      </c>
      <c r="AY547" s="9">
        <v>97000</v>
      </c>
    </row>
    <row r="548" spans="22:51" x14ac:dyDescent="0.25">
      <c r="V548" s="31">
        <v>87</v>
      </c>
      <c r="W548" s="9">
        <v>14000</v>
      </c>
      <c r="Z548" s="31">
        <v>87</v>
      </c>
      <c r="AA548" s="9">
        <v>14000</v>
      </c>
      <c r="AD548" s="31">
        <v>87</v>
      </c>
      <c r="AE548" s="9">
        <v>14000</v>
      </c>
      <c r="AH548" s="31">
        <v>87</v>
      </c>
      <c r="AI548" s="9">
        <v>14000</v>
      </c>
      <c r="AL548" s="31">
        <v>87</v>
      </c>
      <c r="AM548" s="9">
        <v>14000</v>
      </c>
      <c r="AP548" s="31">
        <v>87</v>
      </c>
      <c r="AQ548" s="9">
        <v>14000</v>
      </c>
      <c r="AT548" s="31">
        <v>87</v>
      </c>
      <c r="AU548" s="9">
        <v>14000</v>
      </c>
      <c r="AX548" s="31">
        <v>87</v>
      </c>
      <c r="AY548" s="9">
        <v>15000</v>
      </c>
    </row>
    <row r="549" spans="22:51" x14ac:dyDescent="0.25">
      <c r="V549" s="31">
        <v>88</v>
      </c>
      <c r="W549" s="9">
        <v>16000</v>
      </c>
      <c r="Z549" s="31">
        <v>88</v>
      </c>
      <c r="AA549" s="9">
        <v>16000</v>
      </c>
      <c r="AD549" s="31">
        <v>88</v>
      </c>
      <c r="AE549" s="9">
        <v>17000</v>
      </c>
      <c r="AH549" s="31">
        <v>88</v>
      </c>
      <c r="AI549" s="9">
        <v>17000</v>
      </c>
      <c r="AL549" s="31">
        <v>88</v>
      </c>
      <c r="AM549" s="9">
        <v>18000</v>
      </c>
      <c r="AP549" s="31">
        <v>88</v>
      </c>
      <c r="AQ549" s="9">
        <v>18000</v>
      </c>
      <c r="AT549" s="31">
        <v>88</v>
      </c>
      <c r="AU549" s="9">
        <v>19000</v>
      </c>
      <c r="AX549" s="31">
        <v>88</v>
      </c>
      <c r="AY549" s="9">
        <v>19000</v>
      </c>
    </row>
    <row r="550" spans="22:51" x14ac:dyDescent="0.25">
      <c r="V550" s="31">
        <v>89</v>
      </c>
      <c r="W550" s="9">
        <v>220000</v>
      </c>
      <c r="Z550" s="31">
        <v>89</v>
      </c>
      <c r="AA550" s="9">
        <v>220000</v>
      </c>
      <c r="AD550" s="31">
        <v>89</v>
      </c>
      <c r="AE550" s="9">
        <v>220000</v>
      </c>
      <c r="AH550" s="31">
        <v>89</v>
      </c>
      <c r="AI550" s="9">
        <v>220000</v>
      </c>
      <c r="AL550" s="31">
        <v>89</v>
      </c>
      <c r="AM550" s="9">
        <v>230000</v>
      </c>
      <c r="AP550" s="31">
        <v>89</v>
      </c>
      <c r="AQ550" s="9">
        <v>230000</v>
      </c>
      <c r="AT550" s="31">
        <v>89</v>
      </c>
      <c r="AU550" s="9">
        <v>230000</v>
      </c>
      <c r="AX550" s="31">
        <v>89</v>
      </c>
      <c r="AY550" s="9">
        <v>230000</v>
      </c>
    </row>
    <row r="551" spans="22:51" x14ac:dyDescent="0.25">
      <c r="V551" s="31">
        <v>90</v>
      </c>
      <c r="W551" s="9">
        <v>44000</v>
      </c>
      <c r="Z551" s="31">
        <v>90</v>
      </c>
      <c r="AA551" s="9">
        <v>43000</v>
      </c>
      <c r="AD551" s="31">
        <v>90</v>
      </c>
      <c r="AE551" s="9">
        <v>43000</v>
      </c>
      <c r="AH551" s="31">
        <v>90</v>
      </c>
      <c r="AI551" s="9">
        <v>42000</v>
      </c>
      <c r="AL551" s="31">
        <v>90</v>
      </c>
      <c r="AM551" s="9">
        <v>42000</v>
      </c>
      <c r="AP551" s="31">
        <v>90</v>
      </c>
      <c r="AQ551" s="9">
        <v>42000</v>
      </c>
      <c r="AT551" s="31">
        <v>90</v>
      </c>
      <c r="AU551" s="9">
        <v>41000</v>
      </c>
      <c r="AX551" s="31">
        <v>90</v>
      </c>
      <c r="AY551" s="9">
        <v>41000</v>
      </c>
    </row>
    <row r="552" spans="22:51" x14ac:dyDescent="0.25">
      <c r="V552" s="31">
        <v>91</v>
      </c>
      <c r="W552" s="9">
        <v>2100</v>
      </c>
      <c r="Z552" s="31">
        <v>91</v>
      </c>
      <c r="AA552" s="9">
        <v>2200</v>
      </c>
      <c r="AD552" s="31">
        <v>91</v>
      </c>
      <c r="AE552" s="9">
        <v>2400</v>
      </c>
      <c r="AH552" s="31">
        <v>91</v>
      </c>
      <c r="AI552" s="9">
        <v>2500</v>
      </c>
      <c r="AL552" s="31">
        <v>91</v>
      </c>
      <c r="AM552" s="9">
        <v>2700</v>
      </c>
      <c r="AP552" s="31">
        <v>91</v>
      </c>
      <c r="AQ552" s="9">
        <v>2900</v>
      </c>
      <c r="AT552" s="31">
        <v>91</v>
      </c>
      <c r="AU552" s="9">
        <v>3000</v>
      </c>
      <c r="AX552" s="31">
        <v>91</v>
      </c>
      <c r="AY552" s="9">
        <v>3200</v>
      </c>
    </row>
    <row r="553" spans="22:51" x14ac:dyDescent="0.25">
      <c r="V553" s="31">
        <v>92</v>
      </c>
      <c r="W553" s="9" t="s">
        <v>247</v>
      </c>
      <c r="Z553" s="31">
        <v>92</v>
      </c>
      <c r="AA553" s="9" t="s">
        <v>247</v>
      </c>
      <c r="AD553" s="31">
        <v>92</v>
      </c>
      <c r="AE553" s="9" t="s">
        <v>247</v>
      </c>
      <c r="AH553" s="31">
        <v>92</v>
      </c>
      <c r="AI553" s="9" t="s">
        <v>247</v>
      </c>
      <c r="AL553" s="31">
        <v>92</v>
      </c>
      <c r="AM553" s="9" t="s">
        <v>247</v>
      </c>
      <c r="AP553" s="31">
        <v>92</v>
      </c>
      <c r="AQ553" s="9" t="s">
        <v>247</v>
      </c>
      <c r="AT553" s="31">
        <v>92</v>
      </c>
      <c r="AU553" s="9" t="s">
        <v>247</v>
      </c>
      <c r="AX553" s="31">
        <v>92</v>
      </c>
      <c r="AY553" s="9" t="s">
        <v>247</v>
      </c>
    </row>
    <row r="554" spans="22:51" x14ac:dyDescent="0.25">
      <c r="V554" s="31">
        <v>93</v>
      </c>
      <c r="W554" s="9">
        <v>67000</v>
      </c>
      <c r="Z554" s="31">
        <v>93</v>
      </c>
      <c r="AA554" s="9">
        <v>69000</v>
      </c>
      <c r="AD554" s="31">
        <v>93</v>
      </c>
      <c r="AE554" s="9">
        <v>70000</v>
      </c>
      <c r="AH554" s="31">
        <v>93</v>
      </c>
      <c r="AI554" s="9">
        <v>72000</v>
      </c>
      <c r="AL554" s="31">
        <v>93</v>
      </c>
      <c r="AM554" s="9">
        <v>73000</v>
      </c>
      <c r="AP554" s="31">
        <v>93</v>
      </c>
      <c r="AQ554" s="9">
        <v>75000</v>
      </c>
      <c r="AT554" s="31">
        <v>93</v>
      </c>
      <c r="AU554" s="9">
        <v>76000</v>
      </c>
      <c r="AX554" s="31">
        <v>93</v>
      </c>
      <c r="AY554" s="9">
        <v>78000</v>
      </c>
    </row>
    <row r="555" spans="22:51" x14ac:dyDescent="0.25">
      <c r="V555" s="31">
        <v>94</v>
      </c>
      <c r="W555" s="9">
        <v>7200</v>
      </c>
      <c r="Z555" s="31">
        <v>94</v>
      </c>
      <c r="AA555" s="9">
        <v>7400</v>
      </c>
      <c r="AD555" s="31">
        <v>94</v>
      </c>
      <c r="AE555" s="9">
        <v>7600</v>
      </c>
      <c r="AH555" s="31">
        <v>94</v>
      </c>
      <c r="AI555" s="9">
        <v>7700</v>
      </c>
      <c r="AL555" s="31">
        <v>94</v>
      </c>
      <c r="AM555" s="9">
        <v>7800</v>
      </c>
      <c r="AP555" s="31">
        <v>94</v>
      </c>
      <c r="AQ555" s="9">
        <v>7900</v>
      </c>
      <c r="AT555" s="31">
        <v>94</v>
      </c>
      <c r="AU555" s="9">
        <v>7900</v>
      </c>
      <c r="AX555" s="31">
        <v>94</v>
      </c>
      <c r="AY555" s="9">
        <v>7900</v>
      </c>
    </row>
    <row r="556" spans="22:51" x14ac:dyDescent="0.25">
      <c r="V556" s="31">
        <v>95</v>
      </c>
      <c r="W556" s="9">
        <v>14000</v>
      </c>
      <c r="Z556" s="31">
        <v>95</v>
      </c>
      <c r="AA556" s="9">
        <v>14000</v>
      </c>
      <c r="AD556" s="31">
        <v>95</v>
      </c>
      <c r="AE556" s="9">
        <v>13000</v>
      </c>
      <c r="AH556" s="31">
        <v>95</v>
      </c>
      <c r="AI556" s="9">
        <v>12000</v>
      </c>
      <c r="AL556" s="31">
        <v>95</v>
      </c>
      <c r="AM556" s="9">
        <v>12000</v>
      </c>
      <c r="AP556" s="31">
        <v>95</v>
      </c>
      <c r="AQ556" s="9">
        <v>11000</v>
      </c>
      <c r="AT556" s="31">
        <v>95</v>
      </c>
      <c r="AU556" s="9">
        <v>11000</v>
      </c>
      <c r="AX556" s="31">
        <v>95</v>
      </c>
      <c r="AY556" s="9">
        <v>11000</v>
      </c>
    </row>
    <row r="557" spans="22:51" x14ac:dyDescent="0.25">
      <c r="V557" s="31">
        <v>96</v>
      </c>
      <c r="W557" s="9">
        <v>6400000</v>
      </c>
      <c r="Z557" s="31">
        <v>96</v>
      </c>
      <c r="AA557" s="9">
        <v>6600000</v>
      </c>
      <c r="AD557" s="31">
        <v>96</v>
      </c>
      <c r="AE557" s="9">
        <v>6800000</v>
      </c>
      <c r="AH557" s="31">
        <v>96</v>
      </c>
      <c r="AI557" s="9">
        <v>7000000</v>
      </c>
      <c r="AL557" s="31">
        <v>96</v>
      </c>
      <c r="AM557" s="9">
        <v>7200000</v>
      </c>
      <c r="AP557" s="31">
        <v>96</v>
      </c>
      <c r="AQ557" s="9">
        <v>7300000</v>
      </c>
      <c r="AT557" s="31">
        <v>96</v>
      </c>
      <c r="AU557" s="9">
        <v>7400000</v>
      </c>
      <c r="AX557" s="31">
        <v>96</v>
      </c>
      <c r="AY557" s="9">
        <v>7500000</v>
      </c>
    </row>
    <row r="558" spans="22:51" x14ac:dyDescent="0.25">
      <c r="V558" s="31">
        <v>97</v>
      </c>
      <c r="W558" s="9">
        <v>3900</v>
      </c>
      <c r="Z558" s="31">
        <v>97</v>
      </c>
      <c r="AA558" s="9">
        <v>3900</v>
      </c>
      <c r="AD558" s="31">
        <v>97</v>
      </c>
      <c r="AE558" s="9">
        <v>3800</v>
      </c>
      <c r="AH558" s="31">
        <v>97</v>
      </c>
      <c r="AI558" s="9">
        <v>3800</v>
      </c>
      <c r="AL558" s="31">
        <v>97</v>
      </c>
      <c r="AM558" s="9">
        <v>3800</v>
      </c>
      <c r="AP558" s="31">
        <v>97</v>
      </c>
      <c r="AQ558" s="9">
        <v>3700</v>
      </c>
      <c r="AT558" s="31">
        <v>97</v>
      </c>
      <c r="AU558" s="9">
        <v>3600</v>
      </c>
      <c r="AX558" s="31">
        <v>97</v>
      </c>
      <c r="AY558" s="9">
        <v>3600</v>
      </c>
    </row>
    <row r="559" spans="22:51" x14ac:dyDescent="0.25">
      <c r="V559" s="31">
        <v>98</v>
      </c>
      <c r="W559" s="9">
        <v>43000</v>
      </c>
      <c r="Z559" s="31">
        <v>98</v>
      </c>
      <c r="AA559" s="9">
        <v>43000</v>
      </c>
      <c r="AD559" s="31">
        <v>98</v>
      </c>
      <c r="AE559" s="9">
        <v>44000</v>
      </c>
      <c r="AH559" s="31">
        <v>98</v>
      </c>
      <c r="AI559" s="9">
        <v>44000</v>
      </c>
      <c r="AL559" s="31">
        <v>98</v>
      </c>
      <c r="AM559" s="9">
        <v>44000</v>
      </c>
      <c r="AP559" s="31">
        <v>98</v>
      </c>
      <c r="AQ559" s="9">
        <v>45000</v>
      </c>
      <c r="AT559" s="31">
        <v>98</v>
      </c>
      <c r="AU559" s="9">
        <v>46000</v>
      </c>
      <c r="AX559" s="31">
        <v>98</v>
      </c>
      <c r="AY559" s="9">
        <v>46000</v>
      </c>
    </row>
    <row r="560" spans="22:51" x14ac:dyDescent="0.25">
      <c r="V560" s="31">
        <v>99</v>
      </c>
      <c r="W560" s="9">
        <v>5100</v>
      </c>
      <c r="Z560" s="31">
        <v>99</v>
      </c>
      <c r="AA560" s="9">
        <v>5200</v>
      </c>
      <c r="AD560" s="31">
        <v>99</v>
      </c>
      <c r="AE560" s="9">
        <v>5300</v>
      </c>
      <c r="AH560" s="31">
        <v>99</v>
      </c>
      <c r="AI560" s="9">
        <v>5400</v>
      </c>
      <c r="AL560" s="31">
        <v>99</v>
      </c>
      <c r="AM560" s="9">
        <v>5500</v>
      </c>
      <c r="AP560" s="31">
        <v>99</v>
      </c>
      <c r="AQ560" s="9">
        <v>5600</v>
      </c>
      <c r="AT560" s="31">
        <v>99</v>
      </c>
      <c r="AU560" s="9">
        <v>5700</v>
      </c>
      <c r="AX560" s="31">
        <v>99</v>
      </c>
      <c r="AY560" s="9">
        <v>5800</v>
      </c>
    </row>
    <row r="561" spans="22:51" x14ac:dyDescent="0.25">
      <c r="V561" s="31">
        <v>100</v>
      </c>
      <c r="W561" s="9">
        <v>6900</v>
      </c>
      <c r="Z561" s="31">
        <v>100</v>
      </c>
      <c r="AA561" s="9">
        <v>7800</v>
      </c>
      <c r="AD561" s="31">
        <v>100</v>
      </c>
      <c r="AE561" s="9">
        <v>8800</v>
      </c>
      <c r="AH561" s="31">
        <v>100</v>
      </c>
      <c r="AI561" s="9">
        <v>9700</v>
      </c>
      <c r="AL561" s="31">
        <v>100</v>
      </c>
      <c r="AM561" s="9">
        <v>11000</v>
      </c>
      <c r="AP561" s="31">
        <v>100</v>
      </c>
      <c r="AQ561" s="9">
        <v>12000</v>
      </c>
      <c r="AT561" s="31">
        <v>100</v>
      </c>
      <c r="AU561" s="9">
        <v>13000</v>
      </c>
      <c r="AX561" s="31">
        <v>100</v>
      </c>
      <c r="AY561" s="9">
        <v>14000</v>
      </c>
    </row>
    <row r="562" spans="22:51" x14ac:dyDescent="0.25">
      <c r="V562" s="31">
        <v>101</v>
      </c>
      <c r="W562" s="9">
        <v>560000</v>
      </c>
      <c r="Z562" s="31">
        <v>101</v>
      </c>
      <c r="AA562" s="9">
        <v>540000</v>
      </c>
      <c r="AD562" s="31">
        <v>101</v>
      </c>
      <c r="AE562" s="9">
        <v>530000</v>
      </c>
      <c r="AH562" s="31">
        <v>101</v>
      </c>
      <c r="AI562" s="9">
        <v>520000</v>
      </c>
      <c r="AL562" s="31">
        <v>101</v>
      </c>
      <c r="AM562" s="9">
        <v>510000</v>
      </c>
      <c r="AP562" s="31">
        <v>101</v>
      </c>
      <c r="AQ562" s="9">
        <v>490000</v>
      </c>
      <c r="AT562" s="31">
        <v>101</v>
      </c>
      <c r="AU562" s="9">
        <v>480000</v>
      </c>
      <c r="AX562" s="31">
        <v>101</v>
      </c>
      <c r="AY562" s="9">
        <v>470000</v>
      </c>
    </row>
    <row r="563" spans="22:51" x14ac:dyDescent="0.25">
      <c r="V563" s="31">
        <v>102</v>
      </c>
      <c r="W563" s="9" t="s">
        <v>247</v>
      </c>
      <c r="Z563" s="31">
        <v>102</v>
      </c>
      <c r="AA563" s="9" t="s">
        <v>247</v>
      </c>
      <c r="AD563" s="31">
        <v>102</v>
      </c>
      <c r="AE563" s="9" t="s">
        <v>247</v>
      </c>
      <c r="AH563" s="31">
        <v>102</v>
      </c>
      <c r="AI563" s="9" t="s">
        <v>247</v>
      </c>
      <c r="AL563" s="31">
        <v>102</v>
      </c>
      <c r="AM563" s="9" t="s">
        <v>247</v>
      </c>
      <c r="AP563" s="31">
        <v>102</v>
      </c>
      <c r="AQ563" s="9" t="s">
        <v>247</v>
      </c>
      <c r="AT563" s="31">
        <v>102</v>
      </c>
      <c r="AU563" s="9" t="s">
        <v>247</v>
      </c>
      <c r="AX563" s="31">
        <v>102</v>
      </c>
      <c r="AY563" s="9" t="s">
        <v>247</v>
      </c>
    </row>
    <row r="564" spans="22:51" x14ac:dyDescent="0.25">
      <c r="V564" s="31">
        <v>103</v>
      </c>
      <c r="W564" s="9">
        <v>110000</v>
      </c>
      <c r="Z564" s="31">
        <v>103</v>
      </c>
      <c r="AA564" s="9">
        <v>110000</v>
      </c>
      <c r="AD564" s="31">
        <v>103</v>
      </c>
      <c r="AE564" s="9">
        <v>120000</v>
      </c>
      <c r="AH564" s="31">
        <v>103</v>
      </c>
      <c r="AI564" s="9">
        <v>120000</v>
      </c>
      <c r="AL564" s="31">
        <v>103</v>
      </c>
      <c r="AM564" s="9">
        <v>120000</v>
      </c>
      <c r="AP564" s="31">
        <v>103</v>
      </c>
      <c r="AQ564" s="9">
        <v>120000</v>
      </c>
      <c r="AT564" s="31">
        <v>103</v>
      </c>
      <c r="AU564" s="9">
        <v>120000</v>
      </c>
      <c r="AX564" s="31">
        <v>103</v>
      </c>
      <c r="AY564" s="9">
        <v>120000</v>
      </c>
    </row>
    <row r="565" spans="22:51" x14ac:dyDescent="0.25">
      <c r="V565" s="31">
        <v>104</v>
      </c>
      <c r="W565" s="9">
        <v>11000</v>
      </c>
      <c r="Z565" s="31">
        <v>104</v>
      </c>
      <c r="AA565" s="9">
        <v>11000</v>
      </c>
      <c r="AD565" s="31">
        <v>104</v>
      </c>
      <c r="AE565" s="9">
        <v>11000</v>
      </c>
      <c r="AH565" s="31">
        <v>104</v>
      </c>
      <c r="AI565" s="9">
        <v>11000</v>
      </c>
      <c r="AL565" s="31">
        <v>104</v>
      </c>
      <c r="AM565" s="9">
        <v>11000</v>
      </c>
      <c r="AP565" s="31">
        <v>104</v>
      </c>
      <c r="AQ565" s="9">
        <v>11000</v>
      </c>
      <c r="AT565" s="31">
        <v>104</v>
      </c>
      <c r="AU565" s="9">
        <v>11000</v>
      </c>
      <c r="AX565" s="31">
        <v>104</v>
      </c>
      <c r="AY565" s="9">
        <v>11000</v>
      </c>
    </row>
    <row r="566" spans="22:51" x14ac:dyDescent="0.25">
      <c r="V566" s="31">
        <v>105</v>
      </c>
      <c r="W566" s="9">
        <v>3800</v>
      </c>
      <c r="Z566" s="31">
        <v>105</v>
      </c>
      <c r="AA566" s="9">
        <v>4200</v>
      </c>
      <c r="AD566" s="31">
        <v>105</v>
      </c>
      <c r="AE566" s="9">
        <v>4700</v>
      </c>
      <c r="AH566" s="31">
        <v>105</v>
      </c>
      <c r="AI566" s="9">
        <v>5000</v>
      </c>
      <c r="AL566" s="31">
        <v>105</v>
      </c>
      <c r="AM566" s="9">
        <v>5400</v>
      </c>
      <c r="AP566" s="31">
        <v>105</v>
      </c>
      <c r="AQ566" s="9">
        <v>5800</v>
      </c>
      <c r="AT566" s="31">
        <v>105</v>
      </c>
      <c r="AU566" s="9">
        <v>6100</v>
      </c>
      <c r="AX566" s="31">
        <v>105</v>
      </c>
      <c r="AY566" s="9">
        <v>6500</v>
      </c>
    </row>
    <row r="567" spans="22:51" x14ac:dyDescent="0.25">
      <c r="V567" s="31">
        <v>106</v>
      </c>
      <c r="W567" s="9">
        <v>1200000</v>
      </c>
      <c r="Z567" s="31">
        <v>106</v>
      </c>
      <c r="AA567" s="9">
        <v>1300000</v>
      </c>
      <c r="AD567" s="31">
        <v>106</v>
      </c>
      <c r="AE567" s="9">
        <v>1300000</v>
      </c>
      <c r="AH567" s="31">
        <v>106</v>
      </c>
      <c r="AI567" s="9">
        <v>1300000</v>
      </c>
      <c r="AL567" s="31">
        <v>106</v>
      </c>
      <c r="AM567" s="9">
        <v>1400000</v>
      </c>
      <c r="AP567" s="31">
        <v>106</v>
      </c>
      <c r="AQ567" s="9">
        <v>1400000</v>
      </c>
      <c r="AT567" s="31">
        <v>106</v>
      </c>
      <c r="AU567" s="9">
        <v>1400000</v>
      </c>
      <c r="AX567" s="31">
        <v>106</v>
      </c>
      <c r="AY567" s="9">
        <v>1500000</v>
      </c>
    </row>
    <row r="568" spans="22:51" x14ac:dyDescent="0.25">
      <c r="V568" s="31">
        <v>107</v>
      </c>
      <c r="W568" s="9">
        <v>240000</v>
      </c>
      <c r="Z568" s="31">
        <v>107</v>
      </c>
      <c r="AA568" s="9">
        <v>240000</v>
      </c>
      <c r="AD568" s="31">
        <v>107</v>
      </c>
      <c r="AE568" s="9">
        <v>240000</v>
      </c>
      <c r="AH568" s="31">
        <v>107</v>
      </c>
      <c r="AI568" s="9">
        <v>240000</v>
      </c>
      <c r="AL568" s="31">
        <v>107</v>
      </c>
      <c r="AM568" s="9">
        <v>240000</v>
      </c>
      <c r="AP568" s="31">
        <v>107</v>
      </c>
      <c r="AQ568" s="9">
        <v>240000</v>
      </c>
      <c r="AT568" s="31">
        <v>107</v>
      </c>
      <c r="AU568" s="9">
        <v>250000</v>
      </c>
      <c r="AX568" s="31">
        <v>107</v>
      </c>
      <c r="AY568" s="9">
        <v>250000</v>
      </c>
    </row>
    <row r="569" spans="22:51" x14ac:dyDescent="0.25">
      <c r="V569" s="31">
        <v>108</v>
      </c>
      <c r="W569" s="9">
        <v>1400000</v>
      </c>
      <c r="Z569" s="31">
        <v>108</v>
      </c>
      <c r="AA569" s="9">
        <v>1400000</v>
      </c>
      <c r="AD569" s="31">
        <v>108</v>
      </c>
      <c r="AE569" s="9">
        <v>1500000</v>
      </c>
      <c r="AH569" s="31">
        <v>108</v>
      </c>
      <c r="AI569" s="9">
        <v>1500000</v>
      </c>
      <c r="AL569" s="31">
        <v>108</v>
      </c>
      <c r="AM569" s="9">
        <v>1600000</v>
      </c>
      <c r="AP569" s="31">
        <v>108</v>
      </c>
      <c r="AQ569" s="9">
        <v>1600000</v>
      </c>
      <c r="AT569" s="31">
        <v>108</v>
      </c>
      <c r="AU569" s="9">
        <v>1700000</v>
      </c>
      <c r="AX569" s="31">
        <v>108</v>
      </c>
      <c r="AY569" s="9">
        <v>1700000</v>
      </c>
    </row>
    <row r="570" spans="22:51" x14ac:dyDescent="0.25">
      <c r="V570" s="31">
        <v>109</v>
      </c>
      <c r="W570" s="9">
        <v>27000</v>
      </c>
      <c r="Z570" s="31">
        <v>109</v>
      </c>
      <c r="AA570" s="9">
        <v>30000</v>
      </c>
      <c r="AD570" s="31">
        <v>109</v>
      </c>
      <c r="AE570" s="9">
        <v>33000</v>
      </c>
      <c r="AH570" s="31">
        <v>109</v>
      </c>
      <c r="AI570" s="9">
        <v>36000</v>
      </c>
      <c r="AL570" s="31">
        <v>109</v>
      </c>
      <c r="AM570" s="9">
        <v>40000</v>
      </c>
      <c r="AP570" s="31">
        <v>109</v>
      </c>
      <c r="AQ570" s="9">
        <v>43000</v>
      </c>
      <c r="AT570" s="31">
        <v>109</v>
      </c>
      <c r="AU570" s="9">
        <v>46000</v>
      </c>
      <c r="AX570" s="31">
        <v>109</v>
      </c>
      <c r="AY570" s="9">
        <v>50000</v>
      </c>
    </row>
    <row r="571" spans="22:51" x14ac:dyDescent="0.25">
      <c r="V571" s="31">
        <v>110</v>
      </c>
      <c r="W571" s="9">
        <v>130000</v>
      </c>
      <c r="Z571" s="31">
        <v>110</v>
      </c>
      <c r="AA571" s="9">
        <v>130000</v>
      </c>
      <c r="AD571" s="31">
        <v>110</v>
      </c>
      <c r="AE571" s="9">
        <v>130000</v>
      </c>
      <c r="AH571" s="31">
        <v>110</v>
      </c>
      <c r="AI571" s="9">
        <v>130000</v>
      </c>
      <c r="AL571" s="31">
        <v>110</v>
      </c>
      <c r="AM571" s="9">
        <v>130000</v>
      </c>
      <c r="AP571" s="31">
        <v>110</v>
      </c>
      <c r="AQ571" s="9">
        <v>120000</v>
      </c>
      <c r="AT571" s="31">
        <v>110</v>
      </c>
      <c r="AU571" s="9">
        <v>120000</v>
      </c>
      <c r="AX571" s="31">
        <v>110</v>
      </c>
      <c r="AY571" s="9">
        <v>110000</v>
      </c>
    </row>
    <row r="572" spans="22:51" x14ac:dyDescent="0.25">
      <c r="V572" s="31">
        <v>111</v>
      </c>
      <c r="W572" s="9">
        <v>220000</v>
      </c>
      <c r="Z572" s="31">
        <v>111</v>
      </c>
      <c r="AA572" s="9">
        <v>230000</v>
      </c>
      <c r="AD572" s="31">
        <v>111</v>
      </c>
      <c r="AE572" s="9">
        <v>230000</v>
      </c>
      <c r="AH572" s="31">
        <v>111</v>
      </c>
      <c r="AI572" s="9">
        <v>230000</v>
      </c>
      <c r="AL572" s="31">
        <v>111</v>
      </c>
      <c r="AM572" s="9">
        <v>230000</v>
      </c>
      <c r="AP572" s="31">
        <v>111</v>
      </c>
      <c r="AQ572" s="9">
        <v>230000</v>
      </c>
      <c r="AT572" s="31">
        <v>111</v>
      </c>
      <c r="AU572" s="9">
        <v>230000</v>
      </c>
      <c r="AX572" s="31">
        <v>111</v>
      </c>
      <c r="AY572" s="9">
        <v>230000</v>
      </c>
    </row>
    <row r="573" spans="22:51" x14ac:dyDescent="0.25">
      <c r="V573" s="31">
        <v>112</v>
      </c>
      <c r="W573" s="9">
        <v>7000</v>
      </c>
      <c r="Z573" s="31">
        <v>112</v>
      </c>
      <c r="AA573" s="9">
        <v>7700</v>
      </c>
      <c r="AD573" s="31">
        <v>112</v>
      </c>
      <c r="AE573" s="9">
        <v>8300</v>
      </c>
      <c r="AH573" s="31">
        <v>112</v>
      </c>
      <c r="AI573" s="9">
        <v>8900</v>
      </c>
      <c r="AL573" s="31">
        <v>112</v>
      </c>
      <c r="AM573" s="9">
        <v>9500</v>
      </c>
      <c r="AP573" s="31">
        <v>112</v>
      </c>
      <c r="AQ573" s="9">
        <v>10000</v>
      </c>
      <c r="AT573" s="31">
        <v>112</v>
      </c>
      <c r="AU573" s="9">
        <v>11000</v>
      </c>
      <c r="AX573" s="31">
        <v>112</v>
      </c>
      <c r="AY573" s="9">
        <v>11000</v>
      </c>
    </row>
    <row r="574" spans="22:51" x14ac:dyDescent="0.25">
      <c r="V574" s="31">
        <v>113</v>
      </c>
      <c r="W574" s="9">
        <v>1000000</v>
      </c>
      <c r="Z574" s="31">
        <v>113</v>
      </c>
      <c r="AA574" s="9">
        <v>1000000</v>
      </c>
      <c r="AD574" s="31">
        <v>113</v>
      </c>
      <c r="AE574" s="9">
        <v>1100000</v>
      </c>
      <c r="AH574" s="31">
        <v>113</v>
      </c>
      <c r="AI574" s="9">
        <v>1100000</v>
      </c>
      <c r="AL574" s="31">
        <v>113</v>
      </c>
      <c r="AM574" s="9">
        <v>1200000</v>
      </c>
      <c r="AP574" s="31">
        <v>113</v>
      </c>
      <c r="AQ574" s="9">
        <v>1200000</v>
      </c>
      <c r="AT574" s="31">
        <v>113</v>
      </c>
      <c r="AU574" s="9">
        <v>1200000</v>
      </c>
      <c r="AX574" s="31">
        <v>113</v>
      </c>
      <c r="AY574" s="9">
        <v>1200000</v>
      </c>
    </row>
    <row r="575" spans="22:51" x14ac:dyDescent="0.25">
      <c r="V575" s="31">
        <v>114</v>
      </c>
      <c r="W575" s="9">
        <v>1300000</v>
      </c>
      <c r="Z575" s="31">
        <v>114</v>
      </c>
      <c r="AA575" s="9">
        <v>1300000</v>
      </c>
      <c r="AD575" s="31">
        <v>114</v>
      </c>
      <c r="AE575" s="9">
        <v>1300000</v>
      </c>
      <c r="AH575" s="31">
        <v>114</v>
      </c>
      <c r="AI575" s="9">
        <v>1300000</v>
      </c>
      <c r="AL575" s="31">
        <v>114</v>
      </c>
      <c r="AM575" s="9">
        <v>1300000</v>
      </c>
      <c r="AP575" s="31">
        <v>114</v>
      </c>
      <c r="AQ575" s="9">
        <v>1300000</v>
      </c>
      <c r="AT575" s="31">
        <v>114</v>
      </c>
      <c r="AU575" s="9">
        <v>1300000</v>
      </c>
      <c r="AX575" s="31">
        <v>114</v>
      </c>
      <c r="AY575" s="9">
        <v>1400000</v>
      </c>
    </row>
  </sheetData>
  <autoFilter ref="A1:G1" xr:uid="{84A8992C-727E-F04E-8E61-C671556CE375}">
    <sortState xmlns:xlrd2="http://schemas.microsoft.com/office/spreadsheetml/2017/richdata2" ref="A2:G119">
      <sortCondition ref="A1:A119"/>
    </sortState>
  </autoFilter>
  <conditionalFormatting sqref="F2:F8 F10:F115 G9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BF1D-E0FB-4389-B556-5EEFC414717A}">
  <dimension ref="A1:AL834"/>
  <sheetViews>
    <sheetView topLeftCell="W360" zoomScale="80" zoomScaleNormal="80" workbookViewId="0">
      <selection activeCell="AA363" sqref="AA363"/>
    </sheetView>
  </sheetViews>
  <sheetFormatPr defaultRowHeight="15.75" outlineLevelRow="1" outlineLevelCol="1" x14ac:dyDescent="0.25"/>
  <cols>
    <col min="1" max="1" width="15.25" customWidth="1" outlineLevel="1"/>
    <col min="2" max="12" width="15.875" customWidth="1" outlineLevel="1"/>
    <col min="13" max="13" width="16.875" customWidth="1" outlineLevel="1"/>
    <col min="14" max="14" width="11.75" customWidth="1" outlineLevel="1"/>
    <col min="15" max="24" width="16.625" customWidth="1" outlineLevel="1"/>
    <col min="25" max="25" width="21.375" customWidth="1" outlineLevel="1"/>
    <col min="26" max="26" width="11" customWidth="1"/>
    <col min="27" max="27" width="38.625" bestFit="1" customWidth="1"/>
    <col min="28" max="28" width="16.625" customWidth="1"/>
    <col min="30" max="30" width="16.375" customWidth="1"/>
    <col min="35" max="36" width="10.25" customWidth="1"/>
  </cols>
  <sheetData>
    <row r="1" spans="1:13" hidden="1" outlineLevel="1" x14ac:dyDescent="0.25"/>
    <row r="2" spans="1:13" hidden="1" outlineLevel="1" x14ac:dyDescent="0.25"/>
    <row r="3" spans="1:13" hidden="1" outlineLevel="1" x14ac:dyDescent="0.25">
      <c r="A3" s="62" t="s">
        <v>353</v>
      </c>
      <c r="B3" s="62" t="s">
        <v>352</v>
      </c>
    </row>
    <row r="4" spans="1:13" hidden="1" outlineLevel="1" x14ac:dyDescent="0.25">
      <c r="A4" s="62" t="s">
        <v>350</v>
      </c>
      <c r="B4">
        <v>2009</v>
      </c>
      <c r="C4">
        <v>2010</v>
      </c>
      <c r="D4">
        <v>2011</v>
      </c>
      <c r="E4">
        <v>2012</v>
      </c>
      <c r="F4">
        <v>2013</v>
      </c>
      <c r="G4">
        <v>2014</v>
      </c>
      <c r="H4">
        <v>2015</v>
      </c>
      <c r="I4">
        <v>2016</v>
      </c>
      <c r="J4">
        <v>2017</v>
      </c>
      <c r="K4">
        <v>2018</v>
      </c>
      <c r="L4">
        <v>2019</v>
      </c>
      <c r="M4" t="s">
        <v>351</v>
      </c>
    </row>
    <row r="5" spans="1:13" hidden="1" outlineLevel="1" x14ac:dyDescent="0.25">
      <c r="A5" s="63" t="s">
        <v>215</v>
      </c>
      <c r="B5" s="64">
        <v>5823291</v>
      </c>
      <c r="C5" s="64">
        <v>6357832</v>
      </c>
      <c r="D5" s="64">
        <v>6728697</v>
      </c>
      <c r="E5" s="64">
        <v>8021984</v>
      </c>
      <c r="F5" s="64">
        <v>9943419</v>
      </c>
      <c r="G5" s="64">
        <v>0</v>
      </c>
      <c r="H5" s="64">
        <v>10409820</v>
      </c>
      <c r="I5" s="64">
        <v>10293925</v>
      </c>
      <c r="J5" s="64">
        <v>18244377</v>
      </c>
      <c r="K5" s="64">
        <v>0</v>
      </c>
      <c r="L5" s="64">
        <v>0</v>
      </c>
      <c r="M5" s="64">
        <v>75823345</v>
      </c>
    </row>
    <row r="6" spans="1:13" hidden="1" outlineLevel="1" x14ac:dyDescent="0.25">
      <c r="A6" s="63" t="s">
        <v>195</v>
      </c>
      <c r="B6" s="64">
        <v>132200</v>
      </c>
      <c r="C6" s="64">
        <v>200000</v>
      </c>
      <c r="D6" s="64">
        <v>0</v>
      </c>
      <c r="E6" s="64">
        <v>24250</v>
      </c>
      <c r="F6" s="64">
        <v>245000</v>
      </c>
      <c r="G6" s="64">
        <v>104000</v>
      </c>
      <c r="H6" s="64">
        <v>470000</v>
      </c>
      <c r="I6" s="64">
        <v>205664</v>
      </c>
      <c r="J6" s="64">
        <v>43145</v>
      </c>
      <c r="K6" s="64">
        <v>140861</v>
      </c>
      <c r="L6" s="64">
        <v>0</v>
      </c>
      <c r="M6" s="64">
        <v>1565120</v>
      </c>
    </row>
    <row r="7" spans="1:13" hidden="1" outlineLevel="1" x14ac:dyDescent="0.25">
      <c r="A7" s="63" t="s">
        <v>80</v>
      </c>
      <c r="B7" s="64">
        <v>16044315</v>
      </c>
      <c r="C7" s="64">
        <v>15877187</v>
      </c>
      <c r="D7" s="64">
        <v>21462786</v>
      </c>
      <c r="E7" s="64">
        <v>0</v>
      </c>
      <c r="F7" s="64">
        <v>0</v>
      </c>
      <c r="G7" s="64">
        <v>0</v>
      </c>
      <c r="H7" s="64">
        <v>0</v>
      </c>
      <c r="I7" s="64">
        <v>2932213</v>
      </c>
      <c r="J7" s="64">
        <v>3292607</v>
      </c>
      <c r="K7" s="64">
        <v>0</v>
      </c>
      <c r="L7" s="64">
        <v>0</v>
      </c>
      <c r="M7" s="64">
        <v>59609108</v>
      </c>
    </row>
    <row r="8" spans="1:13" hidden="1" outlineLevel="1" x14ac:dyDescent="0.25">
      <c r="A8" s="63" t="s">
        <v>197</v>
      </c>
      <c r="B8" s="64">
        <v>0</v>
      </c>
      <c r="C8" s="64">
        <v>0</v>
      </c>
      <c r="D8" s="64">
        <v>0</v>
      </c>
      <c r="E8" s="64">
        <v>0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4100000</v>
      </c>
      <c r="L8" s="64">
        <v>0</v>
      </c>
      <c r="M8" s="64">
        <v>4100000</v>
      </c>
    </row>
    <row r="9" spans="1:13" hidden="1" outlineLevel="1" x14ac:dyDescent="0.25">
      <c r="A9" s="63" t="s">
        <v>146</v>
      </c>
      <c r="B9" s="64">
        <v>0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</row>
    <row r="10" spans="1:13" hidden="1" outlineLevel="1" x14ac:dyDescent="0.25">
      <c r="A10" s="63" t="s">
        <v>170</v>
      </c>
      <c r="B10" s="64">
        <v>632640</v>
      </c>
      <c r="C10" s="64">
        <v>1961038</v>
      </c>
      <c r="D10" s="64">
        <v>2079270</v>
      </c>
      <c r="E10" s="64">
        <v>1090732</v>
      </c>
      <c r="F10" s="64">
        <v>1072918</v>
      </c>
      <c r="G10" s="64">
        <v>1823256</v>
      </c>
      <c r="H10" s="64">
        <v>0</v>
      </c>
      <c r="I10" s="64">
        <v>1945687</v>
      </c>
      <c r="J10" s="64">
        <v>2180390</v>
      </c>
      <c r="K10" s="64">
        <v>0</v>
      </c>
      <c r="L10" s="64">
        <v>2866367</v>
      </c>
      <c r="M10" s="64">
        <v>15652298</v>
      </c>
    </row>
    <row r="11" spans="1:13" hidden="1" outlineLevel="1" x14ac:dyDescent="0.25">
      <c r="A11" s="63" t="s">
        <v>201</v>
      </c>
      <c r="B11" s="64">
        <v>4145046</v>
      </c>
      <c r="C11" s="64">
        <v>6857540</v>
      </c>
      <c r="D11" s="64">
        <v>8563409</v>
      </c>
      <c r="E11" s="64">
        <v>0</v>
      </c>
      <c r="F11" s="64">
        <v>13390123</v>
      </c>
      <c r="G11" s="64">
        <v>14215892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47172010</v>
      </c>
    </row>
    <row r="12" spans="1:13" hidden="1" outlineLevel="1" x14ac:dyDescent="0.25">
      <c r="A12" s="63" t="s">
        <v>107</v>
      </c>
      <c r="B12" s="64">
        <v>1900945</v>
      </c>
      <c r="C12" s="64">
        <v>1774303</v>
      </c>
      <c r="D12" s="64">
        <v>2034615</v>
      </c>
      <c r="E12" s="64">
        <v>2132874</v>
      </c>
      <c r="F12" s="64">
        <v>1841735</v>
      </c>
      <c r="G12" s="64">
        <v>289800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9974272</v>
      </c>
    </row>
    <row r="13" spans="1:13" hidden="1" outlineLevel="1" x14ac:dyDescent="0.25">
      <c r="A13" s="63" t="s">
        <v>105</v>
      </c>
      <c r="B13" s="64">
        <v>12819904</v>
      </c>
      <c r="C13" s="64">
        <v>6937649</v>
      </c>
      <c r="D13" s="64">
        <v>7796210</v>
      </c>
      <c r="E13" s="64">
        <v>11709193</v>
      </c>
      <c r="F13" s="64">
        <v>3211305</v>
      </c>
      <c r="G13" s="64">
        <v>3936233</v>
      </c>
      <c r="H13" s="64">
        <v>4432696</v>
      </c>
      <c r="I13" s="64">
        <v>3028372</v>
      </c>
      <c r="J13" s="64">
        <v>6423375</v>
      </c>
      <c r="K13" s="64">
        <v>1822497</v>
      </c>
      <c r="L13" s="64">
        <v>3152090</v>
      </c>
      <c r="M13" s="64">
        <v>65269524</v>
      </c>
    </row>
    <row r="14" spans="1:13" hidden="1" outlineLevel="1" x14ac:dyDescent="0.25">
      <c r="A14" s="63" t="s">
        <v>122</v>
      </c>
      <c r="B14" s="64">
        <v>15130314</v>
      </c>
      <c r="C14" s="64">
        <v>11118728</v>
      </c>
      <c r="D14" s="64">
        <v>7214347</v>
      </c>
      <c r="E14" s="64">
        <v>28122266</v>
      </c>
      <c r="F14" s="64">
        <v>7780061</v>
      </c>
      <c r="G14" s="64">
        <v>0</v>
      </c>
      <c r="H14" s="64">
        <v>0</v>
      </c>
      <c r="I14" s="64">
        <v>0</v>
      </c>
      <c r="J14" s="64">
        <v>18027894</v>
      </c>
      <c r="K14" s="64">
        <v>0</v>
      </c>
      <c r="L14" s="64">
        <v>9169190</v>
      </c>
      <c r="M14" s="64">
        <v>96562800</v>
      </c>
    </row>
    <row r="15" spans="1:13" hidden="1" outlineLevel="1" x14ac:dyDescent="0.25">
      <c r="A15" s="63" t="s">
        <v>234</v>
      </c>
      <c r="B15" s="64">
        <v>0</v>
      </c>
      <c r="C15" s="64">
        <v>1202508</v>
      </c>
      <c r="D15" s="64">
        <v>746225</v>
      </c>
      <c r="E15" s="64">
        <v>984252</v>
      </c>
      <c r="F15" s="64">
        <v>3470437</v>
      </c>
      <c r="G15" s="64">
        <v>2871845</v>
      </c>
      <c r="H15" s="64">
        <v>2623453</v>
      </c>
      <c r="I15" s="64">
        <v>2310475</v>
      </c>
      <c r="J15" s="64">
        <v>311024</v>
      </c>
      <c r="K15" s="64">
        <v>6142305</v>
      </c>
      <c r="L15" s="64">
        <v>0</v>
      </c>
      <c r="M15" s="64">
        <v>20662524</v>
      </c>
    </row>
    <row r="16" spans="1:13" hidden="1" outlineLevel="1" x14ac:dyDescent="0.25">
      <c r="A16" s="63" t="s">
        <v>203</v>
      </c>
      <c r="B16" s="64">
        <v>5695293</v>
      </c>
      <c r="C16" s="64">
        <v>4252150</v>
      </c>
      <c r="D16" s="64">
        <v>6961911</v>
      </c>
      <c r="E16" s="64">
        <v>6759210</v>
      </c>
      <c r="F16" s="64">
        <v>8731855</v>
      </c>
      <c r="G16" s="64">
        <v>9919896</v>
      </c>
      <c r="H16" s="64">
        <v>9865382</v>
      </c>
      <c r="I16" s="64">
        <v>0</v>
      </c>
      <c r="J16" s="64">
        <v>0</v>
      </c>
      <c r="K16" s="64">
        <v>0</v>
      </c>
      <c r="L16" s="64">
        <v>0</v>
      </c>
      <c r="M16" s="64">
        <v>52185697</v>
      </c>
    </row>
    <row r="17" spans="1:13" hidden="1" outlineLevel="1" x14ac:dyDescent="0.25">
      <c r="A17" s="63" t="s">
        <v>246</v>
      </c>
      <c r="B17" s="64">
        <v>4400000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4400000</v>
      </c>
    </row>
    <row r="18" spans="1:13" hidden="1" outlineLevel="1" x14ac:dyDescent="0.25">
      <c r="A18" s="63" t="s">
        <v>132</v>
      </c>
      <c r="B18" s="64">
        <v>11351741</v>
      </c>
      <c r="C18" s="64">
        <v>13246041</v>
      </c>
      <c r="D18" s="64">
        <v>9668805</v>
      </c>
      <c r="E18" s="64">
        <v>12471166</v>
      </c>
      <c r="F18" s="64">
        <v>11712470</v>
      </c>
      <c r="G18" s="64">
        <v>15975774</v>
      </c>
      <c r="H18" s="64">
        <v>0</v>
      </c>
      <c r="I18" s="64">
        <v>12869113</v>
      </c>
      <c r="J18" s="64">
        <v>16302125</v>
      </c>
      <c r="K18" s="64">
        <v>0</v>
      </c>
      <c r="L18" s="64">
        <v>0</v>
      </c>
      <c r="M18" s="64">
        <v>103597235</v>
      </c>
    </row>
    <row r="19" spans="1:13" hidden="1" outlineLevel="1" x14ac:dyDescent="0.25">
      <c r="A19" s="63" t="s">
        <v>241</v>
      </c>
      <c r="B19" s="64">
        <v>1400000</v>
      </c>
      <c r="C19" s="64">
        <v>1100000</v>
      </c>
      <c r="D19" s="64">
        <v>0</v>
      </c>
      <c r="E19" s="64">
        <v>832300</v>
      </c>
      <c r="F19" s="64">
        <v>0</v>
      </c>
      <c r="G19" s="64">
        <v>0</v>
      </c>
      <c r="H19" s="64">
        <v>0</v>
      </c>
      <c r="I19" s="64">
        <v>0</v>
      </c>
      <c r="J19" s="64">
        <v>0</v>
      </c>
      <c r="K19" s="64">
        <v>0</v>
      </c>
      <c r="L19" s="64">
        <v>0</v>
      </c>
      <c r="M19" s="64">
        <v>3332300</v>
      </c>
    </row>
    <row r="20" spans="1:13" hidden="1" outlineLevel="1" x14ac:dyDescent="0.25">
      <c r="A20" s="63" t="s">
        <v>172</v>
      </c>
      <c r="B20" s="64">
        <v>1800000</v>
      </c>
      <c r="C20" s="64">
        <v>0</v>
      </c>
      <c r="D20" s="64">
        <v>2300000</v>
      </c>
      <c r="E20" s="64">
        <v>4800000</v>
      </c>
      <c r="F20" s="64">
        <v>0</v>
      </c>
      <c r="G20" s="64">
        <v>0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8900000</v>
      </c>
    </row>
    <row r="21" spans="1:13" hidden="1" outlineLevel="1" x14ac:dyDescent="0.25">
      <c r="A21" s="63" t="s">
        <v>134</v>
      </c>
      <c r="B21" s="64">
        <v>653545481</v>
      </c>
      <c r="C21" s="64">
        <v>725071213</v>
      </c>
      <c r="D21" s="64">
        <v>802860939</v>
      </c>
      <c r="E21" s="64">
        <v>685482920</v>
      </c>
      <c r="F21" s="64">
        <v>0</v>
      </c>
      <c r="G21" s="64">
        <v>804365939</v>
      </c>
      <c r="H21" s="64">
        <v>0</v>
      </c>
      <c r="I21" s="64">
        <v>0</v>
      </c>
      <c r="J21" s="64">
        <v>771909014</v>
      </c>
      <c r="K21" s="64">
        <v>699139356</v>
      </c>
      <c r="L21" s="64">
        <v>676781247</v>
      </c>
      <c r="M21" s="64">
        <v>5819156109</v>
      </c>
    </row>
    <row r="22" spans="1:13" hidden="1" outlineLevel="1" x14ac:dyDescent="0.25">
      <c r="A22" s="63" t="s">
        <v>115</v>
      </c>
      <c r="B22" s="64">
        <v>0</v>
      </c>
      <c r="C22" s="64">
        <v>7400000</v>
      </c>
      <c r="D22" s="64">
        <v>0</v>
      </c>
      <c r="E22" s="64">
        <v>6200000</v>
      </c>
      <c r="F22" s="64">
        <v>5500000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19100000</v>
      </c>
    </row>
    <row r="23" spans="1:13" hidden="1" outlineLevel="1" x14ac:dyDescent="0.25">
      <c r="A23" s="63" t="s">
        <v>50</v>
      </c>
      <c r="B23" s="64">
        <v>220095576</v>
      </c>
      <c r="C23" s="64">
        <v>262400227</v>
      </c>
      <c r="D23" s="64">
        <v>299022611</v>
      </c>
      <c r="E23" s="64">
        <v>0</v>
      </c>
      <c r="F23" s="64">
        <v>0</v>
      </c>
      <c r="G23" s="64">
        <v>88763366</v>
      </c>
      <c r="H23" s="64">
        <v>52900000</v>
      </c>
      <c r="I23" s="64">
        <v>98266465</v>
      </c>
      <c r="J23" s="64">
        <v>100590814</v>
      </c>
      <c r="K23" s="64">
        <v>0</v>
      </c>
      <c r="L23" s="64">
        <v>91760970</v>
      </c>
      <c r="M23" s="64">
        <v>1213800029</v>
      </c>
    </row>
    <row r="24" spans="1:13" hidden="1" outlineLevel="1" x14ac:dyDescent="0.25">
      <c r="A24" s="63" t="s">
        <v>65</v>
      </c>
      <c r="B24" s="64">
        <v>2200000</v>
      </c>
      <c r="C24" s="64">
        <v>1900000</v>
      </c>
      <c r="D24" s="64">
        <v>1900000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6000000</v>
      </c>
    </row>
    <row r="25" spans="1:13" hidden="1" outlineLevel="1" x14ac:dyDescent="0.25">
      <c r="A25" s="63" t="s">
        <v>137</v>
      </c>
      <c r="B25" s="64">
        <v>110436733</v>
      </c>
      <c r="C25" s="64">
        <v>119224642</v>
      </c>
      <c r="D25" s="64">
        <v>123180023</v>
      </c>
      <c r="E25" s="64">
        <v>136781489</v>
      </c>
      <c r="F25" s="64">
        <v>0</v>
      </c>
      <c r="G25" s="64">
        <v>0</v>
      </c>
      <c r="H25" s="64">
        <v>124509458</v>
      </c>
      <c r="I25" s="64">
        <v>118838480</v>
      </c>
      <c r="J25" s="64">
        <v>176222581</v>
      </c>
      <c r="K25" s="64">
        <v>207644768</v>
      </c>
      <c r="L25" s="64">
        <v>205742308</v>
      </c>
      <c r="M25" s="64">
        <v>1322580482</v>
      </c>
    </row>
    <row r="26" spans="1:13" hidden="1" outlineLevel="1" x14ac:dyDescent="0.25">
      <c r="A26" s="63" t="s">
        <v>76</v>
      </c>
      <c r="B26" s="64">
        <v>8529681</v>
      </c>
      <c r="C26" s="64">
        <v>4654699</v>
      </c>
      <c r="D26" s="64">
        <v>11480025</v>
      </c>
      <c r="E26" s="64">
        <v>13804950</v>
      </c>
      <c r="F26" s="64">
        <v>8334163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46803518</v>
      </c>
    </row>
    <row r="27" spans="1:13" hidden="1" outlineLevel="1" x14ac:dyDescent="0.25">
      <c r="A27" s="63" t="s">
        <v>71</v>
      </c>
      <c r="B27" s="64">
        <v>1923386</v>
      </c>
      <c r="C27" s="64">
        <v>14395254</v>
      </c>
      <c r="D27" s="64">
        <v>9170306</v>
      </c>
      <c r="E27" s="64">
        <v>15726635</v>
      </c>
      <c r="F27" s="64">
        <v>14805716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56021297</v>
      </c>
    </row>
    <row r="28" spans="1:13" hidden="1" outlineLevel="1" x14ac:dyDescent="0.25">
      <c r="A28" s="63" t="s">
        <v>117</v>
      </c>
      <c r="B28" s="64">
        <v>162272</v>
      </c>
      <c r="C28" s="64">
        <v>2759539</v>
      </c>
      <c r="D28" s="64">
        <v>1765235</v>
      </c>
      <c r="E28" s="64">
        <v>2710269</v>
      </c>
      <c r="F28" s="64">
        <v>18701115</v>
      </c>
      <c r="G28" s="64">
        <v>30383681</v>
      </c>
      <c r="H28" s="64">
        <v>23387661</v>
      </c>
      <c r="I28" s="64">
        <v>12470267</v>
      </c>
      <c r="J28" s="64">
        <v>18662067</v>
      </c>
      <c r="K28" s="64">
        <v>0</v>
      </c>
      <c r="L28" s="64">
        <v>0</v>
      </c>
      <c r="M28" s="64">
        <v>111002106</v>
      </c>
    </row>
    <row r="29" spans="1:13" hidden="1" outlineLevel="1" x14ac:dyDescent="0.25">
      <c r="A29" s="63" t="s">
        <v>73</v>
      </c>
      <c r="B29" s="64">
        <v>4400000</v>
      </c>
      <c r="C29" s="64">
        <v>8100000</v>
      </c>
      <c r="D29" s="64">
        <v>0</v>
      </c>
      <c r="E29" s="64">
        <v>0</v>
      </c>
      <c r="F29" s="64">
        <v>0</v>
      </c>
      <c r="G29" s="64">
        <v>0</v>
      </c>
      <c r="H29" s="64">
        <v>0</v>
      </c>
      <c r="I29" s="64">
        <v>0</v>
      </c>
      <c r="J29" s="64">
        <v>0</v>
      </c>
      <c r="K29" s="64">
        <v>0</v>
      </c>
      <c r="L29" s="64">
        <v>0</v>
      </c>
      <c r="M29" s="64">
        <v>12500000</v>
      </c>
    </row>
    <row r="30" spans="1:13" hidden="1" outlineLevel="1" x14ac:dyDescent="0.25">
      <c r="A30" s="63" t="s">
        <v>139</v>
      </c>
      <c r="B30" s="64">
        <v>87782780</v>
      </c>
      <c r="C30" s="64">
        <v>86962224</v>
      </c>
      <c r="D30" s="64">
        <v>62819944</v>
      </c>
      <c r="E30" s="64">
        <v>99335154</v>
      </c>
      <c r="F30" s="64">
        <v>84674170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64">
        <v>421574272</v>
      </c>
    </row>
    <row r="31" spans="1:13" hidden="1" outlineLevel="1" x14ac:dyDescent="0.25">
      <c r="A31" s="63" t="s">
        <v>205</v>
      </c>
      <c r="B31" s="64">
        <v>0</v>
      </c>
      <c r="C31" s="64">
        <v>169643</v>
      </c>
      <c r="D31" s="64">
        <v>936323</v>
      </c>
      <c r="E31" s="64">
        <v>174303</v>
      </c>
      <c r="F31" s="64">
        <v>230686</v>
      </c>
      <c r="G31" s="64">
        <v>271568</v>
      </c>
      <c r="H31" s="64">
        <v>0</v>
      </c>
      <c r="I31" s="64">
        <v>39512</v>
      </c>
      <c r="J31" s="64">
        <v>148975</v>
      </c>
      <c r="K31" s="64">
        <v>160037</v>
      </c>
      <c r="L31" s="64">
        <v>135705</v>
      </c>
      <c r="M31" s="64">
        <v>2266752</v>
      </c>
    </row>
    <row r="32" spans="1:13" hidden="1" outlineLevel="1" x14ac:dyDescent="0.25">
      <c r="A32" s="63" t="s">
        <v>127</v>
      </c>
      <c r="B32" s="64">
        <v>18978</v>
      </c>
      <c r="C32" s="64">
        <v>499368</v>
      </c>
      <c r="D32" s="64">
        <v>522275</v>
      </c>
      <c r="E32" s="64">
        <v>17194</v>
      </c>
      <c r="F32" s="64">
        <v>1814407</v>
      </c>
      <c r="G32" s="64">
        <v>2343480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5215702</v>
      </c>
    </row>
    <row r="33" spans="1:13" hidden="1" outlineLevel="1" x14ac:dyDescent="0.25">
      <c r="A33" s="63" t="s">
        <v>148</v>
      </c>
      <c r="B33" s="64">
        <v>0</v>
      </c>
      <c r="C33" s="64">
        <v>24765744</v>
      </c>
      <c r="D33" s="64">
        <v>0</v>
      </c>
      <c r="E33" s="64">
        <v>18402940</v>
      </c>
      <c r="F33" s="64">
        <v>0</v>
      </c>
      <c r="G33" s="64">
        <v>12236072</v>
      </c>
      <c r="H33" s="64">
        <v>0</v>
      </c>
      <c r="I33" s="64">
        <v>0</v>
      </c>
      <c r="J33" s="64">
        <v>0</v>
      </c>
      <c r="K33" s="64">
        <v>50004550</v>
      </c>
      <c r="L33" s="64">
        <v>0</v>
      </c>
      <c r="M33" s="64">
        <v>105409306</v>
      </c>
    </row>
    <row r="34" spans="1:13" hidden="1" outlineLevel="1" x14ac:dyDescent="0.25">
      <c r="A34" s="63" t="s">
        <v>150</v>
      </c>
      <c r="B34" s="64">
        <v>56999895</v>
      </c>
      <c r="C34" s="64">
        <v>58593535</v>
      </c>
      <c r="D34" s="64">
        <v>61245963</v>
      </c>
      <c r="E34" s="64">
        <v>62992629</v>
      </c>
      <c r="F34" s="64">
        <v>63807290</v>
      </c>
      <c r="G34" s="64">
        <v>0</v>
      </c>
      <c r="H34" s="64">
        <v>0</v>
      </c>
      <c r="I34" s="64">
        <v>0</v>
      </c>
      <c r="J34" s="64">
        <v>0</v>
      </c>
      <c r="K34" s="64">
        <v>0</v>
      </c>
      <c r="L34" s="64">
        <v>0</v>
      </c>
      <c r="M34" s="64">
        <v>303639312</v>
      </c>
    </row>
    <row r="35" spans="1:13" hidden="1" outlineLevel="1" x14ac:dyDescent="0.25">
      <c r="A35" s="63" t="s">
        <v>119</v>
      </c>
      <c r="B35" s="64">
        <v>0</v>
      </c>
      <c r="C35" s="64">
        <v>627300</v>
      </c>
      <c r="D35" s="64">
        <v>867100</v>
      </c>
      <c r="E35" s="64">
        <v>274400</v>
      </c>
      <c r="F35" s="64">
        <v>0</v>
      </c>
      <c r="G35" s="64">
        <v>0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1768800</v>
      </c>
    </row>
    <row r="36" spans="1:13" hidden="1" outlineLevel="1" x14ac:dyDescent="0.25">
      <c r="A36" s="63" t="s">
        <v>111</v>
      </c>
      <c r="B36" s="64">
        <v>0</v>
      </c>
      <c r="C36" s="64">
        <v>0</v>
      </c>
      <c r="D36" s="64">
        <v>0</v>
      </c>
      <c r="E36" s="64">
        <v>9262504</v>
      </c>
      <c r="F36" s="64">
        <v>3972430</v>
      </c>
      <c r="G36" s="64">
        <v>5671243</v>
      </c>
      <c r="H36" s="64">
        <v>10422341</v>
      </c>
      <c r="I36" s="64">
        <v>12235681</v>
      </c>
      <c r="J36" s="64">
        <v>14743318</v>
      </c>
      <c r="K36" s="64">
        <v>37153479</v>
      </c>
      <c r="L36" s="64">
        <v>40931323</v>
      </c>
      <c r="M36" s="64">
        <v>134392319</v>
      </c>
    </row>
    <row r="37" spans="1:13" hidden="1" outlineLevel="1" x14ac:dyDescent="0.25">
      <c r="A37" s="63" t="s">
        <v>199</v>
      </c>
      <c r="B37" s="64">
        <v>2537184</v>
      </c>
      <c r="C37" s="64">
        <v>5320965</v>
      </c>
      <c r="D37" s="64">
        <v>5508774</v>
      </c>
      <c r="E37" s="64">
        <v>5973758</v>
      </c>
      <c r="F37" s="64">
        <v>12022798</v>
      </c>
      <c r="G37" s="64">
        <v>16879342</v>
      </c>
      <c r="H37" s="64">
        <v>0</v>
      </c>
      <c r="I37" s="64">
        <v>0</v>
      </c>
      <c r="J37" s="64">
        <v>25360944</v>
      </c>
      <c r="K37" s="64">
        <v>0</v>
      </c>
      <c r="L37" s="64">
        <v>0</v>
      </c>
      <c r="M37" s="64">
        <v>73603765</v>
      </c>
    </row>
    <row r="38" spans="1:13" hidden="1" outlineLevel="1" x14ac:dyDescent="0.25">
      <c r="A38" s="63" t="s">
        <v>152</v>
      </c>
      <c r="B38" s="64">
        <v>0</v>
      </c>
      <c r="C38" s="64">
        <v>24270868</v>
      </c>
      <c r="D38" s="64">
        <v>0</v>
      </c>
      <c r="E38" s="64">
        <v>0</v>
      </c>
      <c r="F38" s="64">
        <v>0</v>
      </c>
      <c r="G38" s="64">
        <v>6645825</v>
      </c>
      <c r="H38" s="64">
        <v>0</v>
      </c>
      <c r="I38" s="64">
        <v>0</v>
      </c>
      <c r="J38" s="64">
        <v>24904746</v>
      </c>
      <c r="K38" s="64">
        <v>14807266</v>
      </c>
      <c r="L38" s="64">
        <v>15959367</v>
      </c>
      <c r="M38" s="64">
        <v>86588072</v>
      </c>
    </row>
    <row r="39" spans="1:13" hidden="1" outlineLevel="1" x14ac:dyDescent="0.25">
      <c r="A39" s="63" t="s">
        <v>129</v>
      </c>
      <c r="B39" s="64">
        <v>1200000</v>
      </c>
      <c r="C39" s="64">
        <v>0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1200000</v>
      </c>
    </row>
    <row r="40" spans="1:13" hidden="1" outlineLevel="1" x14ac:dyDescent="0.25">
      <c r="A40" s="63" t="s">
        <v>112</v>
      </c>
      <c r="B40" s="64">
        <v>0</v>
      </c>
      <c r="C40" s="64">
        <v>0</v>
      </c>
      <c r="D40" s="64">
        <v>54400000</v>
      </c>
      <c r="E40" s="64">
        <v>0</v>
      </c>
      <c r="F40" s="64">
        <v>0</v>
      </c>
      <c r="G40" s="64">
        <v>0</v>
      </c>
      <c r="H40" s="64">
        <v>0</v>
      </c>
      <c r="I40" s="64">
        <v>54400000</v>
      </c>
      <c r="J40" s="64">
        <v>0</v>
      </c>
      <c r="K40" s="64">
        <v>10600000</v>
      </c>
      <c r="L40" s="64">
        <v>7700000</v>
      </c>
      <c r="M40" s="64">
        <v>127100000</v>
      </c>
    </row>
    <row r="41" spans="1:13" hidden="1" outlineLevel="1" x14ac:dyDescent="0.25">
      <c r="A41" s="63" t="s">
        <v>174</v>
      </c>
      <c r="B41" s="64">
        <v>274162</v>
      </c>
      <c r="C41" s="64">
        <v>274162</v>
      </c>
      <c r="D41" s="64">
        <v>467602</v>
      </c>
      <c r="E41" s="64">
        <v>0</v>
      </c>
      <c r="F41" s="64">
        <v>191953</v>
      </c>
      <c r="G41" s="64">
        <v>150833</v>
      </c>
      <c r="H41" s="64">
        <v>0</v>
      </c>
      <c r="I41" s="64">
        <v>509384</v>
      </c>
      <c r="J41" s="64">
        <v>0</v>
      </c>
      <c r="K41" s="64">
        <v>0</v>
      </c>
      <c r="L41" s="64">
        <v>0</v>
      </c>
      <c r="M41" s="64">
        <v>1868096</v>
      </c>
    </row>
    <row r="42" spans="1:13" hidden="1" outlineLevel="1" x14ac:dyDescent="0.25">
      <c r="A42" s="63" t="s">
        <v>67</v>
      </c>
      <c r="B42" s="64">
        <v>3857125</v>
      </c>
      <c r="C42" s="64">
        <v>5679337</v>
      </c>
      <c r="D42" s="64">
        <v>6423890</v>
      </c>
      <c r="E42" s="64">
        <v>12280214</v>
      </c>
      <c r="F42" s="64">
        <v>10121784</v>
      </c>
      <c r="G42" s="64">
        <v>4808085</v>
      </c>
      <c r="H42" s="64">
        <v>0</v>
      </c>
      <c r="I42" s="64">
        <v>0</v>
      </c>
      <c r="J42" s="64">
        <v>0</v>
      </c>
      <c r="K42" s="64">
        <v>5551216</v>
      </c>
      <c r="L42" s="64">
        <v>0</v>
      </c>
      <c r="M42" s="64">
        <v>48721651</v>
      </c>
    </row>
    <row r="43" spans="1:13" hidden="1" outlineLevel="1" x14ac:dyDescent="0.25">
      <c r="A43" s="63" t="s">
        <v>153</v>
      </c>
      <c r="B43" s="64">
        <v>3372270</v>
      </c>
      <c r="C43" s="64">
        <v>4260499</v>
      </c>
      <c r="D43" s="64">
        <v>4478054</v>
      </c>
      <c r="E43" s="64">
        <v>4716172</v>
      </c>
      <c r="F43" s="64">
        <v>5361536</v>
      </c>
      <c r="G43" s="64">
        <v>8166782</v>
      </c>
      <c r="H43" s="64">
        <v>8753885</v>
      </c>
      <c r="I43" s="64">
        <v>0</v>
      </c>
      <c r="J43" s="64">
        <v>13444827</v>
      </c>
      <c r="K43" s="64">
        <v>0</v>
      </c>
      <c r="L43" s="64">
        <v>14159868</v>
      </c>
      <c r="M43" s="64">
        <v>66713893</v>
      </c>
    </row>
    <row r="44" spans="1:13" hidden="1" outlineLevel="1" x14ac:dyDescent="0.25">
      <c r="A44" s="63" t="s">
        <v>86</v>
      </c>
      <c r="B44" s="64">
        <v>6051970</v>
      </c>
      <c r="C44" s="64">
        <v>8087144</v>
      </c>
      <c r="D44" s="64">
        <v>14854634</v>
      </c>
      <c r="E44" s="64">
        <v>4524557</v>
      </c>
      <c r="F44" s="64">
        <v>6830808</v>
      </c>
      <c r="G44" s="64">
        <v>2817175</v>
      </c>
      <c r="H44" s="64">
        <v>4679195</v>
      </c>
      <c r="I44" s="64">
        <v>6606220</v>
      </c>
      <c r="J44" s="64">
        <v>0</v>
      </c>
      <c r="K44" s="64">
        <v>0</v>
      </c>
      <c r="L44" s="64">
        <v>0</v>
      </c>
      <c r="M44" s="64">
        <v>54451703</v>
      </c>
    </row>
    <row r="45" spans="1:13" hidden="1" outlineLevel="1" x14ac:dyDescent="0.25">
      <c r="A45" s="63" t="s">
        <v>92</v>
      </c>
      <c r="B45" s="64">
        <v>398818</v>
      </c>
      <c r="C45" s="64">
        <v>317576</v>
      </c>
      <c r="D45" s="64">
        <v>638185</v>
      </c>
      <c r="E45" s="64">
        <v>2302175</v>
      </c>
      <c r="F45" s="64">
        <v>2579555</v>
      </c>
      <c r="G45" s="64">
        <v>3339108</v>
      </c>
      <c r="H45" s="64">
        <v>0</v>
      </c>
      <c r="I45" s="64">
        <v>2271695</v>
      </c>
      <c r="J45" s="64">
        <v>689891</v>
      </c>
      <c r="K45" s="64">
        <v>8791210</v>
      </c>
      <c r="L45" s="64">
        <v>6918742</v>
      </c>
      <c r="M45" s="64">
        <v>28246955</v>
      </c>
    </row>
    <row r="46" spans="1:13" hidden="1" outlineLevel="1" x14ac:dyDescent="0.25">
      <c r="A46" s="63" t="s">
        <v>82</v>
      </c>
      <c r="B46" s="64">
        <v>0</v>
      </c>
      <c r="C46" s="64">
        <v>0</v>
      </c>
      <c r="D46" s="64">
        <v>0</v>
      </c>
      <c r="E46" s="64">
        <v>0</v>
      </c>
      <c r="F46" s="64">
        <v>0</v>
      </c>
      <c r="G46" s="64">
        <v>0</v>
      </c>
      <c r="H46" s="64">
        <v>8800000</v>
      </c>
      <c r="I46" s="64">
        <v>0</v>
      </c>
      <c r="J46" s="64">
        <v>0</v>
      </c>
      <c r="K46" s="64">
        <v>0</v>
      </c>
      <c r="L46" s="64">
        <v>1000000</v>
      </c>
      <c r="M46" s="64">
        <v>9800000</v>
      </c>
    </row>
    <row r="47" spans="1:13" hidden="1" outlineLevel="1" x14ac:dyDescent="0.25">
      <c r="A47" s="63" t="s">
        <v>69</v>
      </c>
      <c r="B47" s="64">
        <v>238000</v>
      </c>
      <c r="C47" s="64">
        <v>611800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849800</v>
      </c>
    </row>
    <row r="48" spans="1:13" hidden="1" outlineLevel="1" x14ac:dyDescent="0.25">
      <c r="A48" s="63" t="s">
        <v>60</v>
      </c>
      <c r="B48" s="64">
        <v>918700</v>
      </c>
      <c r="C48" s="64">
        <v>0</v>
      </c>
      <c r="D48" s="64">
        <v>0</v>
      </c>
      <c r="E48" s="64">
        <v>1700000</v>
      </c>
      <c r="F48" s="64">
        <v>7800000</v>
      </c>
      <c r="G48" s="64">
        <v>0</v>
      </c>
      <c r="H48" s="64">
        <v>0</v>
      </c>
      <c r="I48" s="64">
        <v>0</v>
      </c>
      <c r="J48" s="64">
        <v>0</v>
      </c>
      <c r="K48" s="64">
        <v>0</v>
      </c>
      <c r="L48" s="64">
        <v>0</v>
      </c>
      <c r="M48" s="64">
        <v>10418700</v>
      </c>
    </row>
    <row r="49" spans="1:13" hidden="1" outlineLevel="1" x14ac:dyDescent="0.25">
      <c r="A49" s="63" t="s">
        <v>158</v>
      </c>
      <c r="B49" s="64">
        <v>26325377</v>
      </c>
      <c r="C49" s="64">
        <v>28765245</v>
      </c>
      <c r="D49" s="64">
        <v>26885645</v>
      </c>
      <c r="E49" s="64">
        <v>27225416</v>
      </c>
      <c r="F49" s="64">
        <v>32797020</v>
      </c>
      <c r="G49" s="64">
        <v>34354767</v>
      </c>
      <c r="H49" s="64">
        <v>0</v>
      </c>
      <c r="I49" s="64">
        <v>10028125</v>
      </c>
      <c r="J49" s="64">
        <v>12072635</v>
      </c>
      <c r="K49" s="64">
        <v>11328677</v>
      </c>
      <c r="L49" s="64">
        <v>19830959</v>
      </c>
      <c r="M49" s="64">
        <v>229613866</v>
      </c>
    </row>
    <row r="50" spans="1:13" hidden="1" outlineLevel="1" x14ac:dyDescent="0.25">
      <c r="A50" s="63" t="s">
        <v>93</v>
      </c>
      <c r="B50" s="64">
        <v>0</v>
      </c>
      <c r="C50" s="64">
        <v>0</v>
      </c>
      <c r="D50" s="64">
        <v>2400000</v>
      </c>
      <c r="E50" s="64">
        <v>3300000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  <c r="K50" s="64">
        <v>0</v>
      </c>
      <c r="L50" s="64">
        <v>0</v>
      </c>
      <c r="M50" s="64">
        <v>5700000</v>
      </c>
    </row>
    <row r="51" spans="1:13" hidden="1" outlineLevel="1" x14ac:dyDescent="0.25">
      <c r="A51" s="63" t="s">
        <v>160</v>
      </c>
      <c r="B51" s="64">
        <v>14785269</v>
      </c>
      <c r="C51" s="64">
        <v>16025455</v>
      </c>
      <c r="D51" s="64">
        <v>15999798</v>
      </c>
      <c r="E51" s="64">
        <v>16466390</v>
      </c>
      <c r="F51" s="64">
        <v>15784431</v>
      </c>
      <c r="G51" s="64">
        <v>0</v>
      </c>
      <c r="H51" s="64">
        <v>0</v>
      </c>
      <c r="I51" s="64">
        <v>0</v>
      </c>
      <c r="J51" s="64">
        <v>0</v>
      </c>
      <c r="K51" s="64">
        <v>0</v>
      </c>
      <c r="L51" s="64">
        <v>0</v>
      </c>
      <c r="M51" s="64">
        <v>79061343</v>
      </c>
    </row>
    <row r="52" spans="1:13" hidden="1" outlineLevel="1" x14ac:dyDescent="0.25">
      <c r="A52" s="63" t="s">
        <v>83</v>
      </c>
      <c r="B52" s="64">
        <v>1608233</v>
      </c>
      <c r="C52" s="64">
        <v>1608233</v>
      </c>
      <c r="D52" s="64">
        <v>1608233</v>
      </c>
      <c r="E52" s="64">
        <v>884655</v>
      </c>
      <c r="F52" s="64">
        <v>352174</v>
      </c>
      <c r="G52" s="64">
        <v>2662292</v>
      </c>
      <c r="H52" s="64">
        <v>2664832</v>
      </c>
      <c r="I52" s="64">
        <v>3968260</v>
      </c>
      <c r="J52" s="64">
        <v>0</v>
      </c>
      <c r="K52" s="64">
        <v>0</v>
      </c>
      <c r="L52" s="64">
        <v>0</v>
      </c>
      <c r="M52" s="64">
        <v>15356912</v>
      </c>
    </row>
    <row r="53" spans="1:13" hidden="1" outlineLevel="1" x14ac:dyDescent="0.25">
      <c r="A53" s="63" t="s">
        <v>245</v>
      </c>
      <c r="B53" s="64">
        <v>21318844</v>
      </c>
      <c r="C53" s="64">
        <v>27577082</v>
      </c>
      <c r="D53" s="64">
        <v>29727973</v>
      </c>
      <c r="E53" s="64">
        <v>36851913</v>
      </c>
      <c r="F53" s="64">
        <v>0</v>
      </c>
      <c r="G53" s="64">
        <v>0</v>
      </c>
      <c r="H53" s="64">
        <v>55350175</v>
      </c>
      <c r="I53" s="64">
        <v>103052033</v>
      </c>
      <c r="J53" s="64">
        <v>75153476</v>
      </c>
      <c r="K53" s="64">
        <v>74322845</v>
      </c>
      <c r="L53" s="64">
        <v>0</v>
      </c>
      <c r="M53" s="64">
        <v>423354341</v>
      </c>
    </row>
    <row r="54" spans="1:13" hidden="1" outlineLevel="1" x14ac:dyDescent="0.25">
      <c r="A54" s="63" t="s">
        <v>235</v>
      </c>
      <c r="B54" s="64">
        <v>23093678</v>
      </c>
      <c r="C54" s="64">
        <v>225715496</v>
      </c>
      <c r="D54" s="64">
        <v>275000076</v>
      </c>
      <c r="E54" s="64">
        <v>205808366</v>
      </c>
      <c r="F54" s="64">
        <v>144554317</v>
      </c>
      <c r="G54" s="64">
        <v>164330065</v>
      </c>
      <c r="H54" s="64">
        <v>0</v>
      </c>
      <c r="I54" s="64">
        <v>0</v>
      </c>
      <c r="J54" s="64">
        <v>370506154</v>
      </c>
      <c r="K54" s="64">
        <v>275000000</v>
      </c>
      <c r="L54" s="64">
        <v>0</v>
      </c>
      <c r="M54" s="64">
        <v>1684008152</v>
      </c>
    </row>
    <row r="55" spans="1:13" hidden="1" outlineLevel="1" x14ac:dyDescent="0.25">
      <c r="A55" s="63" t="s">
        <v>207</v>
      </c>
      <c r="B55" s="64">
        <v>36200000</v>
      </c>
      <c r="C55" s="64">
        <v>0</v>
      </c>
      <c r="D55" s="64">
        <v>0</v>
      </c>
      <c r="E55" s="64">
        <v>69400000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0</v>
      </c>
      <c r="M55" s="64">
        <v>105600000</v>
      </c>
    </row>
    <row r="56" spans="1:13" hidden="1" outlineLevel="1" x14ac:dyDescent="0.25">
      <c r="A56" s="63" t="s">
        <v>94</v>
      </c>
      <c r="B56" s="64">
        <v>3437894</v>
      </c>
      <c r="C56" s="64">
        <v>3848958</v>
      </c>
      <c r="D56" s="64">
        <v>3498285</v>
      </c>
      <c r="E56" s="64">
        <v>3115403</v>
      </c>
      <c r="F56" s="64">
        <v>4191600</v>
      </c>
      <c r="G56" s="64">
        <v>4324205</v>
      </c>
      <c r="H56" s="64">
        <v>8456178</v>
      </c>
      <c r="I56" s="64">
        <v>2750285</v>
      </c>
      <c r="J56" s="64">
        <v>0</v>
      </c>
      <c r="K56" s="64">
        <v>0</v>
      </c>
      <c r="L56" s="64">
        <v>0</v>
      </c>
      <c r="M56" s="64">
        <v>33622808</v>
      </c>
    </row>
    <row r="57" spans="1:13" hidden="1" outlineLevel="1" x14ac:dyDescent="0.25">
      <c r="A57" s="63" t="s">
        <v>162</v>
      </c>
      <c r="B57" s="64">
        <v>16266673</v>
      </c>
      <c r="C57" s="64">
        <v>0</v>
      </c>
      <c r="D57" s="64">
        <v>30346857</v>
      </c>
      <c r="E57" s="64">
        <v>30352251</v>
      </c>
      <c r="F57" s="64">
        <v>30876471</v>
      </c>
      <c r="G57" s="64">
        <v>40667500</v>
      </c>
      <c r="H57" s="64">
        <v>32728769</v>
      </c>
      <c r="I57" s="64">
        <v>27221762</v>
      </c>
      <c r="J57" s="64">
        <v>30975563</v>
      </c>
      <c r="K57" s="64">
        <v>31104180</v>
      </c>
      <c r="L57" s="64">
        <v>33438803</v>
      </c>
      <c r="M57" s="64">
        <v>303978829</v>
      </c>
    </row>
    <row r="58" spans="1:13" hidden="1" outlineLevel="1" x14ac:dyDescent="0.25">
      <c r="A58" s="63" t="s">
        <v>63</v>
      </c>
      <c r="B58" s="64">
        <v>107771988</v>
      </c>
      <c r="C58" s="64">
        <v>134682271</v>
      </c>
      <c r="D58" s="64">
        <v>133150448</v>
      </c>
      <c r="E58" s="64">
        <v>140901567</v>
      </c>
      <c r="F58" s="64">
        <v>189582565</v>
      </c>
      <c r="G58" s="64">
        <v>234216720</v>
      </c>
      <c r="H58" s="64">
        <v>0</v>
      </c>
      <c r="I58" s="64">
        <v>260401897</v>
      </c>
      <c r="J58" s="64">
        <v>342351186</v>
      </c>
      <c r="K58" s="64">
        <v>0</v>
      </c>
      <c r="L58" s="64">
        <v>175262884</v>
      </c>
      <c r="M58" s="64">
        <v>1718321526</v>
      </c>
    </row>
    <row r="59" spans="1:13" hidden="1" outlineLevel="1" x14ac:dyDescent="0.25">
      <c r="A59" s="63" t="s">
        <v>176</v>
      </c>
      <c r="B59" s="64">
        <v>1501495</v>
      </c>
      <c r="C59" s="64">
        <v>1407901</v>
      </c>
      <c r="D59" s="64">
        <v>1441565</v>
      </c>
      <c r="E59" s="64">
        <v>3886526</v>
      </c>
      <c r="F59" s="64">
        <v>4192877</v>
      </c>
      <c r="G59" s="64">
        <v>6940808</v>
      </c>
      <c r="H59" s="64">
        <v>0</v>
      </c>
      <c r="I59" s="64">
        <v>1812881</v>
      </c>
      <c r="J59" s="64">
        <v>2238849</v>
      </c>
      <c r="K59" s="64">
        <v>2456267</v>
      </c>
      <c r="L59" s="64">
        <v>1970121</v>
      </c>
      <c r="M59" s="64">
        <v>27849290</v>
      </c>
    </row>
    <row r="60" spans="1:13" hidden="1" outlineLevel="1" x14ac:dyDescent="0.25">
      <c r="A60" s="63" t="s">
        <v>135</v>
      </c>
      <c r="B60" s="64">
        <v>1703403</v>
      </c>
      <c r="C60" s="64">
        <v>2436832</v>
      </c>
      <c r="D60" s="64">
        <v>5300117</v>
      </c>
      <c r="E60" s="64">
        <v>5212931</v>
      </c>
      <c r="F60" s="64">
        <v>0</v>
      </c>
      <c r="G60" s="64">
        <v>0</v>
      </c>
      <c r="H60" s="64">
        <v>8157098</v>
      </c>
      <c r="I60" s="64">
        <v>0</v>
      </c>
      <c r="J60" s="64">
        <v>8300000</v>
      </c>
      <c r="K60" s="64">
        <v>0</v>
      </c>
      <c r="L60" s="64">
        <v>0</v>
      </c>
      <c r="M60" s="64">
        <v>31110381</v>
      </c>
    </row>
    <row r="61" spans="1:13" hidden="1" outlineLevel="1" x14ac:dyDescent="0.25">
      <c r="A61" s="63" t="s">
        <v>163</v>
      </c>
      <c r="B61" s="64">
        <v>114730</v>
      </c>
      <c r="C61" s="64">
        <v>827689</v>
      </c>
      <c r="D61" s="64">
        <v>827689</v>
      </c>
      <c r="E61" s="64">
        <v>0</v>
      </c>
      <c r="F61" s="64">
        <v>0</v>
      </c>
      <c r="G61" s="64">
        <v>0</v>
      </c>
      <c r="H61" s="64">
        <v>0</v>
      </c>
      <c r="I61" s="64">
        <v>2099088</v>
      </c>
      <c r="J61" s="64">
        <v>569221</v>
      </c>
      <c r="K61" s="64">
        <v>0</v>
      </c>
      <c r="L61" s="64">
        <v>556553</v>
      </c>
      <c r="M61" s="64">
        <v>4994970</v>
      </c>
    </row>
    <row r="62" spans="1:13" hidden="1" outlineLevel="1" x14ac:dyDescent="0.25">
      <c r="A62" s="63" t="s">
        <v>209</v>
      </c>
      <c r="B62" s="64">
        <v>3200000</v>
      </c>
      <c r="C62" s="64">
        <v>1570000</v>
      </c>
      <c r="D62" s="64">
        <v>1570000</v>
      </c>
      <c r="E62" s="64">
        <v>0</v>
      </c>
      <c r="F62" s="64">
        <v>3154875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6620000</v>
      </c>
      <c r="M62" s="64">
        <v>16114875</v>
      </c>
    </row>
    <row r="63" spans="1:13" hidden="1" outlineLevel="1" x14ac:dyDescent="0.25">
      <c r="A63" s="63" t="s">
        <v>90</v>
      </c>
      <c r="B63" s="64">
        <v>0</v>
      </c>
      <c r="C63" s="64">
        <v>83100</v>
      </c>
      <c r="D63" s="64">
        <v>190000</v>
      </c>
      <c r="E63" s="64">
        <v>0</v>
      </c>
      <c r="F63" s="64">
        <v>0</v>
      </c>
      <c r="G63" s="64">
        <v>42253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315353</v>
      </c>
    </row>
    <row r="64" spans="1:13" hidden="1" outlineLevel="1" x14ac:dyDescent="0.25">
      <c r="A64" s="63" t="s">
        <v>228</v>
      </c>
      <c r="B64" s="64">
        <v>2085088</v>
      </c>
      <c r="C64" s="64">
        <v>2277906</v>
      </c>
      <c r="D64" s="64">
        <v>0</v>
      </c>
      <c r="E64" s="64">
        <v>0</v>
      </c>
      <c r="F64" s="64">
        <v>671143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2743563</v>
      </c>
      <c r="M64" s="64">
        <v>7777700</v>
      </c>
    </row>
    <row r="65" spans="1:13" hidden="1" outlineLevel="1" x14ac:dyDescent="0.25">
      <c r="A65" s="63" t="s">
        <v>49</v>
      </c>
      <c r="B65" s="64">
        <v>46292864</v>
      </c>
      <c r="C65" s="64">
        <v>0</v>
      </c>
      <c r="D65" s="64">
        <v>0</v>
      </c>
      <c r="E65" s="64">
        <v>0</v>
      </c>
      <c r="F65" s="64">
        <v>0</v>
      </c>
      <c r="G65" s="64">
        <v>48634655</v>
      </c>
      <c r="H65" s="64">
        <v>29662753</v>
      </c>
      <c r="I65" s="64">
        <v>22470651</v>
      </c>
      <c r="J65" s="64">
        <v>20847761</v>
      </c>
      <c r="K65" s="64">
        <v>0</v>
      </c>
      <c r="L65" s="64">
        <v>0</v>
      </c>
      <c r="M65" s="64">
        <v>167908684</v>
      </c>
    </row>
    <row r="66" spans="1:13" hidden="1" outlineLevel="1" x14ac:dyDescent="0.25">
      <c r="A66" s="63" t="s">
        <v>178</v>
      </c>
      <c r="B66" s="64">
        <v>0</v>
      </c>
      <c r="C66" s="64">
        <v>0</v>
      </c>
      <c r="D66" s="64">
        <v>3600000</v>
      </c>
      <c r="E66" s="64">
        <v>2500000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0</v>
      </c>
      <c r="M66" s="64">
        <v>6100000</v>
      </c>
    </row>
    <row r="67" spans="1:13" hidden="1" outlineLevel="1" x14ac:dyDescent="0.25">
      <c r="A67" s="63" t="s">
        <v>142</v>
      </c>
      <c r="B67" s="64">
        <v>6786301</v>
      </c>
      <c r="C67" s="64">
        <v>5996109</v>
      </c>
      <c r="D67" s="64">
        <v>267460</v>
      </c>
      <c r="E67" s="64">
        <v>619656</v>
      </c>
      <c r="F67" s="64">
        <v>9452207</v>
      </c>
      <c r="G67" s="64">
        <v>8686036</v>
      </c>
      <c r="H67" s="64">
        <v>0</v>
      </c>
      <c r="I67" s="64">
        <v>10323518</v>
      </c>
      <c r="J67" s="64">
        <v>0</v>
      </c>
      <c r="K67" s="64">
        <v>0</v>
      </c>
      <c r="L67" s="64">
        <v>0</v>
      </c>
      <c r="M67" s="64">
        <v>42131287</v>
      </c>
    </row>
    <row r="68" spans="1:13" hidden="1" outlineLevel="1" x14ac:dyDescent="0.25">
      <c r="A68" s="63" t="s">
        <v>124</v>
      </c>
      <c r="B68" s="64">
        <v>5544671</v>
      </c>
      <c r="C68" s="64">
        <v>4617721</v>
      </c>
      <c r="D68" s="64">
        <v>5124220</v>
      </c>
      <c r="E68" s="64">
        <v>2381695</v>
      </c>
      <c r="F68" s="64">
        <v>2335773</v>
      </c>
      <c r="G68" s="64">
        <v>2332485</v>
      </c>
      <c r="H68" s="64">
        <v>2387532</v>
      </c>
      <c r="I68" s="64">
        <v>2861324</v>
      </c>
      <c r="J68" s="64">
        <v>3296185</v>
      </c>
      <c r="K68" s="64">
        <v>4167839</v>
      </c>
      <c r="L68" s="64">
        <v>5129168</v>
      </c>
      <c r="M68" s="64">
        <v>40178613</v>
      </c>
    </row>
    <row r="69" spans="1:13" hidden="1" outlineLevel="1" x14ac:dyDescent="0.25">
      <c r="A69" s="63" t="s">
        <v>165</v>
      </c>
      <c r="B69" s="64">
        <v>0</v>
      </c>
      <c r="C69" s="64">
        <v>4473518</v>
      </c>
      <c r="D69" s="64">
        <v>6005101</v>
      </c>
      <c r="E69" s="64">
        <v>4250295</v>
      </c>
      <c r="F69" s="64">
        <v>4051157</v>
      </c>
      <c r="G69" s="64">
        <v>3037786</v>
      </c>
      <c r="H69" s="64">
        <v>2005899</v>
      </c>
      <c r="I69" s="64">
        <v>365827</v>
      </c>
      <c r="J69" s="64">
        <v>289872</v>
      </c>
      <c r="K69" s="64">
        <v>146677</v>
      </c>
      <c r="L69" s="64">
        <v>0</v>
      </c>
      <c r="M69" s="64">
        <v>24626132</v>
      </c>
    </row>
    <row r="70" spans="1:13" hidden="1" outlineLevel="1" x14ac:dyDescent="0.25">
      <c r="A70" s="63" t="s">
        <v>239</v>
      </c>
      <c r="B70" s="64">
        <v>2300000</v>
      </c>
      <c r="C70" s="64">
        <v>2400000</v>
      </c>
      <c r="D70" s="64">
        <v>0</v>
      </c>
      <c r="E70" s="64">
        <v>0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  <c r="K70" s="64">
        <v>0</v>
      </c>
      <c r="L70" s="64">
        <v>2200000</v>
      </c>
      <c r="M70" s="64">
        <v>6900000</v>
      </c>
    </row>
    <row r="71" spans="1:13" hidden="1" outlineLevel="1" x14ac:dyDescent="0.25">
      <c r="A71" s="63" t="s">
        <v>100</v>
      </c>
      <c r="B71" s="64">
        <v>5281569</v>
      </c>
      <c r="C71" s="64">
        <v>6502189</v>
      </c>
      <c r="D71" s="64">
        <v>5988081</v>
      </c>
      <c r="E71" s="64">
        <v>6136480</v>
      </c>
      <c r="F71" s="64">
        <v>0</v>
      </c>
      <c r="G71" s="64">
        <v>0</v>
      </c>
      <c r="H71" s="64">
        <v>0</v>
      </c>
      <c r="I71" s="64">
        <v>6094200</v>
      </c>
      <c r="J71" s="64">
        <v>0</v>
      </c>
      <c r="K71" s="64">
        <v>0</v>
      </c>
      <c r="L71" s="64">
        <v>6094200</v>
      </c>
      <c r="M71" s="64">
        <v>36096719</v>
      </c>
    </row>
    <row r="72" spans="1:13" hidden="1" outlineLevel="1" x14ac:dyDescent="0.25">
      <c r="A72" s="63" t="s">
        <v>123</v>
      </c>
      <c r="B72" s="64">
        <v>0</v>
      </c>
      <c r="C72" s="64">
        <v>2600000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11100000</v>
      </c>
      <c r="J72" s="64">
        <v>20200000</v>
      </c>
      <c r="K72" s="64">
        <v>0</v>
      </c>
      <c r="L72" s="64">
        <v>0</v>
      </c>
      <c r="M72" s="64">
        <v>33900000</v>
      </c>
    </row>
    <row r="73" spans="1:13" hidden="1" outlineLevel="1" x14ac:dyDescent="0.25">
      <c r="A73" s="63" t="s">
        <v>213</v>
      </c>
      <c r="B73" s="64">
        <v>0</v>
      </c>
      <c r="C73" s="64">
        <v>0</v>
      </c>
      <c r="D73" s="64">
        <v>0</v>
      </c>
      <c r="E73" s="64">
        <v>0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  <c r="K73" s="64">
        <v>0</v>
      </c>
      <c r="L73" s="64">
        <v>0</v>
      </c>
      <c r="M73" s="64">
        <v>0</v>
      </c>
    </row>
    <row r="74" spans="1:13" hidden="1" outlineLevel="1" x14ac:dyDescent="0.25">
      <c r="A74" s="63" t="s">
        <v>211</v>
      </c>
      <c r="B74" s="64">
        <v>1157336</v>
      </c>
      <c r="C74" s="64">
        <v>950996</v>
      </c>
      <c r="D74" s="64">
        <v>1169128</v>
      </c>
      <c r="E74" s="64">
        <v>0</v>
      </c>
      <c r="F74" s="64">
        <v>1329438</v>
      </c>
      <c r="G74" s="64">
        <v>1619212</v>
      </c>
      <c r="H74" s="64">
        <v>0</v>
      </c>
      <c r="I74" s="64">
        <v>3032500</v>
      </c>
      <c r="J74" s="64">
        <v>0</v>
      </c>
      <c r="K74" s="64">
        <v>0</v>
      </c>
      <c r="L74" s="64">
        <v>922160</v>
      </c>
      <c r="M74" s="64">
        <v>10180770</v>
      </c>
    </row>
    <row r="75" spans="1:13" hidden="1" outlineLevel="1" x14ac:dyDescent="0.25">
      <c r="A75" s="63" t="s">
        <v>54</v>
      </c>
      <c r="B75" s="64">
        <v>0</v>
      </c>
      <c r="C75" s="64">
        <v>10136250</v>
      </c>
      <c r="D75" s="64">
        <v>13393157</v>
      </c>
      <c r="E75" s="64">
        <v>8635144</v>
      </c>
      <c r="F75" s="64">
        <v>16870748</v>
      </c>
      <c r="G75" s="64">
        <v>12217622</v>
      </c>
      <c r="H75" s="64">
        <v>12672580</v>
      </c>
      <c r="I75" s="64">
        <v>8501812</v>
      </c>
      <c r="J75" s="64">
        <v>0</v>
      </c>
      <c r="K75" s="64">
        <v>0</v>
      </c>
      <c r="L75" s="64">
        <v>23591832</v>
      </c>
      <c r="M75" s="64">
        <v>106019145</v>
      </c>
    </row>
    <row r="76" spans="1:13" hidden="1" outlineLevel="1" x14ac:dyDescent="0.25">
      <c r="A76" s="63" t="s">
        <v>180</v>
      </c>
      <c r="B76" s="64">
        <v>86917</v>
      </c>
      <c r="C76" s="64">
        <v>698854</v>
      </c>
      <c r="D76" s="64">
        <v>3720945</v>
      </c>
      <c r="E76" s="64">
        <v>616666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1154286</v>
      </c>
      <c r="L76" s="64">
        <v>0</v>
      </c>
      <c r="M76" s="64">
        <v>6277668</v>
      </c>
    </row>
    <row r="77" spans="1:13" hidden="1" outlineLevel="1" x14ac:dyDescent="0.25">
      <c r="A77" s="63" t="s">
        <v>102</v>
      </c>
      <c r="B77" s="64">
        <v>0</v>
      </c>
      <c r="C77" s="64">
        <v>4900000</v>
      </c>
      <c r="D77" s="64">
        <v>0</v>
      </c>
      <c r="E77" s="64">
        <v>0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5600000</v>
      </c>
      <c r="L77" s="64">
        <v>0</v>
      </c>
      <c r="M77" s="64">
        <v>10500000</v>
      </c>
    </row>
    <row r="78" spans="1:13" hidden="1" outlineLevel="1" x14ac:dyDescent="0.25">
      <c r="A78" s="63" t="s">
        <v>58</v>
      </c>
      <c r="B78" s="64">
        <v>0</v>
      </c>
      <c r="C78" s="64">
        <v>0</v>
      </c>
      <c r="D78" s="64">
        <v>2666009</v>
      </c>
      <c r="E78" s="64">
        <v>11827301</v>
      </c>
      <c r="F78" s="64">
        <v>0</v>
      </c>
      <c r="G78" s="64">
        <v>0</v>
      </c>
      <c r="H78" s="64">
        <v>20833777</v>
      </c>
      <c r="I78" s="64">
        <v>20833777</v>
      </c>
      <c r="J78" s="64">
        <v>5594173</v>
      </c>
      <c r="K78" s="64">
        <v>0</v>
      </c>
      <c r="L78" s="64">
        <v>4619000</v>
      </c>
      <c r="M78" s="64">
        <v>66374037</v>
      </c>
    </row>
    <row r="79" spans="1:13" hidden="1" outlineLevel="1" x14ac:dyDescent="0.25">
      <c r="A79" s="63" t="s">
        <v>154</v>
      </c>
      <c r="B79" s="64">
        <v>27253235</v>
      </c>
      <c r="C79" s="64">
        <v>31383249</v>
      </c>
      <c r="D79" s="64">
        <v>36168067</v>
      </c>
      <c r="E79" s="64">
        <v>54088511</v>
      </c>
      <c r="F79" s="64">
        <v>55220508</v>
      </c>
      <c r="G79" s="64">
        <v>49775178</v>
      </c>
      <c r="H79" s="64">
        <v>0</v>
      </c>
      <c r="I79" s="64">
        <v>0</v>
      </c>
      <c r="J79" s="64">
        <v>35065813</v>
      </c>
      <c r="K79" s="64">
        <v>0</v>
      </c>
      <c r="L79" s="64">
        <v>23214913</v>
      </c>
      <c r="M79" s="64">
        <v>312169474</v>
      </c>
    </row>
    <row r="80" spans="1:13" hidden="1" outlineLevel="1" x14ac:dyDescent="0.25">
      <c r="A80" s="63" t="s">
        <v>56</v>
      </c>
      <c r="B80" s="64">
        <v>120839011</v>
      </c>
      <c r="C80" s="64">
        <v>168791097</v>
      </c>
      <c r="D80" s="64">
        <v>0</v>
      </c>
      <c r="E80" s="64">
        <v>111050386</v>
      </c>
      <c r="F80" s="64">
        <v>136620606</v>
      </c>
      <c r="G80" s="64">
        <v>111050386</v>
      </c>
      <c r="H80" s="64">
        <v>0</v>
      </c>
      <c r="I80" s="64">
        <v>96140893</v>
      </c>
      <c r="J80" s="64">
        <v>124497810</v>
      </c>
      <c r="K80" s="64">
        <v>0</v>
      </c>
      <c r="L80" s="64">
        <v>0</v>
      </c>
      <c r="M80" s="64">
        <v>868990189</v>
      </c>
    </row>
    <row r="81" spans="1:13" hidden="1" outlineLevel="1" x14ac:dyDescent="0.25">
      <c r="A81" s="63" t="s">
        <v>184</v>
      </c>
      <c r="B81" s="64">
        <v>92356</v>
      </c>
      <c r="C81" s="64">
        <v>69420</v>
      </c>
      <c r="D81" s="64">
        <v>424986</v>
      </c>
      <c r="E81" s="64">
        <v>4786972</v>
      </c>
      <c r="F81" s="64">
        <v>3935866</v>
      </c>
      <c r="G81" s="64">
        <v>4322818</v>
      </c>
      <c r="H81" s="64">
        <v>8031919</v>
      </c>
      <c r="I81" s="64">
        <v>7570715</v>
      </c>
      <c r="J81" s="64">
        <v>245636</v>
      </c>
      <c r="K81" s="64">
        <v>0</v>
      </c>
      <c r="L81" s="64">
        <v>0</v>
      </c>
      <c r="M81" s="64">
        <v>29480688</v>
      </c>
    </row>
    <row r="82" spans="1:13" hidden="1" outlineLevel="1" x14ac:dyDescent="0.25">
      <c r="A82" s="63" t="s">
        <v>95</v>
      </c>
      <c r="B82" s="64">
        <v>97790519</v>
      </c>
      <c r="C82" s="64">
        <v>125139587</v>
      </c>
      <c r="D82" s="64">
        <v>88875936</v>
      </c>
      <c r="E82" s="64">
        <v>122964880</v>
      </c>
      <c r="F82" s="64">
        <v>0</v>
      </c>
      <c r="G82" s="64">
        <v>0</v>
      </c>
      <c r="H82" s="64">
        <v>73299197</v>
      </c>
      <c r="I82" s="64">
        <v>79543467</v>
      </c>
      <c r="J82" s="64">
        <v>66045257</v>
      </c>
      <c r="K82" s="64">
        <v>91477781</v>
      </c>
      <c r="L82" s="64">
        <v>0</v>
      </c>
      <c r="M82" s="64">
        <v>745136624</v>
      </c>
    </row>
    <row r="83" spans="1:13" hidden="1" outlineLevel="1" x14ac:dyDescent="0.25">
      <c r="A83" s="63" t="s">
        <v>182</v>
      </c>
      <c r="B83" s="64">
        <v>6300000</v>
      </c>
      <c r="C83" s="64">
        <v>9700000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16000000</v>
      </c>
    </row>
    <row r="84" spans="1:13" hidden="1" outlineLevel="1" x14ac:dyDescent="0.25">
      <c r="A84" s="63" t="s">
        <v>216</v>
      </c>
      <c r="B84" s="64">
        <v>265416</v>
      </c>
      <c r="C84" s="64">
        <v>0</v>
      </c>
      <c r="D84" s="64">
        <v>0</v>
      </c>
      <c r="E84" s="64">
        <v>0</v>
      </c>
      <c r="F84" s="64">
        <v>2080859</v>
      </c>
      <c r="G84" s="64">
        <v>1983775</v>
      </c>
      <c r="H84" s="64">
        <v>0</v>
      </c>
      <c r="I84" s="64">
        <v>1220560</v>
      </c>
      <c r="J84" s="64">
        <v>1779040</v>
      </c>
      <c r="K84" s="64">
        <v>2335783</v>
      </c>
      <c r="L84" s="64">
        <v>18430</v>
      </c>
      <c r="M84" s="64">
        <v>9683863</v>
      </c>
    </row>
    <row r="85" spans="1:13" hidden="1" outlineLevel="1" x14ac:dyDescent="0.25">
      <c r="A85" s="63" t="s">
        <v>218</v>
      </c>
      <c r="B85" s="64">
        <v>621234</v>
      </c>
      <c r="C85" s="64">
        <v>0</v>
      </c>
      <c r="D85" s="64">
        <v>4528882</v>
      </c>
      <c r="E85" s="64">
        <v>5318814</v>
      </c>
      <c r="F85" s="64">
        <v>3833134</v>
      </c>
      <c r="G85" s="64">
        <v>4313471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18615535</v>
      </c>
    </row>
    <row r="86" spans="1:13" hidden="1" outlineLevel="1" x14ac:dyDescent="0.25">
      <c r="A86" s="63" t="s">
        <v>220</v>
      </c>
      <c r="B86" s="64">
        <v>5767308</v>
      </c>
      <c r="C86" s="64">
        <v>4768321</v>
      </c>
      <c r="D86" s="64">
        <v>3027839</v>
      </c>
      <c r="E86" s="64">
        <v>3457681</v>
      </c>
      <c r="F86" s="64">
        <v>3631968</v>
      </c>
      <c r="G86" s="64">
        <v>0</v>
      </c>
      <c r="H86" s="64">
        <v>0</v>
      </c>
      <c r="I86" s="64">
        <v>0</v>
      </c>
      <c r="J86" s="64">
        <v>0</v>
      </c>
      <c r="K86" s="64">
        <v>0</v>
      </c>
      <c r="L86" s="64">
        <v>1551621</v>
      </c>
      <c r="M86" s="64">
        <v>22204738</v>
      </c>
    </row>
    <row r="87" spans="1:13" hidden="1" outlineLevel="1" x14ac:dyDescent="0.25">
      <c r="A87" s="63" t="s">
        <v>167</v>
      </c>
      <c r="B87" s="64">
        <v>24899402</v>
      </c>
      <c r="C87" s="64">
        <v>15445506</v>
      </c>
      <c r="D87" s="64">
        <v>0</v>
      </c>
      <c r="E87" s="64">
        <v>0</v>
      </c>
      <c r="F87" s="64">
        <v>70356265</v>
      </c>
      <c r="G87" s="64">
        <v>78148248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188849421</v>
      </c>
    </row>
    <row r="88" spans="1:13" hidden="1" outlineLevel="1" x14ac:dyDescent="0.25">
      <c r="A88" s="63" t="s">
        <v>186</v>
      </c>
      <c r="B88" s="64">
        <v>1870624</v>
      </c>
      <c r="C88" s="64">
        <v>3372467</v>
      </c>
      <c r="D88" s="64">
        <v>4181055</v>
      </c>
      <c r="E88" s="64">
        <v>4654505</v>
      </c>
      <c r="F88" s="64">
        <v>4522803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18601454</v>
      </c>
    </row>
    <row r="89" spans="1:13" hidden="1" outlineLevel="1" x14ac:dyDescent="0.25">
      <c r="A89" s="63" t="s">
        <v>113</v>
      </c>
      <c r="B89" s="64">
        <v>9860880</v>
      </c>
      <c r="C89" s="64">
        <v>12077392</v>
      </c>
      <c r="D89" s="64">
        <v>11835240</v>
      </c>
      <c r="E89" s="64">
        <v>6385677</v>
      </c>
      <c r="F89" s="64">
        <v>0</v>
      </c>
      <c r="G89" s="64">
        <v>0</v>
      </c>
      <c r="H89" s="64">
        <v>0</v>
      </c>
      <c r="I89" s="64">
        <v>0</v>
      </c>
      <c r="J89" s="64">
        <v>0</v>
      </c>
      <c r="K89" s="64">
        <v>0</v>
      </c>
      <c r="L89" s="64">
        <v>0</v>
      </c>
      <c r="M89" s="64">
        <v>40159189</v>
      </c>
    </row>
    <row r="90" spans="1:13" hidden="1" outlineLevel="1" x14ac:dyDescent="0.25">
      <c r="A90" s="63" t="s">
        <v>144</v>
      </c>
      <c r="B90" s="64">
        <v>7721028</v>
      </c>
      <c r="C90" s="64">
        <v>2677348</v>
      </c>
      <c r="D90" s="64">
        <v>2507935</v>
      </c>
      <c r="E90" s="64">
        <v>9521067</v>
      </c>
      <c r="F90" s="64">
        <v>10841743</v>
      </c>
      <c r="G90" s="64">
        <v>0</v>
      </c>
      <c r="H90" s="64">
        <v>0</v>
      </c>
      <c r="I90" s="64">
        <v>0</v>
      </c>
      <c r="J90" s="64">
        <v>0</v>
      </c>
      <c r="K90" s="64">
        <v>2198377</v>
      </c>
      <c r="L90" s="64">
        <v>2599263</v>
      </c>
      <c r="M90" s="64">
        <v>38066761</v>
      </c>
    </row>
    <row r="91" spans="1:13" hidden="1" outlineLevel="1" x14ac:dyDescent="0.25">
      <c r="A91" s="63" t="s">
        <v>222</v>
      </c>
      <c r="B91" s="64">
        <v>80101093</v>
      </c>
      <c r="C91" s="64">
        <v>91512275</v>
      </c>
      <c r="D91" s="64">
        <v>102458472</v>
      </c>
      <c r="E91" s="64">
        <v>34383944</v>
      </c>
      <c r="F91" s="64">
        <v>0</v>
      </c>
      <c r="G91" s="64">
        <v>98535201</v>
      </c>
      <c r="H91" s="64">
        <v>0</v>
      </c>
      <c r="I91" s="64">
        <v>0</v>
      </c>
      <c r="J91" s="64">
        <v>0</v>
      </c>
      <c r="K91" s="64">
        <v>0</v>
      </c>
      <c r="L91" s="64">
        <v>0</v>
      </c>
      <c r="M91" s="64">
        <v>406990985</v>
      </c>
    </row>
    <row r="92" spans="1:13" hidden="1" outlineLevel="1" x14ac:dyDescent="0.25">
      <c r="A92" s="63" t="s">
        <v>74</v>
      </c>
      <c r="B92" s="64">
        <v>16635507</v>
      </c>
      <c r="C92" s="64">
        <v>0</v>
      </c>
      <c r="D92" s="64">
        <v>17748631</v>
      </c>
      <c r="E92" s="64">
        <v>19946470</v>
      </c>
      <c r="F92" s="64">
        <v>17253924</v>
      </c>
      <c r="G92" s="64">
        <v>19877495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91462027</v>
      </c>
    </row>
    <row r="93" spans="1:13" hidden="1" outlineLevel="1" x14ac:dyDescent="0.25">
      <c r="A93" s="63" t="s">
        <v>190</v>
      </c>
      <c r="B93" s="64">
        <v>2073696</v>
      </c>
      <c r="C93" s="64">
        <v>0</v>
      </c>
      <c r="D93" s="64">
        <v>6558053</v>
      </c>
      <c r="E93" s="64">
        <v>4698522</v>
      </c>
      <c r="F93" s="64">
        <v>3717832</v>
      </c>
      <c r="G93" s="64">
        <v>0</v>
      </c>
      <c r="H93" s="64">
        <v>0</v>
      </c>
      <c r="I93" s="64">
        <v>0</v>
      </c>
      <c r="J93" s="64">
        <v>0</v>
      </c>
      <c r="K93" s="64">
        <v>0</v>
      </c>
      <c r="L93" s="64">
        <v>0</v>
      </c>
      <c r="M93" s="64">
        <v>17048103</v>
      </c>
    </row>
    <row r="94" spans="1:13" hidden="1" outlineLevel="1" x14ac:dyDescent="0.25">
      <c r="A94" s="63" t="s">
        <v>156</v>
      </c>
      <c r="B94" s="64">
        <v>0</v>
      </c>
      <c r="C94" s="64">
        <v>0</v>
      </c>
      <c r="D94" s="64">
        <v>4083786</v>
      </c>
      <c r="E94" s="64">
        <v>4453112</v>
      </c>
      <c r="F94" s="64">
        <v>4819017</v>
      </c>
      <c r="G94" s="64">
        <v>2033864</v>
      </c>
      <c r="H94" s="64">
        <v>1920965</v>
      </c>
      <c r="I94" s="64">
        <v>0</v>
      </c>
      <c r="J94" s="64">
        <v>0</v>
      </c>
      <c r="K94" s="64">
        <v>0</v>
      </c>
      <c r="L94" s="64">
        <v>0</v>
      </c>
      <c r="M94" s="64">
        <v>17310744</v>
      </c>
    </row>
    <row r="95" spans="1:13" hidden="1" outlineLevel="1" x14ac:dyDescent="0.25">
      <c r="A95" s="63" t="s">
        <v>188</v>
      </c>
      <c r="B95" s="64">
        <v>14361842</v>
      </c>
      <c r="C95" s="64">
        <v>16486429</v>
      </c>
      <c r="D95" s="64">
        <v>23091270</v>
      </c>
      <c r="E95" s="64">
        <v>23746298</v>
      </c>
      <c r="F95" s="64">
        <v>23739323</v>
      </c>
      <c r="G95" s="64">
        <v>23202747</v>
      </c>
      <c r="H95" s="64">
        <v>0</v>
      </c>
      <c r="I95" s="64">
        <v>26962709</v>
      </c>
      <c r="J95" s="64">
        <v>52093243</v>
      </c>
      <c r="K95" s="64">
        <v>0</v>
      </c>
      <c r="L95" s="64">
        <v>0</v>
      </c>
      <c r="M95" s="64">
        <v>203683861</v>
      </c>
    </row>
    <row r="96" spans="1:13" hidden="1" outlineLevel="1" x14ac:dyDescent="0.25">
      <c r="A96" s="63" t="s">
        <v>88</v>
      </c>
      <c r="B96" s="64">
        <v>400400</v>
      </c>
      <c r="C96" s="64">
        <v>0</v>
      </c>
      <c r="D96" s="64">
        <v>168600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569000</v>
      </c>
    </row>
    <row r="97" spans="1:13" hidden="1" outlineLevel="1" x14ac:dyDescent="0.25">
      <c r="A97" s="63" t="s">
        <v>141</v>
      </c>
      <c r="B97" s="64">
        <v>0</v>
      </c>
      <c r="C97" s="64">
        <v>37297450</v>
      </c>
      <c r="D97" s="64">
        <v>0</v>
      </c>
      <c r="E97" s="64">
        <v>41243741</v>
      </c>
      <c r="F97" s="64">
        <v>46595135</v>
      </c>
      <c r="G97" s="64">
        <v>45120439</v>
      </c>
      <c r="H97" s="64">
        <v>54199144</v>
      </c>
      <c r="I97" s="64">
        <v>0</v>
      </c>
      <c r="J97" s="64">
        <v>48152828</v>
      </c>
      <c r="K97" s="64">
        <v>36850429</v>
      </c>
      <c r="L97" s="64">
        <v>33288506</v>
      </c>
      <c r="M97" s="64">
        <v>342747672</v>
      </c>
    </row>
    <row r="98" spans="1:13" hidden="1" outlineLevel="1" x14ac:dyDescent="0.25">
      <c r="A98" s="63" t="s">
        <v>226</v>
      </c>
      <c r="B98" s="64">
        <v>0</v>
      </c>
      <c r="C98" s="64">
        <v>0</v>
      </c>
      <c r="D98" s="64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>
        <v>0</v>
      </c>
      <c r="L98" s="64">
        <v>0</v>
      </c>
      <c r="M98" s="64">
        <v>0</v>
      </c>
    </row>
    <row r="99" spans="1:13" hidden="1" outlineLevel="1" x14ac:dyDescent="0.25">
      <c r="A99" s="63" t="s">
        <v>224</v>
      </c>
      <c r="B99" s="64">
        <v>0</v>
      </c>
      <c r="C99" s="64">
        <v>0</v>
      </c>
      <c r="D99" s="64">
        <v>0</v>
      </c>
      <c r="E99" s="64">
        <v>9100000</v>
      </c>
      <c r="F99" s="64">
        <v>11500000</v>
      </c>
      <c r="G99" s="64">
        <v>0</v>
      </c>
      <c r="H99" s="64">
        <v>0</v>
      </c>
      <c r="I99" s="64">
        <v>0</v>
      </c>
      <c r="J99" s="64">
        <v>0</v>
      </c>
      <c r="K99" s="64">
        <v>0</v>
      </c>
      <c r="L99" s="64">
        <v>0</v>
      </c>
      <c r="M99" s="64">
        <v>20600000</v>
      </c>
    </row>
    <row r="100" spans="1:13" hidden="1" outlineLevel="1" x14ac:dyDescent="0.25">
      <c r="A100" s="63" t="s">
        <v>96</v>
      </c>
      <c r="B100" s="64">
        <v>2200000</v>
      </c>
      <c r="C100" s="64">
        <v>1900000</v>
      </c>
      <c r="D100" s="64">
        <v>2200000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6300000</v>
      </c>
    </row>
    <row r="101" spans="1:13" hidden="1" outlineLevel="1" x14ac:dyDescent="0.25">
      <c r="A101" s="63" t="s">
        <v>46</v>
      </c>
      <c r="B101" s="64">
        <v>0</v>
      </c>
      <c r="C101" s="64">
        <v>0</v>
      </c>
      <c r="D101" s="64">
        <v>30900000</v>
      </c>
      <c r="E101" s="64">
        <v>0</v>
      </c>
      <c r="F101" s="64">
        <v>33200000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64100000</v>
      </c>
    </row>
    <row r="102" spans="1:13" hidden="1" outlineLevel="1" x14ac:dyDescent="0.25">
      <c r="A102" s="63" t="s">
        <v>237</v>
      </c>
      <c r="B102" s="64">
        <v>1518746</v>
      </c>
      <c r="C102" s="64">
        <v>2297113</v>
      </c>
      <c r="D102" s="64">
        <v>2104150</v>
      </c>
      <c r="E102" s="64">
        <v>4278262</v>
      </c>
      <c r="F102" s="64">
        <v>2847408</v>
      </c>
      <c r="G102" s="64">
        <v>3497367</v>
      </c>
      <c r="H102" s="64">
        <v>0</v>
      </c>
      <c r="I102" s="64">
        <v>9935259</v>
      </c>
      <c r="J102" s="64">
        <v>0</v>
      </c>
      <c r="K102" s="64">
        <v>3682137</v>
      </c>
      <c r="L102" s="64">
        <v>1864625</v>
      </c>
      <c r="M102" s="64">
        <v>32025067</v>
      </c>
    </row>
    <row r="103" spans="1:13" hidden="1" outlineLevel="1" x14ac:dyDescent="0.25">
      <c r="A103" s="63" t="s">
        <v>98</v>
      </c>
      <c r="B103" s="64">
        <v>2063160</v>
      </c>
      <c r="C103" s="64">
        <v>3862235</v>
      </c>
      <c r="D103" s="64">
        <v>2610372</v>
      </c>
      <c r="E103" s="64">
        <v>6343779</v>
      </c>
      <c r="F103" s="64">
        <v>4622591</v>
      </c>
      <c r="G103" s="64">
        <v>0</v>
      </c>
      <c r="H103" s="64">
        <v>0</v>
      </c>
      <c r="I103" s="64">
        <v>0</v>
      </c>
      <c r="J103" s="64">
        <v>0</v>
      </c>
      <c r="K103" s="64">
        <v>0</v>
      </c>
      <c r="L103" s="64">
        <v>0</v>
      </c>
      <c r="M103" s="64">
        <v>19502137</v>
      </c>
    </row>
    <row r="104" spans="1:13" hidden="1" outlineLevel="1" x14ac:dyDescent="0.25">
      <c r="A104" s="63" t="s">
        <v>78</v>
      </c>
      <c r="B104" s="64">
        <v>3245307</v>
      </c>
      <c r="C104" s="64">
        <v>8878290</v>
      </c>
      <c r="D104" s="64">
        <v>4225730</v>
      </c>
      <c r="E104" s="64">
        <v>6300102</v>
      </c>
      <c r="F104" s="64">
        <v>3757204</v>
      </c>
      <c r="G104" s="64">
        <v>2197218</v>
      </c>
      <c r="H104" s="64">
        <v>1395383</v>
      </c>
      <c r="I104" s="64">
        <v>2014854</v>
      </c>
      <c r="J104" s="64">
        <v>4799019</v>
      </c>
      <c r="K104" s="64">
        <v>0</v>
      </c>
      <c r="L104" s="64">
        <v>3843147</v>
      </c>
      <c r="M104" s="64">
        <v>40656254</v>
      </c>
    </row>
    <row r="105" spans="1:13" hidden="1" outlineLevel="1" x14ac:dyDescent="0.25">
      <c r="A105" s="63" t="s">
        <v>108</v>
      </c>
      <c r="B105" s="64">
        <v>195119743</v>
      </c>
      <c r="C105" s="64">
        <v>200251009</v>
      </c>
      <c r="D105" s="64">
        <v>269161586</v>
      </c>
      <c r="E105" s="64">
        <v>253666819</v>
      </c>
      <c r="F105" s="64">
        <v>256685666</v>
      </c>
      <c r="G105" s="64">
        <v>0</v>
      </c>
      <c r="H105" s="64">
        <v>0</v>
      </c>
      <c r="I105" s="64">
        <v>0</v>
      </c>
      <c r="J105" s="64">
        <v>0</v>
      </c>
      <c r="K105" s="64">
        <v>229469583</v>
      </c>
      <c r="L105" s="64">
        <v>271162577</v>
      </c>
      <c r="M105" s="64">
        <v>1675516983</v>
      </c>
    </row>
    <row r="106" spans="1:13" hidden="1" outlineLevel="1" x14ac:dyDescent="0.25">
      <c r="A106" s="63" t="s">
        <v>192</v>
      </c>
      <c r="B106" s="64">
        <v>1150678</v>
      </c>
      <c r="C106" s="64">
        <v>1718968</v>
      </c>
      <c r="D106" s="64">
        <v>2269834</v>
      </c>
      <c r="E106" s="64">
        <v>2569872</v>
      </c>
      <c r="F106" s="64">
        <v>3363876</v>
      </c>
      <c r="G106" s="64">
        <v>0</v>
      </c>
      <c r="H106" s="64">
        <v>0</v>
      </c>
      <c r="I106" s="64">
        <v>0</v>
      </c>
      <c r="J106" s="64">
        <v>944288</v>
      </c>
      <c r="K106" s="64">
        <v>823242</v>
      </c>
      <c r="L106" s="64">
        <v>0</v>
      </c>
      <c r="M106" s="64">
        <v>12840758</v>
      </c>
    </row>
    <row r="107" spans="1:13" hidden="1" outlineLevel="1" x14ac:dyDescent="0.25">
      <c r="A107" s="63" t="s">
        <v>125</v>
      </c>
      <c r="B107" s="64">
        <v>11400000</v>
      </c>
      <c r="C107" s="64">
        <v>0</v>
      </c>
      <c r="D107" s="64">
        <v>0</v>
      </c>
      <c r="E107" s="64">
        <v>0</v>
      </c>
      <c r="F107" s="64">
        <v>0</v>
      </c>
      <c r="G107" s="64">
        <v>0</v>
      </c>
      <c r="H107" s="64">
        <v>0</v>
      </c>
      <c r="I107" s="64">
        <v>0</v>
      </c>
      <c r="J107" s="64">
        <v>0</v>
      </c>
      <c r="K107" s="64">
        <v>0</v>
      </c>
      <c r="L107" s="64">
        <v>0</v>
      </c>
      <c r="M107" s="64">
        <v>11400000</v>
      </c>
    </row>
    <row r="108" spans="1:13" hidden="1" outlineLevel="1" x14ac:dyDescent="0.25">
      <c r="A108" s="63" t="s">
        <v>230</v>
      </c>
      <c r="B108" s="64">
        <v>0</v>
      </c>
      <c r="C108" s="64">
        <v>110000</v>
      </c>
      <c r="D108" s="64">
        <v>117400</v>
      </c>
      <c r="E108" s="64">
        <v>0</v>
      </c>
      <c r="F108" s="64">
        <v>0</v>
      </c>
      <c r="G108" s="64">
        <v>0</v>
      </c>
      <c r="H108" s="64">
        <v>0</v>
      </c>
      <c r="I108" s="64">
        <v>0</v>
      </c>
      <c r="J108" s="64">
        <v>0</v>
      </c>
      <c r="K108" s="64">
        <v>0</v>
      </c>
      <c r="L108" s="64">
        <v>0</v>
      </c>
      <c r="M108" s="64">
        <v>227400</v>
      </c>
    </row>
    <row r="109" spans="1:13" hidden="1" outlineLevel="1" x14ac:dyDescent="0.25">
      <c r="A109" s="63" t="s">
        <v>62</v>
      </c>
      <c r="B109" s="64">
        <v>0</v>
      </c>
      <c r="C109" s="64">
        <v>51354930</v>
      </c>
      <c r="D109" s="64">
        <v>0</v>
      </c>
      <c r="E109" s="64">
        <v>0</v>
      </c>
      <c r="F109" s="64">
        <v>0</v>
      </c>
      <c r="G109" s="64">
        <v>0</v>
      </c>
      <c r="H109" s="64">
        <v>0</v>
      </c>
      <c r="I109" s="64">
        <v>8198159.7303999998</v>
      </c>
      <c r="J109" s="64">
        <v>0</v>
      </c>
      <c r="K109" s="64">
        <v>0</v>
      </c>
      <c r="L109" s="64">
        <v>0</v>
      </c>
      <c r="M109" s="64">
        <v>59553089.730399996</v>
      </c>
    </row>
    <row r="110" spans="1:13" hidden="1" outlineLevel="1" x14ac:dyDescent="0.25">
      <c r="A110" s="63" t="s">
        <v>61</v>
      </c>
      <c r="B110" s="64">
        <v>38700000</v>
      </c>
      <c r="C110" s="64">
        <v>0</v>
      </c>
      <c r="D110" s="64">
        <v>0</v>
      </c>
      <c r="E110" s="64">
        <v>0</v>
      </c>
      <c r="F110" s="64">
        <v>0</v>
      </c>
      <c r="G110" s="64">
        <v>0</v>
      </c>
      <c r="H110" s="64">
        <v>0</v>
      </c>
      <c r="I110" s="64">
        <v>0</v>
      </c>
      <c r="J110" s="64">
        <v>40900000</v>
      </c>
      <c r="K110" s="64">
        <v>0</v>
      </c>
      <c r="L110" s="64">
        <v>0</v>
      </c>
      <c r="M110" s="64">
        <v>79600000</v>
      </c>
    </row>
    <row r="111" spans="1:13" hidden="1" outlineLevel="1" x14ac:dyDescent="0.25">
      <c r="A111" s="63" t="s">
        <v>110</v>
      </c>
      <c r="B111" s="64">
        <v>38052604</v>
      </c>
      <c r="C111" s="64">
        <v>38054198</v>
      </c>
      <c r="D111" s="64">
        <v>60423675</v>
      </c>
      <c r="E111" s="64">
        <v>71777759</v>
      </c>
      <c r="F111" s="64">
        <v>0</v>
      </c>
      <c r="G111" s="64">
        <v>0</v>
      </c>
      <c r="H111" s="64">
        <v>29401491</v>
      </c>
      <c r="I111" s="64">
        <v>24018249</v>
      </c>
      <c r="J111" s="64">
        <v>46225262</v>
      </c>
      <c r="K111" s="64">
        <v>0</v>
      </c>
      <c r="L111" s="64">
        <v>0</v>
      </c>
      <c r="M111" s="64">
        <v>307953238</v>
      </c>
    </row>
    <row r="112" spans="1:13" hidden="1" outlineLevel="1" x14ac:dyDescent="0.25">
      <c r="A112" s="63" t="s">
        <v>193</v>
      </c>
      <c r="B112" s="64">
        <v>8236478</v>
      </c>
      <c r="C112" s="64">
        <v>16985205</v>
      </c>
      <c r="D112" s="64">
        <v>12636531</v>
      </c>
      <c r="E112" s="64">
        <v>13334449</v>
      </c>
      <c r="F112" s="64">
        <v>11919410</v>
      </c>
      <c r="G112" s="64">
        <v>11631595</v>
      </c>
      <c r="H112" s="64">
        <v>0</v>
      </c>
      <c r="I112" s="64">
        <v>0</v>
      </c>
      <c r="J112" s="64">
        <v>0</v>
      </c>
      <c r="K112" s="64">
        <v>0</v>
      </c>
      <c r="L112" s="64">
        <v>2396487</v>
      </c>
      <c r="M112" s="64">
        <v>77140155</v>
      </c>
    </row>
    <row r="113" spans="1:13" hidden="1" outlineLevel="1" x14ac:dyDescent="0.25">
      <c r="A113" s="63" t="s">
        <v>131</v>
      </c>
      <c r="B113" s="64">
        <v>83078900</v>
      </c>
      <c r="C113" s="64">
        <v>109037329</v>
      </c>
      <c r="D113" s="64">
        <v>80352294</v>
      </c>
      <c r="E113" s="64">
        <v>65915889</v>
      </c>
      <c r="F113" s="64">
        <v>71785912</v>
      </c>
      <c r="G113" s="64">
        <v>0</v>
      </c>
      <c r="H113" s="64">
        <v>0</v>
      </c>
      <c r="I113" s="64">
        <v>8632384</v>
      </c>
      <c r="J113" s="64">
        <v>329374</v>
      </c>
      <c r="K113" s="64">
        <v>2159241</v>
      </c>
      <c r="L113" s="64">
        <v>6420000</v>
      </c>
      <c r="M113" s="64">
        <v>427711323</v>
      </c>
    </row>
    <row r="114" spans="1:13" hidden="1" outlineLevel="1" x14ac:dyDescent="0.25">
      <c r="A114" s="63" t="s">
        <v>168</v>
      </c>
      <c r="B114" s="64">
        <v>17176061</v>
      </c>
      <c r="C114" s="64">
        <v>21431087</v>
      </c>
      <c r="D114" s="64">
        <v>26088343</v>
      </c>
      <c r="E114" s="64">
        <v>30327094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95022585</v>
      </c>
    </row>
    <row r="115" spans="1:13" hidden="1" outlineLevel="1" x14ac:dyDescent="0.25">
      <c r="A115" s="63" t="s">
        <v>232</v>
      </c>
      <c r="B115" s="64">
        <v>126000</v>
      </c>
      <c r="C115" s="64">
        <v>442200</v>
      </c>
      <c r="D115" s="64">
        <v>467400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1035600</v>
      </c>
    </row>
    <row r="116" spans="1:13" hidden="1" outlineLevel="1" x14ac:dyDescent="0.25">
      <c r="A116" s="63" t="s">
        <v>52</v>
      </c>
      <c r="B116" s="64">
        <v>1930462155</v>
      </c>
      <c r="C116" s="64">
        <v>0</v>
      </c>
      <c r="D116" s="64">
        <v>0</v>
      </c>
      <c r="E116" s="64">
        <v>0</v>
      </c>
      <c r="F116" s="64">
        <v>0</v>
      </c>
      <c r="G116" s="64">
        <v>1344843914</v>
      </c>
      <c r="H116" s="64">
        <v>0</v>
      </c>
      <c r="I116" s="64">
        <v>0</v>
      </c>
      <c r="J116" s="64">
        <v>1889371800</v>
      </c>
      <c r="K116" s="64">
        <v>1917857763</v>
      </c>
      <c r="L116" s="64">
        <v>0</v>
      </c>
      <c r="M116" s="64">
        <v>7082535632</v>
      </c>
    </row>
    <row r="117" spans="1:13" hidden="1" outlineLevel="1" x14ac:dyDescent="0.25">
      <c r="A117" s="63" t="s">
        <v>57</v>
      </c>
      <c r="B117" s="64">
        <v>0</v>
      </c>
      <c r="C117" s="64">
        <v>0</v>
      </c>
      <c r="D117" s="64">
        <v>0</v>
      </c>
      <c r="E117" s="64">
        <v>15800000</v>
      </c>
      <c r="F117" s="64">
        <v>0</v>
      </c>
      <c r="G117" s="64">
        <v>0</v>
      </c>
      <c r="H117" s="64">
        <v>0</v>
      </c>
      <c r="I117" s="64">
        <v>48219409.794000007</v>
      </c>
      <c r="J117" s="64">
        <v>66039676.719999999</v>
      </c>
      <c r="K117" s="64">
        <v>0</v>
      </c>
      <c r="L117" s="64">
        <v>0</v>
      </c>
      <c r="M117" s="64">
        <v>130059086.514</v>
      </c>
    </row>
    <row r="118" spans="1:13" hidden="1" outlineLevel="1" x14ac:dyDescent="0.25">
      <c r="A118" s="63" t="s">
        <v>53</v>
      </c>
      <c r="B118" s="64">
        <v>8883551</v>
      </c>
      <c r="C118" s="64">
        <v>20833554</v>
      </c>
      <c r="D118" s="64">
        <v>28642838</v>
      </c>
      <c r="E118" s="64">
        <v>34570495</v>
      </c>
      <c r="F118" s="64">
        <v>34347820</v>
      </c>
      <c r="G118" s="64">
        <v>0</v>
      </c>
      <c r="H118" s="64">
        <v>0</v>
      </c>
      <c r="I118" s="64">
        <v>47579673</v>
      </c>
      <c r="J118" s="64">
        <v>49632062</v>
      </c>
      <c r="K118" s="64">
        <v>0</v>
      </c>
      <c r="L118" s="64">
        <v>45231793</v>
      </c>
      <c r="M118" s="64">
        <v>269721786</v>
      </c>
    </row>
    <row r="119" spans="1:13" hidden="1" outlineLevel="1" x14ac:dyDescent="0.25">
      <c r="A119" s="63" t="s">
        <v>351</v>
      </c>
      <c r="B119" s="64">
        <v>4331347964</v>
      </c>
      <c r="C119" s="64">
        <v>2923209179</v>
      </c>
      <c r="D119" s="64">
        <v>2935837850</v>
      </c>
      <c r="E119" s="64">
        <v>2704668245</v>
      </c>
      <c r="F119" s="64">
        <v>1589543400</v>
      </c>
      <c r="G119" s="64">
        <v>3400579317</v>
      </c>
      <c r="H119" s="64">
        <v>604421583</v>
      </c>
      <c r="I119" s="64">
        <v>1196177425.5244</v>
      </c>
      <c r="J119" s="64">
        <v>4530018297.7200003</v>
      </c>
      <c r="K119" s="64">
        <v>3738192652</v>
      </c>
      <c r="L119" s="64">
        <v>1750847782</v>
      </c>
      <c r="M119" s="64">
        <v>29704843695.2444</v>
      </c>
    </row>
    <row r="120" spans="1:13" hidden="1" outlineLevel="1" x14ac:dyDescent="0.25"/>
    <row r="121" spans="1:13" hidden="1" outlineLevel="1" x14ac:dyDescent="0.25"/>
    <row r="122" spans="1:13" hidden="1" outlineLevel="1" x14ac:dyDescent="0.25">
      <c r="A122" s="62" t="s">
        <v>354</v>
      </c>
      <c r="B122" s="62" t="s">
        <v>352</v>
      </c>
    </row>
    <row r="123" spans="1:13" hidden="1" outlineLevel="1" x14ac:dyDescent="0.25">
      <c r="A123" s="62" t="s">
        <v>350</v>
      </c>
      <c r="B123">
        <v>2009</v>
      </c>
      <c r="C123">
        <v>2010</v>
      </c>
      <c r="D123">
        <v>2011</v>
      </c>
      <c r="E123">
        <v>2012</v>
      </c>
      <c r="F123">
        <v>2013</v>
      </c>
      <c r="G123">
        <v>2014</v>
      </c>
      <c r="H123">
        <v>2015</v>
      </c>
      <c r="I123">
        <v>2016</v>
      </c>
      <c r="J123">
        <v>2017</v>
      </c>
      <c r="K123">
        <v>2018</v>
      </c>
      <c r="L123">
        <v>2019</v>
      </c>
      <c r="M123" t="s">
        <v>351</v>
      </c>
    </row>
    <row r="124" spans="1:13" hidden="1" outlineLevel="1" x14ac:dyDescent="0.25">
      <c r="A124" s="63" t="s">
        <v>215</v>
      </c>
      <c r="B124" s="67">
        <v>14648004</v>
      </c>
      <c r="C124" s="67">
        <v>14832191</v>
      </c>
      <c r="D124" s="67">
        <v>14632692</v>
      </c>
      <c r="E124" s="67">
        <v>21453834</v>
      </c>
      <c r="F124" s="67">
        <v>22730808</v>
      </c>
      <c r="G124" s="67">
        <v>0</v>
      </c>
      <c r="H124" s="67">
        <v>22099998</v>
      </c>
      <c r="I124" s="67">
        <v>22051575</v>
      </c>
      <c r="J124" s="67">
        <v>39062783.097999997</v>
      </c>
      <c r="K124" s="67">
        <v>0</v>
      </c>
      <c r="L124" s="67">
        <v>0</v>
      </c>
      <c r="M124" s="67">
        <v>171511885.09799999</v>
      </c>
    </row>
    <row r="125" spans="1:13" hidden="1" outlineLevel="1" x14ac:dyDescent="0.25">
      <c r="A125" s="63" t="s">
        <v>195</v>
      </c>
      <c r="B125" s="67">
        <v>3241418</v>
      </c>
      <c r="C125" s="67">
        <v>4437825</v>
      </c>
      <c r="D125" s="67">
        <v>8002073.5499999998</v>
      </c>
      <c r="E125" s="67">
        <v>9052547</v>
      </c>
      <c r="F125" s="67">
        <v>5312479</v>
      </c>
      <c r="G125" s="67">
        <v>4181138</v>
      </c>
      <c r="H125" s="67">
        <v>3822240</v>
      </c>
      <c r="I125" s="67">
        <v>205664</v>
      </c>
      <c r="J125" s="67">
        <v>43145</v>
      </c>
      <c r="K125" s="67">
        <v>10077892.937999999</v>
      </c>
      <c r="L125" s="67">
        <v>0</v>
      </c>
      <c r="M125" s="67">
        <v>48376422.487999998</v>
      </c>
    </row>
    <row r="126" spans="1:13" hidden="1" outlineLevel="1" x14ac:dyDescent="0.25">
      <c r="A126" s="63" t="s">
        <v>80</v>
      </c>
      <c r="B126" s="67">
        <v>34423488.789999999</v>
      </c>
      <c r="C126" s="67">
        <v>34064911.060000002</v>
      </c>
      <c r="D126" s="67">
        <v>33477539.379999999</v>
      </c>
      <c r="E126" s="67">
        <v>0</v>
      </c>
      <c r="F126" s="67">
        <v>0</v>
      </c>
      <c r="G126" s="67">
        <v>0</v>
      </c>
      <c r="H126" s="67">
        <v>0</v>
      </c>
      <c r="I126" s="67">
        <v>19767460.530000001</v>
      </c>
      <c r="J126" s="67">
        <v>20120363.91</v>
      </c>
      <c r="K126" s="67">
        <v>0</v>
      </c>
      <c r="L126" s="67">
        <v>0</v>
      </c>
      <c r="M126" s="67">
        <v>141853763.66999999</v>
      </c>
    </row>
    <row r="127" spans="1:13" hidden="1" outlineLevel="1" x14ac:dyDescent="0.25">
      <c r="A127" s="63" t="s">
        <v>197</v>
      </c>
      <c r="B127" s="67">
        <v>0</v>
      </c>
      <c r="C127" s="67">
        <v>0</v>
      </c>
      <c r="D127" s="67">
        <v>0</v>
      </c>
      <c r="E127" s="67">
        <v>0</v>
      </c>
      <c r="F127" s="67">
        <v>0</v>
      </c>
      <c r="G127" s="67">
        <v>0</v>
      </c>
      <c r="H127" s="67">
        <v>0</v>
      </c>
      <c r="I127" s="67">
        <v>0</v>
      </c>
      <c r="J127" s="67">
        <v>0</v>
      </c>
      <c r="K127" s="67">
        <v>5547000</v>
      </c>
      <c r="L127" s="67">
        <v>0</v>
      </c>
      <c r="M127" s="67">
        <v>5547000</v>
      </c>
    </row>
    <row r="128" spans="1:13" hidden="1" outlineLevel="1" x14ac:dyDescent="0.25">
      <c r="A128" s="63" t="s">
        <v>146</v>
      </c>
      <c r="B128" s="67">
        <v>0</v>
      </c>
      <c r="C128" s="67">
        <v>0</v>
      </c>
      <c r="D128" s="67">
        <v>0</v>
      </c>
      <c r="E128" s="67">
        <v>0</v>
      </c>
      <c r="F128" s="67">
        <v>0</v>
      </c>
      <c r="G128" s="67">
        <v>0</v>
      </c>
      <c r="H128" s="67">
        <v>0</v>
      </c>
      <c r="I128" s="67">
        <v>0</v>
      </c>
      <c r="J128" s="67">
        <v>0</v>
      </c>
      <c r="K128" s="67">
        <v>0</v>
      </c>
      <c r="L128" s="67">
        <v>0</v>
      </c>
      <c r="M128" s="67">
        <v>0</v>
      </c>
    </row>
    <row r="129" spans="1:13" hidden="1" outlineLevel="1" x14ac:dyDescent="0.25">
      <c r="A129" s="63" t="s">
        <v>170</v>
      </c>
      <c r="B129" s="67">
        <v>2301071.3029999998</v>
      </c>
      <c r="C129" s="67">
        <v>5052363.5814659996</v>
      </c>
      <c r="D129" s="67">
        <v>5587011.2084659999</v>
      </c>
      <c r="E129" s="67">
        <v>5338915.1536290003</v>
      </c>
      <c r="F129" s="67">
        <v>5006127.4050040003</v>
      </c>
      <c r="G129" s="67">
        <v>6816743.3826630004</v>
      </c>
      <c r="H129" s="67">
        <v>0</v>
      </c>
      <c r="I129" s="67">
        <v>4222796.41</v>
      </c>
      <c r="J129" s="67">
        <v>5613096.5999999996</v>
      </c>
      <c r="K129" s="67">
        <v>0</v>
      </c>
      <c r="L129" s="67">
        <v>4298338.96</v>
      </c>
      <c r="M129" s="67">
        <v>44236464.004228003</v>
      </c>
    </row>
    <row r="130" spans="1:13" hidden="1" outlineLevel="1" x14ac:dyDescent="0.25">
      <c r="A130" s="63" t="s">
        <v>201</v>
      </c>
      <c r="B130" s="67">
        <v>6061650.1150000002</v>
      </c>
      <c r="C130" s="67">
        <v>8236250.7000000002</v>
      </c>
      <c r="D130" s="67">
        <v>14555704.304</v>
      </c>
      <c r="E130" s="67">
        <v>0</v>
      </c>
      <c r="F130" s="67">
        <v>18611700.868999999</v>
      </c>
      <c r="G130" s="67">
        <v>20627360.079999998</v>
      </c>
      <c r="H130" s="67">
        <v>0</v>
      </c>
      <c r="I130" s="67">
        <v>0</v>
      </c>
      <c r="J130" s="67">
        <v>0</v>
      </c>
      <c r="K130" s="67">
        <v>0</v>
      </c>
      <c r="L130" s="67">
        <v>0</v>
      </c>
      <c r="M130" s="67">
        <v>68092666.068000004</v>
      </c>
    </row>
    <row r="131" spans="1:13" hidden="1" outlineLevel="1" x14ac:dyDescent="0.25">
      <c r="A131" s="63" t="s">
        <v>107</v>
      </c>
      <c r="B131" s="67">
        <v>27034143.1994</v>
      </c>
      <c r="C131" s="67">
        <v>41776441.888449997</v>
      </c>
      <c r="D131" s="67">
        <v>25443438.07</v>
      </c>
      <c r="E131" s="67">
        <v>38747562</v>
      </c>
      <c r="F131" s="67">
        <v>41460906</v>
      </c>
      <c r="G131" s="67">
        <v>18414529.07</v>
      </c>
      <c r="H131" s="67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192877020.22784999</v>
      </c>
    </row>
    <row r="132" spans="1:13" hidden="1" outlineLevel="1" x14ac:dyDescent="0.25">
      <c r="A132" s="63" t="s">
        <v>105</v>
      </c>
      <c r="B132" s="67">
        <v>32435197.377</v>
      </c>
      <c r="C132" s="67">
        <v>18197534.640000001</v>
      </c>
      <c r="D132" s="67">
        <v>27550069.625999998</v>
      </c>
      <c r="E132" s="67">
        <v>30811007.309999999</v>
      </c>
      <c r="F132" s="67">
        <v>22257640.539999999</v>
      </c>
      <c r="G132" s="67">
        <v>20362463.719999999</v>
      </c>
      <c r="H132" s="67">
        <v>18587204.805190001</v>
      </c>
      <c r="I132" s="67">
        <v>16793571.890000001</v>
      </c>
      <c r="J132" s="67">
        <v>22805997.288469002</v>
      </c>
      <c r="K132" s="67">
        <v>13229861.390000001</v>
      </c>
      <c r="L132" s="67">
        <v>17051508.989999998</v>
      </c>
      <c r="M132" s="67">
        <v>240082057.57665902</v>
      </c>
    </row>
    <row r="133" spans="1:13" hidden="1" outlineLevel="1" x14ac:dyDescent="0.25">
      <c r="A133" s="63" t="s">
        <v>122</v>
      </c>
      <c r="B133" s="67">
        <v>62092749.530000001</v>
      </c>
      <c r="C133" s="67">
        <v>58282723.806000002</v>
      </c>
      <c r="D133" s="67">
        <v>48066175.899999999</v>
      </c>
      <c r="E133" s="67">
        <v>56480730.493000001</v>
      </c>
      <c r="F133" s="67">
        <v>58401077.946999997</v>
      </c>
      <c r="G133" s="67">
        <v>0</v>
      </c>
      <c r="H133" s="67">
        <v>0</v>
      </c>
      <c r="I133" s="67">
        <v>0</v>
      </c>
      <c r="J133" s="67">
        <v>39055319.805</v>
      </c>
      <c r="K133" s="67">
        <v>0</v>
      </c>
      <c r="L133" s="67">
        <v>33535223.16</v>
      </c>
      <c r="M133" s="67">
        <v>355914000.64100003</v>
      </c>
    </row>
    <row r="134" spans="1:13" hidden="1" outlineLevel="1" x14ac:dyDescent="0.25">
      <c r="A134" s="63" t="s">
        <v>234</v>
      </c>
      <c r="B134" s="67">
        <v>26938053.800000001</v>
      </c>
      <c r="C134" s="67">
        <v>15203323.755720001</v>
      </c>
      <c r="D134" s="67">
        <v>18804376.593199998</v>
      </c>
      <c r="E134" s="67">
        <v>12483352</v>
      </c>
      <c r="F134" s="67">
        <v>21143541.870000001</v>
      </c>
      <c r="G134" s="67">
        <v>19405721.91</v>
      </c>
      <c r="H134" s="67">
        <v>12759321.98</v>
      </c>
      <c r="I134" s="67">
        <v>9137462</v>
      </c>
      <c r="J134" s="67">
        <v>7103747</v>
      </c>
      <c r="K134" s="67">
        <v>15071566</v>
      </c>
      <c r="L134" s="67">
        <v>0</v>
      </c>
      <c r="M134" s="67">
        <v>158050466.90891999</v>
      </c>
    </row>
    <row r="135" spans="1:13" hidden="1" outlineLevel="1" x14ac:dyDescent="0.25">
      <c r="A135" s="63" t="s">
        <v>203</v>
      </c>
      <c r="B135" s="67">
        <v>11051032.157</v>
      </c>
      <c r="C135" s="67">
        <v>9892606.1280000005</v>
      </c>
      <c r="D135" s="67">
        <v>13716892.525</v>
      </c>
      <c r="E135" s="67">
        <v>10838021.336999999</v>
      </c>
      <c r="F135" s="67">
        <v>11959461.555</v>
      </c>
      <c r="G135" s="67">
        <v>14796160.603</v>
      </c>
      <c r="H135" s="67">
        <v>12925531.955</v>
      </c>
      <c r="I135" s="67">
        <v>0</v>
      </c>
      <c r="J135" s="67">
        <v>0</v>
      </c>
      <c r="K135" s="67">
        <v>0</v>
      </c>
      <c r="L135" s="67">
        <v>0</v>
      </c>
      <c r="M135" s="67">
        <v>85179706.260000005</v>
      </c>
    </row>
    <row r="136" spans="1:13" hidden="1" outlineLevel="1" x14ac:dyDescent="0.25">
      <c r="A136" s="63" t="s">
        <v>246</v>
      </c>
      <c r="B136" s="67">
        <v>4886400</v>
      </c>
      <c r="C136" s="67">
        <v>0</v>
      </c>
      <c r="D136" s="67">
        <v>0</v>
      </c>
      <c r="E136" s="67">
        <v>0</v>
      </c>
      <c r="F136" s="67">
        <v>0</v>
      </c>
      <c r="G136" s="67">
        <v>0</v>
      </c>
      <c r="H136" s="67">
        <v>0</v>
      </c>
      <c r="I136" s="67">
        <v>0</v>
      </c>
      <c r="J136" s="67">
        <v>0</v>
      </c>
      <c r="K136" s="67">
        <v>0</v>
      </c>
      <c r="L136" s="67">
        <v>0</v>
      </c>
      <c r="M136" s="67">
        <v>4886400</v>
      </c>
    </row>
    <row r="137" spans="1:13" hidden="1" outlineLevel="1" x14ac:dyDescent="0.25">
      <c r="A137" s="63" t="s">
        <v>132</v>
      </c>
      <c r="B137" s="67">
        <v>17734673.999000002</v>
      </c>
      <c r="C137" s="67">
        <v>19722982.052000001</v>
      </c>
      <c r="D137" s="67">
        <v>19864483.489999998</v>
      </c>
      <c r="E137" s="67">
        <v>19785986.546</v>
      </c>
      <c r="F137" s="67">
        <v>18582286.118999999</v>
      </c>
      <c r="G137" s="67">
        <v>22445922.881000001</v>
      </c>
      <c r="H137" s="67">
        <v>0</v>
      </c>
      <c r="I137" s="67">
        <v>17639014.43</v>
      </c>
      <c r="J137" s="67">
        <v>21000246.840999998</v>
      </c>
      <c r="K137" s="67">
        <v>0</v>
      </c>
      <c r="L137" s="67">
        <v>0</v>
      </c>
      <c r="M137" s="67">
        <v>156775596.35799998</v>
      </c>
    </row>
    <row r="138" spans="1:13" hidden="1" outlineLevel="1" x14ac:dyDescent="0.25">
      <c r="A138" s="63" t="s">
        <v>241</v>
      </c>
      <c r="B138" s="67">
        <v>2052000</v>
      </c>
      <c r="C138" s="67">
        <v>2830500</v>
      </c>
      <c r="D138" s="67">
        <v>0</v>
      </c>
      <c r="E138" s="67">
        <v>2850400</v>
      </c>
      <c r="F138" s="67">
        <v>0</v>
      </c>
      <c r="G138" s="67">
        <v>0</v>
      </c>
      <c r="H138" s="67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7732900</v>
      </c>
    </row>
    <row r="139" spans="1:13" hidden="1" outlineLevel="1" x14ac:dyDescent="0.25">
      <c r="A139" s="63" t="s">
        <v>172</v>
      </c>
      <c r="B139" s="67">
        <v>9700000</v>
      </c>
      <c r="C139" s="67">
        <v>0</v>
      </c>
      <c r="D139" s="67">
        <v>9300000</v>
      </c>
      <c r="E139" s="67">
        <v>11700000</v>
      </c>
      <c r="F139" s="67">
        <v>0</v>
      </c>
      <c r="G139" s="67">
        <v>0</v>
      </c>
      <c r="H139" s="67">
        <v>0</v>
      </c>
      <c r="I139" s="67">
        <v>0</v>
      </c>
      <c r="J139" s="67">
        <v>0</v>
      </c>
      <c r="K139" s="67">
        <v>0</v>
      </c>
      <c r="L139" s="67">
        <v>0</v>
      </c>
      <c r="M139" s="67">
        <v>30700000</v>
      </c>
    </row>
    <row r="140" spans="1:13" hidden="1" outlineLevel="1" x14ac:dyDescent="0.25">
      <c r="A140" s="63" t="s">
        <v>134</v>
      </c>
      <c r="B140" s="67">
        <v>656848865.5</v>
      </c>
      <c r="C140" s="67">
        <v>734242593.75399995</v>
      </c>
      <c r="D140" s="67">
        <v>812604545.05700004</v>
      </c>
      <c r="E140" s="67">
        <v>694741476.79999995</v>
      </c>
      <c r="F140" s="67">
        <v>0</v>
      </c>
      <c r="G140" s="67">
        <v>804365939</v>
      </c>
      <c r="H140" s="67">
        <v>0</v>
      </c>
      <c r="I140" s="67">
        <v>0</v>
      </c>
      <c r="J140" s="67">
        <v>771909014</v>
      </c>
      <c r="K140" s="67">
        <v>699139356</v>
      </c>
      <c r="L140" s="67">
        <v>676781247</v>
      </c>
      <c r="M140" s="67">
        <v>5850633037.1110001</v>
      </c>
    </row>
    <row r="141" spans="1:13" hidden="1" outlineLevel="1" x14ac:dyDescent="0.25">
      <c r="A141" s="63" t="s">
        <v>115</v>
      </c>
      <c r="B141" s="67">
        <v>0</v>
      </c>
      <c r="C141" s="67">
        <v>7400000</v>
      </c>
      <c r="D141" s="67">
        <v>0</v>
      </c>
      <c r="E141" s="67">
        <v>10000000</v>
      </c>
      <c r="F141" s="67">
        <v>16000000</v>
      </c>
      <c r="G141" s="67">
        <v>0</v>
      </c>
      <c r="H141" s="67">
        <v>0</v>
      </c>
      <c r="I141" s="67">
        <v>0</v>
      </c>
      <c r="J141" s="67">
        <v>0</v>
      </c>
      <c r="K141" s="67">
        <v>0</v>
      </c>
      <c r="L141" s="67">
        <v>0</v>
      </c>
      <c r="M141" s="67">
        <v>33400000</v>
      </c>
    </row>
    <row r="142" spans="1:13" hidden="1" outlineLevel="1" x14ac:dyDescent="0.25">
      <c r="A142" s="63" t="s">
        <v>50</v>
      </c>
      <c r="B142" s="67">
        <v>306431292.8258</v>
      </c>
      <c r="C142" s="67">
        <v>363240716.40850002</v>
      </c>
      <c r="D142" s="67">
        <v>390616018.76179999</v>
      </c>
      <c r="E142" s="67">
        <v>0</v>
      </c>
      <c r="F142" s="67">
        <v>0</v>
      </c>
      <c r="G142" s="67">
        <v>137629200.68000001</v>
      </c>
      <c r="H142" s="67">
        <v>159600000</v>
      </c>
      <c r="I142" s="67">
        <v>157743195.88</v>
      </c>
      <c r="J142" s="67">
        <v>158991773.62</v>
      </c>
      <c r="K142" s="67">
        <v>0</v>
      </c>
      <c r="L142" s="67">
        <v>145035473</v>
      </c>
      <c r="M142" s="67">
        <v>1819287671.1760998</v>
      </c>
    </row>
    <row r="143" spans="1:13" hidden="1" outlineLevel="1" x14ac:dyDescent="0.25">
      <c r="A143" s="63" t="s">
        <v>65</v>
      </c>
      <c r="B143" s="67">
        <v>11400000</v>
      </c>
      <c r="C143" s="67">
        <v>14900000</v>
      </c>
      <c r="D143" s="67">
        <v>15800000</v>
      </c>
      <c r="E143" s="67">
        <v>0</v>
      </c>
      <c r="F143" s="67">
        <v>0</v>
      </c>
      <c r="G143" s="67">
        <v>0</v>
      </c>
      <c r="H143" s="67">
        <v>0</v>
      </c>
      <c r="I143" s="67">
        <v>0</v>
      </c>
      <c r="J143" s="67">
        <v>0</v>
      </c>
      <c r="K143" s="67">
        <v>0</v>
      </c>
      <c r="L143" s="67">
        <v>0</v>
      </c>
      <c r="M143" s="67">
        <v>42100000</v>
      </c>
    </row>
    <row r="144" spans="1:13" hidden="1" outlineLevel="1" x14ac:dyDescent="0.25">
      <c r="A144" s="63" t="s">
        <v>137</v>
      </c>
      <c r="B144" s="67">
        <v>141307412.05399999</v>
      </c>
      <c r="C144" s="67">
        <v>157229158.8055</v>
      </c>
      <c r="D144" s="67">
        <v>165883779.12720001</v>
      </c>
      <c r="E144" s="67">
        <v>212550138.9797</v>
      </c>
      <c r="F144" s="67">
        <v>0</v>
      </c>
      <c r="G144" s="67">
        <v>0</v>
      </c>
      <c r="H144" s="67">
        <v>172772050.00999999</v>
      </c>
      <c r="I144" s="67">
        <v>184816554.10859999</v>
      </c>
      <c r="J144" s="67">
        <v>282358585.18739998</v>
      </c>
      <c r="K144" s="67">
        <v>316014348.30000001</v>
      </c>
      <c r="L144" s="67">
        <v>325931502.75</v>
      </c>
      <c r="M144" s="67">
        <v>1958863529.3223999</v>
      </c>
    </row>
    <row r="145" spans="1:13" hidden="1" outlineLevel="1" x14ac:dyDescent="0.25">
      <c r="A145" s="63" t="s">
        <v>76</v>
      </c>
      <c r="B145" s="67">
        <v>119936505.632</v>
      </c>
      <c r="C145" s="67">
        <v>114776945.68000001</v>
      </c>
      <c r="D145" s="67">
        <v>97995386.861900002</v>
      </c>
      <c r="E145" s="67">
        <v>124202802.57610001</v>
      </c>
      <c r="F145" s="67">
        <v>63012679.566399999</v>
      </c>
      <c r="G145" s="67">
        <v>0</v>
      </c>
      <c r="H145" s="67">
        <v>0</v>
      </c>
      <c r="I145" s="67">
        <v>0</v>
      </c>
      <c r="J145" s="67">
        <v>0</v>
      </c>
      <c r="K145" s="67">
        <v>0</v>
      </c>
      <c r="L145" s="67">
        <v>0</v>
      </c>
      <c r="M145" s="67">
        <v>519924320.31639999</v>
      </c>
    </row>
    <row r="146" spans="1:13" hidden="1" outlineLevel="1" x14ac:dyDescent="0.25">
      <c r="A146" s="63" t="s">
        <v>71</v>
      </c>
      <c r="B146" s="67">
        <v>76970910.989999995</v>
      </c>
      <c r="C146" s="67">
        <v>64185623.685000002</v>
      </c>
      <c r="D146" s="67">
        <v>47971214.202</v>
      </c>
      <c r="E146" s="67">
        <v>50840874.391999997</v>
      </c>
      <c r="F146" s="67">
        <v>72549302.969999999</v>
      </c>
      <c r="G146" s="67">
        <v>0</v>
      </c>
      <c r="H146" s="67">
        <v>0</v>
      </c>
      <c r="I146" s="67">
        <v>0</v>
      </c>
      <c r="J146" s="67">
        <v>0</v>
      </c>
      <c r="K146" s="67">
        <v>0</v>
      </c>
      <c r="L146" s="67">
        <v>0</v>
      </c>
      <c r="M146" s="67">
        <v>312517926.23899996</v>
      </c>
    </row>
    <row r="147" spans="1:13" hidden="1" outlineLevel="1" x14ac:dyDescent="0.25">
      <c r="A147" s="63" t="s">
        <v>117</v>
      </c>
      <c r="B147" s="67">
        <v>186945819</v>
      </c>
      <c r="C147" s="67">
        <v>195554363</v>
      </c>
      <c r="D147" s="67">
        <v>190800215</v>
      </c>
      <c r="E147" s="67">
        <v>229278486</v>
      </c>
      <c r="F147" s="67">
        <v>222443091</v>
      </c>
      <c r="G147" s="67">
        <v>222422695</v>
      </c>
      <c r="H147" s="67">
        <v>82833995.599999994</v>
      </c>
      <c r="I147" s="67">
        <v>149439207.09999999</v>
      </c>
      <c r="J147" s="67">
        <v>174572248.59999999</v>
      </c>
      <c r="K147" s="67">
        <v>0</v>
      </c>
      <c r="L147" s="67">
        <v>0</v>
      </c>
      <c r="M147" s="67">
        <v>1654290120.2999997</v>
      </c>
    </row>
    <row r="148" spans="1:13" hidden="1" outlineLevel="1" x14ac:dyDescent="0.25">
      <c r="A148" s="63" t="s">
        <v>73</v>
      </c>
      <c r="B148" s="67">
        <v>11900000</v>
      </c>
      <c r="C148" s="67">
        <v>16500000</v>
      </c>
      <c r="D148" s="67">
        <v>0</v>
      </c>
      <c r="E148" s="67">
        <v>0</v>
      </c>
      <c r="F148" s="67">
        <v>0</v>
      </c>
      <c r="G148" s="67">
        <v>0</v>
      </c>
      <c r="H148" s="67">
        <v>0</v>
      </c>
      <c r="I148" s="67">
        <v>0</v>
      </c>
      <c r="J148" s="67">
        <v>0</v>
      </c>
      <c r="K148" s="67">
        <v>0</v>
      </c>
      <c r="L148" s="67">
        <v>0</v>
      </c>
      <c r="M148" s="67">
        <v>28400000</v>
      </c>
    </row>
    <row r="149" spans="1:13" hidden="1" outlineLevel="1" x14ac:dyDescent="0.25">
      <c r="A149" s="63" t="s">
        <v>139</v>
      </c>
      <c r="B149" s="67">
        <v>105630779.18629999</v>
      </c>
      <c r="C149" s="67">
        <v>113064729.66769999</v>
      </c>
      <c r="D149" s="67">
        <v>96673834.900000006</v>
      </c>
      <c r="E149" s="67">
        <v>134944827.13190001</v>
      </c>
      <c r="F149" s="67">
        <v>119528046.6654</v>
      </c>
      <c r="G149" s="67">
        <v>0</v>
      </c>
      <c r="H149" s="67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569842217.55129993</v>
      </c>
    </row>
    <row r="150" spans="1:13" hidden="1" outlineLevel="1" x14ac:dyDescent="0.25">
      <c r="A150" s="63" t="s">
        <v>205</v>
      </c>
      <c r="B150" s="67">
        <v>0</v>
      </c>
      <c r="C150" s="67">
        <v>169643</v>
      </c>
      <c r="D150" s="67">
        <v>936323</v>
      </c>
      <c r="E150" s="67">
        <v>1532305.5619870001</v>
      </c>
      <c r="F150" s="67">
        <v>696389.56002900004</v>
      </c>
      <c r="G150" s="67">
        <v>1052149</v>
      </c>
      <c r="H150" s="67">
        <v>0</v>
      </c>
      <c r="I150" s="67">
        <v>836125</v>
      </c>
      <c r="J150" s="67">
        <v>2325188.18946</v>
      </c>
      <c r="K150" s="67">
        <v>1243076.3770000001</v>
      </c>
      <c r="L150" s="67">
        <v>1625227.92</v>
      </c>
      <c r="M150" s="67">
        <v>10416427.608476</v>
      </c>
    </row>
    <row r="151" spans="1:13" hidden="1" outlineLevel="1" x14ac:dyDescent="0.25">
      <c r="A151" s="63" t="s">
        <v>127</v>
      </c>
      <c r="B151" s="67">
        <v>1110770.6529999999</v>
      </c>
      <c r="C151" s="67">
        <v>2550065.4279999998</v>
      </c>
      <c r="D151" s="67">
        <v>3601972.7230000002</v>
      </c>
      <c r="E151" s="67">
        <v>34027.801243330003</v>
      </c>
      <c r="F151" s="67">
        <v>4916286.0449999999</v>
      </c>
      <c r="G151" s="67">
        <v>3811653.11</v>
      </c>
      <c r="H151" s="67">
        <v>0</v>
      </c>
      <c r="I151" s="67">
        <v>0</v>
      </c>
      <c r="J151" s="67">
        <v>0</v>
      </c>
      <c r="K151" s="67">
        <v>0</v>
      </c>
      <c r="L151" s="67">
        <v>0</v>
      </c>
      <c r="M151" s="67">
        <v>16024775.76024333</v>
      </c>
    </row>
    <row r="152" spans="1:13" hidden="1" outlineLevel="1" x14ac:dyDescent="0.25">
      <c r="A152" s="63" t="s">
        <v>148</v>
      </c>
      <c r="B152" s="67">
        <v>0</v>
      </c>
      <c r="C152" s="67">
        <v>30556390</v>
      </c>
      <c r="D152" s="67">
        <v>0</v>
      </c>
      <c r="E152" s="67">
        <v>22246679</v>
      </c>
      <c r="F152" s="67">
        <v>0</v>
      </c>
      <c r="G152" s="67">
        <v>19139767.162599999</v>
      </c>
      <c r="H152" s="67">
        <v>0</v>
      </c>
      <c r="I152" s="67">
        <v>0</v>
      </c>
      <c r="J152" s="67">
        <v>0</v>
      </c>
      <c r="K152" s="67">
        <v>54011158.689999998</v>
      </c>
      <c r="L152" s="67">
        <v>0</v>
      </c>
      <c r="M152" s="67">
        <v>125953994.85259999</v>
      </c>
    </row>
    <row r="153" spans="1:13" hidden="1" outlineLevel="1" x14ac:dyDescent="0.25">
      <c r="A153" s="63" t="s">
        <v>150</v>
      </c>
      <c r="B153" s="67">
        <v>68720826.109999999</v>
      </c>
      <c r="C153" s="67">
        <v>66854941.953000002</v>
      </c>
      <c r="D153" s="67">
        <v>70567385.728</v>
      </c>
      <c r="E153" s="67">
        <v>72046447.785999998</v>
      </c>
      <c r="F153" s="67">
        <v>69734372.397</v>
      </c>
      <c r="G153" s="67">
        <v>0</v>
      </c>
      <c r="H153" s="67">
        <v>0</v>
      </c>
      <c r="I153" s="67">
        <v>0</v>
      </c>
      <c r="J153" s="67">
        <v>0</v>
      </c>
      <c r="K153" s="67">
        <v>0</v>
      </c>
      <c r="L153" s="67">
        <v>0</v>
      </c>
      <c r="M153" s="67">
        <v>347923973.97400004</v>
      </c>
    </row>
    <row r="154" spans="1:13" hidden="1" outlineLevel="1" x14ac:dyDescent="0.25">
      <c r="A154" s="63" t="s">
        <v>119</v>
      </c>
      <c r="B154" s="67">
        <v>2000000</v>
      </c>
      <c r="C154" s="67">
        <v>5027300</v>
      </c>
      <c r="D154" s="67">
        <v>3867100</v>
      </c>
      <c r="E154" s="67">
        <v>28744000</v>
      </c>
      <c r="F154" s="67">
        <v>0</v>
      </c>
      <c r="G154" s="67">
        <v>0</v>
      </c>
      <c r="H154" s="67">
        <v>0</v>
      </c>
      <c r="I154" s="67">
        <v>0</v>
      </c>
      <c r="J154" s="67">
        <v>0</v>
      </c>
      <c r="K154" s="67">
        <v>0</v>
      </c>
      <c r="L154" s="67">
        <v>0</v>
      </c>
      <c r="M154" s="67">
        <v>39638400</v>
      </c>
    </row>
    <row r="155" spans="1:13" hidden="1" outlineLevel="1" x14ac:dyDescent="0.25">
      <c r="A155" s="63" t="s">
        <v>111</v>
      </c>
      <c r="B155" s="67">
        <v>0</v>
      </c>
      <c r="C155" s="67">
        <v>0</v>
      </c>
      <c r="D155" s="67">
        <v>0</v>
      </c>
      <c r="E155" s="67">
        <v>40729788.159999996</v>
      </c>
      <c r="F155" s="67">
        <v>17053575.079999998</v>
      </c>
      <c r="G155" s="67">
        <v>17026154.43</v>
      </c>
      <c r="H155" s="67">
        <v>19117473.129000001</v>
      </c>
      <c r="I155" s="67">
        <v>26788581</v>
      </c>
      <c r="J155" s="67">
        <v>20973402.230999999</v>
      </c>
      <c r="K155" s="67">
        <v>89156187.780000001</v>
      </c>
      <c r="L155" s="67">
        <v>97118276.620000005</v>
      </c>
      <c r="M155" s="67">
        <v>327963438.43000001</v>
      </c>
    </row>
    <row r="156" spans="1:13" hidden="1" outlineLevel="1" x14ac:dyDescent="0.25">
      <c r="A156" s="63" t="s">
        <v>199</v>
      </c>
      <c r="B156" s="67">
        <v>2708184.2329000002</v>
      </c>
      <c r="C156" s="67">
        <v>5759009.2062999997</v>
      </c>
      <c r="D156" s="67">
        <v>6314132.3388999999</v>
      </c>
      <c r="E156" s="67">
        <v>6773707.2900999999</v>
      </c>
      <c r="F156" s="67">
        <v>12456208.6131</v>
      </c>
      <c r="G156" s="67">
        <v>17268653.408</v>
      </c>
      <c r="H156" s="67">
        <v>0</v>
      </c>
      <c r="I156" s="67">
        <v>0</v>
      </c>
      <c r="J156" s="67">
        <v>25934056.378699999</v>
      </c>
      <c r="K156" s="67">
        <v>0</v>
      </c>
      <c r="L156" s="67">
        <v>0</v>
      </c>
      <c r="M156" s="67">
        <v>77213951.467999995</v>
      </c>
    </row>
    <row r="157" spans="1:13" hidden="1" outlineLevel="1" x14ac:dyDescent="0.25">
      <c r="A157" s="63" t="s">
        <v>152</v>
      </c>
      <c r="B157" s="67">
        <v>0</v>
      </c>
      <c r="C157" s="67">
        <v>28641874.300000001</v>
      </c>
      <c r="D157" s="67">
        <v>0</v>
      </c>
      <c r="E157" s="67">
        <v>0</v>
      </c>
      <c r="F157" s="67">
        <v>0</v>
      </c>
      <c r="G157" s="67">
        <v>13230521.220000001</v>
      </c>
      <c r="H157" s="67">
        <v>0</v>
      </c>
      <c r="I157" s="67">
        <v>0</v>
      </c>
      <c r="J157" s="67">
        <v>24904746</v>
      </c>
      <c r="K157" s="67">
        <v>15614260</v>
      </c>
      <c r="L157" s="67">
        <v>15959367</v>
      </c>
      <c r="M157" s="67">
        <v>98350768.520000011</v>
      </c>
    </row>
    <row r="158" spans="1:13" hidden="1" outlineLevel="1" x14ac:dyDescent="0.25">
      <c r="A158" s="63" t="s">
        <v>129</v>
      </c>
      <c r="B158" s="67">
        <v>13600000</v>
      </c>
      <c r="C158" s="67">
        <v>0</v>
      </c>
      <c r="D158" s="67">
        <v>0</v>
      </c>
      <c r="E158" s="67">
        <v>0</v>
      </c>
      <c r="F158" s="67">
        <v>0</v>
      </c>
      <c r="G158" s="67">
        <v>0</v>
      </c>
      <c r="H158" s="67">
        <v>0</v>
      </c>
      <c r="I158" s="67">
        <v>0</v>
      </c>
      <c r="J158" s="67">
        <v>0</v>
      </c>
      <c r="K158" s="67">
        <v>4600000</v>
      </c>
      <c r="L158" s="67">
        <v>4200000</v>
      </c>
      <c r="M158" s="67">
        <v>22400000</v>
      </c>
    </row>
    <row r="159" spans="1:13" hidden="1" outlineLevel="1" x14ac:dyDescent="0.25">
      <c r="A159" s="63" t="s">
        <v>112</v>
      </c>
      <c r="B159" s="67">
        <v>0</v>
      </c>
      <c r="C159" s="67">
        <v>0</v>
      </c>
      <c r="D159" s="67">
        <v>403300000</v>
      </c>
      <c r="E159" s="67">
        <v>0</v>
      </c>
      <c r="F159" s="67">
        <v>0</v>
      </c>
      <c r="G159" s="67">
        <v>0</v>
      </c>
      <c r="H159" s="67">
        <v>0</v>
      </c>
      <c r="I159" s="67">
        <v>351600000</v>
      </c>
      <c r="J159" s="67">
        <v>0</v>
      </c>
      <c r="K159" s="67">
        <v>252600000</v>
      </c>
      <c r="L159" s="67">
        <v>187200000</v>
      </c>
      <c r="M159" s="67">
        <v>1194700000</v>
      </c>
    </row>
    <row r="160" spans="1:13" hidden="1" outlineLevel="1" x14ac:dyDescent="0.25">
      <c r="A160" s="63" t="s">
        <v>174</v>
      </c>
      <c r="B160" s="67">
        <v>2332251.247</v>
      </c>
      <c r="C160" s="67">
        <v>2332251.247</v>
      </c>
      <c r="D160" s="67">
        <v>2255211.9500000002</v>
      </c>
      <c r="E160" s="67">
        <v>335117.6249</v>
      </c>
      <c r="F160" s="67">
        <v>191953</v>
      </c>
      <c r="G160" s="67">
        <v>213386.66667000001</v>
      </c>
      <c r="H160" s="67">
        <v>0</v>
      </c>
      <c r="I160" s="67">
        <v>668269</v>
      </c>
      <c r="J160" s="67">
        <v>0</v>
      </c>
      <c r="K160" s="67">
        <v>0</v>
      </c>
      <c r="L160" s="67">
        <v>0</v>
      </c>
      <c r="M160" s="67">
        <v>8328440.7355700005</v>
      </c>
    </row>
    <row r="161" spans="1:13" hidden="1" outlineLevel="1" x14ac:dyDescent="0.25">
      <c r="A161" s="63" t="s">
        <v>67</v>
      </c>
      <c r="B161" s="67">
        <v>6583069.5822000001</v>
      </c>
      <c r="C161" s="67">
        <v>8035394.6569999997</v>
      </c>
      <c r="D161" s="67">
        <v>9934667.2559999991</v>
      </c>
      <c r="E161" s="67">
        <v>15229284.894400001</v>
      </c>
      <c r="F161" s="67">
        <v>11176198.454500001</v>
      </c>
      <c r="G161" s="67">
        <v>6452777.3095000004</v>
      </c>
      <c r="H161" s="67">
        <v>0</v>
      </c>
      <c r="I161" s="67">
        <v>0</v>
      </c>
      <c r="J161" s="67">
        <v>0</v>
      </c>
      <c r="K161" s="67">
        <v>5825622.4199999999</v>
      </c>
      <c r="L161" s="67">
        <v>0</v>
      </c>
      <c r="M161" s="67">
        <v>63237014.573600002</v>
      </c>
    </row>
    <row r="162" spans="1:13" hidden="1" outlineLevel="1" x14ac:dyDescent="0.25">
      <c r="A162" s="63" t="s">
        <v>153</v>
      </c>
      <c r="B162" s="67">
        <v>10372885.445</v>
      </c>
      <c r="C162" s="67">
        <v>15909290</v>
      </c>
      <c r="D162" s="67">
        <v>14255584</v>
      </c>
      <c r="E162" s="67">
        <v>16557873</v>
      </c>
      <c r="F162" s="67">
        <v>16103397</v>
      </c>
      <c r="G162" s="67">
        <v>16962519</v>
      </c>
      <c r="H162" s="67">
        <v>15953309.810000001</v>
      </c>
      <c r="I162" s="67">
        <v>0</v>
      </c>
      <c r="J162" s="67">
        <v>19929495.739999998</v>
      </c>
      <c r="K162" s="67">
        <v>0</v>
      </c>
      <c r="L162" s="67">
        <v>15897791.050000001</v>
      </c>
      <c r="M162" s="67">
        <v>141942145.04499999</v>
      </c>
    </row>
    <row r="163" spans="1:13" hidden="1" outlineLevel="1" x14ac:dyDescent="0.25">
      <c r="A163" s="63" t="s">
        <v>86</v>
      </c>
      <c r="B163" s="67">
        <v>54228387</v>
      </c>
      <c r="C163" s="67">
        <v>62147564</v>
      </c>
      <c r="D163" s="67">
        <v>81677333</v>
      </c>
      <c r="E163" s="67">
        <v>145105927</v>
      </c>
      <c r="F163" s="67">
        <v>106502691</v>
      </c>
      <c r="G163" s="67">
        <v>151619631.25</v>
      </c>
      <c r="H163" s="67">
        <v>92306722.480000004</v>
      </c>
      <c r="I163" s="67">
        <v>68079469</v>
      </c>
      <c r="J163" s="67">
        <v>0</v>
      </c>
      <c r="K163" s="67">
        <v>0</v>
      </c>
      <c r="L163" s="67">
        <v>0</v>
      </c>
      <c r="M163" s="67">
        <v>761667724.73000002</v>
      </c>
    </row>
    <row r="164" spans="1:13" hidden="1" outlineLevel="1" x14ac:dyDescent="0.25">
      <c r="A164" s="63" t="s">
        <v>92</v>
      </c>
      <c r="B164" s="67">
        <v>13508991.968</v>
      </c>
      <c r="C164" s="67">
        <v>11942596.701099999</v>
      </c>
      <c r="D164" s="67">
        <v>15044153.486300001</v>
      </c>
      <c r="E164" s="67">
        <v>12076993.017200001</v>
      </c>
      <c r="F164" s="67">
        <v>14413835.380000001</v>
      </c>
      <c r="G164" s="67">
        <v>15762745.267000001</v>
      </c>
      <c r="H164" s="67">
        <v>0</v>
      </c>
      <c r="I164" s="67">
        <v>20925838</v>
      </c>
      <c r="J164" s="67">
        <v>8873515</v>
      </c>
      <c r="K164" s="67">
        <v>14156319.4</v>
      </c>
      <c r="L164" s="67">
        <v>27264405</v>
      </c>
      <c r="M164" s="67">
        <v>153969393.21960002</v>
      </c>
    </row>
    <row r="165" spans="1:13" hidden="1" outlineLevel="1" x14ac:dyDescent="0.25">
      <c r="A165" s="63" t="s">
        <v>82</v>
      </c>
      <c r="B165" s="67">
        <v>0</v>
      </c>
      <c r="C165" s="67">
        <v>0</v>
      </c>
      <c r="D165" s="67">
        <v>0</v>
      </c>
      <c r="E165" s="67">
        <v>0</v>
      </c>
      <c r="F165" s="67">
        <v>0</v>
      </c>
      <c r="G165" s="67">
        <v>0</v>
      </c>
      <c r="H165" s="67">
        <v>16000000</v>
      </c>
      <c r="I165" s="67">
        <v>0</v>
      </c>
      <c r="J165" s="67">
        <v>0</v>
      </c>
      <c r="K165" s="67">
        <v>0</v>
      </c>
      <c r="L165" s="67">
        <v>1000000</v>
      </c>
      <c r="M165" s="67">
        <v>17000000</v>
      </c>
    </row>
    <row r="166" spans="1:13" hidden="1" outlineLevel="1" x14ac:dyDescent="0.25">
      <c r="A166" s="63" t="s">
        <v>69</v>
      </c>
      <c r="B166" s="67">
        <v>5238000</v>
      </c>
      <c r="C166" s="67">
        <v>5211800</v>
      </c>
      <c r="D166" s="67">
        <v>0</v>
      </c>
      <c r="E166" s="67">
        <v>0</v>
      </c>
      <c r="F166" s="67">
        <v>0</v>
      </c>
      <c r="G166" s="67">
        <v>0</v>
      </c>
      <c r="H166" s="67">
        <v>0</v>
      </c>
      <c r="I166" s="67">
        <v>0</v>
      </c>
      <c r="J166" s="67">
        <v>0</v>
      </c>
      <c r="K166" s="67">
        <v>0</v>
      </c>
      <c r="L166" s="67">
        <v>0</v>
      </c>
      <c r="M166" s="67">
        <v>10449800</v>
      </c>
    </row>
    <row r="167" spans="1:13" hidden="1" outlineLevel="1" x14ac:dyDescent="0.25">
      <c r="A167" s="63" t="s">
        <v>60</v>
      </c>
      <c r="B167" s="67">
        <v>2862300</v>
      </c>
      <c r="C167" s="67">
        <v>0</v>
      </c>
      <c r="D167" s="67">
        <v>0</v>
      </c>
      <c r="E167" s="67">
        <v>2378000</v>
      </c>
      <c r="F167" s="67">
        <v>8672000</v>
      </c>
      <c r="G167" s="67">
        <v>0</v>
      </c>
      <c r="H167" s="67">
        <v>0</v>
      </c>
      <c r="I167" s="67">
        <v>0</v>
      </c>
      <c r="J167" s="67">
        <v>0</v>
      </c>
      <c r="K167" s="67">
        <v>0</v>
      </c>
      <c r="L167" s="67">
        <v>0</v>
      </c>
      <c r="M167" s="67">
        <v>13912300</v>
      </c>
    </row>
    <row r="168" spans="1:13" hidden="1" outlineLevel="1" x14ac:dyDescent="0.25">
      <c r="A168" s="63" t="s">
        <v>158</v>
      </c>
      <c r="B168" s="67">
        <v>45025408.166000001</v>
      </c>
      <c r="C168" s="67">
        <v>46082033.711999997</v>
      </c>
      <c r="D168" s="67">
        <v>46930846.413000003</v>
      </c>
      <c r="E168" s="67">
        <v>53225006</v>
      </c>
      <c r="F168" s="67">
        <v>57371338</v>
      </c>
      <c r="G168" s="67">
        <v>55519729</v>
      </c>
      <c r="H168" s="67">
        <v>0</v>
      </c>
      <c r="I168" s="67">
        <v>21587237.27</v>
      </c>
      <c r="J168" s="67">
        <v>23819204.350000001</v>
      </c>
      <c r="K168" s="67">
        <v>22482606.84</v>
      </c>
      <c r="L168" s="67">
        <v>27943483.98</v>
      </c>
      <c r="M168" s="67">
        <v>399986893.73100001</v>
      </c>
    </row>
    <row r="169" spans="1:13" hidden="1" outlineLevel="1" x14ac:dyDescent="0.25">
      <c r="A169" s="63" t="s">
        <v>93</v>
      </c>
      <c r="B169" s="67">
        <v>0</v>
      </c>
      <c r="C169" s="67">
        <v>0</v>
      </c>
      <c r="D169" s="67">
        <v>21600000</v>
      </c>
      <c r="E169" s="67">
        <v>21800000</v>
      </c>
      <c r="F169" s="67">
        <v>0</v>
      </c>
      <c r="G169" s="67">
        <v>0</v>
      </c>
      <c r="H169" s="67">
        <v>0</v>
      </c>
      <c r="I169" s="67">
        <v>0</v>
      </c>
      <c r="J169" s="67">
        <v>0</v>
      </c>
      <c r="K169" s="67">
        <v>0</v>
      </c>
      <c r="L169" s="67">
        <v>0</v>
      </c>
      <c r="M169" s="67">
        <v>43400000</v>
      </c>
    </row>
    <row r="170" spans="1:13" hidden="1" outlineLevel="1" x14ac:dyDescent="0.25">
      <c r="A170" s="63" t="s">
        <v>160</v>
      </c>
      <c r="B170" s="67">
        <v>31974902.982999999</v>
      </c>
      <c r="C170" s="67">
        <v>36184175.200999998</v>
      </c>
      <c r="D170" s="67">
        <v>36126243.037</v>
      </c>
      <c r="E170" s="67">
        <v>38299978.068000004</v>
      </c>
      <c r="F170" s="67">
        <v>36713777.038999997</v>
      </c>
      <c r="G170" s="67">
        <v>0</v>
      </c>
      <c r="H170" s="67">
        <v>0</v>
      </c>
      <c r="I170" s="67">
        <v>0</v>
      </c>
      <c r="J170" s="67">
        <v>0</v>
      </c>
      <c r="K170" s="67">
        <v>0</v>
      </c>
      <c r="L170" s="67">
        <v>0</v>
      </c>
      <c r="M170" s="67">
        <v>179299076.32800001</v>
      </c>
    </row>
    <row r="171" spans="1:13" hidden="1" outlineLevel="1" x14ac:dyDescent="0.25">
      <c r="A171" s="63" t="s">
        <v>83</v>
      </c>
      <c r="B171" s="67">
        <v>135718466.40000001</v>
      </c>
      <c r="C171" s="67">
        <v>166132149.59999999</v>
      </c>
      <c r="D171" s="67">
        <v>209009281</v>
      </c>
      <c r="E171" s="67">
        <v>115806396</v>
      </c>
      <c r="F171" s="67">
        <v>127874387</v>
      </c>
      <c r="G171" s="67">
        <v>137722259</v>
      </c>
      <c r="H171" s="67">
        <v>127805770</v>
      </c>
      <c r="I171" s="67">
        <v>111563836</v>
      </c>
      <c r="J171" s="67">
        <v>0</v>
      </c>
      <c r="K171" s="67">
        <v>0</v>
      </c>
      <c r="L171" s="67">
        <v>0</v>
      </c>
      <c r="M171" s="67">
        <v>1131632545</v>
      </c>
    </row>
    <row r="172" spans="1:13" hidden="1" outlineLevel="1" x14ac:dyDescent="0.25">
      <c r="A172" s="63" t="s">
        <v>245</v>
      </c>
      <c r="B172" s="67">
        <v>60285420.009999998</v>
      </c>
      <c r="C172" s="67">
        <v>68801197</v>
      </c>
      <c r="D172" s="67">
        <v>72543621</v>
      </c>
      <c r="E172" s="67">
        <v>87002694</v>
      </c>
      <c r="F172" s="67">
        <v>0</v>
      </c>
      <c r="G172" s="67">
        <v>0</v>
      </c>
      <c r="H172" s="67">
        <v>114585088</v>
      </c>
      <c r="I172" s="67">
        <v>173477066</v>
      </c>
      <c r="J172" s="67">
        <v>151974617.88</v>
      </c>
      <c r="K172" s="67">
        <v>119102112.14</v>
      </c>
      <c r="L172" s="67">
        <v>0</v>
      </c>
      <c r="M172" s="67">
        <v>847771816.02999997</v>
      </c>
    </row>
    <row r="173" spans="1:13" hidden="1" outlineLevel="1" x14ac:dyDescent="0.25">
      <c r="A173" s="63" t="s">
        <v>235</v>
      </c>
      <c r="B173" s="67">
        <v>140001565</v>
      </c>
      <c r="C173" s="67">
        <v>225715496</v>
      </c>
      <c r="D173" s="67">
        <v>275000076</v>
      </c>
      <c r="E173" s="67">
        <v>205808366</v>
      </c>
      <c r="F173" s="67">
        <v>144554317</v>
      </c>
      <c r="G173" s="67">
        <v>164330065</v>
      </c>
      <c r="H173" s="67">
        <v>0</v>
      </c>
      <c r="I173" s="67">
        <v>0</v>
      </c>
      <c r="J173" s="67">
        <v>370506154</v>
      </c>
      <c r="K173" s="67">
        <v>275000000</v>
      </c>
      <c r="L173" s="67">
        <v>0</v>
      </c>
      <c r="M173" s="67">
        <v>1800916039</v>
      </c>
    </row>
    <row r="174" spans="1:13" hidden="1" outlineLevel="1" x14ac:dyDescent="0.25">
      <c r="A174" s="63" t="s">
        <v>207</v>
      </c>
      <c r="B174" s="67">
        <v>40800000</v>
      </c>
      <c r="C174" s="67">
        <v>0</v>
      </c>
      <c r="D174" s="67">
        <v>0</v>
      </c>
      <c r="E174" s="67">
        <v>74500000</v>
      </c>
      <c r="F174" s="67">
        <v>0</v>
      </c>
      <c r="G174" s="67">
        <v>0</v>
      </c>
      <c r="H174" s="67">
        <v>0</v>
      </c>
      <c r="I174" s="67">
        <v>0</v>
      </c>
      <c r="J174" s="67">
        <v>0</v>
      </c>
      <c r="K174" s="67">
        <v>0</v>
      </c>
      <c r="L174" s="67">
        <v>0</v>
      </c>
      <c r="M174" s="67">
        <v>115300000</v>
      </c>
    </row>
    <row r="175" spans="1:13" hidden="1" outlineLevel="1" x14ac:dyDescent="0.25">
      <c r="A175" s="63" t="s">
        <v>94</v>
      </c>
      <c r="B175" s="67">
        <v>15192487.45149</v>
      </c>
      <c r="C175" s="67">
        <v>14666841.45149</v>
      </c>
      <c r="D175" s="67">
        <v>18364388</v>
      </c>
      <c r="E175" s="67">
        <v>17136135</v>
      </c>
      <c r="F175" s="67">
        <v>12591006.461999999</v>
      </c>
      <c r="G175" s="67">
        <v>15477905.998</v>
      </c>
      <c r="H175" s="67">
        <v>16847596</v>
      </c>
      <c r="I175" s="67">
        <v>19487738.73</v>
      </c>
      <c r="J175" s="67">
        <v>0</v>
      </c>
      <c r="K175" s="67">
        <v>0</v>
      </c>
      <c r="L175" s="67">
        <v>0</v>
      </c>
      <c r="M175" s="67">
        <v>129764099.09298</v>
      </c>
    </row>
    <row r="176" spans="1:13" hidden="1" outlineLevel="1" x14ac:dyDescent="0.25">
      <c r="A176" s="63" t="s">
        <v>162</v>
      </c>
      <c r="B176" s="67">
        <v>22778078.559999999</v>
      </c>
      <c r="C176" s="67">
        <v>0</v>
      </c>
      <c r="D176" s="67">
        <v>36887017.877999999</v>
      </c>
      <c r="E176" s="67">
        <v>37809895.395999998</v>
      </c>
      <c r="F176" s="67">
        <v>37802614.791000001</v>
      </c>
      <c r="G176" s="67">
        <v>43041166.667000003</v>
      </c>
      <c r="H176" s="67">
        <v>33995760.386</v>
      </c>
      <c r="I176" s="67">
        <v>31756838.274</v>
      </c>
      <c r="J176" s="67">
        <v>34816917.769000001</v>
      </c>
      <c r="K176" s="67">
        <v>33594038.141999997</v>
      </c>
      <c r="L176" s="67">
        <v>35213104.090000004</v>
      </c>
      <c r="M176" s="67">
        <v>347695431.95300007</v>
      </c>
    </row>
    <row r="177" spans="1:13" hidden="1" outlineLevel="1" x14ac:dyDescent="0.25">
      <c r="A177" s="63" t="s">
        <v>63</v>
      </c>
      <c r="B177" s="67">
        <v>670864163</v>
      </c>
      <c r="C177" s="67">
        <v>726058593.79999995</v>
      </c>
      <c r="D177" s="67">
        <v>837615747.79999995</v>
      </c>
      <c r="E177" s="67">
        <v>740551431.10000002</v>
      </c>
      <c r="F177" s="67">
        <v>800451316.08000004</v>
      </c>
      <c r="G177" s="67">
        <v>1070667886.7</v>
      </c>
      <c r="H177" s="67">
        <v>0</v>
      </c>
      <c r="I177" s="67">
        <v>948002181.07000005</v>
      </c>
      <c r="J177" s="67">
        <v>1174884585.21</v>
      </c>
      <c r="K177" s="67">
        <v>0</v>
      </c>
      <c r="L177" s="67">
        <v>754585321.70000005</v>
      </c>
      <c r="M177" s="67">
        <v>7723681226.4599991</v>
      </c>
    </row>
    <row r="178" spans="1:13" hidden="1" outlineLevel="1" x14ac:dyDescent="0.25">
      <c r="A178" s="63" t="s">
        <v>176</v>
      </c>
      <c r="B178" s="67">
        <v>12153796</v>
      </c>
      <c r="C178" s="67">
        <v>11235261</v>
      </c>
      <c r="D178" s="67">
        <v>5720845</v>
      </c>
      <c r="E178" s="67">
        <v>13399289</v>
      </c>
      <c r="F178" s="67">
        <v>17609990</v>
      </c>
      <c r="G178" s="67">
        <v>15978696.32</v>
      </c>
      <c r="H178" s="67">
        <v>0</v>
      </c>
      <c r="I178" s="67">
        <v>22020486.66</v>
      </c>
      <c r="J178" s="67">
        <v>17307702</v>
      </c>
      <c r="K178" s="67">
        <v>9961526</v>
      </c>
      <c r="L178" s="67">
        <v>6905322.7400000002</v>
      </c>
      <c r="M178" s="67">
        <v>132292914.71999998</v>
      </c>
    </row>
    <row r="179" spans="1:13" hidden="1" outlineLevel="1" x14ac:dyDescent="0.25">
      <c r="A179" s="63" t="s">
        <v>135</v>
      </c>
      <c r="B179" s="67">
        <v>53735197.850000001</v>
      </c>
      <c r="C179" s="67">
        <v>58059469.210000001</v>
      </c>
      <c r="D179" s="67">
        <v>52834014.909999996</v>
      </c>
      <c r="E179" s="67">
        <v>50883717.619999997</v>
      </c>
      <c r="F179" s="67">
        <v>0</v>
      </c>
      <c r="G179" s="67">
        <v>0</v>
      </c>
      <c r="H179" s="67">
        <v>43322535</v>
      </c>
      <c r="I179" s="67">
        <v>0</v>
      </c>
      <c r="J179" s="67">
        <v>34400000</v>
      </c>
      <c r="K179" s="67">
        <v>0</v>
      </c>
      <c r="L179" s="67">
        <v>0</v>
      </c>
      <c r="M179" s="67">
        <v>293234934.59000003</v>
      </c>
    </row>
    <row r="180" spans="1:13" hidden="1" outlineLevel="1" x14ac:dyDescent="0.25">
      <c r="A180" s="63" t="s">
        <v>163</v>
      </c>
      <c r="B180" s="67">
        <v>5997398</v>
      </c>
      <c r="C180" s="67">
        <v>8586397.0700000003</v>
      </c>
      <c r="D180" s="67">
        <v>11749215.6</v>
      </c>
      <c r="E180" s="67">
        <v>0</v>
      </c>
      <c r="F180" s="67">
        <v>0</v>
      </c>
      <c r="G180" s="67">
        <v>0</v>
      </c>
      <c r="H180" s="67">
        <v>0</v>
      </c>
      <c r="I180" s="67">
        <v>8272784.1869999999</v>
      </c>
      <c r="J180" s="67">
        <v>4633491</v>
      </c>
      <c r="K180" s="67">
        <v>0</v>
      </c>
      <c r="L180" s="67">
        <v>1149370</v>
      </c>
      <c r="M180" s="67">
        <v>40388655.857000001</v>
      </c>
    </row>
    <row r="181" spans="1:13" hidden="1" outlineLevel="1" x14ac:dyDescent="0.25">
      <c r="A181" s="63" t="s">
        <v>209</v>
      </c>
      <c r="B181" s="67">
        <v>4450000</v>
      </c>
      <c r="C181" s="67">
        <v>2420000</v>
      </c>
      <c r="D181" s="67">
        <v>2420000</v>
      </c>
      <c r="E181" s="67">
        <v>0</v>
      </c>
      <c r="F181" s="67">
        <v>5191497</v>
      </c>
      <c r="G181" s="67">
        <v>0</v>
      </c>
      <c r="H181" s="67">
        <v>0</v>
      </c>
      <c r="I181" s="67">
        <v>0</v>
      </c>
      <c r="J181" s="67">
        <v>779241</v>
      </c>
      <c r="K181" s="67">
        <v>0</v>
      </c>
      <c r="L181" s="67">
        <v>6829080</v>
      </c>
      <c r="M181" s="67">
        <v>22089818</v>
      </c>
    </row>
    <row r="182" spans="1:13" hidden="1" outlineLevel="1" x14ac:dyDescent="0.25">
      <c r="A182" s="63" t="s">
        <v>90</v>
      </c>
      <c r="B182" s="67">
        <v>0</v>
      </c>
      <c r="C182" s="67">
        <v>28357694.890000001</v>
      </c>
      <c r="D182" s="67">
        <v>31123572.25</v>
      </c>
      <c r="E182" s="67">
        <v>0</v>
      </c>
      <c r="F182" s="67">
        <v>0</v>
      </c>
      <c r="G182" s="67">
        <v>11522040.99</v>
      </c>
      <c r="H182" s="67">
        <v>10280475.050000001</v>
      </c>
      <c r="I182" s="67">
        <v>0</v>
      </c>
      <c r="J182" s="67">
        <v>0</v>
      </c>
      <c r="K182" s="67">
        <v>0</v>
      </c>
      <c r="L182" s="67">
        <v>0</v>
      </c>
      <c r="M182" s="67">
        <v>81283783.179999992</v>
      </c>
    </row>
    <row r="183" spans="1:13" hidden="1" outlineLevel="1" x14ac:dyDescent="0.25">
      <c r="A183" s="63" t="s">
        <v>228</v>
      </c>
      <c r="B183" s="67">
        <v>4504057.8013000004</v>
      </c>
      <c r="C183" s="67">
        <v>4727897.1553999996</v>
      </c>
      <c r="D183" s="67">
        <v>0</v>
      </c>
      <c r="E183" s="67">
        <v>0</v>
      </c>
      <c r="F183" s="67">
        <v>1226938</v>
      </c>
      <c r="G183" s="67">
        <v>0</v>
      </c>
      <c r="H183" s="67">
        <v>0</v>
      </c>
      <c r="I183" s="67">
        <v>0</v>
      </c>
      <c r="J183" s="67">
        <v>0</v>
      </c>
      <c r="K183" s="67">
        <v>0</v>
      </c>
      <c r="L183" s="67">
        <v>4349942.51</v>
      </c>
      <c r="M183" s="67">
        <v>14808835.466700001</v>
      </c>
    </row>
    <row r="184" spans="1:13" hidden="1" outlineLevel="1" x14ac:dyDescent="0.25">
      <c r="A184" s="63" t="s">
        <v>49</v>
      </c>
      <c r="B184" s="67">
        <v>81741090.201399997</v>
      </c>
      <c r="C184" s="67">
        <v>0</v>
      </c>
      <c r="D184" s="67">
        <v>0</v>
      </c>
      <c r="E184" s="67">
        <v>0</v>
      </c>
      <c r="F184" s="67">
        <v>63493171</v>
      </c>
      <c r="G184" s="67">
        <v>114646369</v>
      </c>
      <c r="H184" s="67">
        <v>99302984.769999996</v>
      </c>
      <c r="I184" s="67">
        <v>101260603</v>
      </c>
      <c r="J184" s="67">
        <v>110299410</v>
      </c>
      <c r="K184" s="67">
        <v>0</v>
      </c>
      <c r="L184" s="67">
        <v>0</v>
      </c>
      <c r="M184" s="67">
        <v>570743627.97140002</v>
      </c>
    </row>
    <row r="185" spans="1:13" hidden="1" outlineLevel="1" x14ac:dyDescent="0.25">
      <c r="A185" s="63" t="s">
        <v>178</v>
      </c>
      <c r="B185" s="67">
        <v>0</v>
      </c>
      <c r="C185" s="67">
        <v>0</v>
      </c>
      <c r="D185" s="67">
        <v>3668400</v>
      </c>
      <c r="E185" s="67">
        <v>2500000</v>
      </c>
      <c r="F185" s="67">
        <v>0</v>
      </c>
      <c r="G185" s="67">
        <v>0</v>
      </c>
      <c r="H185" s="67">
        <v>0</v>
      </c>
      <c r="I185" s="67">
        <v>0</v>
      </c>
      <c r="J185" s="67">
        <v>0</v>
      </c>
      <c r="K185" s="67">
        <v>0</v>
      </c>
      <c r="L185" s="67">
        <v>0</v>
      </c>
      <c r="M185" s="67">
        <v>6168400</v>
      </c>
    </row>
    <row r="186" spans="1:13" hidden="1" outlineLevel="1" x14ac:dyDescent="0.25">
      <c r="A186" s="63" t="s">
        <v>142</v>
      </c>
      <c r="B186" s="67">
        <v>7134019.1872699996</v>
      </c>
      <c r="C186" s="67">
        <v>6176719.8595860004</v>
      </c>
      <c r="D186" s="67">
        <v>267460</v>
      </c>
      <c r="E186" s="67">
        <v>619656</v>
      </c>
      <c r="F186" s="67">
        <v>9452207</v>
      </c>
      <c r="G186" s="67">
        <v>8763408.2599999998</v>
      </c>
      <c r="H186" s="67">
        <v>0</v>
      </c>
      <c r="I186" s="67">
        <v>10336296.899080001</v>
      </c>
      <c r="J186" s="67">
        <v>0</v>
      </c>
      <c r="K186" s="67">
        <v>0</v>
      </c>
      <c r="L186" s="67">
        <v>0</v>
      </c>
      <c r="M186" s="67">
        <v>42749767.205936</v>
      </c>
    </row>
    <row r="187" spans="1:13" hidden="1" outlineLevel="1" x14ac:dyDescent="0.25">
      <c r="A187" s="63" t="s">
        <v>124</v>
      </c>
      <c r="B187" s="67">
        <v>11859795.5868</v>
      </c>
      <c r="C187" s="67">
        <v>10948535.551999999</v>
      </c>
      <c r="D187" s="67">
        <v>14352889.931700001</v>
      </c>
      <c r="E187" s="67">
        <v>9582311.6508000009</v>
      </c>
      <c r="F187" s="67">
        <v>7866204.29</v>
      </c>
      <c r="G187" s="67">
        <v>9166145.8200000003</v>
      </c>
      <c r="H187" s="67">
        <v>7440285.1299999999</v>
      </c>
      <c r="I187" s="67">
        <v>7527689.21</v>
      </c>
      <c r="J187" s="67">
        <v>8479680.6400000006</v>
      </c>
      <c r="K187" s="67">
        <v>8220553.3509999998</v>
      </c>
      <c r="L187" s="67">
        <v>8709969.3499999996</v>
      </c>
      <c r="M187" s="67">
        <v>104154060.51229998</v>
      </c>
    </row>
    <row r="188" spans="1:13" hidden="1" outlineLevel="1" x14ac:dyDescent="0.25">
      <c r="A188" s="63" t="s">
        <v>165</v>
      </c>
      <c r="B188" s="67">
        <v>0</v>
      </c>
      <c r="C188" s="67">
        <v>9431066.6829199996</v>
      </c>
      <c r="D188" s="67">
        <v>13881177.84341</v>
      </c>
      <c r="E188" s="67">
        <v>9820637.2620010003</v>
      </c>
      <c r="F188" s="67">
        <v>6786275.7432399997</v>
      </c>
      <c r="G188" s="67">
        <v>5737418</v>
      </c>
      <c r="H188" s="67">
        <v>5737504</v>
      </c>
      <c r="I188" s="67">
        <v>3660789</v>
      </c>
      <c r="J188" s="67">
        <v>5242599</v>
      </c>
      <c r="K188" s="67">
        <v>147685</v>
      </c>
      <c r="L188" s="67">
        <v>0</v>
      </c>
      <c r="M188" s="67">
        <v>60445152.531571001</v>
      </c>
    </row>
    <row r="189" spans="1:13" hidden="1" outlineLevel="1" x14ac:dyDescent="0.25">
      <c r="A189" s="63" t="s">
        <v>239</v>
      </c>
      <c r="B189" s="67">
        <v>4800000</v>
      </c>
      <c r="C189" s="67">
        <v>4800000</v>
      </c>
      <c r="D189" s="67">
        <v>0</v>
      </c>
      <c r="E189" s="67">
        <v>0</v>
      </c>
      <c r="F189" s="67">
        <v>0</v>
      </c>
      <c r="G189" s="67">
        <v>0</v>
      </c>
      <c r="H189" s="67">
        <v>0</v>
      </c>
      <c r="I189" s="67">
        <v>0</v>
      </c>
      <c r="J189" s="67">
        <v>0</v>
      </c>
      <c r="K189" s="67">
        <v>0</v>
      </c>
      <c r="L189" s="67">
        <v>2309800</v>
      </c>
      <c r="M189" s="67">
        <v>11909800</v>
      </c>
    </row>
    <row r="190" spans="1:13" hidden="1" outlineLevel="1" x14ac:dyDescent="0.25">
      <c r="A190" s="63" t="s">
        <v>100</v>
      </c>
      <c r="B190" s="67">
        <v>28408825.418000001</v>
      </c>
      <c r="C190" s="67">
        <v>36703031.8046</v>
      </c>
      <c r="D190" s="67">
        <v>24333789.602000002</v>
      </c>
      <c r="E190" s="67">
        <v>21794990.039999999</v>
      </c>
      <c r="F190" s="67">
        <v>0</v>
      </c>
      <c r="G190" s="67">
        <v>0</v>
      </c>
      <c r="H190" s="67">
        <v>0</v>
      </c>
      <c r="I190" s="67">
        <v>33224961</v>
      </c>
      <c r="J190" s="67">
        <v>0</v>
      </c>
      <c r="K190" s="67">
        <v>0</v>
      </c>
      <c r="L190" s="67">
        <v>33224961</v>
      </c>
      <c r="M190" s="67">
        <v>177690558.8646</v>
      </c>
    </row>
    <row r="191" spans="1:13" hidden="1" outlineLevel="1" x14ac:dyDescent="0.25">
      <c r="A191" s="63" t="s">
        <v>123</v>
      </c>
      <c r="B191" s="67">
        <v>0</v>
      </c>
      <c r="C191" s="67">
        <v>40500000</v>
      </c>
      <c r="D191" s="67">
        <v>0</v>
      </c>
      <c r="E191" s="67">
        <v>0</v>
      </c>
      <c r="F191" s="67">
        <v>0</v>
      </c>
      <c r="G191" s="67">
        <v>0</v>
      </c>
      <c r="H191" s="67">
        <v>0</v>
      </c>
      <c r="I191" s="67">
        <v>86300000</v>
      </c>
      <c r="J191" s="67">
        <v>106500000</v>
      </c>
      <c r="K191" s="67">
        <v>0</v>
      </c>
      <c r="L191" s="67">
        <v>0</v>
      </c>
      <c r="M191" s="67">
        <v>233300000</v>
      </c>
    </row>
    <row r="192" spans="1:13" hidden="1" outlineLevel="1" x14ac:dyDescent="0.25">
      <c r="A192" s="63" t="s">
        <v>213</v>
      </c>
      <c r="B192" s="67">
        <v>830100</v>
      </c>
      <c r="C192" s="67">
        <v>0</v>
      </c>
      <c r="D192" s="67">
        <v>0</v>
      </c>
      <c r="E192" s="67">
        <v>0</v>
      </c>
      <c r="F192" s="67">
        <v>0</v>
      </c>
      <c r="G192" s="67">
        <v>0</v>
      </c>
      <c r="H192" s="67">
        <v>0</v>
      </c>
      <c r="I192" s="67">
        <v>0</v>
      </c>
      <c r="J192" s="67">
        <v>0</v>
      </c>
      <c r="K192" s="67">
        <v>0</v>
      </c>
      <c r="L192" s="67">
        <v>0</v>
      </c>
      <c r="M192" s="67">
        <v>830100</v>
      </c>
    </row>
    <row r="193" spans="1:13" hidden="1" outlineLevel="1" x14ac:dyDescent="0.25">
      <c r="A193" s="63" t="s">
        <v>211</v>
      </c>
      <c r="B193" s="67">
        <v>4758316.4952600002</v>
      </c>
      <c r="C193" s="67">
        <v>3883709.3332000002</v>
      </c>
      <c r="D193" s="67">
        <v>3949790.9632000001</v>
      </c>
      <c r="E193" s="67">
        <v>0</v>
      </c>
      <c r="F193" s="67">
        <v>3552745</v>
      </c>
      <c r="G193" s="67">
        <v>2858199</v>
      </c>
      <c r="H193" s="67">
        <v>0</v>
      </c>
      <c r="I193" s="67">
        <v>5255800</v>
      </c>
      <c r="J193" s="67">
        <v>0</v>
      </c>
      <c r="K193" s="67">
        <v>0</v>
      </c>
      <c r="L193" s="67">
        <v>1996091</v>
      </c>
      <c r="M193" s="67">
        <v>26254651.79166</v>
      </c>
    </row>
    <row r="194" spans="1:13" hidden="1" outlineLevel="1" x14ac:dyDescent="0.25">
      <c r="A194" s="63" t="s">
        <v>54</v>
      </c>
      <c r="B194" s="67">
        <v>0</v>
      </c>
      <c r="C194" s="67">
        <v>213485240.19999999</v>
      </c>
      <c r="D194" s="67">
        <v>260279345</v>
      </c>
      <c r="E194" s="67">
        <v>257440190.229</v>
      </c>
      <c r="F194" s="67">
        <v>353766025.42900002</v>
      </c>
      <c r="G194" s="67">
        <v>353836435.60000002</v>
      </c>
      <c r="H194" s="67">
        <v>343606041</v>
      </c>
      <c r="I194" s="67">
        <v>329521478</v>
      </c>
      <c r="J194" s="67">
        <v>0</v>
      </c>
      <c r="K194" s="67">
        <v>0</v>
      </c>
      <c r="L194" s="67">
        <v>557780694.87</v>
      </c>
      <c r="M194" s="67">
        <v>2669715450.3280001</v>
      </c>
    </row>
    <row r="195" spans="1:13" hidden="1" outlineLevel="1" x14ac:dyDescent="0.25">
      <c r="A195" s="63" t="s">
        <v>180</v>
      </c>
      <c r="B195" s="67">
        <v>86917</v>
      </c>
      <c r="C195" s="67">
        <v>946354</v>
      </c>
      <c r="D195" s="67">
        <v>4082502</v>
      </c>
      <c r="E195" s="67">
        <v>3934241</v>
      </c>
      <c r="F195" s="67">
        <v>2731148</v>
      </c>
      <c r="G195" s="67">
        <v>0</v>
      </c>
      <c r="H195" s="67">
        <v>0</v>
      </c>
      <c r="I195" s="67">
        <v>0</v>
      </c>
      <c r="J195" s="67">
        <v>0</v>
      </c>
      <c r="K195" s="67">
        <v>3587649</v>
      </c>
      <c r="L195" s="67">
        <v>0</v>
      </c>
      <c r="M195" s="67">
        <v>15368811</v>
      </c>
    </row>
    <row r="196" spans="1:13" hidden="1" outlineLevel="1" x14ac:dyDescent="0.25">
      <c r="A196" s="63" t="s">
        <v>102</v>
      </c>
      <c r="B196" s="67">
        <v>0</v>
      </c>
      <c r="C196" s="67">
        <v>7565500</v>
      </c>
      <c r="D196" s="67">
        <v>0</v>
      </c>
      <c r="E196" s="67">
        <v>0</v>
      </c>
      <c r="F196" s="67">
        <v>0</v>
      </c>
      <c r="G196" s="67">
        <v>0</v>
      </c>
      <c r="H196" s="67">
        <v>0</v>
      </c>
      <c r="I196" s="67">
        <v>0</v>
      </c>
      <c r="J196" s="67">
        <v>0</v>
      </c>
      <c r="K196" s="67">
        <v>7500000</v>
      </c>
      <c r="L196" s="67">
        <v>0</v>
      </c>
      <c r="M196" s="67">
        <v>15065500</v>
      </c>
    </row>
    <row r="197" spans="1:13" hidden="1" outlineLevel="1" x14ac:dyDescent="0.25">
      <c r="A197" s="63" t="s">
        <v>58</v>
      </c>
      <c r="B197" s="67">
        <v>71804797</v>
      </c>
      <c r="C197" s="67">
        <v>65560000</v>
      </c>
      <c r="D197" s="67">
        <v>151972234</v>
      </c>
      <c r="E197" s="67">
        <v>145522435</v>
      </c>
      <c r="F197" s="67">
        <v>0</v>
      </c>
      <c r="G197" s="67">
        <v>0</v>
      </c>
      <c r="H197" s="67">
        <v>227510308</v>
      </c>
      <c r="I197" s="67">
        <v>227793950.01899999</v>
      </c>
      <c r="J197" s="67">
        <v>218441548</v>
      </c>
      <c r="K197" s="67">
        <v>0</v>
      </c>
      <c r="L197" s="67">
        <v>258614000.59999999</v>
      </c>
      <c r="M197" s="67">
        <v>1367219272.619</v>
      </c>
    </row>
    <row r="198" spans="1:13" hidden="1" outlineLevel="1" x14ac:dyDescent="0.25">
      <c r="A198" s="63" t="s">
        <v>154</v>
      </c>
      <c r="B198" s="67">
        <v>28179411.500100002</v>
      </c>
      <c r="C198" s="67">
        <v>31945129.0066</v>
      </c>
      <c r="D198" s="67">
        <v>39193880.450000003</v>
      </c>
      <c r="E198" s="67">
        <v>56645650.416000001</v>
      </c>
      <c r="F198" s="67">
        <v>58084996.540399998</v>
      </c>
      <c r="G198" s="67">
        <v>53802555.684</v>
      </c>
      <c r="H198" s="67">
        <v>0</v>
      </c>
      <c r="I198" s="67">
        <v>0</v>
      </c>
      <c r="J198" s="67">
        <v>36935752.604800001</v>
      </c>
      <c r="K198" s="67">
        <v>0</v>
      </c>
      <c r="L198" s="67">
        <v>24360560.379999999</v>
      </c>
      <c r="M198" s="67">
        <v>329147936.5819</v>
      </c>
    </row>
    <row r="199" spans="1:13" hidden="1" outlineLevel="1" x14ac:dyDescent="0.25">
      <c r="A199" s="63" t="s">
        <v>56</v>
      </c>
      <c r="B199" s="67">
        <v>373541930.09320003</v>
      </c>
      <c r="C199" s="67">
        <v>522362401.5133</v>
      </c>
      <c r="D199" s="67">
        <v>0</v>
      </c>
      <c r="E199" s="67">
        <v>485582541.42009997</v>
      </c>
      <c r="F199" s="67">
        <v>419608699</v>
      </c>
      <c r="G199" s="67">
        <v>414406653</v>
      </c>
      <c r="H199" s="67">
        <v>0</v>
      </c>
      <c r="I199" s="67">
        <v>363714229.14999998</v>
      </c>
      <c r="J199" s="67">
        <v>445482145.14999998</v>
      </c>
      <c r="K199" s="67">
        <v>0</v>
      </c>
      <c r="L199" s="67">
        <v>0</v>
      </c>
      <c r="M199" s="67">
        <v>3024698599.3266001</v>
      </c>
    </row>
    <row r="200" spans="1:13" hidden="1" outlineLevel="1" x14ac:dyDescent="0.25">
      <c r="A200" s="63" t="s">
        <v>184</v>
      </c>
      <c r="B200" s="67">
        <v>10080691.869000001</v>
      </c>
      <c r="C200" s="67">
        <v>14180564.6</v>
      </c>
      <c r="D200" s="67">
        <v>14617433.41</v>
      </c>
      <c r="E200" s="67">
        <v>16094799.874700001</v>
      </c>
      <c r="F200" s="67">
        <v>13575588.907</v>
      </c>
      <c r="G200" s="67">
        <v>10899296.803981001</v>
      </c>
      <c r="H200" s="67">
        <v>14391198.400994999</v>
      </c>
      <c r="I200" s="67">
        <v>18756304.440000001</v>
      </c>
      <c r="J200" s="67">
        <v>32216586.390000001</v>
      </c>
      <c r="K200" s="67">
        <v>0</v>
      </c>
      <c r="L200" s="67">
        <v>0</v>
      </c>
      <c r="M200" s="67">
        <v>144812464.69567603</v>
      </c>
    </row>
    <row r="201" spans="1:13" hidden="1" outlineLevel="1" x14ac:dyDescent="0.25">
      <c r="A201" s="63" t="s">
        <v>95</v>
      </c>
      <c r="B201" s="67">
        <v>415287430</v>
      </c>
      <c r="C201" s="67">
        <v>496917471</v>
      </c>
      <c r="D201" s="67">
        <v>499432729</v>
      </c>
      <c r="E201" s="67">
        <v>574310062</v>
      </c>
      <c r="F201" s="67">
        <v>0</v>
      </c>
      <c r="G201" s="67">
        <v>0</v>
      </c>
      <c r="H201" s="67">
        <v>501736462</v>
      </c>
      <c r="I201" s="67">
        <v>553039154</v>
      </c>
      <c r="J201" s="67">
        <v>560296399</v>
      </c>
      <c r="K201" s="67">
        <v>532371498</v>
      </c>
      <c r="L201" s="67">
        <v>0</v>
      </c>
      <c r="M201" s="67">
        <v>4133391205</v>
      </c>
    </row>
    <row r="202" spans="1:13" hidden="1" outlineLevel="1" x14ac:dyDescent="0.25">
      <c r="A202" s="63" t="s">
        <v>182</v>
      </c>
      <c r="B202" s="67">
        <v>14900000</v>
      </c>
      <c r="C202" s="67">
        <v>23800000</v>
      </c>
      <c r="D202" s="67">
        <v>0</v>
      </c>
      <c r="E202" s="67">
        <v>0</v>
      </c>
      <c r="F202" s="67">
        <v>0</v>
      </c>
      <c r="G202" s="67">
        <v>0</v>
      </c>
      <c r="H202" s="67">
        <v>0</v>
      </c>
      <c r="I202" s="67">
        <v>0</v>
      </c>
      <c r="J202" s="67">
        <v>0</v>
      </c>
      <c r="K202" s="67">
        <v>0</v>
      </c>
      <c r="L202" s="67">
        <v>0</v>
      </c>
      <c r="M202" s="67">
        <v>38700000</v>
      </c>
    </row>
    <row r="203" spans="1:13" hidden="1" outlineLevel="1" x14ac:dyDescent="0.25">
      <c r="A203" s="63" t="s">
        <v>216</v>
      </c>
      <c r="B203" s="67">
        <v>20454800.16</v>
      </c>
      <c r="C203" s="67">
        <v>0</v>
      </c>
      <c r="D203" s="67">
        <v>0</v>
      </c>
      <c r="E203" s="67">
        <v>0</v>
      </c>
      <c r="F203" s="67">
        <v>16357124.91</v>
      </c>
      <c r="G203" s="67">
        <v>18815087</v>
      </c>
      <c r="H203" s="67">
        <v>0</v>
      </c>
      <c r="I203" s="67">
        <v>18893917</v>
      </c>
      <c r="J203" s="67">
        <v>20002670</v>
      </c>
      <c r="K203" s="67">
        <v>15759394.880000001</v>
      </c>
      <c r="L203" s="67">
        <v>115982.26</v>
      </c>
      <c r="M203" s="67">
        <v>110398976.20999999</v>
      </c>
    </row>
    <row r="204" spans="1:13" hidden="1" outlineLevel="1" x14ac:dyDescent="0.25">
      <c r="A204" s="63" t="s">
        <v>218</v>
      </c>
      <c r="B204" s="67">
        <v>811771</v>
      </c>
      <c r="C204" s="67">
        <v>0</v>
      </c>
      <c r="D204" s="67">
        <v>4703922.2690000003</v>
      </c>
      <c r="E204" s="67">
        <v>5422075</v>
      </c>
      <c r="F204" s="67">
        <v>3890134</v>
      </c>
      <c r="G204" s="67">
        <v>4324861</v>
      </c>
      <c r="H204" s="67">
        <v>0</v>
      </c>
      <c r="I204" s="67">
        <v>0</v>
      </c>
      <c r="J204" s="67">
        <v>0</v>
      </c>
      <c r="K204" s="67">
        <v>0</v>
      </c>
      <c r="L204" s="67">
        <v>0</v>
      </c>
      <c r="M204" s="67">
        <v>19152763.269000001</v>
      </c>
    </row>
    <row r="205" spans="1:13" hidden="1" outlineLevel="1" x14ac:dyDescent="0.25">
      <c r="A205" s="63" t="s">
        <v>220</v>
      </c>
      <c r="B205" s="67">
        <v>14064508.18</v>
      </c>
      <c r="C205" s="67">
        <v>12951614.964</v>
      </c>
      <c r="D205" s="67">
        <v>5209746.9000000004</v>
      </c>
      <c r="E205" s="67">
        <v>10450151.359999999</v>
      </c>
      <c r="F205" s="67">
        <v>9993630.0199999996</v>
      </c>
      <c r="G205" s="67">
        <v>0</v>
      </c>
      <c r="H205" s="67">
        <v>0</v>
      </c>
      <c r="I205" s="67">
        <v>0</v>
      </c>
      <c r="J205" s="67">
        <v>0</v>
      </c>
      <c r="K205" s="67">
        <v>0</v>
      </c>
      <c r="L205" s="67">
        <v>8428830.0399999991</v>
      </c>
      <c r="M205" s="67">
        <v>61098481.463999994</v>
      </c>
    </row>
    <row r="206" spans="1:13" hidden="1" outlineLevel="1" x14ac:dyDescent="0.25">
      <c r="A206" s="63" t="s">
        <v>167</v>
      </c>
      <c r="B206" s="67">
        <v>62229415.310000002</v>
      </c>
      <c r="C206" s="67">
        <v>36431352.439999998</v>
      </c>
      <c r="D206" s="67">
        <v>0</v>
      </c>
      <c r="E206" s="67">
        <v>0</v>
      </c>
      <c r="F206" s="67">
        <v>74861271.666999996</v>
      </c>
      <c r="G206" s="67">
        <v>78148248</v>
      </c>
      <c r="H206" s="67">
        <v>0</v>
      </c>
      <c r="I206" s="67">
        <v>0</v>
      </c>
      <c r="J206" s="67">
        <v>0</v>
      </c>
      <c r="K206" s="67">
        <v>0</v>
      </c>
      <c r="L206" s="67">
        <v>0</v>
      </c>
      <c r="M206" s="67">
        <v>251670287.417</v>
      </c>
    </row>
    <row r="207" spans="1:13" hidden="1" outlineLevel="1" x14ac:dyDescent="0.25">
      <c r="A207" s="63" t="s">
        <v>186</v>
      </c>
      <c r="B207" s="67">
        <v>12030977.525</v>
      </c>
      <c r="C207" s="67">
        <v>12495864.971999999</v>
      </c>
      <c r="D207" s="67">
        <v>12645620.200999999</v>
      </c>
      <c r="E207" s="67">
        <v>9642394.6225000005</v>
      </c>
      <c r="F207" s="67">
        <v>10319421.63998</v>
      </c>
      <c r="G207" s="67">
        <v>0</v>
      </c>
      <c r="H207" s="67">
        <v>0</v>
      </c>
      <c r="I207" s="67">
        <v>0</v>
      </c>
      <c r="J207" s="67">
        <v>0</v>
      </c>
      <c r="K207" s="67">
        <v>0</v>
      </c>
      <c r="L207" s="67">
        <v>0</v>
      </c>
      <c r="M207" s="67">
        <v>57134278.960480005</v>
      </c>
    </row>
    <row r="208" spans="1:13" hidden="1" outlineLevel="1" x14ac:dyDescent="0.25">
      <c r="A208" s="63" t="s">
        <v>113</v>
      </c>
      <c r="B208" s="67">
        <v>50333020.230099998</v>
      </c>
      <c r="C208" s="67">
        <v>51209268.519400001</v>
      </c>
      <c r="D208" s="67">
        <v>47372864</v>
      </c>
      <c r="E208" s="67">
        <v>36659267.380000003</v>
      </c>
      <c r="F208" s="67">
        <v>0</v>
      </c>
      <c r="G208" s="67">
        <v>0</v>
      </c>
      <c r="H208" s="67">
        <v>0</v>
      </c>
      <c r="I208" s="67">
        <v>0</v>
      </c>
      <c r="J208" s="67">
        <v>0</v>
      </c>
      <c r="K208" s="67">
        <v>0</v>
      </c>
      <c r="L208" s="67">
        <v>0</v>
      </c>
      <c r="M208" s="67">
        <v>185574420.1295</v>
      </c>
    </row>
    <row r="209" spans="1:13" hidden="1" outlineLevel="1" x14ac:dyDescent="0.25">
      <c r="A209" s="63" t="s">
        <v>144</v>
      </c>
      <c r="B209" s="67">
        <v>14042677</v>
      </c>
      <c r="C209" s="67">
        <v>12414684</v>
      </c>
      <c r="D209" s="67">
        <v>9208240</v>
      </c>
      <c r="E209" s="67">
        <v>13657172.375</v>
      </c>
      <c r="F209" s="67">
        <v>14941352.605</v>
      </c>
      <c r="G209" s="67">
        <v>0</v>
      </c>
      <c r="H209" s="67">
        <v>0</v>
      </c>
      <c r="I209" s="67">
        <v>0</v>
      </c>
      <c r="J209" s="67">
        <v>0</v>
      </c>
      <c r="K209" s="67">
        <v>2198377</v>
      </c>
      <c r="L209" s="67">
        <v>3849266.2</v>
      </c>
      <c r="M209" s="67">
        <v>70311769.180000007</v>
      </c>
    </row>
    <row r="210" spans="1:13" hidden="1" outlineLevel="1" x14ac:dyDescent="0.25">
      <c r="A210" s="63" t="s">
        <v>222</v>
      </c>
      <c r="B210" s="67">
        <v>84255940</v>
      </c>
      <c r="C210" s="67">
        <v>95508030</v>
      </c>
      <c r="D210" s="67">
        <v>108228460</v>
      </c>
      <c r="E210" s="67">
        <v>34583120.8266</v>
      </c>
      <c r="F210" s="67">
        <v>0</v>
      </c>
      <c r="G210" s="67">
        <v>98535201</v>
      </c>
      <c r="H210" s="67">
        <v>0</v>
      </c>
      <c r="I210" s="67">
        <v>0</v>
      </c>
      <c r="J210" s="67">
        <v>0</v>
      </c>
      <c r="K210" s="67">
        <v>0</v>
      </c>
      <c r="L210" s="67">
        <v>0</v>
      </c>
      <c r="M210" s="67">
        <v>421110751.82660002</v>
      </c>
    </row>
    <row r="211" spans="1:13" hidden="1" outlineLevel="1" x14ac:dyDescent="0.25">
      <c r="A211" s="63" t="s">
        <v>74</v>
      </c>
      <c r="B211" s="67">
        <v>173621081</v>
      </c>
      <c r="C211" s="67">
        <v>0</v>
      </c>
      <c r="D211" s="67">
        <v>234613362</v>
      </c>
      <c r="E211" s="67">
        <v>243667683.09999999</v>
      </c>
      <c r="F211" s="67">
        <v>196498101</v>
      </c>
      <c r="G211" s="67">
        <v>217589955</v>
      </c>
      <c r="H211" s="67">
        <v>0</v>
      </c>
      <c r="I211" s="67">
        <v>0</v>
      </c>
      <c r="J211" s="67">
        <v>0</v>
      </c>
      <c r="K211" s="67">
        <v>0</v>
      </c>
      <c r="L211" s="67">
        <v>0</v>
      </c>
      <c r="M211" s="67">
        <v>1065990182.1</v>
      </c>
    </row>
    <row r="212" spans="1:13" hidden="1" outlineLevel="1" x14ac:dyDescent="0.25">
      <c r="A212" s="63" t="s">
        <v>190</v>
      </c>
      <c r="B212" s="67">
        <v>15358624</v>
      </c>
      <c r="C212" s="67">
        <v>0</v>
      </c>
      <c r="D212" s="67">
        <v>23349252.050000001</v>
      </c>
      <c r="E212" s="67">
        <v>18458156</v>
      </c>
      <c r="F212" s="67">
        <v>13840875</v>
      </c>
      <c r="G212" s="67">
        <v>0</v>
      </c>
      <c r="H212" s="67">
        <v>0</v>
      </c>
      <c r="I212" s="67">
        <v>0</v>
      </c>
      <c r="J212" s="67">
        <v>0</v>
      </c>
      <c r="K212" s="67">
        <v>0</v>
      </c>
      <c r="L212" s="67">
        <v>0</v>
      </c>
      <c r="M212" s="67">
        <v>71006907.049999997</v>
      </c>
    </row>
    <row r="213" spans="1:13" hidden="1" outlineLevel="1" x14ac:dyDescent="0.25">
      <c r="A213" s="63" t="s">
        <v>156</v>
      </c>
      <c r="B213" s="67">
        <v>0</v>
      </c>
      <c r="C213" s="67">
        <v>0</v>
      </c>
      <c r="D213" s="67">
        <v>21357516.116</v>
      </c>
      <c r="E213" s="67">
        <v>25134303.651999999</v>
      </c>
      <c r="F213" s="67">
        <v>22380529.552000001</v>
      </c>
      <c r="G213" s="67">
        <v>17191879.879999999</v>
      </c>
      <c r="H213" s="67">
        <v>12756882.123</v>
      </c>
      <c r="I213" s="67">
        <v>0</v>
      </c>
      <c r="J213" s="67">
        <v>0</v>
      </c>
      <c r="K213" s="67">
        <v>0</v>
      </c>
      <c r="L213" s="67">
        <v>0</v>
      </c>
      <c r="M213" s="67">
        <v>98821111.322999984</v>
      </c>
    </row>
    <row r="214" spans="1:13" hidden="1" outlineLevel="1" x14ac:dyDescent="0.25">
      <c r="A214" s="63" t="s">
        <v>188</v>
      </c>
      <c r="B214" s="67">
        <v>14361842</v>
      </c>
      <c r="C214" s="67">
        <v>16486429</v>
      </c>
      <c r="D214" s="67">
        <v>23091270</v>
      </c>
      <c r="E214" s="67">
        <v>23746298</v>
      </c>
      <c r="F214" s="67">
        <v>23739323</v>
      </c>
      <c r="G214" s="67">
        <v>23202747</v>
      </c>
      <c r="H214" s="67">
        <v>0</v>
      </c>
      <c r="I214" s="67">
        <v>26962709</v>
      </c>
      <c r="J214" s="67">
        <v>52093243</v>
      </c>
      <c r="K214" s="67">
        <v>0</v>
      </c>
      <c r="L214" s="67">
        <v>0</v>
      </c>
      <c r="M214" s="67">
        <v>203683861</v>
      </c>
    </row>
    <row r="215" spans="1:13" hidden="1" outlineLevel="1" x14ac:dyDescent="0.25">
      <c r="A215" s="63" t="s">
        <v>88</v>
      </c>
      <c r="B215" s="67">
        <v>14300400</v>
      </c>
      <c r="C215" s="67">
        <v>0</v>
      </c>
      <c r="D215" s="67">
        <v>20868600</v>
      </c>
      <c r="E215" s="67">
        <v>0</v>
      </c>
      <c r="F215" s="67">
        <v>0</v>
      </c>
      <c r="G215" s="67">
        <v>0</v>
      </c>
      <c r="H215" s="67">
        <v>0</v>
      </c>
      <c r="I215" s="67">
        <v>0</v>
      </c>
      <c r="J215" s="67">
        <v>0</v>
      </c>
      <c r="K215" s="67">
        <v>0</v>
      </c>
      <c r="L215" s="67">
        <v>0</v>
      </c>
      <c r="M215" s="67">
        <v>35169000</v>
      </c>
    </row>
    <row r="216" spans="1:13" hidden="1" outlineLevel="1" x14ac:dyDescent="0.25">
      <c r="A216" s="63" t="s">
        <v>141</v>
      </c>
      <c r="B216" s="67">
        <v>0</v>
      </c>
      <c r="C216" s="67">
        <v>49857063</v>
      </c>
      <c r="D216" s="67">
        <v>0</v>
      </c>
      <c r="E216" s="67">
        <v>59224233</v>
      </c>
      <c r="F216" s="67">
        <v>62305782</v>
      </c>
      <c r="G216" s="67">
        <v>68138036</v>
      </c>
      <c r="H216" s="67">
        <v>69971303</v>
      </c>
      <c r="I216" s="67">
        <v>0</v>
      </c>
      <c r="J216" s="67">
        <v>60112211</v>
      </c>
      <c r="K216" s="67">
        <v>49288264</v>
      </c>
      <c r="L216" s="67">
        <v>46000846</v>
      </c>
      <c r="M216" s="67">
        <v>464897738</v>
      </c>
    </row>
    <row r="217" spans="1:13" hidden="1" outlineLevel="1" x14ac:dyDescent="0.25">
      <c r="A217" s="63" t="s">
        <v>226</v>
      </c>
      <c r="B217" s="67">
        <v>6000000</v>
      </c>
      <c r="C217" s="67">
        <v>0</v>
      </c>
      <c r="D217" s="67">
        <v>0</v>
      </c>
      <c r="E217" s="67">
        <v>0</v>
      </c>
      <c r="F217" s="67">
        <v>0</v>
      </c>
      <c r="G217" s="67">
        <v>0</v>
      </c>
      <c r="H217" s="67">
        <v>0</v>
      </c>
      <c r="I217" s="67">
        <v>0</v>
      </c>
      <c r="J217" s="67">
        <v>0</v>
      </c>
      <c r="K217" s="67">
        <v>6000000</v>
      </c>
      <c r="L217" s="67">
        <v>6500000</v>
      </c>
      <c r="M217" s="67">
        <v>18500000</v>
      </c>
    </row>
    <row r="218" spans="1:13" hidden="1" outlineLevel="1" x14ac:dyDescent="0.25">
      <c r="A218" s="63" t="s">
        <v>224</v>
      </c>
      <c r="B218" s="67">
        <v>0</v>
      </c>
      <c r="C218" s="67">
        <v>0</v>
      </c>
      <c r="D218" s="67">
        <v>0</v>
      </c>
      <c r="E218" s="67">
        <v>13400000</v>
      </c>
      <c r="F218" s="67">
        <v>16400000</v>
      </c>
      <c r="G218" s="67">
        <v>0</v>
      </c>
      <c r="H218" s="67">
        <v>0</v>
      </c>
      <c r="I218" s="67">
        <v>0</v>
      </c>
      <c r="J218" s="67">
        <v>0</v>
      </c>
      <c r="K218" s="67">
        <v>0</v>
      </c>
      <c r="L218" s="67">
        <v>0</v>
      </c>
      <c r="M218" s="67">
        <v>29800000</v>
      </c>
    </row>
    <row r="219" spans="1:13" hidden="1" outlineLevel="1" x14ac:dyDescent="0.25">
      <c r="A219" s="63" t="s">
        <v>96</v>
      </c>
      <c r="B219" s="67">
        <v>3900000</v>
      </c>
      <c r="C219" s="67">
        <v>6000000</v>
      </c>
      <c r="D219" s="67">
        <v>4500000</v>
      </c>
      <c r="E219" s="67">
        <v>0</v>
      </c>
      <c r="F219" s="67">
        <v>0</v>
      </c>
      <c r="G219" s="67">
        <v>0</v>
      </c>
      <c r="H219" s="67">
        <v>0</v>
      </c>
      <c r="I219" s="67">
        <v>0</v>
      </c>
      <c r="J219" s="67">
        <v>0</v>
      </c>
      <c r="K219" s="67">
        <v>0</v>
      </c>
      <c r="L219" s="67">
        <v>0</v>
      </c>
      <c r="M219" s="67">
        <v>14400000</v>
      </c>
    </row>
    <row r="220" spans="1:13" hidden="1" outlineLevel="1" x14ac:dyDescent="0.25">
      <c r="A220" s="63" t="s">
        <v>46</v>
      </c>
      <c r="B220" s="67">
        <v>0</v>
      </c>
      <c r="C220" s="67">
        <v>0</v>
      </c>
      <c r="D220" s="67">
        <v>86800000</v>
      </c>
      <c r="E220" s="67">
        <v>0</v>
      </c>
      <c r="F220" s="67">
        <v>97000000</v>
      </c>
      <c r="G220" s="67">
        <v>0</v>
      </c>
      <c r="H220" s="67">
        <v>0</v>
      </c>
      <c r="I220" s="67">
        <v>0</v>
      </c>
      <c r="J220" s="67">
        <v>0</v>
      </c>
      <c r="K220" s="67">
        <v>0</v>
      </c>
      <c r="L220" s="67">
        <v>0</v>
      </c>
      <c r="M220" s="67">
        <v>183800000</v>
      </c>
    </row>
    <row r="221" spans="1:13" hidden="1" outlineLevel="1" x14ac:dyDescent="0.25">
      <c r="A221" s="63" t="s">
        <v>237</v>
      </c>
      <c r="B221" s="67">
        <v>1748649.3570999999</v>
      </c>
      <c r="C221" s="67">
        <v>2354608.0909099998</v>
      </c>
      <c r="D221" s="67">
        <v>2172223.6922840001</v>
      </c>
      <c r="E221" s="67">
        <v>4686371.8333000001</v>
      </c>
      <c r="F221" s="67">
        <v>2900786.48</v>
      </c>
      <c r="G221" s="67">
        <v>3560042.9409599998</v>
      </c>
      <c r="H221" s="67">
        <v>0</v>
      </c>
      <c r="I221" s="67">
        <v>10127833.455329999</v>
      </c>
      <c r="J221" s="67">
        <v>0</v>
      </c>
      <c r="K221" s="67">
        <v>3682276.96</v>
      </c>
      <c r="L221" s="67">
        <v>1943787.76</v>
      </c>
      <c r="M221" s="67">
        <v>33176580.569884002</v>
      </c>
    </row>
    <row r="222" spans="1:13" hidden="1" outlineLevel="1" x14ac:dyDescent="0.25">
      <c r="A222" s="63" t="s">
        <v>98</v>
      </c>
      <c r="B222" s="67">
        <v>12657267.02</v>
      </c>
      <c r="C222" s="67">
        <v>11791489.433</v>
      </c>
      <c r="D222" s="67">
        <v>18001758.366</v>
      </c>
      <c r="E222" s="67">
        <v>16349143.888</v>
      </c>
      <c r="F222" s="67">
        <v>17632653.699999999</v>
      </c>
      <c r="G222" s="67">
        <v>0</v>
      </c>
      <c r="H222" s="67">
        <v>0</v>
      </c>
      <c r="I222" s="67">
        <v>0</v>
      </c>
      <c r="J222" s="67">
        <v>0</v>
      </c>
      <c r="K222" s="67">
        <v>0</v>
      </c>
      <c r="L222" s="67">
        <v>0</v>
      </c>
      <c r="M222" s="67">
        <v>76432312.407000005</v>
      </c>
    </row>
    <row r="223" spans="1:13" hidden="1" outlineLevel="1" x14ac:dyDescent="0.25">
      <c r="A223" s="63" t="s">
        <v>78</v>
      </c>
      <c r="B223" s="67">
        <v>15272333.491699999</v>
      </c>
      <c r="C223" s="67">
        <v>24317567.241</v>
      </c>
      <c r="D223" s="67">
        <v>21971071.636999998</v>
      </c>
      <c r="E223" s="67">
        <v>20455089.93</v>
      </c>
      <c r="F223" s="67">
        <v>26857752.384</v>
      </c>
      <c r="G223" s="67">
        <v>25321421.379000001</v>
      </c>
      <c r="H223" s="67">
        <v>18162646.467999998</v>
      </c>
      <c r="I223" s="67">
        <v>24594122.859000001</v>
      </c>
      <c r="J223" s="67">
        <v>38872398.909999996</v>
      </c>
      <c r="K223" s="67">
        <v>0</v>
      </c>
      <c r="L223" s="67">
        <v>20353231.550000001</v>
      </c>
      <c r="M223" s="67">
        <v>236177635.8497</v>
      </c>
    </row>
    <row r="224" spans="1:13" hidden="1" outlineLevel="1" x14ac:dyDescent="0.25">
      <c r="A224" s="63" t="s">
        <v>108</v>
      </c>
      <c r="B224" s="67">
        <v>209106534.21000001</v>
      </c>
      <c r="C224" s="67">
        <v>242670429.06600001</v>
      </c>
      <c r="D224" s="67">
        <v>325388454.30000001</v>
      </c>
      <c r="E224" s="67">
        <v>282888793.48610002</v>
      </c>
      <c r="F224" s="67">
        <v>287278782.40976</v>
      </c>
      <c r="G224" s="67">
        <v>0</v>
      </c>
      <c r="H224" s="67">
        <v>0</v>
      </c>
      <c r="I224" s="67">
        <v>0</v>
      </c>
      <c r="J224" s="67">
        <v>0</v>
      </c>
      <c r="K224" s="67">
        <v>258641956.53999999</v>
      </c>
      <c r="L224" s="67">
        <v>295888255.94999999</v>
      </c>
      <c r="M224" s="67">
        <v>1901863205.9618599</v>
      </c>
    </row>
    <row r="225" spans="1:13" hidden="1" outlineLevel="1" x14ac:dyDescent="0.25">
      <c r="A225" s="63" t="s">
        <v>192</v>
      </c>
      <c r="B225" s="67">
        <v>7501040.7195300004</v>
      </c>
      <c r="C225" s="67">
        <v>15293808.277690001</v>
      </c>
      <c r="D225" s="67">
        <v>15370003.12913</v>
      </c>
      <c r="E225" s="67">
        <v>12715923.9999</v>
      </c>
      <c r="F225" s="67">
        <v>14077892.561100001</v>
      </c>
      <c r="G225" s="67">
        <v>0</v>
      </c>
      <c r="H225" s="67">
        <v>0</v>
      </c>
      <c r="I225" s="67">
        <v>0</v>
      </c>
      <c r="J225" s="67">
        <v>11756424.52</v>
      </c>
      <c r="K225" s="67">
        <v>4439988.55</v>
      </c>
      <c r="L225" s="67">
        <v>0</v>
      </c>
      <c r="M225" s="67">
        <v>81155081.757349998</v>
      </c>
    </row>
    <row r="226" spans="1:13" hidden="1" outlineLevel="1" x14ac:dyDescent="0.25">
      <c r="A226" s="63" t="s">
        <v>125</v>
      </c>
      <c r="B226" s="67">
        <v>13778000</v>
      </c>
      <c r="C226" s="67">
        <v>0</v>
      </c>
      <c r="D226" s="67">
        <v>0</v>
      </c>
      <c r="E226" s="67">
        <v>0</v>
      </c>
      <c r="F226" s="67">
        <v>0</v>
      </c>
      <c r="G226" s="67">
        <v>0</v>
      </c>
      <c r="H226" s="67">
        <v>0</v>
      </c>
      <c r="I226" s="67">
        <v>0</v>
      </c>
      <c r="J226" s="67">
        <v>0</v>
      </c>
      <c r="K226" s="67">
        <v>0</v>
      </c>
      <c r="L226" s="67">
        <v>0</v>
      </c>
      <c r="M226" s="67">
        <v>13778000</v>
      </c>
    </row>
    <row r="227" spans="1:13" hidden="1" outlineLevel="1" x14ac:dyDescent="0.25">
      <c r="A227" s="63" t="s">
        <v>230</v>
      </c>
      <c r="B227" s="67">
        <v>0</v>
      </c>
      <c r="C227" s="67">
        <v>3010000</v>
      </c>
      <c r="D227" s="67">
        <v>2717400</v>
      </c>
      <c r="E227" s="67">
        <v>0</v>
      </c>
      <c r="F227" s="67">
        <v>0</v>
      </c>
      <c r="G227" s="67">
        <v>0</v>
      </c>
      <c r="H227" s="67">
        <v>0</v>
      </c>
      <c r="I227" s="67">
        <v>0</v>
      </c>
      <c r="J227" s="67">
        <v>0</v>
      </c>
      <c r="K227" s="67">
        <v>0</v>
      </c>
      <c r="L227" s="67">
        <v>0</v>
      </c>
      <c r="M227" s="67">
        <v>5727400</v>
      </c>
    </row>
    <row r="228" spans="1:13" hidden="1" outlineLevel="1" x14ac:dyDescent="0.25">
      <c r="A228" s="63" t="s">
        <v>62</v>
      </c>
      <c r="B228" s="67">
        <v>0</v>
      </c>
      <c r="C228" s="67">
        <v>525668655</v>
      </c>
      <c r="D228" s="67">
        <v>0</v>
      </c>
      <c r="E228" s="67">
        <v>0</v>
      </c>
      <c r="F228" s="67">
        <v>0</v>
      </c>
      <c r="G228" s="67">
        <v>0</v>
      </c>
      <c r="H228" s="67">
        <v>0</v>
      </c>
      <c r="I228" s="67">
        <v>63412271.649599992</v>
      </c>
      <c r="J228" s="67">
        <v>0</v>
      </c>
      <c r="K228" s="67">
        <v>440000000</v>
      </c>
      <c r="L228" s="67">
        <v>532800000</v>
      </c>
      <c r="M228" s="67">
        <v>1561880926.6496</v>
      </c>
    </row>
    <row r="229" spans="1:13" hidden="1" outlineLevel="1" x14ac:dyDescent="0.25">
      <c r="A229" s="63" t="s">
        <v>61</v>
      </c>
      <c r="B229" s="67">
        <v>296700000</v>
      </c>
      <c r="C229" s="67">
        <v>0</v>
      </c>
      <c r="D229" s="67">
        <v>0</v>
      </c>
      <c r="E229" s="67">
        <v>0</v>
      </c>
      <c r="F229" s="67">
        <v>0</v>
      </c>
      <c r="G229" s="67">
        <v>0</v>
      </c>
      <c r="H229" s="67">
        <v>0</v>
      </c>
      <c r="I229" s="67">
        <v>0</v>
      </c>
      <c r="J229" s="67">
        <v>688900000</v>
      </c>
      <c r="K229" s="67">
        <v>0</v>
      </c>
      <c r="L229" s="67">
        <v>0</v>
      </c>
      <c r="M229" s="67">
        <v>985600000</v>
      </c>
    </row>
    <row r="230" spans="1:13" hidden="1" outlineLevel="1" x14ac:dyDescent="0.25">
      <c r="A230" s="63" t="s">
        <v>110</v>
      </c>
      <c r="B230" s="67">
        <v>65397492.188100003</v>
      </c>
      <c r="C230" s="67">
        <v>72838817.382100001</v>
      </c>
      <c r="D230" s="67">
        <v>107004261.22</v>
      </c>
      <c r="E230" s="67">
        <v>124325857.09999999</v>
      </c>
      <c r="F230" s="67">
        <v>0</v>
      </c>
      <c r="G230" s="67">
        <v>0</v>
      </c>
      <c r="H230" s="67">
        <v>97737794.310000002</v>
      </c>
      <c r="I230" s="67">
        <v>104175191.14</v>
      </c>
      <c r="J230" s="67">
        <v>107815069.02</v>
      </c>
      <c r="K230" s="67">
        <v>0</v>
      </c>
      <c r="L230" s="67">
        <v>0</v>
      </c>
      <c r="M230" s="67">
        <v>679294482.36020005</v>
      </c>
    </row>
    <row r="231" spans="1:13" hidden="1" outlineLevel="1" x14ac:dyDescent="0.25">
      <c r="A231" s="63" t="s">
        <v>193</v>
      </c>
      <c r="B231" s="67">
        <v>15939901</v>
      </c>
      <c r="C231" s="67">
        <v>23663617.899999999</v>
      </c>
      <c r="D231" s="67">
        <v>19149708</v>
      </c>
      <c r="E231" s="67">
        <v>24106268</v>
      </c>
      <c r="F231" s="67">
        <v>21315540.510000002</v>
      </c>
      <c r="G231" s="67">
        <v>19113116.175999999</v>
      </c>
      <c r="H231" s="67">
        <v>0</v>
      </c>
      <c r="I231" s="67">
        <v>0</v>
      </c>
      <c r="J231" s="67">
        <v>0</v>
      </c>
      <c r="K231" s="67">
        <v>0</v>
      </c>
      <c r="L231" s="67">
        <v>2954481.76</v>
      </c>
      <c r="M231" s="67">
        <v>126242633.34600002</v>
      </c>
    </row>
    <row r="232" spans="1:13" hidden="1" outlineLevel="1" x14ac:dyDescent="0.25">
      <c r="A232" s="63" t="s">
        <v>131</v>
      </c>
      <c r="B232" s="67">
        <v>83424284.353499994</v>
      </c>
      <c r="C232" s="67">
        <v>109663740.2154</v>
      </c>
      <c r="D232" s="67">
        <v>80485621.420900002</v>
      </c>
      <c r="E232" s="67">
        <v>66618451.891199999</v>
      </c>
      <c r="F232" s="67">
        <v>72603707.791099995</v>
      </c>
      <c r="G232" s="67">
        <v>0</v>
      </c>
      <c r="H232" s="67">
        <v>0</v>
      </c>
      <c r="I232" s="67">
        <v>9002384</v>
      </c>
      <c r="J232" s="67">
        <v>369330.80346000002</v>
      </c>
      <c r="K232" s="67">
        <v>26929358</v>
      </c>
      <c r="L232" s="67">
        <v>15061770</v>
      </c>
      <c r="M232" s="67">
        <v>464158648.47555995</v>
      </c>
    </row>
    <row r="233" spans="1:13" hidden="1" outlineLevel="1" x14ac:dyDescent="0.25">
      <c r="A233" s="63" t="s">
        <v>168</v>
      </c>
      <c r="B233" s="67">
        <v>127374483.76000001</v>
      </c>
      <c r="C233" s="67">
        <v>139253245</v>
      </c>
      <c r="D233" s="67">
        <v>99844926</v>
      </c>
      <c r="E233" s="67">
        <v>95446487</v>
      </c>
      <c r="F233" s="67">
        <v>0</v>
      </c>
      <c r="G233" s="67">
        <v>0</v>
      </c>
      <c r="H233" s="67">
        <v>0</v>
      </c>
      <c r="I233" s="67">
        <v>0</v>
      </c>
      <c r="J233" s="67">
        <v>0</v>
      </c>
      <c r="K233" s="67">
        <v>0</v>
      </c>
      <c r="L233" s="67">
        <v>0</v>
      </c>
      <c r="M233" s="67">
        <v>461919141.75999999</v>
      </c>
    </row>
    <row r="234" spans="1:13" hidden="1" outlineLevel="1" x14ac:dyDescent="0.25">
      <c r="A234" s="63" t="s">
        <v>232</v>
      </c>
      <c r="B234" s="67">
        <v>4926000</v>
      </c>
      <c r="C234" s="67">
        <v>2242200</v>
      </c>
      <c r="D234" s="67">
        <v>1567400</v>
      </c>
      <c r="E234" s="67">
        <v>0</v>
      </c>
      <c r="F234" s="67">
        <v>0</v>
      </c>
      <c r="G234" s="67">
        <v>0</v>
      </c>
      <c r="H234" s="67">
        <v>0</v>
      </c>
      <c r="I234" s="67">
        <v>0</v>
      </c>
      <c r="J234" s="67">
        <v>0</v>
      </c>
      <c r="K234" s="67">
        <v>0</v>
      </c>
      <c r="L234" s="67">
        <v>0</v>
      </c>
      <c r="M234" s="67">
        <v>8735600</v>
      </c>
    </row>
    <row r="235" spans="1:13" hidden="1" outlineLevel="1" x14ac:dyDescent="0.25">
      <c r="A235" s="63" t="s">
        <v>52</v>
      </c>
      <c r="B235" s="67">
        <v>2329049277.4000001</v>
      </c>
      <c r="C235" s="67">
        <v>0</v>
      </c>
      <c r="D235" s="67">
        <v>0</v>
      </c>
      <c r="E235" s="67">
        <v>0</v>
      </c>
      <c r="F235" s="67">
        <v>0</v>
      </c>
      <c r="G235" s="67">
        <v>1845779414.8</v>
      </c>
      <c r="H235" s="67">
        <v>0</v>
      </c>
      <c r="I235" s="67">
        <v>0</v>
      </c>
      <c r="J235" s="67">
        <v>2432035050</v>
      </c>
      <c r="K235" s="67">
        <v>2501569029.9699998</v>
      </c>
      <c r="L235" s="67">
        <v>0</v>
      </c>
      <c r="M235" s="67">
        <v>9108432772.1700001</v>
      </c>
    </row>
    <row r="236" spans="1:13" hidden="1" outlineLevel="1" x14ac:dyDescent="0.25">
      <c r="A236" s="63" t="s">
        <v>57</v>
      </c>
      <c r="B236" s="67">
        <v>0</v>
      </c>
      <c r="C236" s="67">
        <v>0</v>
      </c>
      <c r="D236" s="67">
        <v>0</v>
      </c>
      <c r="E236" s="67">
        <v>282200000</v>
      </c>
      <c r="F236" s="67">
        <v>0</v>
      </c>
      <c r="G236" s="67">
        <v>0</v>
      </c>
      <c r="H236" s="67">
        <v>0</v>
      </c>
      <c r="I236" s="67">
        <v>349416013</v>
      </c>
      <c r="J236" s="67">
        <v>476777752.99000001</v>
      </c>
      <c r="K236" s="67">
        <v>0</v>
      </c>
      <c r="L236" s="67">
        <v>0</v>
      </c>
      <c r="M236" s="67">
        <v>1108393765.99</v>
      </c>
    </row>
    <row r="237" spans="1:13" hidden="1" outlineLevel="1" x14ac:dyDescent="0.25">
      <c r="A237" s="63" t="s">
        <v>53</v>
      </c>
      <c r="B237" s="67">
        <v>90338609.659999996</v>
      </c>
      <c r="C237" s="67">
        <v>268908534.60000002</v>
      </c>
      <c r="D237" s="67">
        <v>257657385</v>
      </c>
      <c r="E237" s="67">
        <v>308835446</v>
      </c>
      <c r="F237" s="67">
        <v>253479644</v>
      </c>
      <c r="G237" s="67">
        <v>0</v>
      </c>
      <c r="H237" s="67">
        <v>0</v>
      </c>
      <c r="I237" s="67">
        <v>409487010</v>
      </c>
      <c r="J237" s="67">
        <v>417971603</v>
      </c>
      <c r="K237" s="67">
        <v>0</v>
      </c>
      <c r="L237" s="67">
        <v>374088926.31999999</v>
      </c>
      <c r="M237" s="67">
        <v>2380767158.5799999</v>
      </c>
    </row>
    <row r="238" spans="1:13" hidden="1" outlineLevel="1" x14ac:dyDescent="0.25">
      <c r="A238" s="63" t="s">
        <v>351</v>
      </c>
      <c r="B238" s="67">
        <v>8111110328.8344517</v>
      </c>
      <c r="C238" s="67">
        <v>6880025853.8483315</v>
      </c>
      <c r="D238" s="67">
        <v>6910334881.4283895</v>
      </c>
      <c r="E238" s="67">
        <v>6812634224.3763609</v>
      </c>
      <c r="F238" s="67">
        <v>4419894603.5480118</v>
      </c>
      <c r="G238" s="67">
        <v>6462104073.1693735</v>
      </c>
      <c r="H238" s="67">
        <v>2373968481.4071856</v>
      </c>
      <c r="I238" s="67">
        <v>5143345658.3616095</v>
      </c>
      <c r="J238" s="67">
        <v>9289298511.7262897</v>
      </c>
      <c r="K238" s="67">
        <v>5816762963.6680002</v>
      </c>
      <c r="L238" s="67">
        <v>4584855441.5100002</v>
      </c>
      <c r="M238" s="67">
        <v>66804335021.878006</v>
      </c>
    </row>
    <row r="239" spans="1:13" hidden="1" outlineLevel="1" x14ac:dyDescent="0.25"/>
    <row r="240" spans="1:13" hidden="1" outlineLevel="1" x14ac:dyDescent="0.25"/>
    <row r="241" spans="1:13" hidden="1" outlineLevel="1" x14ac:dyDescent="0.25"/>
    <row r="242" spans="1:13" hidden="1" outlineLevel="1" x14ac:dyDescent="0.25"/>
    <row r="243" spans="1:13" hidden="1" outlineLevel="1" x14ac:dyDescent="0.25">
      <c r="A243" s="62" t="s">
        <v>355</v>
      </c>
      <c r="B243" s="62" t="s">
        <v>352</v>
      </c>
    </row>
    <row r="244" spans="1:13" hidden="1" outlineLevel="1" x14ac:dyDescent="0.25">
      <c r="A244" s="62" t="s">
        <v>350</v>
      </c>
      <c r="B244">
        <v>2009</v>
      </c>
      <c r="C244">
        <v>2010</v>
      </c>
      <c r="D244">
        <v>2011</v>
      </c>
      <c r="E244">
        <v>2012</v>
      </c>
      <c r="F244">
        <v>2013</v>
      </c>
      <c r="G244">
        <v>2014</v>
      </c>
      <c r="H244">
        <v>2015</v>
      </c>
      <c r="I244">
        <v>2016</v>
      </c>
      <c r="J244">
        <v>2017</v>
      </c>
      <c r="K244">
        <v>2018</v>
      </c>
      <c r="L244">
        <v>2019</v>
      </c>
      <c r="M244" t="s">
        <v>351</v>
      </c>
    </row>
    <row r="245" spans="1:13" hidden="1" outlineLevel="1" x14ac:dyDescent="0.25">
      <c r="A245" s="63" t="s">
        <v>215</v>
      </c>
      <c r="B245" s="65">
        <v>0.3975484304892325</v>
      </c>
      <c r="C245" s="65">
        <v>0.42865089857594202</v>
      </c>
      <c r="D245" s="65">
        <v>0.45983999389859365</v>
      </c>
      <c r="E245" s="65">
        <v>0.37391843341381314</v>
      </c>
      <c r="F245" s="65">
        <v>0.43744239096120113</v>
      </c>
      <c r="G245" s="65">
        <v>0</v>
      </c>
      <c r="H245" s="65">
        <v>0.47103262181290695</v>
      </c>
      <c r="I245" s="65">
        <v>0.46681132753556154</v>
      </c>
      <c r="J245" s="65">
        <v>0.46705266632510134</v>
      </c>
      <c r="K245" s="65">
        <v>0</v>
      </c>
      <c r="L245" s="65">
        <v>0</v>
      </c>
      <c r="M245" s="65">
        <v>3.5022967630123523</v>
      </c>
    </row>
    <row r="246" spans="1:13" hidden="1" outlineLevel="1" x14ac:dyDescent="0.25">
      <c r="A246" s="63" t="s">
        <v>195</v>
      </c>
      <c r="B246" s="65">
        <v>4.0784619570817457E-2</v>
      </c>
      <c r="C246" s="65">
        <v>4.5067121844597303E-2</v>
      </c>
      <c r="D246" s="65">
        <v>0</v>
      </c>
      <c r="E246" s="65">
        <v>2.6788040978964265E-3</v>
      </c>
      <c r="F246" s="65">
        <v>4.6117829359890172E-2</v>
      </c>
      <c r="G246" s="65">
        <v>2.4873610964287713E-2</v>
      </c>
      <c r="H246" s="65">
        <v>0.12296454435095651</v>
      </c>
      <c r="I246" s="65">
        <v>1</v>
      </c>
      <c r="J246" s="65">
        <v>1</v>
      </c>
      <c r="K246" s="65">
        <v>1.3977227270282401E-2</v>
      </c>
      <c r="L246" s="65">
        <v>0</v>
      </c>
      <c r="M246" s="65">
        <v>2.2964637574587279</v>
      </c>
    </row>
    <row r="247" spans="1:13" hidden="1" outlineLevel="1" x14ac:dyDescent="0.25">
      <c r="A247" s="63" t="s">
        <v>80</v>
      </c>
      <c r="B247" s="65">
        <v>0.46608625575048812</v>
      </c>
      <c r="C247" s="65">
        <v>0.46608626019997007</v>
      </c>
      <c r="D247" s="65">
        <v>0.6411100217485578</v>
      </c>
      <c r="E247" s="65">
        <v>0</v>
      </c>
      <c r="F247" s="65">
        <v>0</v>
      </c>
      <c r="G247" s="65">
        <v>0</v>
      </c>
      <c r="H247" s="65">
        <v>0</v>
      </c>
      <c r="I247" s="65">
        <v>0.14833534107984886</v>
      </c>
      <c r="J247" s="65">
        <v>0.16364549939196402</v>
      </c>
      <c r="K247" s="65">
        <v>0</v>
      </c>
      <c r="L247" s="65">
        <v>0</v>
      </c>
      <c r="M247" s="65">
        <v>1.8852633781708288</v>
      </c>
    </row>
    <row r="248" spans="1:13" hidden="1" outlineLevel="1" x14ac:dyDescent="0.25">
      <c r="A248" s="63" t="s">
        <v>197</v>
      </c>
      <c r="B248" s="65">
        <v>0</v>
      </c>
      <c r="C248" s="65">
        <v>0</v>
      </c>
      <c r="D248" s="65">
        <v>0</v>
      </c>
      <c r="E248" s="65">
        <v>0</v>
      </c>
      <c r="F248" s="65">
        <v>0</v>
      </c>
      <c r="G248" s="65">
        <v>0</v>
      </c>
      <c r="H248" s="65">
        <v>0</v>
      </c>
      <c r="I248" s="65">
        <v>0</v>
      </c>
      <c r="J248" s="65">
        <v>0</v>
      </c>
      <c r="K248" s="65">
        <v>0.73913827294032808</v>
      </c>
      <c r="L248" s="65">
        <v>0</v>
      </c>
      <c r="M248" s="65">
        <v>0.73913827294032808</v>
      </c>
    </row>
    <row r="249" spans="1:13" hidden="1" outlineLevel="1" x14ac:dyDescent="0.25">
      <c r="A249" s="63" t="s">
        <v>146</v>
      </c>
      <c r="B249" s="65">
        <v>0</v>
      </c>
      <c r="C249" s="65">
        <v>0</v>
      </c>
      <c r="D249" s="65">
        <v>0</v>
      </c>
      <c r="E249" s="65">
        <v>0</v>
      </c>
      <c r="F249" s="65">
        <v>0</v>
      </c>
      <c r="G249" s="65">
        <v>0</v>
      </c>
      <c r="H249" s="65">
        <v>0</v>
      </c>
      <c r="I249" s="65">
        <v>0</v>
      </c>
      <c r="J249" s="65">
        <v>0</v>
      </c>
      <c r="K249" s="65">
        <v>0</v>
      </c>
      <c r="L249" s="65">
        <v>0</v>
      </c>
      <c r="M249" s="65">
        <v>0</v>
      </c>
    </row>
    <row r="250" spans="1:13" hidden="1" outlineLevel="1" x14ac:dyDescent="0.25">
      <c r="A250" s="63" t="s">
        <v>170</v>
      </c>
      <c r="B250" s="65">
        <v>0.27493281028501881</v>
      </c>
      <c r="C250" s="65">
        <v>0.38814269170845839</v>
      </c>
      <c r="D250" s="65">
        <v>0.37216141554348087</v>
      </c>
      <c r="E250" s="65">
        <v>0.20429843303626971</v>
      </c>
      <c r="F250" s="65">
        <v>0.21432095374311447</v>
      </c>
      <c r="G250" s="65">
        <v>0.26746730772308086</v>
      </c>
      <c r="H250" s="65">
        <v>0</v>
      </c>
      <c r="I250" s="65">
        <v>0.46075794594132463</v>
      </c>
      <c r="J250" s="65">
        <v>0.38844690469071919</v>
      </c>
      <c r="K250" s="65">
        <v>0</v>
      </c>
      <c r="L250" s="65">
        <v>0.66685457491235167</v>
      </c>
      <c r="M250" s="65">
        <v>3.2373830375838191</v>
      </c>
    </row>
    <row r="251" spans="1:13" hidden="1" outlineLevel="1" x14ac:dyDescent="0.25">
      <c r="A251" s="63" t="s">
        <v>201</v>
      </c>
      <c r="B251" s="65">
        <v>0.68381478992704947</v>
      </c>
      <c r="C251" s="65">
        <v>0.8326045733406342</v>
      </c>
      <c r="D251" s="65">
        <v>0.58831979690922409</v>
      </c>
      <c r="E251" s="65">
        <v>0</v>
      </c>
      <c r="F251" s="65">
        <v>0.71944649735386856</v>
      </c>
      <c r="G251" s="65">
        <v>0.68917650852391588</v>
      </c>
      <c r="H251" s="65">
        <v>0</v>
      </c>
      <c r="I251" s="65">
        <v>0</v>
      </c>
      <c r="J251" s="65">
        <v>0</v>
      </c>
      <c r="K251" s="65">
        <v>0</v>
      </c>
      <c r="L251" s="65">
        <v>0</v>
      </c>
      <c r="M251" s="65">
        <v>3.5133621660546925</v>
      </c>
    </row>
    <row r="252" spans="1:13" hidden="1" outlineLevel="1" x14ac:dyDescent="0.25">
      <c r="A252" s="63" t="s">
        <v>107</v>
      </c>
      <c r="B252" s="65">
        <v>7.0316450792573662E-2</v>
      </c>
      <c r="C252" s="65">
        <v>4.2471376684919272E-2</v>
      </c>
      <c r="D252" s="65">
        <v>7.9966197744281486E-2</v>
      </c>
      <c r="E252" s="65">
        <v>5.5045372919204569E-2</v>
      </c>
      <c r="F252" s="65">
        <v>4.4421002281040359E-2</v>
      </c>
      <c r="G252" s="65">
        <v>1.5737573244385988E-2</v>
      </c>
      <c r="H252" s="65">
        <v>0</v>
      </c>
      <c r="I252" s="65">
        <v>0</v>
      </c>
      <c r="J252" s="65">
        <v>0</v>
      </c>
      <c r="K252" s="65">
        <v>0</v>
      </c>
      <c r="L252" s="65">
        <v>0</v>
      </c>
      <c r="M252" s="65">
        <v>0.30795797366640532</v>
      </c>
    </row>
    <row r="253" spans="1:13" hidden="1" outlineLevel="1" x14ac:dyDescent="0.25">
      <c r="A253" s="63" t="s">
        <v>105</v>
      </c>
      <c r="B253" s="65">
        <v>0.39524667758275073</v>
      </c>
      <c r="C253" s="65">
        <v>0.38124114816906868</v>
      </c>
      <c r="D253" s="65">
        <v>0.28298331386583625</v>
      </c>
      <c r="E253" s="65">
        <v>0.38003278770440174</v>
      </c>
      <c r="F253" s="65">
        <v>0.14427876999041517</v>
      </c>
      <c r="G253" s="65">
        <v>0.19330828794228047</v>
      </c>
      <c r="H253" s="65">
        <v>0.23848104362428307</v>
      </c>
      <c r="I253" s="65">
        <v>0.18032923667676035</v>
      </c>
      <c r="J253" s="65">
        <v>0.28165288799923427</v>
      </c>
      <c r="K253" s="65">
        <v>0.13775631854900333</v>
      </c>
      <c r="L253" s="65">
        <v>0.18485695323789642</v>
      </c>
      <c r="M253" s="65">
        <v>2.8001674253419306</v>
      </c>
    </row>
    <row r="254" spans="1:13" hidden="1" outlineLevel="1" x14ac:dyDescent="0.25">
      <c r="A254" s="63" t="s">
        <v>122</v>
      </c>
      <c r="B254" s="65">
        <v>0.24367279778277198</v>
      </c>
      <c r="C254" s="65">
        <v>0.19077227819704895</v>
      </c>
      <c r="D254" s="65">
        <v>0.15009196935094643</v>
      </c>
      <c r="E254" s="65">
        <v>0.49790903471911296</v>
      </c>
      <c r="F254" s="65">
        <v>0.13321776366971413</v>
      </c>
      <c r="G254" s="65">
        <v>0</v>
      </c>
      <c r="H254" s="65">
        <v>0</v>
      </c>
      <c r="I254" s="65">
        <v>0</v>
      </c>
      <c r="J254" s="65">
        <v>0.46159893428121429</v>
      </c>
      <c r="K254" s="65">
        <v>0</v>
      </c>
      <c r="L254" s="65">
        <v>0.27341968044324177</v>
      </c>
      <c r="M254" s="65">
        <v>1.9506824584440507</v>
      </c>
    </row>
    <row r="255" spans="1:13" hidden="1" outlineLevel="1" x14ac:dyDescent="0.25">
      <c r="A255" s="63" t="s">
        <v>234</v>
      </c>
      <c r="B255" s="65">
        <v>0</v>
      </c>
      <c r="C255" s="65">
        <v>0</v>
      </c>
      <c r="D255" s="65">
        <v>0</v>
      </c>
      <c r="E255" s="65">
        <v>0</v>
      </c>
      <c r="F255" s="65">
        <v>0</v>
      </c>
      <c r="G255" s="65">
        <v>0</v>
      </c>
      <c r="H255" s="65">
        <v>0</v>
      </c>
      <c r="I255" s="65">
        <v>0</v>
      </c>
      <c r="J255" s="65">
        <v>0</v>
      </c>
      <c r="K255" s="65">
        <v>0</v>
      </c>
      <c r="L255" s="65">
        <v>0</v>
      </c>
      <c r="M255" s="65">
        <v>0</v>
      </c>
    </row>
    <row r="256" spans="1:13" hidden="1" outlineLevel="1" x14ac:dyDescent="0.25">
      <c r="A256" s="63" t="s">
        <v>203</v>
      </c>
      <c r="B256" s="65">
        <v>0.51536299226063331</v>
      </c>
      <c r="C256" s="65">
        <v>0.42983112285899344</v>
      </c>
      <c r="D256" s="65">
        <v>0.50754287002769971</v>
      </c>
      <c r="E256" s="65">
        <v>0.62365719625635763</v>
      </c>
      <c r="F256" s="65">
        <v>0.73012108110748464</v>
      </c>
      <c r="G256" s="65">
        <v>0.67043716719245994</v>
      </c>
      <c r="H256" s="65">
        <v>0.76324765853708343</v>
      </c>
      <c r="I256" s="65">
        <v>0</v>
      </c>
      <c r="J256" s="65">
        <v>0</v>
      </c>
      <c r="K256" s="65">
        <v>0</v>
      </c>
      <c r="L256" s="65">
        <v>0</v>
      </c>
      <c r="M256" s="65">
        <v>4.2402000882407123</v>
      </c>
    </row>
    <row r="257" spans="1:13" hidden="1" outlineLevel="1" x14ac:dyDescent="0.25">
      <c r="A257" s="63" t="s">
        <v>246</v>
      </c>
      <c r="B257" s="65">
        <v>0</v>
      </c>
      <c r="C257" s="65">
        <v>0</v>
      </c>
      <c r="D257" s="65">
        <v>0</v>
      </c>
      <c r="E257" s="65">
        <v>0</v>
      </c>
      <c r="F257" s="65">
        <v>0</v>
      </c>
      <c r="G257" s="65">
        <v>0</v>
      </c>
      <c r="H257" s="65">
        <v>0</v>
      </c>
      <c r="I257" s="65">
        <v>0</v>
      </c>
      <c r="J257" s="65">
        <v>0</v>
      </c>
      <c r="K257" s="65">
        <v>0</v>
      </c>
      <c r="L257" s="65">
        <v>0</v>
      </c>
      <c r="M257" s="65">
        <v>0</v>
      </c>
    </row>
    <row r="258" spans="1:13" hidden="1" outlineLevel="1" x14ac:dyDescent="0.25">
      <c r="A258" s="63" t="s">
        <v>132</v>
      </c>
      <c r="B258" s="65">
        <v>0.64008737914438607</v>
      </c>
      <c r="C258" s="65">
        <v>0.67160437326751965</v>
      </c>
      <c r="D258" s="65">
        <v>0.48673830381078792</v>
      </c>
      <c r="E258" s="65">
        <v>0.63030296573820377</v>
      </c>
      <c r="F258" s="65">
        <v>0.6303029629935708</v>
      </c>
      <c r="G258" s="65">
        <v>0.71174502758018265</v>
      </c>
      <c r="H258" s="65">
        <v>0</v>
      </c>
      <c r="I258" s="65">
        <v>0.72958231601151879</v>
      </c>
      <c r="J258" s="65">
        <v>0.77628254198290747</v>
      </c>
      <c r="K258" s="65">
        <v>0</v>
      </c>
      <c r="L258" s="65">
        <v>0</v>
      </c>
      <c r="M258" s="65">
        <v>5.2766458705290766</v>
      </c>
    </row>
    <row r="259" spans="1:13" hidden="1" outlineLevel="1" x14ac:dyDescent="0.25">
      <c r="A259" s="63" t="s">
        <v>241</v>
      </c>
      <c r="B259" s="65">
        <v>0</v>
      </c>
      <c r="C259" s="65">
        <v>0</v>
      </c>
      <c r="D259" s="65">
        <v>0</v>
      </c>
      <c r="E259" s="65">
        <v>0</v>
      </c>
      <c r="F259" s="65">
        <v>0</v>
      </c>
      <c r="G259" s="65">
        <v>0</v>
      </c>
      <c r="H259" s="65">
        <v>0</v>
      </c>
      <c r="I259" s="65">
        <v>0</v>
      </c>
      <c r="J259" s="65">
        <v>0</v>
      </c>
      <c r="K259" s="65">
        <v>0</v>
      </c>
      <c r="L259" s="65">
        <v>0</v>
      </c>
      <c r="M259" s="65">
        <v>0</v>
      </c>
    </row>
    <row r="260" spans="1:13" hidden="1" outlineLevel="1" x14ac:dyDescent="0.25">
      <c r="A260" s="63" t="s">
        <v>172</v>
      </c>
      <c r="B260" s="65">
        <v>0.18556701030927836</v>
      </c>
      <c r="C260" s="65">
        <v>0</v>
      </c>
      <c r="D260" s="65">
        <v>0.24731182795698925</v>
      </c>
      <c r="E260" s="65">
        <v>0.41025641025641024</v>
      </c>
      <c r="F260" s="65">
        <v>0</v>
      </c>
      <c r="G260" s="65">
        <v>0</v>
      </c>
      <c r="H260" s="65">
        <v>0</v>
      </c>
      <c r="I260" s="65">
        <v>0</v>
      </c>
      <c r="J260" s="65">
        <v>0</v>
      </c>
      <c r="K260" s="65">
        <v>0</v>
      </c>
      <c r="L260" s="65">
        <v>0</v>
      </c>
      <c r="M260" s="65">
        <v>0.84313524852267785</v>
      </c>
    </row>
    <row r="261" spans="1:13" hidden="1" outlineLevel="1" x14ac:dyDescent="0.25">
      <c r="A261" s="63" t="s">
        <v>134</v>
      </c>
      <c r="B261" s="65">
        <v>0.99497086061420636</v>
      </c>
      <c r="C261" s="65">
        <v>0.98750905922372467</v>
      </c>
      <c r="D261" s="65">
        <v>0.98800941230729078</v>
      </c>
      <c r="E261" s="65">
        <v>0.9866733783584577</v>
      </c>
      <c r="F261" s="65">
        <v>0</v>
      </c>
      <c r="G261" s="65">
        <v>1</v>
      </c>
      <c r="H261" s="65">
        <v>0</v>
      </c>
      <c r="I261" s="65">
        <v>0</v>
      </c>
      <c r="J261" s="65">
        <v>1</v>
      </c>
      <c r="K261" s="65">
        <v>1</v>
      </c>
      <c r="L261" s="65">
        <v>1</v>
      </c>
      <c r="M261" s="65">
        <v>7.9571627105036793</v>
      </c>
    </row>
    <row r="262" spans="1:13" hidden="1" outlineLevel="1" x14ac:dyDescent="0.25">
      <c r="A262" s="63" t="s">
        <v>115</v>
      </c>
      <c r="B262" s="65">
        <v>0</v>
      </c>
      <c r="C262" s="65">
        <v>1</v>
      </c>
      <c r="D262" s="65">
        <v>0</v>
      </c>
      <c r="E262" s="65">
        <v>0.62</v>
      </c>
      <c r="F262" s="65">
        <v>0.34374999999999994</v>
      </c>
      <c r="G262" s="65">
        <v>0</v>
      </c>
      <c r="H262" s="65">
        <v>0</v>
      </c>
      <c r="I262" s="65">
        <v>0</v>
      </c>
      <c r="J262" s="65">
        <v>0</v>
      </c>
      <c r="K262" s="65">
        <v>0</v>
      </c>
      <c r="L262" s="65">
        <v>0</v>
      </c>
      <c r="M262" s="65">
        <v>1.9637500000000001</v>
      </c>
    </row>
    <row r="263" spans="1:13" hidden="1" outlineLevel="1" x14ac:dyDescent="0.25">
      <c r="A263" s="63" t="s">
        <v>50</v>
      </c>
      <c r="B263" s="65">
        <v>0.71825424215117573</v>
      </c>
      <c r="C263" s="65">
        <v>0.72238660245594577</v>
      </c>
      <c r="D263" s="65">
        <v>0.76551548486890342</v>
      </c>
      <c r="E263" s="65">
        <v>0</v>
      </c>
      <c r="F263" s="65">
        <v>0</v>
      </c>
      <c r="G263" s="65">
        <v>0.64494573507247654</v>
      </c>
      <c r="H263" s="65">
        <v>0.331453634085213</v>
      </c>
      <c r="I263" s="65">
        <v>0.62295216254369701</v>
      </c>
      <c r="J263" s="65">
        <v>0.63267936264688862</v>
      </c>
      <c r="K263" s="65">
        <v>0</v>
      </c>
      <c r="L263" s="65">
        <v>0.63267949627743836</v>
      </c>
      <c r="M263" s="65">
        <v>5.0708667201017388</v>
      </c>
    </row>
    <row r="264" spans="1:13" hidden="1" outlineLevel="1" x14ac:dyDescent="0.25">
      <c r="A264" s="63" t="s">
        <v>65</v>
      </c>
      <c r="B264" s="65">
        <v>0.19298245614035087</v>
      </c>
      <c r="C264" s="65">
        <v>0.12751677852348994</v>
      </c>
      <c r="D264" s="65">
        <v>0.12025316455696204</v>
      </c>
      <c r="E264" s="65">
        <v>0</v>
      </c>
      <c r="F264" s="65">
        <v>0</v>
      </c>
      <c r="G264" s="65">
        <v>0</v>
      </c>
      <c r="H264" s="65">
        <v>0</v>
      </c>
      <c r="I264" s="65">
        <v>0</v>
      </c>
      <c r="J264" s="65">
        <v>0</v>
      </c>
      <c r="K264" s="65">
        <v>0</v>
      </c>
      <c r="L264" s="65">
        <v>0</v>
      </c>
      <c r="M264" s="65">
        <v>0.44075239922080284</v>
      </c>
    </row>
    <row r="265" spans="1:13" hidden="1" outlineLevel="1" x14ac:dyDescent="0.25">
      <c r="A265" s="63" t="s">
        <v>137</v>
      </c>
      <c r="B265" s="65">
        <v>0.78153531647580599</v>
      </c>
      <c r="C265" s="65">
        <v>0.75828582246303688</v>
      </c>
      <c r="D265" s="65">
        <v>0.74256822245136656</v>
      </c>
      <c r="E265" s="65">
        <v>0.64352575658895983</v>
      </c>
      <c r="F265" s="65">
        <v>0</v>
      </c>
      <c r="G265" s="65">
        <v>0</v>
      </c>
      <c r="H265" s="65">
        <v>0.72065740953350632</v>
      </c>
      <c r="I265" s="65">
        <v>0.64300776828773332</v>
      </c>
      <c r="J265" s="65">
        <v>0.6241091655953791</v>
      </c>
      <c r="K265" s="65">
        <v>0.6570738610984771</v>
      </c>
      <c r="L265" s="65">
        <v>0.63124400760306676</v>
      </c>
      <c r="M265" s="65">
        <v>6.2020073300973326</v>
      </c>
    </row>
    <row r="266" spans="1:13" hidden="1" outlineLevel="1" x14ac:dyDescent="0.25">
      <c r="A266" s="63" t="s">
        <v>76</v>
      </c>
      <c r="B266" s="65">
        <v>7.1118305098628917E-2</v>
      </c>
      <c r="C266" s="65">
        <v>4.0554302716656845E-2</v>
      </c>
      <c r="D266" s="65">
        <v>0.1171486267631988</v>
      </c>
      <c r="E266" s="65">
        <v>0.11114845811584326</v>
      </c>
      <c r="F266" s="65">
        <v>0.13226168220981341</v>
      </c>
      <c r="G266" s="65">
        <v>0</v>
      </c>
      <c r="H266" s="65">
        <v>0</v>
      </c>
      <c r="I266" s="65">
        <v>0</v>
      </c>
      <c r="J266" s="65">
        <v>0</v>
      </c>
      <c r="K266" s="65">
        <v>0</v>
      </c>
      <c r="L266" s="65">
        <v>0</v>
      </c>
      <c r="M266" s="65">
        <v>0.47223137490414124</v>
      </c>
    </row>
    <row r="267" spans="1:13" hidden="1" outlineLevel="1" x14ac:dyDescent="0.25">
      <c r="A267" s="63" t="s">
        <v>71</v>
      </c>
      <c r="B267" s="65">
        <v>2.498847909244422E-2</v>
      </c>
      <c r="C267" s="65">
        <v>0.22427536220021385</v>
      </c>
      <c r="D267" s="65">
        <v>0.19116268271603754</v>
      </c>
      <c r="E267" s="65">
        <v>0.30933053744792882</v>
      </c>
      <c r="F267" s="65">
        <v>0.20407799101973922</v>
      </c>
      <c r="G267" s="65">
        <v>0</v>
      </c>
      <c r="H267" s="65">
        <v>0</v>
      </c>
      <c r="I267" s="65">
        <v>0</v>
      </c>
      <c r="J267" s="65">
        <v>0</v>
      </c>
      <c r="K267" s="65">
        <v>0</v>
      </c>
      <c r="L267" s="65">
        <v>0</v>
      </c>
      <c r="M267" s="65">
        <v>0.95383505247636369</v>
      </c>
    </row>
    <row r="268" spans="1:13" hidden="1" outlineLevel="1" x14ac:dyDescent="0.25">
      <c r="A268" s="63" t="s">
        <v>117</v>
      </c>
      <c r="B268" s="65">
        <v>8.6801620313316555E-4</v>
      </c>
      <c r="C268" s="65">
        <v>1.4111365032545963E-2</v>
      </c>
      <c r="D268" s="65">
        <v>9.2517453400144233E-3</v>
      </c>
      <c r="E268" s="65">
        <v>1.1820860505856621E-2</v>
      </c>
      <c r="F268" s="65">
        <v>8.4071458079136296E-2</v>
      </c>
      <c r="G268" s="65">
        <v>0.13660333087862278</v>
      </c>
      <c r="H268" s="65">
        <v>0.28234375066171502</v>
      </c>
      <c r="I268" s="65">
        <v>8.3447090238208316E-2</v>
      </c>
      <c r="J268" s="65">
        <v>0.10690168196641996</v>
      </c>
      <c r="K268" s="65">
        <v>0</v>
      </c>
      <c r="L268" s="65">
        <v>0</v>
      </c>
      <c r="M268" s="65">
        <v>0.72941929890565249</v>
      </c>
    </row>
    <row r="269" spans="1:13" hidden="1" outlineLevel="1" x14ac:dyDescent="0.25">
      <c r="A269" s="63" t="s">
        <v>73</v>
      </c>
      <c r="B269" s="65">
        <v>0.36974789915966388</v>
      </c>
      <c r="C269" s="65">
        <v>0.49090909090909091</v>
      </c>
      <c r="D269" s="65">
        <v>0</v>
      </c>
      <c r="E269" s="65">
        <v>0</v>
      </c>
      <c r="F269" s="65">
        <v>0</v>
      </c>
      <c r="G269" s="65">
        <v>0</v>
      </c>
      <c r="H269" s="65">
        <v>0</v>
      </c>
      <c r="I269" s="65">
        <v>0</v>
      </c>
      <c r="J269" s="65">
        <v>0</v>
      </c>
      <c r="K269" s="65">
        <v>0</v>
      </c>
      <c r="L269" s="65">
        <v>0</v>
      </c>
      <c r="M269" s="65">
        <v>0.86065699006875485</v>
      </c>
    </row>
    <row r="270" spans="1:13" hidden="1" outlineLevel="1" x14ac:dyDescent="0.25">
      <c r="A270" s="63" t="s">
        <v>139</v>
      </c>
      <c r="B270" s="65">
        <v>0.83103410460674865</v>
      </c>
      <c r="C270" s="65">
        <v>0.76913661984231607</v>
      </c>
      <c r="D270" s="65">
        <v>0.64981330330984932</v>
      </c>
      <c r="E270" s="65">
        <v>0.73611679759244264</v>
      </c>
      <c r="F270" s="65">
        <v>0.70840419769455487</v>
      </c>
      <c r="G270" s="65">
        <v>0</v>
      </c>
      <c r="H270" s="65">
        <v>0</v>
      </c>
      <c r="I270" s="65">
        <v>0</v>
      </c>
      <c r="J270" s="65">
        <v>0</v>
      </c>
      <c r="K270" s="65">
        <v>0</v>
      </c>
      <c r="L270" s="65">
        <v>0</v>
      </c>
      <c r="M270" s="65">
        <v>3.6945050230459113</v>
      </c>
    </row>
    <row r="271" spans="1:13" hidden="1" outlineLevel="1" x14ac:dyDescent="0.25">
      <c r="A271" s="63" t="s">
        <v>205</v>
      </c>
      <c r="B271" s="65">
        <v>0</v>
      </c>
      <c r="C271" s="65">
        <v>1</v>
      </c>
      <c r="D271" s="65">
        <v>1</v>
      </c>
      <c r="E271" s="65">
        <v>0.1137521159774259</v>
      </c>
      <c r="F271" s="65">
        <v>0.33125999187924854</v>
      </c>
      <c r="G271" s="65">
        <v>0.25810792958031609</v>
      </c>
      <c r="H271" s="65">
        <v>0</v>
      </c>
      <c r="I271" s="65">
        <v>4.72560920914935E-2</v>
      </c>
      <c r="J271" s="65">
        <v>6.4070082875570533E-2</v>
      </c>
      <c r="K271" s="65">
        <v>0.12874269269457767</v>
      </c>
      <c r="L271" s="65">
        <v>8.3499057781384903E-2</v>
      </c>
      <c r="M271" s="65">
        <v>3.026687962880017</v>
      </c>
    </row>
    <row r="272" spans="1:13" hidden="1" outlineLevel="1" x14ac:dyDescent="0.25">
      <c r="A272" s="63" t="s">
        <v>127</v>
      </c>
      <c r="B272" s="65">
        <v>1.7085435187492302E-2</v>
      </c>
      <c r="C272" s="65">
        <v>0.19582556373530038</v>
      </c>
      <c r="D272" s="65">
        <v>0.14499693367056071</v>
      </c>
      <c r="E272" s="65">
        <v>0.50529271277468457</v>
      </c>
      <c r="F272" s="65">
        <v>0.36906050286583764</v>
      </c>
      <c r="G272" s="65">
        <v>0.61481985174668741</v>
      </c>
      <c r="H272" s="65">
        <v>0</v>
      </c>
      <c r="I272" s="65">
        <v>0</v>
      </c>
      <c r="J272" s="65">
        <v>0</v>
      </c>
      <c r="K272" s="65">
        <v>0</v>
      </c>
      <c r="L272" s="65">
        <v>0</v>
      </c>
      <c r="M272" s="65">
        <v>1.8470809999805631</v>
      </c>
    </row>
    <row r="273" spans="1:13" hidden="1" outlineLevel="1" x14ac:dyDescent="0.25">
      <c r="A273" s="63" t="s">
        <v>148</v>
      </c>
      <c r="B273" s="65">
        <v>0</v>
      </c>
      <c r="C273" s="65">
        <v>0.81049312435140408</v>
      </c>
      <c r="D273" s="65">
        <v>0</v>
      </c>
      <c r="E273" s="65">
        <v>0.8272218968053614</v>
      </c>
      <c r="F273" s="65">
        <v>0</v>
      </c>
      <c r="G273" s="65">
        <v>0.63930098501458565</v>
      </c>
      <c r="H273" s="65">
        <v>0</v>
      </c>
      <c r="I273" s="65">
        <v>0</v>
      </c>
      <c r="J273" s="65">
        <v>0</v>
      </c>
      <c r="K273" s="65">
        <v>0.92581887174470467</v>
      </c>
      <c r="L273" s="65">
        <v>0</v>
      </c>
      <c r="M273" s="65">
        <v>3.2028348779160556</v>
      </c>
    </row>
    <row r="274" spans="1:13" hidden="1" outlineLevel="1" x14ac:dyDescent="0.25">
      <c r="A274" s="63" t="s">
        <v>150</v>
      </c>
      <c r="B274" s="65">
        <v>0.82944135317525802</v>
      </c>
      <c r="C274" s="65">
        <v>0.87642787935097022</v>
      </c>
      <c r="D274" s="65">
        <v>0.86790749534169853</v>
      </c>
      <c r="E274" s="65">
        <v>0.87433358528802674</v>
      </c>
      <c r="F274" s="65">
        <v>0.91500486498599387</v>
      </c>
      <c r="G274" s="65">
        <v>0</v>
      </c>
      <c r="H274" s="65">
        <v>0</v>
      </c>
      <c r="I274" s="65">
        <v>0</v>
      </c>
      <c r="J274" s="65">
        <v>0</v>
      </c>
      <c r="K274" s="65">
        <v>0</v>
      </c>
      <c r="L274" s="65">
        <v>0</v>
      </c>
      <c r="M274" s="65">
        <v>4.363115178141947</v>
      </c>
    </row>
    <row r="275" spans="1:13" hidden="1" outlineLevel="1" x14ac:dyDescent="0.25">
      <c r="A275" s="63" t="s">
        <v>119</v>
      </c>
      <c r="B275" s="65">
        <v>0</v>
      </c>
      <c r="C275" s="65">
        <v>0.12477870825293895</v>
      </c>
      <c r="D275" s="65">
        <v>0.22422487135062449</v>
      </c>
      <c r="E275" s="65">
        <v>9.5463401057612023E-3</v>
      </c>
      <c r="F275" s="65">
        <v>0</v>
      </c>
      <c r="G275" s="65">
        <v>0</v>
      </c>
      <c r="H275" s="65">
        <v>0</v>
      </c>
      <c r="I275" s="65">
        <v>0</v>
      </c>
      <c r="J275" s="65">
        <v>0</v>
      </c>
      <c r="K275" s="65">
        <v>0</v>
      </c>
      <c r="L275" s="65">
        <v>0</v>
      </c>
      <c r="M275" s="65">
        <v>0.35854991970932465</v>
      </c>
    </row>
    <row r="276" spans="1:13" hidden="1" outlineLevel="1" x14ac:dyDescent="0.25">
      <c r="A276" s="63" t="s">
        <v>111</v>
      </c>
      <c r="B276" s="65">
        <v>0</v>
      </c>
      <c r="C276" s="65">
        <v>0</v>
      </c>
      <c r="D276" s="65">
        <v>0</v>
      </c>
      <c r="E276" s="65">
        <v>0.22741350786343004</v>
      </c>
      <c r="F276" s="65">
        <v>0.23293825378930461</v>
      </c>
      <c r="G276" s="65">
        <v>0.33309007170798932</v>
      </c>
      <c r="H276" s="65">
        <v>0.54517356607081968</v>
      </c>
      <c r="I276" s="65">
        <v>0.45674987413480389</v>
      </c>
      <c r="J276" s="65">
        <v>0.70295309447736876</v>
      </c>
      <c r="K276" s="65">
        <v>0.41672350428081523</v>
      </c>
      <c r="L276" s="65">
        <v>0.42145849807605457</v>
      </c>
      <c r="M276" s="65">
        <v>3.3365003704005862</v>
      </c>
    </row>
    <row r="277" spans="1:13" hidden="1" outlineLevel="1" x14ac:dyDescent="0.25">
      <c r="A277" s="63" t="s">
        <v>199</v>
      </c>
      <c r="B277" s="65">
        <v>0.9368579763434749</v>
      </c>
      <c r="C277" s="65">
        <v>0.92393757491812889</v>
      </c>
      <c r="D277" s="65">
        <v>0.87245146353072744</v>
      </c>
      <c r="E277" s="65">
        <v>0.88190377058820468</v>
      </c>
      <c r="F277" s="65">
        <v>0.9652052541377486</v>
      </c>
      <c r="G277" s="65">
        <v>0.97745560126769104</v>
      </c>
      <c r="H277" s="65">
        <v>0</v>
      </c>
      <c r="I277" s="65">
        <v>0</v>
      </c>
      <c r="J277" s="65">
        <v>0.97790116708581298</v>
      </c>
      <c r="K277" s="65">
        <v>0</v>
      </c>
      <c r="L277" s="65">
        <v>0</v>
      </c>
      <c r="M277" s="65">
        <v>6.5357128078717883</v>
      </c>
    </row>
    <row r="278" spans="1:13" hidden="1" outlineLevel="1" x14ac:dyDescent="0.25">
      <c r="A278" s="63" t="s">
        <v>152</v>
      </c>
      <c r="B278" s="65">
        <v>0</v>
      </c>
      <c r="C278" s="65">
        <v>0.84739105219800503</v>
      </c>
      <c r="D278" s="65">
        <v>0</v>
      </c>
      <c r="E278" s="65">
        <v>0</v>
      </c>
      <c r="F278" s="65">
        <v>0</v>
      </c>
      <c r="G278" s="65">
        <v>0.50231014254780804</v>
      </c>
      <c r="H278" s="65">
        <v>0</v>
      </c>
      <c r="I278" s="65">
        <v>0</v>
      </c>
      <c r="J278" s="65">
        <v>1</v>
      </c>
      <c r="K278" s="65">
        <v>0.94831685907625463</v>
      </c>
      <c r="L278" s="65">
        <v>1</v>
      </c>
      <c r="M278" s="65">
        <v>4.2980180538220676</v>
      </c>
    </row>
    <row r="279" spans="1:13" hidden="1" outlineLevel="1" x14ac:dyDescent="0.25">
      <c r="A279" s="63" t="s">
        <v>129</v>
      </c>
      <c r="B279" s="65">
        <v>8.8235294117647065E-2</v>
      </c>
      <c r="C279" s="65">
        <v>0</v>
      </c>
      <c r="D279" s="65">
        <v>0</v>
      </c>
      <c r="E279" s="65">
        <v>0</v>
      </c>
      <c r="F279" s="65">
        <v>0</v>
      </c>
      <c r="G279" s="65">
        <v>0</v>
      </c>
      <c r="H279" s="65">
        <v>0</v>
      </c>
      <c r="I279" s="65">
        <v>0</v>
      </c>
      <c r="J279" s="65">
        <v>0</v>
      </c>
      <c r="K279" s="65">
        <v>0</v>
      </c>
      <c r="L279" s="65">
        <v>0</v>
      </c>
      <c r="M279" s="65">
        <v>8.8235294117647065E-2</v>
      </c>
    </row>
    <row r="280" spans="1:13" hidden="1" outlineLevel="1" x14ac:dyDescent="0.25">
      <c r="A280" s="63" t="s">
        <v>112</v>
      </c>
      <c r="B280" s="65">
        <v>0</v>
      </c>
      <c r="C280" s="65">
        <v>0</v>
      </c>
      <c r="D280" s="65">
        <v>0.1348871807587404</v>
      </c>
      <c r="E280" s="65">
        <v>0</v>
      </c>
      <c r="F280" s="65">
        <v>0</v>
      </c>
      <c r="G280" s="65">
        <v>0</v>
      </c>
      <c r="H280" s="65">
        <v>0</v>
      </c>
      <c r="I280" s="65">
        <v>0.15472127417519912</v>
      </c>
      <c r="J280" s="65">
        <v>0</v>
      </c>
      <c r="K280" s="65">
        <v>4.1963578780680924E-2</v>
      </c>
      <c r="L280" s="65">
        <v>4.1132478632478632E-2</v>
      </c>
      <c r="M280" s="65">
        <v>0.37270451234709906</v>
      </c>
    </row>
    <row r="281" spans="1:13" hidden="1" outlineLevel="1" x14ac:dyDescent="0.25">
      <c r="A281" s="63" t="s">
        <v>174</v>
      </c>
      <c r="B281" s="65">
        <v>0.11755251513003048</v>
      </c>
      <c r="C281" s="65">
        <v>0.11755251513003048</v>
      </c>
      <c r="D281" s="65">
        <v>0.20734281760080239</v>
      </c>
      <c r="E281" s="65">
        <v>0</v>
      </c>
      <c r="F281" s="65">
        <v>1</v>
      </c>
      <c r="G281" s="65">
        <v>0.70685297424539406</v>
      </c>
      <c r="H281" s="65">
        <v>0</v>
      </c>
      <c r="I281" s="65">
        <v>0.76224394667416862</v>
      </c>
      <c r="J281" s="65">
        <v>0</v>
      </c>
      <c r="K281" s="65">
        <v>0</v>
      </c>
      <c r="L281" s="65">
        <v>0</v>
      </c>
      <c r="M281" s="65">
        <v>2.9115447687804261</v>
      </c>
    </row>
    <row r="282" spans="1:13" hidden="1" outlineLevel="1" x14ac:dyDescent="0.25">
      <c r="A282" s="63" t="s">
        <v>67</v>
      </c>
      <c r="B282" s="65">
        <v>0.58591587888259644</v>
      </c>
      <c r="C282" s="65">
        <v>0.70679005107141446</v>
      </c>
      <c r="D282" s="65">
        <v>0.64661350344877622</v>
      </c>
      <c r="E282" s="65">
        <v>0.80635526127136725</v>
      </c>
      <c r="F282" s="65">
        <v>0.90565535689146159</v>
      </c>
      <c r="G282" s="65">
        <v>0.74511869376328421</v>
      </c>
      <c r="H282" s="65">
        <v>0</v>
      </c>
      <c r="I282" s="65">
        <v>0</v>
      </c>
      <c r="J282" s="65">
        <v>0</v>
      </c>
      <c r="K282" s="65">
        <v>0.95289663486292331</v>
      </c>
      <c r="L282" s="65">
        <v>0</v>
      </c>
      <c r="M282" s="65">
        <v>5.3493453801918234</v>
      </c>
    </row>
    <row r="283" spans="1:13" hidden="1" outlineLevel="1" x14ac:dyDescent="0.25">
      <c r="A283" s="63" t="s">
        <v>153</v>
      </c>
      <c r="B283" s="65">
        <v>0.32510433262574218</v>
      </c>
      <c r="C283" s="65">
        <v>0.26779944296697084</v>
      </c>
      <c r="D283" s="65">
        <v>0.31412631008312247</v>
      </c>
      <c r="E283" s="65">
        <v>0.28482957925815711</v>
      </c>
      <c r="F283" s="65">
        <v>0.33294440918273333</v>
      </c>
      <c r="G283" s="65">
        <v>0.48146044817989592</v>
      </c>
      <c r="H283" s="65">
        <v>0.54871904979321651</v>
      </c>
      <c r="I283" s="65">
        <v>0</v>
      </c>
      <c r="J283" s="65">
        <v>0.67461952752849741</v>
      </c>
      <c r="K283" s="65">
        <v>0</v>
      </c>
      <c r="L283" s="65">
        <v>0.8906814761538836</v>
      </c>
      <c r="M283" s="65">
        <v>4.1202845757722191</v>
      </c>
    </row>
    <row r="284" spans="1:13" hidden="1" outlineLevel="1" x14ac:dyDescent="0.25">
      <c r="A284" s="63" t="s">
        <v>86</v>
      </c>
      <c r="B284" s="65">
        <v>0.11160151232231931</v>
      </c>
      <c r="C284" s="65">
        <v>0.13012809319444926</v>
      </c>
      <c r="D284" s="65">
        <v>0.18186972388043085</v>
      </c>
      <c r="E284" s="65">
        <v>3.1181062645359758E-2</v>
      </c>
      <c r="F284" s="65">
        <v>6.4137421654444388E-2</v>
      </c>
      <c r="G284" s="65">
        <v>1.8580542484995653E-2</v>
      </c>
      <c r="H284" s="65">
        <v>5.0691811758497178E-2</v>
      </c>
      <c r="I284" s="65">
        <v>9.7036890813587282E-2</v>
      </c>
      <c r="J284" s="65">
        <v>0</v>
      </c>
      <c r="K284" s="65">
        <v>0</v>
      </c>
      <c r="L284" s="65">
        <v>0</v>
      </c>
      <c r="M284" s="65">
        <v>0.68522705875408363</v>
      </c>
    </row>
    <row r="285" spans="1:13" hidden="1" outlineLevel="1" x14ac:dyDescent="0.25">
      <c r="A285" s="63" t="s">
        <v>92</v>
      </c>
      <c r="B285" s="65">
        <v>2.9522410032126536E-2</v>
      </c>
      <c r="C285" s="65">
        <v>2.6591871763596349E-2</v>
      </c>
      <c r="D285" s="65">
        <v>4.2420798257686271E-2</v>
      </c>
      <c r="E285" s="65">
        <v>0.19062485146105926</v>
      </c>
      <c r="F285" s="65">
        <v>0.1789638171932556</v>
      </c>
      <c r="G285" s="65">
        <v>0.21183543497277532</v>
      </c>
      <c r="H285" s="65">
        <v>0</v>
      </c>
      <c r="I285" s="65">
        <v>0.10855933224753055</v>
      </c>
      <c r="J285" s="65">
        <v>7.7747206152240692E-2</v>
      </c>
      <c r="K285" s="65">
        <v>0.62100958247664284</v>
      </c>
      <c r="L285" s="65">
        <v>0.25376464294746209</v>
      </c>
      <c r="M285" s="65">
        <v>1.7410399475043754</v>
      </c>
    </row>
    <row r="286" spans="1:13" hidden="1" outlineLevel="1" x14ac:dyDescent="0.25">
      <c r="A286" s="63" t="s">
        <v>82</v>
      </c>
      <c r="B286" s="65">
        <v>0</v>
      </c>
      <c r="C286" s="65">
        <v>0</v>
      </c>
      <c r="D286" s="65">
        <v>0</v>
      </c>
      <c r="E286" s="65">
        <v>0</v>
      </c>
      <c r="F286" s="65">
        <v>0</v>
      </c>
      <c r="G286" s="65">
        <v>0</v>
      </c>
      <c r="H286" s="65">
        <v>0.55000000000000004</v>
      </c>
      <c r="I286" s="65">
        <v>0</v>
      </c>
      <c r="J286" s="65">
        <v>0</v>
      </c>
      <c r="K286" s="65">
        <v>0</v>
      </c>
      <c r="L286" s="65">
        <v>1</v>
      </c>
      <c r="M286" s="65">
        <v>1.55</v>
      </c>
    </row>
    <row r="287" spans="1:13" hidden="1" outlineLevel="1" x14ac:dyDescent="0.25">
      <c r="A287" s="63" t="s">
        <v>69</v>
      </c>
      <c r="B287" s="65">
        <v>4.5437189767086675E-2</v>
      </c>
      <c r="C287" s="65">
        <v>0.11738746690203</v>
      </c>
      <c r="D287" s="65">
        <v>0</v>
      </c>
      <c r="E287" s="65">
        <v>0</v>
      </c>
      <c r="F287" s="65">
        <v>0</v>
      </c>
      <c r="G287" s="65">
        <v>0</v>
      </c>
      <c r="H287" s="65">
        <v>0</v>
      </c>
      <c r="I287" s="65">
        <v>0</v>
      </c>
      <c r="J287" s="65">
        <v>0</v>
      </c>
      <c r="K287" s="65">
        <v>0</v>
      </c>
      <c r="L287" s="65">
        <v>0</v>
      </c>
      <c r="M287" s="65">
        <v>0.16282465666911666</v>
      </c>
    </row>
    <row r="288" spans="1:13" hidden="1" outlineLevel="1" x14ac:dyDescent="0.25">
      <c r="A288" s="63" t="s">
        <v>60</v>
      </c>
      <c r="B288" s="65">
        <v>0.32096565698913465</v>
      </c>
      <c r="C288" s="65">
        <v>0</v>
      </c>
      <c r="D288" s="65">
        <v>0</v>
      </c>
      <c r="E288" s="65">
        <v>0.71488645920941962</v>
      </c>
      <c r="F288" s="65">
        <v>0.89944649446494462</v>
      </c>
      <c r="G288" s="65">
        <v>0</v>
      </c>
      <c r="H288" s="65">
        <v>0</v>
      </c>
      <c r="I288" s="65">
        <v>0</v>
      </c>
      <c r="J288" s="65">
        <v>0</v>
      </c>
      <c r="K288" s="65">
        <v>0</v>
      </c>
      <c r="L288" s="65">
        <v>0</v>
      </c>
      <c r="M288" s="65">
        <v>1.9352986106634988</v>
      </c>
    </row>
    <row r="289" spans="1:13" hidden="1" outlineLevel="1" x14ac:dyDescent="0.25">
      <c r="A289" s="63" t="s">
        <v>158</v>
      </c>
      <c r="B289" s="65">
        <v>0.58467825328630907</v>
      </c>
      <c r="C289" s="65">
        <v>0.6242182187482187</v>
      </c>
      <c r="D289" s="65">
        <v>0.57287790557624774</v>
      </c>
      <c r="E289" s="65">
        <v>0.51151550833080228</v>
      </c>
      <c r="F289" s="65">
        <v>0.5716621076538253</v>
      </c>
      <c r="G289" s="65">
        <v>0.61878484673439238</v>
      </c>
      <c r="H289" s="65">
        <v>0</v>
      </c>
      <c r="I289" s="65">
        <v>0.46453952743347043</v>
      </c>
      <c r="J289" s="65">
        <v>0.50684459575577712</v>
      </c>
      <c r="K289" s="65">
        <v>0.50388627442635125</v>
      </c>
      <c r="L289" s="65">
        <v>0.70968097658093099</v>
      </c>
      <c r="M289" s="65">
        <v>5.668688214526326</v>
      </c>
    </row>
    <row r="290" spans="1:13" hidden="1" outlineLevel="1" x14ac:dyDescent="0.25">
      <c r="A290" s="63" t="s">
        <v>93</v>
      </c>
      <c r="B290" s="65">
        <v>0</v>
      </c>
      <c r="C290" s="65">
        <v>0</v>
      </c>
      <c r="D290" s="65">
        <v>0.1111111111111111</v>
      </c>
      <c r="E290" s="65">
        <v>0.15137614678899083</v>
      </c>
      <c r="F290" s="65">
        <v>0</v>
      </c>
      <c r="G290" s="65">
        <v>0</v>
      </c>
      <c r="H290" s="65">
        <v>0</v>
      </c>
      <c r="I290" s="65">
        <v>0</v>
      </c>
      <c r="J290" s="65">
        <v>0</v>
      </c>
      <c r="K290" s="65">
        <v>0</v>
      </c>
      <c r="L290" s="65">
        <v>0</v>
      </c>
      <c r="M290" s="65">
        <v>0.26248725790010197</v>
      </c>
    </row>
    <row r="291" spans="1:13" hidden="1" outlineLevel="1" x14ac:dyDescent="0.25">
      <c r="A291" s="63" t="s">
        <v>160</v>
      </c>
      <c r="B291" s="65">
        <v>0.46240230995730747</v>
      </c>
      <c r="C291" s="65">
        <v>0.4428857341912581</v>
      </c>
      <c r="D291" s="65">
        <v>0.44288574329783548</v>
      </c>
      <c r="E291" s="65">
        <v>0.42993209998096121</v>
      </c>
      <c r="F291" s="65">
        <v>0.42993209288253426</v>
      </c>
      <c r="G291" s="65">
        <v>0</v>
      </c>
      <c r="H291" s="65">
        <v>0</v>
      </c>
      <c r="I291" s="65">
        <v>0</v>
      </c>
      <c r="J291" s="65">
        <v>0</v>
      </c>
      <c r="K291" s="65">
        <v>0</v>
      </c>
      <c r="L291" s="65">
        <v>0</v>
      </c>
      <c r="M291" s="65">
        <v>2.2080379803098964</v>
      </c>
    </row>
    <row r="292" spans="1:13" hidden="1" outlineLevel="1" x14ac:dyDescent="0.25">
      <c r="A292" s="63" t="s">
        <v>83</v>
      </c>
      <c r="B292" s="65">
        <v>1.1849772861860159E-2</v>
      </c>
      <c r="C292" s="65">
        <v>9.6804441757491113E-3</v>
      </c>
      <c r="D292" s="65">
        <v>7.6945530471443516E-3</v>
      </c>
      <c r="E292" s="65">
        <v>7.6390858411654571E-3</v>
      </c>
      <c r="F292" s="65">
        <v>2.7540620781235886E-3</v>
      </c>
      <c r="G292" s="65">
        <v>1.9330876645001882E-2</v>
      </c>
      <c r="H292" s="65">
        <v>2.0850639216054172E-2</v>
      </c>
      <c r="I292" s="65">
        <v>3.5569411578856069E-2</v>
      </c>
      <c r="J292" s="65">
        <v>0</v>
      </c>
      <c r="K292" s="65">
        <v>0</v>
      </c>
      <c r="L292" s="65">
        <v>0</v>
      </c>
      <c r="M292" s="65">
        <v>0.11536884544395479</v>
      </c>
    </row>
    <row r="293" spans="1:13" hidden="1" outlineLevel="1" x14ac:dyDescent="0.25">
      <c r="A293" s="63" t="s">
        <v>245</v>
      </c>
      <c r="B293" s="65">
        <v>0</v>
      </c>
      <c r="C293" s="65">
        <v>0</v>
      </c>
      <c r="D293" s="65">
        <v>0</v>
      </c>
      <c r="E293" s="65">
        <v>0</v>
      </c>
      <c r="F293" s="65">
        <v>0</v>
      </c>
      <c r="G293" s="65">
        <v>0</v>
      </c>
      <c r="H293" s="65">
        <v>0</v>
      </c>
      <c r="I293" s="65">
        <v>0</v>
      </c>
      <c r="J293" s="65">
        <v>0</v>
      </c>
      <c r="K293" s="65">
        <v>0</v>
      </c>
      <c r="L293" s="65">
        <v>0</v>
      </c>
      <c r="M293" s="65">
        <v>0</v>
      </c>
    </row>
    <row r="294" spans="1:13" hidden="1" outlineLevel="1" x14ac:dyDescent="0.25">
      <c r="A294" s="63" t="s">
        <v>235</v>
      </c>
      <c r="B294" s="65">
        <v>0</v>
      </c>
      <c r="C294" s="65">
        <v>0</v>
      </c>
      <c r="D294" s="65">
        <v>0</v>
      </c>
      <c r="E294" s="65">
        <v>0</v>
      </c>
      <c r="F294" s="65">
        <v>0</v>
      </c>
      <c r="G294" s="65">
        <v>0</v>
      </c>
      <c r="H294" s="65">
        <v>0</v>
      </c>
      <c r="I294" s="65">
        <v>0</v>
      </c>
      <c r="J294" s="65">
        <v>0</v>
      </c>
      <c r="K294" s="65">
        <v>0</v>
      </c>
      <c r="L294" s="65">
        <v>0</v>
      </c>
      <c r="M294" s="65">
        <v>0</v>
      </c>
    </row>
    <row r="295" spans="1:13" hidden="1" outlineLevel="1" x14ac:dyDescent="0.25">
      <c r="A295" s="63" t="s">
        <v>207</v>
      </c>
      <c r="B295" s="65">
        <v>0.88725490196078427</v>
      </c>
      <c r="C295" s="65">
        <v>0</v>
      </c>
      <c r="D295" s="65">
        <v>0</v>
      </c>
      <c r="E295" s="65">
        <v>0.93154362416107384</v>
      </c>
      <c r="F295" s="65">
        <v>0</v>
      </c>
      <c r="G295" s="65">
        <v>0</v>
      </c>
      <c r="H295" s="65">
        <v>0</v>
      </c>
      <c r="I295" s="65">
        <v>0</v>
      </c>
      <c r="J295" s="65">
        <v>0</v>
      </c>
      <c r="K295" s="65">
        <v>0</v>
      </c>
      <c r="L295" s="65">
        <v>0</v>
      </c>
      <c r="M295" s="65">
        <v>1.8187985261218582</v>
      </c>
    </row>
    <row r="296" spans="1:13" hidden="1" outlineLevel="1" x14ac:dyDescent="0.25">
      <c r="A296" s="63" t="s">
        <v>94</v>
      </c>
      <c r="B296" s="65">
        <v>0.2262890794530707</v>
      </c>
      <c r="C296" s="65">
        <v>0.2624258271782835</v>
      </c>
      <c r="D296" s="65">
        <v>0.19049287131158416</v>
      </c>
      <c r="E296" s="65">
        <v>0.18180313121949612</v>
      </c>
      <c r="F296" s="65">
        <v>0.33290428470911859</v>
      </c>
      <c r="G296" s="65">
        <v>0.27937920029742769</v>
      </c>
      <c r="H296" s="65">
        <v>0.50192193592486434</v>
      </c>
      <c r="I296" s="65">
        <v>0.14112899593456321</v>
      </c>
      <c r="J296" s="65">
        <v>0</v>
      </c>
      <c r="K296" s="65">
        <v>0</v>
      </c>
      <c r="L296" s="65">
        <v>0</v>
      </c>
      <c r="M296" s="65">
        <v>2.1163453260284082</v>
      </c>
    </row>
    <row r="297" spans="1:13" hidden="1" outlineLevel="1" x14ac:dyDescent="0.25">
      <c r="A297" s="63" t="s">
        <v>162</v>
      </c>
      <c r="B297" s="65">
        <v>0.71413718927835679</v>
      </c>
      <c r="C297" s="65">
        <v>0</v>
      </c>
      <c r="D297" s="65">
        <v>0.8226974894085799</v>
      </c>
      <c r="E297" s="65">
        <v>0.80275945442607699</v>
      </c>
      <c r="F297" s="65">
        <v>0.8167813568110911</v>
      </c>
      <c r="G297" s="65">
        <v>0.94485124705460377</v>
      </c>
      <c r="H297" s="65">
        <v>0.96273090021772922</v>
      </c>
      <c r="I297" s="65">
        <v>0.85719370943445072</v>
      </c>
      <c r="J297" s="65">
        <v>0.88966987846292833</v>
      </c>
      <c r="K297" s="65">
        <v>0.92588392822930321</v>
      </c>
      <c r="L297" s="65">
        <v>0.9496124770635066</v>
      </c>
      <c r="M297" s="65">
        <v>8.6863176303866272</v>
      </c>
    </row>
    <row r="298" spans="1:13" hidden="1" outlineLevel="1" x14ac:dyDescent="0.25">
      <c r="A298" s="63" t="s">
        <v>63</v>
      </c>
      <c r="B298" s="65">
        <v>0.16064651228060903</v>
      </c>
      <c r="C298" s="65">
        <v>0.18549779886924603</v>
      </c>
      <c r="D298" s="65">
        <v>0.15896363977124359</v>
      </c>
      <c r="E298" s="65">
        <v>0.19026574128782345</v>
      </c>
      <c r="F298" s="65">
        <v>0.23684459153422446</v>
      </c>
      <c r="G298" s="65">
        <v>0.21875758384974073</v>
      </c>
      <c r="H298" s="65">
        <v>0</v>
      </c>
      <c r="I298" s="65">
        <v>0.27468491338921514</v>
      </c>
      <c r="J298" s="65">
        <v>0.29139133350601226</v>
      </c>
      <c r="K298" s="65">
        <v>0</v>
      </c>
      <c r="L298" s="65">
        <v>0.23226383943587911</v>
      </c>
      <c r="M298" s="65">
        <v>1.9493159539239937</v>
      </c>
    </row>
    <row r="299" spans="1:13" hidden="1" outlineLevel="1" x14ac:dyDescent="0.25">
      <c r="A299" s="63" t="s">
        <v>176</v>
      </c>
      <c r="B299" s="65">
        <v>0.12354123765118322</v>
      </c>
      <c r="C299" s="65">
        <v>0.12531092958143117</v>
      </c>
      <c r="D299" s="65">
        <v>0.25198462814496808</v>
      </c>
      <c r="E299" s="65">
        <v>0.29005464394416747</v>
      </c>
      <c r="F299" s="65">
        <v>0.23809650090658768</v>
      </c>
      <c r="G299" s="65">
        <v>0.43437886677353166</v>
      </c>
      <c r="H299" s="65">
        <v>0</v>
      </c>
      <c r="I299" s="65">
        <v>8.2327017926133339E-2</v>
      </c>
      <c r="J299" s="65">
        <v>0.12935564756083737</v>
      </c>
      <c r="K299" s="65">
        <v>0.24657537409429037</v>
      </c>
      <c r="L299" s="65">
        <v>0.2853046952588924</v>
      </c>
      <c r="M299" s="65">
        <v>2.2069295418420229</v>
      </c>
    </row>
    <row r="300" spans="1:13" hidden="1" outlineLevel="1" x14ac:dyDescent="0.25">
      <c r="A300" s="63" t="s">
        <v>135</v>
      </c>
      <c r="B300" s="65">
        <v>3.1699948416585202E-2</v>
      </c>
      <c r="C300" s="65">
        <v>4.1971310333307123E-2</v>
      </c>
      <c r="D300" s="65">
        <v>0.10031637779238384</v>
      </c>
      <c r="E300" s="65">
        <v>0.10244791937040076</v>
      </c>
      <c r="F300" s="65">
        <v>0</v>
      </c>
      <c r="G300" s="65">
        <v>0</v>
      </c>
      <c r="H300" s="65">
        <v>0.18828764290916955</v>
      </c>
      <c r="I300" s="65">
        <v>0</v>
      </c>
      <c r="J300" s="65">
        <v>0.24127906976744187</v>
      </c>
      <c r="K300" s="65">
        <v>0</v>
      </c>
      <c r="L300" s="65">
        <v>0</v>
      </c>
      <c r="M300" s="65">
        <v>0.70600226858928838</v>
      </c>
    </row>
    <row r="301" spans="1:13" hidden="1" outlineLevel="1" x14ac:dyDescent="0.25">
      <c r="A301" s="63" t="s">
        <v>163</v>
      </c>
      <c r="B301" s="65">
        <v>1.9129962693821553E-2</v>
      </c>
      <c r="C301" s="65">
        <v>9.6395379022461175E-2</v>
      </c>
      <c r="D301" s="65">
        <v>7.0446319837726007E-2</v>
      </c>
      <c r="E301" s="65">
        <v>0</v>
      </c>
      <c r="F301" s="65">
        <v>0</v>
      </c>
      <c r="G301" s="65">
        <v>0</v>
      </c>
      <c r="H301" s="65">
        <v>0</v>
      </c>
      <c r="I301" s="65">
        <v>0.25373416646097746</v>
      </c>
      <c r="J301" s="65">
        <v>0.12284927282690307</v>
      </c>
      <c r="K301" s="65">
        <v>0</v>
      </c>
      <c r="L301" s="65">
        <v>0.48422440119369736</v>
      </c>
      <c r="M301" s="65">
        <v>1.0467795020355868</v>
      </c>
    </row>
    <row r="302" spans="1:13" hidden="1" outlineLevel="1" x14ac:dyDescent="0.25">
      <c r="A302" s="63" t="s">
        <v>209</v>
      </c>
      <c r="B302" s="65">
        <v>0.7191011235955056</v>
      </c>
      <c r="C302" s="65">
        <v>0.64876033057851235</v>
      </c>
      <c r="D302" s="65">
        <v>0.64876033057851246</v>
      </c>
      <c r="E302" s="65">
        <v>0</v>
      </c>
      <c r="F302" s="65">
        <v>0.60770043785058525</v>
      </c>
      <c r="G302" s="65">
        <v>0</v>
      </c>
      <c r="H302" s="65">
        <v>0</v>
      </c>
      <c r="I302" s="65">
        <v>0</v>
      </c>
      <c r="J302" s="65">
        <v>0</v>
      </c>
      <c r="K302" s="65">
        <v>0</v>
      </c>
      <c r="L302" s="65">
        <v>0.96938387015527716</v>
      </c>
      <c r="M302" s="65">
        <v>3.593706092758393</v>
      </c>
    </row>
    <row r="303" spans="1:13" hidden="1" outlineLevel="1" x14ac:dyDescent="0.25">
      <c r="A303" s="63" t="s">
        <v>90</v>
      </c>
      <c r="B303" s="65">
        <v>0</v>
      </c>
      <c r="C303" s="65">
        <v>2.9304215424542216E-3</v>
      </c>
      <c r="D303" s="65">
        <v>6.1046977022375703E-3</v>
      </c>
      <c r="E303" s="65">
        <v>0</v>
      </c>
      <c r="F303" s="65">
        <v>0</v>
      </c>
      <c r="G303" s="65">
        <v>3.6671454334064129E-3</v>
      </c>
      <c r="H303" s="65">
        <v>0</v>
      </c>
      <c r="I303" s="65">
        <v>0</v>
      </c>
      <c r="J303" s="65">
        <v>0</v>
      </c>
      <c r="K303" s="65">
        <v>0</v>
      </c>
      <c r="L303" s="65">
        <v>0</v>
      </c>
      <c r="M303" s="65">
        <v>1.2702264678098206E-2</v>
      </c>
    </row>
    <row r="304" spans="1:13" hidden="1" outlineLevel="1" x14ac:dyDescent="0.25">
      <c r="A304" s="63" t="s">
        <v>228</v>
      </c>
      <c r="B304" s="65">
        <v>0.46293544443372464</v>
      </c>
      <c r="C304" s="65">
        <v>0.48180108939093019</v>
      </c>
      <c r="D304" s="65">
        <v>0</v>
      </c>
      <c r="E304" s="65">
        <v>0</v>
      </c>
      <c r="F304" s="65">
        <v>0.54700645020367766</v>
      </c>
      <c r="G304" s="65">
        <v>0</v>
      </c>
      <c r="H304" s="65">
        <v>0</v>
      </c>
      <c r="I304" s="65">
        <v>0</v>
      </c>
      <c r="J304" s="65">
        <v>0</v>
      </c>
      <c r="K304" s="65">
        <v>0</v>
      </c>
      <c r="L304" s="65">
        <v>0.63071247348508064</v>
      </c>
      <c r="M304" s="65">
        <v>2.1224554575134134</v>
      </c>
    </row>
    <row r="305" spans="1:13" hidden="1" outlineLevel="1" x14ac:dyDescent="0.25">
      <c r="A305" s="63" t="s">
        <v>49</v>
      </c>
      <c r="B305" s="65">
        <v>0.56633528970484825</v>
      </c>
      <c r="C305" s="65">
        <v>0</v>
      </c>
      <c r="D305" s="65">
        <v>0</v>
      </c>
      <c r="E305" s="65">
        <v>0</v>
      </c>
      <c r="F305" s="65">
        <v>0</v>
      </c>
      <c r="G305" s="65">
        <v>0.42421452527641756</v>
      </c>
      <c r="H305" s="65">
        <v>0.29870958127495567</v>
      </c>
      <c r="I305" s="65">
        <v>0.22190911701365237</v>
      </c>
      <c r="J305" s="65">
        <v>0.18901063024725157</v>
      </c>
      <c r="K305" s="65">
        <v>0</v>
      </c>
      <c r="L305" s="65">
        <v>0</v>
      </c>
      <c r="M305" s="65">
        <v>1.7001791435171256</v>
      </c>
    </row>
    <row r="306" spans="1:13" hidden="1" outlineLevel="1" x14ac:dyDescent="0.25">
      <c r="A306" s="63" t="s">
        <v>178</v>
      </c>
      <c r="B306" s="65">
        <v>0</v>
      </c>
      <c r="C306" s="65">
        <v>0</v>
      </c>
      <c r="D306" s="65">
        <v>0.98135426889106958</v>
      </c>
      <c r="E306" s="65">
        <v>1</v>
      </c>
      <c r="F306" s="65">
        <v>0</v>
      </c>
      <c r="G306" s="65">
        <v>0</v>
      </c>
      <c r="H306" s="65">
        <v>0</v>
      </c>
      <c r="I306" s="65">
        <v>0</v>
      </c>
      <c r="J306" s="65">
        <v>0</v>
      </c>
      <c r="K306" s="65">
        <v>0</v>
      </c>
      <c r="L306" s="65">
        <v>0</v>
      </c>
      <c r="M306" s="65">
        <v>1.9813542688910695</v>
      </c>
    </row>
    <row r="307" spans="1:13" hidden="1" outlineLevel="1" x14ac:dyDescent="0.25">
      <c r="A307" s="63" t="s">
        <v>142</v>
      </c>
      <c r="B307" s="65">
        <v>0.95125914605185391</v>
      </c>
      <c r="C307" s="65">
        <v>0.97075942187896047</v>
      </c>
      <c r="D307" s="65">
        <v>1</v>
      </c>
      <c r="E307" s="65">
        <v>1</v>
      </c>
      <c r="F307" s="65">
        <v>1</v>
      </c>
      <c r="G307" s="65">
        <v>0.99117098533989789</v>
      </c>
      <c r="H307" s="65">
        <v>0</v>
      </c>
      <c r="I307" s="65">
        <v>0.99876368691759065</v>
      </c>
      <c r="J307" s="65">
        <v>0</v>
      </c>
      <c r="K307" s="65">
        <v>0</v>
      </c>
      <c r="L307" s="65">
        <v>0</v>
      </c>
      <c r="M307" s="65">
        <v>6.9119532401883035</v>
      </c>
    </row>
    <row r="308" spans="1:13" hidden="1" outlineLevel="1" x14ac:dyDescent="0.25">
      <c r="A308" s="63" t="s">
        <v>124</v>
      </c>
      <c r="B308" s="65">
        <v>0.46751826027855331</v>
      </c>
      <c r="C308" s="65">
        <v>0.4217660871692076</v>
      </c>
      <c r="D308" s="65">
        <v>0.35701660253678763</v>
      </c>
      <c r="E308" s="65">
        <v>0.24855119378226015</v>
      </c>
      <c r="F308" s="65">
        <v>0.29693774962968827</v>
      </c>
      <c r="G308" s="65">
        <v>0.25446736783421586</v>
      </c>
      <c r="H308" s="65">
        <v>0.32089254084809521</v>
      </c>
      <c r="I308" s="65">
        <v>0.38010655330973742</v>
      </c>
      <c r="J308" s="65">
        <v>0.38871570050072074</v>
      </c>
      <c r="K308" s="65">
        <v>0.50700224450133857</v>
      </c>
      <c r="L308" s="65">
        <v>0.58888473585730816</v>
      </c>
      <c r="M308" s="65">
        <v>4.2318590362479132</v>
      </c>
    </row>
    <row r="309" spans="1:13" hidden="1" outlineLevel="1" x14ac:dyDescent="0.25">
      <c r="A309" s="63" t="s">
        <v>165</v>
      </c>
      <c r="B309" s="65">
        <v>0</v>
      </c>
      <c r="C309" s="65">
        <v>0.47433849747894391</v>
      </c>
      <c r="D309" s="65">
        <v>0.43260745361395131</v>
      </c>
      <c r="E309" s="65">
        <v>0.43279217902138278</v>
      </c>
      <c r="F309" s="65">
        <v>0.59696321712766709</v>
      </c>
      <c r="G309" s="65">
        <v>0.52946917934164806</v>
      </c>
      <c r="H309" s="65">
        <v>0.34961178240572899</v>
      </c>
      <c r="I309" s="65">
        <v>9.9931189697084422E-2</v>
      </c>
      <c r="J309" s="65">
        <v>5.5291659728314145E-2</v>
      </c>
      <c r="K309" s="65">
        <v>0.99317466228797791</v>
      </c>
      <c r="L309" s="65">
        <v>0</v>
      </c>
      <c r="M309" s="65">
        <v>3.9641798207026988</v>
      </c>
    </row>
    <row r="310" spans="1:13" hidden="1" outlineLevel="1" x14ac:dyDescent="0.25">
      <c r="A310" s="63" t="s">
        <v>239</v>
      </c>
      <c r="B310" s="65">
        <v>0</v>
      </c>
      <c r="C310" s="65">
        <v>0</v>
      </c>
      <c r="D310" s="65">
        <v>0</v>
      </c>
      <c r="E310" s="65">
        <v>0</v>
      </c>
      <c r="F310" s="65">
        <v>0</v>
      </c>
      <c r="G310" s="65">
        <v>0</v>
      </c>
      <c r="H310" s="65">
        <v>0</v>
      </c>
      <c r="I310" s="65">
        <v>0</v>
      </c>
      <c r="J310" s="65">
        <v>0</v>
      </c>
      <c r="K310" s="65">
        <v>0</v>
      </c>
      <c r="L310" s="65">
        <v>0</v>
      </c>
      <c r="M310" s="65">
        <v>0</v>
      </c>
    </row>
    <row r="311" spans="1:13" hidden="1" outlineLevel="1" x14ac:dyDescent="0.25">
      <c r="A311" s="63" t="s">
        <v>100</v>
      </c>
      <c r="B311" s="65">
        <v>0.18591296620991471</v>
      </c>
      <c r="C311" s="65">
        <v>0.177156727395612</v>
      </c>
      <c r="D311" s="65">
        <v>0.24608090634217689</v>
      </c>
      <c r="E311" s="65">
        <v>0.281554613640007</v>
      </c>
      <c r="F311" s="65">
        <v>0</v>
      </c>
      <c r="G311" s="65">
        <v>0</v>
      </c>
      <c r="H311" s="65">
        <v>0</v>
      </c>
      <c r="I311" s="65">
        <v>0.18342233720003465</v>
      </c>
      <c r="J311" s="65">
        <v>0</v>
      </c>
      <c r="K311" s="65">
        <v>0</v>
      </c>
      <c r="L311" s="65">
        <v>0.18342233720003465</v>
      </c>
      <c r="M311" s="65">
        <v>1.2575498879877798</v>
      </c>
    </row>
    <row r="312" spans="1:13" hidden="1" outlineLevel="1" x14ac:dyDescent="0.25">
      <c r="A312" s="63" t="s">
        <v>123</v>
      </c>
      <c r="B312" s="65">
        <v>0</v>
      </c>
      <c r="C312" s="65">
        <v>6.4197530864197536E-2</v>
      </c>
      <c r="D312" s="65">
        <v>0</v>
      </c>
      <c r="E312" s="65">
        <v>0</v>
      </c>
      <c r="F312" s="65">
        <v>0</v>
      </c>
      <c r="G312" s="65">
        <v>0</v>
      </c>
      <c r="H312" s="65">
        <v>0</v>
      </c>
      <c r="I312" s="65">
        <v>0.12862108922363849</v>
      </c>
      <c r="J312" s="65">
        <v>0.18967136150234742</v>
      </c>
      <c r="K312" s="65">
        <v>0</v>
      </c>
      <c r="L312" s="65">
        <v>0</v>
      </c>
      <c r="M312" s="65">
        <v>0.38248998159018344</v>
      </c>
    </row>
    <row r="313" spans="1:13" hidden="1" outlineLevel="1" x14ac:dyDescent="0.25">
      <c r="A313" s="63" t="s">
        <v>213</v>
      </c>
      <c r="B313" s="65">
        <v>0</v>
      </c>
      <c r="C313" s="65">
        <v>0</v>
      </c>
      <c r="D313" s="65">
        <v>0</v>
      </c>
      <c r="E313" s="65">
        <v>0</v>
      </c>
      <c r="F313" s="65">
        <v>0</v>
      </c>
      <c r="G313" s="65">
        <v>0</v>
      </c>
      <c r="H313" s="65">
        <v>0</v>
      </c>
      <c r="I313" s="65">
        <v>0</v>
      </c>
      <c r="J313" s="65">
        <v>0</v>
      </c>
      <c r="K313" s="65">
        <v>0</v>
      </c>
      <c r="L313" s="65">
        <v>0</v>
      </c>
      <c r="M313" s="65">
        <v>0</v>
      </c>
    </row>
    <row r="314" spans="1:13" hidden="1" outlineLevel="1" x14ac:dyDescent="0.25">
      <c r="A314" s="63" t="s">
        <v>211</v>
      </c>
      <c r="B314" s="65">
        <v>0.24322383791680965</v>
      </c>
      <c r="C314" s="65">
        <v>0.24486796472392602</v>
      </c>
      <c r="D314" s="65">
        <v>0.2959974365460617</v>
      </c>
      <c r="E314" s="65">
        <v>0</v>
      </c>
      <c r="F314" s="65">
        <v>0.37420023108891859</v>
      </c>
      <c r="G314" s="65">
        <v>0.56651478780868647</v>
      </c>
      <c r="H314" s="65">
        <v>0</v>
      </c>
      <c r="I314" s="65">
        <v>0.57698162030518663</v>
      </c>
      <c r="J314" s="65">
        <v>0</v>
      </c>
      <c r="K314" s="65">
        <v>0</v>
      </c>
      <c r="L314" s="65">
        <v>0.46198294566730674</v>
      </c>
      <c r="M314" s="65">
        <v>2.7637688240568958</v>
      </c>
    </row>
    <row r="315" spans="1:13" hidden="1" outlineLevel="1" x14ac:dyDescent="0.25">
      <c r="A315" s="63" t="s">
        <v>54</v>
      </c>
      <c r="B315" s="65">
        <v>0</v>
      </c>
      <c r="C315" s="65">
        <v>4.7479863200397494E-2</v>
      </c>
      <c r="D315" s="65">
        <v>5.145685686276797E-2</v>
      </c>
      <c r="E315" s="65">
        <v>3.354233071502475E-2</v>
      </c>
      <c r="F315" s="65">
        <v>4.7689000037641878E-2</v>
      </c>
      <c r="G315" s="65">
        <v>3.4529010499675064E-2</v>
      </c>
      <c r="H315" s="65">
        <v>3.6881132715591576E-2</v>
      </c>
      <c r="I315" s="65">
        <v>2.5800479081366585E-2</v>
      </c>
      <c r="J315" s="65">
        <v>0</v>
      </c>
      <c r="K315" s="65">
        <v>0</v>
      </c>
      <c r="L315" s="65">
        <v>4.2295891946383099E-2</v>
      </c>
      <c r="M315" s="65">
        <v>0.31967456505884839</v>
      </c>
    </row>
    <row r="316" spans="1:13" hidden="1" outlineLevel="1" x14ac:dyDescent="0.25">
      <c r="A316" s="63" t="s">
        <v>180</v>
      </c>
      <c r="B316" s="65">
        <v>1</v>
      </c>
      <c r="C316" s="65">
        <v>0.73846995944435156</v>
      </c>
      <c r="D316" s="65">
        <v>0.91143739794861101</v>
      </c>
      <c r="E316" s="65">
        <v>0.15674332101160046</v>
      </c>
      <c r="F316" s="65">
        <v>0</v>
      </c>
      <c r="G316" s="65">
        <v>0</v>
      </c>
      <c r="H316" s="65">
        <v>0</v>
      </c>
      <c r="I316" s="65">
        <v>0</v>
      </c>
      <c r="J316" s="65">
        <v>0</v>
      </c>
      <c r="K316" s="65">
        <v>0.3217388323105187</v>
      </c>
      <c r="L316" s="65">
        <v>0</v>
      </c>
      <c r="M316" s="65">
        <v>3.1283895107150816</v>
      </c>
    </row>
    <row r="317" spans="1:13" hidden="1" outlineLevel="1" x14ac:dyDescent="0.25">
      <c r="A317" s="63" t="s">
        <v>102</v>
      </c>
      <c r="B317" s="65">
        <v>0</v>
      </c>
      <c r="C317" s="65">
        <v>0.64767695459652364</v>
      </c>
      <c r="D317" s="65">
        <v>0</v>
      </c>
      <c r="E317" s="65">
        <v>0</v>
      </c>
      <c r="F317" s="65">
        <v>0</v>
      </c>
      <c r="G317" s="65">
        <v>0</v>
      </c>
      <c r="H317" s="65">
        <v>0</v>
      </c>
      <c r="I317" s="65">
        <v>0</v>
      </c>
      <c r="J317" s="65">
        <v>0</v>
      </c>
      <c r="K317" s="65">
        <v>0.74666666666666659</v>
      </c>
      <c r="L317" s="65">
        <v>0</v>
      </c>
      <c r="M317" s="65">
        <v>1.3943436212631903</v>
      </c>
    </row>
    <row r="318" spans="1:13" hidden="1" outlineLevel="1" x14ac:dyDescent="0.25">
      <c r="A318" s="63" t="s">
        <v>58</v>
      </c>
      <c r="B318" s="65">
        <v>0</v>
      </c>
      <c r="C318" s="65">
        <v>0</v>
      </c>
      <c r="D318" s="65">
        <v>1.754273744505197E-2</v>
      </c>
      <c r="E318" s="65">
        <v>8.1274760142654293E-2</v>
      </c>
      <c r="F318" s="65">
        <v>0</v>
      </c>
      <c r="G318" s="65">
        <v>0</v>
      </c>
      <c r="H318" s="65">
        <v>9.1572892600540981E-2</v>
      </c>
      <c r="I318" s="65">
        <v>9.1458868851706926E-2</v>
      </c>
      <c r="J318" s="65">
        <v>2.5609473340666856E-2</v>
      </c>
      <c r="K318" s="65">
        <v>0</v>
      </c>
      <c r="L318" s="65">
        <v>1.7860595285961484E-2</v>
      </c>
      <c r="M318" s="65">
        <v>0.32531932766658256</v>
      </c>
    </row>
    <row r="319" spans="1:13" hidden="1" outlineLevel="1" x14ac:dyDescent="0.25">
      <c r="A319" s="63" t="s">
        <v>154</v>
      </c>
      <c r="B319" s="65">
        <v>0.96713286577696223</v>
      </c>
      <c r="C319" s="65">
        <v>0.98241108976320257</v>
      </c>
      <c r="D319" s="65">
        <v>0.92279882942797509</v>
      </c>
      <c r="E319" s="65">
        <v>0.95485726799461879</v>
      </c>
      <c r="F319" s="65">
        <v>0.95068453626561455</v>
      </c>
      <c r="G319" s="65">
        <v>0.92514523459342524</v>
      </c>
      <c r="H319" s="65">
        <v>0</v>
      </c>
      <c r="I319" s="65">
        <v>0</v>
      </c>
      <c r="J319" s="65">
        <v>0.94937318254192027</v>
      </c>
      <c r="K319" s="65">
        <v>0</v>
      </c>
      <c r="L319" s="65">
        <v>0.95297122224903441</v>
      </c>
      <c r="M319" s="65">
        <v>7.6053742286127539</v>
      </c>
    </row>
    <row r="320" spans="1:13" hidden="1" outlineLevel="1" x14ac:dyDescent="0.25">
      <c r="A320" s="63" t="s">
        <v>56</v>
      </c>
      <c r="B320" s="65">
        <v>0.32349517220155238</v>
      </c>
      <c r="C320" s="65">
        <v>0.32313025690786124</v>
      </c>
      <c r="D320" s="65">
        <v>0</v>
      </c>
      <c r="E320" s="65">
        <v>0.22869517852769169</v>
      </c>
      <c r="F320" s="65">
        <v>0.32559049973365783</v>
      </c>
      <c r="G320" s="65">
        <v>0.26797442848968933</v>
      </c>
      <c r="H320" s="65">
        <v>0</v>
      </c>
      <c r="I320" s="65">
        <v>0.26433085454116334</v>
      </c>
      <c r="J320" s="65">
        <v>0.27946756420076019</v>
      </c>
      <c r="K320" s="65">
        <v>0</v>
      </c>
      <c r="L320" s="65">
        <v>0</v>
      </c>
      <c r="M320" s="65">
        <v>2.0126839546023758</v>
      </c>
    </row>
    <row r="321" spans="1:13" hidden="1" outlineLevel="1" x14ac:dyDescent="0.25">
      <c r="A321" s="63" t="s">
        <v>184</v>
      </c>
      <c r="B321" s="65">
        <v>9.1616727502615031E-3</v>
      </c>
      <c r="C321" s="65">
        <v>4.8954327248718994E-3</v>
      </c>
      <c r="D321" s="65">
        <v>2.907391387254488E-2</v>
      </c>
      <c r="E321" s="65">
        <v>0.297423517985136</v>
      </c>
      <c r="F321" s="65">
        <v>0.28992230296326543</v>
      </c>
      <c r="G321" s="65">
        <v>0.39661439428102169</v>
      </c>
      <c r="H321" s="65">
        <v>0.55811328398090021</v>
      </c>
      <c r="I321" s="65">
        <v>0.40363574947389791</v>
      </c>
      <c r="J321" s="65">
        <v>7.6245197745793821E-3</v>
      </c>
      <c r="K321" s="65">
        <v>0</v>
      </c>
      <c r="L321" s="65">
        <v>0</v>
      </c>
      <c r="M321" s="65">
        <v>1.996464787806479</v>
      </c>
    </row>
    <row r="322" spans="1:13" hidden="1" outlineLevel="1" x14ac:dyDescent="0.25">
      <c r="A322" s="63" t="s">
        <v>95</v>
      </c>
      <c r="B322" s="65">
        <v>0.23547671308038387</v>
      </c>
      <c r="C322" s="65">
        <v>0.25183173122926888</v>
      </c>
      <c r="D322" s="65">
        <v>0.17795376802388135</v>
      </c>
      <c r="E322" s="65">
        <v>0.2141088727782032</v>
      </c>
      <c r="F322" s="65">
        <v>0</v>
      </c>
      <c r="G322" s="65">
        <v>0</v>
      </c>
      <c r="H322" s="65">
        <v>0.1460910309524206</v>
      </c>
      <c r="I322" s="65">
        <v>0.14382972059876975</v>
      </c>
      <c r="J322" s="65">
        <v>0.11787556928417812</v>
      </c>
      <c r="K322" s="65">
        <v>0.17183072599427551</v>
      </c>
      <c r="L322" s="65">
        <v>0</v>
      </c>
      <c r="M322" s="65">
        <v>1.4589981319413814</v>
      </c>
    </row>
    <row r="323" spans="1:13" hidden="1" outlineLevel="1" x14ac:dyDescent="0.25">
      <c r="A323" s="63" t="s">
        <v>182</v>
      </c>
      <c r="B323" s="65">
        <v>0.42281879194630878</v>
      </c>
      <c r="C323" s="65">
        <v>0.40756302521008403</v>
      </c>
      <c r="D323" s="65">
        <v>0</v>
      </c>
      <c r="E323" s="65">
        <v>0</v>
      </c>
      <c r="F323" s="65">
        <v>0</v>
      </c>
      <c r="G323" s="65">
        <v>0</v>
      </c>
      <c r="H323" s="65">
        <v>0</v>
      </c>
      <c r="I323" s="65">
        <v>0</v>
      </c>
      <c r="J323" s="65">
        <v>0</v>
      </c>
      <c r="K323" s="65">
        <v>0</v>
      </c>
      <c r="L323" s="65">
        <v>0</v>
      </c>
      <c r="M323" s="65">
        <v>0.83038181715639281</v>
      </c>
    </row>
    <row r="324" spans="1:13" hidden="1" outlineLevel="1" x14ac:dyDescent="0.25">
      <c r="A324" s="63" t="s">
        <v>216</v>
      </c>
      <c r="B324" s="65">
        <v>1.2975731756061312E-2</v>
      </c>
      <c r="C324" s="65">
        <v>0</v>
      </c>
      <c r="D324" s="65">
        <v>0</v>
      </c>
      <c r="E324" s="65">
        <v>0</v>
      </c>
      <c r="F324" s="65">
        <v>0.12721422691636095</v>
      </c>
      <c r="G324" s="65">
        <v>0.1054353349522115</v>
      </c>
      <c r="H324" s="65">
        <v>0</v>
      </c>
      <c r="I324" s="65">
        <v>6.4600686030323942E-2</v>
      </c>
      <c r="J324" s="65">
        <v>8.894012649311317E-2</v>
      </c>
      <c r="K324" s="65">
        <v>0.14821527208283267</v>
      </c>
      <c r="L324" s="65">
        <v>0.1589036116385385</v>
      </c>
      <c r="M324" s="65">
        <v>0.70628498986944199</v>
      </c>
    </row>
    <row r="325" spans="1:13" hidden="1" outlineLevel="1" x14ac:dyDescent="0.25">
      <c r="A325" s="63" t="s">
        <v>218</v>
      </c>
      <c r="B325" s="65">
        <v>0.76528232715876765</v>
      </c>
      <c r="C325" s="65">
        <v>0</v>
      </c>
      <c r="D325" s="65">
        <v>0.96278844356048177</v>
      </c>
      <c r="E325" s="65">
        <v>0.98095544602389306</v>
      </c>
      <c r="F325" s="65">
        <v>0.98534754843920547</v>
      </c>
      <c r="G325" s="65">
        <v>0.99736638934754196</v>
      </c>
      <c r="H325" s="65">
        <v>0</v>
      </c>
      <c r="I325" s="65">
        <v>0</v>
      </c>
      <c r="J325" s="65">
        <v>0</v>
      </c>
      <c r="K325" s="65">
        <v>0</v>
      </c>
      <c r="L325" s="65">
        <v>0</v>
      </c>
      <c r="M325" s="65">
        <v>4.6917401545298905</v>
      </c>
    </row>
    <row r="326" spans="1:13" hidden="1" outlineLevel="1" x14ac:dyDescent="0.25">
      <c r="A326" s="63" t="s">
        <v>220</v>
      </c>
      <c r="B326" s="65">
        <v>0.41006112166803121</v>
      </c>
      <c r="C326" s="65">
        <v>0.36816420293947216</v>
      </c>
      <c r="D326" s="65">
        <v>0.58118735096324936</v>
      </c>
      <c r="E326" s="65">
        <v>0.33087377214792807</v>
      </c>
      <c r="F326" s="65">
        <v>0.36342830310221952</v>
      </c>
      <c r="G326" s="65">
        <v>0</v>
      </c>
      <c r="H326" s="65">
        <v>0</v>
      </c>
      <c r="I326" s="65">
        <v>0</v>
      </c>
      <c r="J326" s="65">
        <v>0</v>
      </c>
      <c r="K326" s="65">
        <v>0</v>
      </c>
      <c r="L326" s="65">
        <v>0.18408497889227818</v>
      </c>
      <c r="M326" s="65">
        <v>2.2377997297131786</v>
      </c>
    </row>
    <row r="327" spans="1:13" hidden="1" outlineLevel="1" x14ac:dyDescent="0.25">
      <c r="A327" s="63" t="s">
        <v>167</v>
      </c>
      <c r="B327" s="65">
        <v>0.40012270525059512</v>
      </c>
      <c r="C327" s="65">
        <v>0.42396191646845166</v>
      </c>
      <c r="D327" s="65">
        <v>0</v>
      </c>
      <c r="E327" s="65">
        <v>0</v>
      </c>
      <c r="F327" s="65">
        <v>0.93982193239998257</v>
      </c>
      <c r="G327" s="65">
        <v>1</v>
      </c>
      <c r="H327" s="65">
        <v>0</v>
      </c>
      <c r="I327" s="65">
        <v>0</v>
      </c>
      <c r="J327" s="65">
        <v>0</v>
      </c>
      <c r="K327" s="65">
        <v>0</v>
      </c>
      <c r="L327" s="65">
        <v>0</v>
      </c>
      <c r="M327" s="65">
        <v>2.7639065541190293</v>
      </c>
    </row>
    <row r="328" spans="1:13" hidden="1" outlineLevel="1" x14ac:dyDescent="0.25">
      <c r="A328" s="63" t="s">
        <v>186</v>
      </c>
      <c r="B328" s="65">
        <v>0.15548395765122999</v>
      </c>
      <c r="C328" s="65">
        <v>0.26988663910476196</v>
      </c>
      <c r="D328" s="65">
        <v>0.33063265648839968</v>
      </c>
      <c r="E328" s="65">
        <v>0.48271256075114027</v>
      </c>
      <c r="F328" s="65">
        <v>0.43828066705575236</v>
      </c>
      <c r="G328" s="65">
        <v>0</v>
      </c>
      <c r="H328" s="65">
        <v>0</v>
      </c>
      <c r="I328" s="65">
        <v>0</v>
      </c>
      <c r="J328" s="65">
        <v>0</v>
      </c>
      <c r="K328" s="65">
        <v>0</v>
      </c>
      <c r="L328" s="65">
        <v>0</v>
      </c>
      <c r="M328" s="65">
        <v>1.6769964810512843</v>
      </c>
    </row>
    <row r="329" spans="1:13" hidden="1" outlineLevel="1" x14ac:dyDescent="0.25">
      <c r="A329" s="63" t="s">
        <v>113</v>
      </c>
      <c r="B329" s="65">
        <v>0.19591274187244234</v>
      </c>
      <c r="C329" s="65">
        <v>0.23584386868218257</v>
      </c>
      <c r="D329" s="65">
        <v>0.24983163356980068</v>
      </c>
      <c r="E329" s="65">
        <v>0.17418997858871013</v>
      </c>
      <c r="F329" s="65">
        <v>0</v>
      </c>
      <c r="G329" s="65">
        <v>0</v>
      </c>
      <c r="H329" s="65">
        <v>0</v>
      </c>
      <c r="I329" s="65">
        <v>0</v>
      </c>
      <c r="J329" s="65">
        <v>0</v>
      </c>
      <c r="K329" s="65">
        <v>0</v>
      </c>
      <c r="L329" s="65">
        <v>0</v>
      </c>
      <c r="M329" s="65">
        <v>0.85577822271313564</v>
      </c>
    </row>
    <row r="330" spans="1:13" hidden="1" outlineLevel="1" x14ac:dyDescent="0.25">
      <c r="A330" s="63" t="s">
        <v>144</v>
      </c>
      <c r="B330" s="65">
        <v>0.54982593418619541</v>
      </c>
      <c r="C330" s="65">
        <v>0.21565977837212771</v>
      </c>
      <c r="D330" s="65">
        <v>0.27235769267525606</v>
      </c>
      <c r="E330" s="65">
        <v>0.6971477505423227</v>
      </c>
      <c r="F330" s="65">
        <v>0.72561991451643404</v>
      </c>
      <c r="G330" s="65">
        <v>0</v>
      </c>
      <c r="H330" s="65">
        <v>0</v>
      </c>
      <c r="I330" s="65">
        <v>0</v>
      </c>
      <c r="J330" s="65">
        <v>0</v>
      </c>
      <c r="K330" s="65">
        <v>1</v>
      </c>
      <c r="L330" s="65">
        <v>0.67526194992697564</v>
      </c>
      <c r="M330" s="65">
        <v>4.1358730202193117</v>
      </c>
    </row>
    <row r="331" spans="1:13" hidden="1" outlineLevel="1" x14ac:dyDescent="0.25">
      <c r="A331" s="63" t="s">
        <v>222</v>
      </c>
      <c r="B331" s="65">
        <v>0.95068778533596565</v>
      </c>
      <c r="C331" s="65">
        <v>0.95816315130780105</v>
      </c>
      <c r="D331" s="65">
        <v>0.94668696200611191</v>
      </c>
      <c r="E331" s="65">
        <v>0.9942406346842243</v>
      </c>
      <c r="F331" s="65">
        <v>0</v>
      </c>
      <c r="G331" s="65">
        <v>1</v>
      </c>
      <c r="H331" s="65">
        <v>0</v>
      </c>
      <c r="I331" s="65">
        <v>0</v>
      </c>
      <c r="J331" s="65">
        <v>0</v>
      </c>
      <c r="K331" s="65">
        <v>0</v>
      </c>
      <c r="L331" s="65">
        <v>0</v>
      </c>
      <c r="M331" s="65">
        <v>4.8497785333341028</v>
      </c>
    </row>
    <row r="332" spans="1:13" hidden="1" outlineLevel="1" x14ac:dyDescent="0.25">
      <c r="A332" s="63" t="s">
        <v>74</v>
      </c>
      <c r="B332" s="65">
        <v>9.5815017993120324E-2</v>
      </c>
      <c r="C332" s="65">
        <v>0</v>
      </c>
      <c r="D332" s="65">
        <v>7.5650554805143613E-2</v>
      </c>
      <c r="E332" s="65">
        <v>8.1859316534043908E-2</v>
      </c>
      <c r="F332" s="65">
        <v>8.7807077585955906E-2</v>
      </c>
      <c r="G332" s="65">
        <v>9.1352999268739216E-2</v>
      </c>
      <c r="H332" s="65">
        <v>0</v>
      </c>
      <c r="I332" s="65">
        <v>0</v>
      </c>
      <c r="J332" s="65">
        <v>0</v>
      </c>
      <c r="K332" s="65">
        <v>0</v>
      </c>
      <c r="L332" s="65">
        <v>0</v>
      </c>
      <c r="M332" s="65">
        <v>0.43248496618700294</v>
      </c>
    </row>
    <row r="333" spans="1:13" hidden="1" outlineLevel="1" x14ac:dyDescent="0.25">
      <c r="A333" s="63" t="s">
        <v>190</v>
      </c>
      <c r="B333" s="65">
        <v>0.13501834539344149</v>
      </c>
      <c r="C333" s="65">
        <v>0</v>
      </c>
      <c r="D333" s="65">
        <v>0.28086779764750541</v>
      </c>
      <c r="E333" s="65">
        <v>0.254549912786521</v>
      </c>
      <c r="F333" s="65">
        <v>0.268612497403524</v>
      </c>
      <c r="G333" s="65">
        <v>0</v>
      </c>
      <c r="H333" s="65">
        <v>0</v>
      </c>
      <c r="I333" s="65">
        <v>0</v>
      </c>
      <c r="J333" s="65">
        <v>0</v>
      </c>
      <c r="K333" s="65">
        <v>0</v>
      </c>
      <c r="L333" s="65">
        <v>0</v>
      </c>
      <c r="M333" s="65">
        <v>0.9390485532309919</v>
      </c>
    </row>
    <row r="334" spans="1:13" hidden="1" outlineLevel="1" x14ac:dyDescent="0.25">
      <c r="A334" s="63" t="s">
        <v>156</v>
      </c>
      <c r="B334" s="65">
        <v>0</v>
      </c>
      <c r="C334" s="65">
        <v>0</v>
      </c>
      <c r="D334" s="65">
        <v>0.19121071841030371</v>
      </c>
      <c r="E334" s="65">
        <v>0.17717268246839435</v>
      </c>
      <c r="F334" s="65">
        <v>0.21532184878839725</v>
      </c>
      <c r="G334" s="65">
        <v>0.11830375818098143</v>
      </c>
      <c r="H334" s="65">
        <v>0.15058264092106013</v>
      </c>
      <c r="I334" s="65">
        <v>0</v>
      </c>
      <c r="J334" s="65">
        <v>0</v>
      </c>
      <c r="K334" s="65">
        <v>0</v>
      </c>
      <c r="L334" s="65">
        <v>0</v>
      </c>
      <c r="M334" s="65">
        <v>0.85259164876913685</v>
      </c>
    </row>
    <row r="335" spans="1:13" hidden="1" outlineLevel="1" x14ac:dyDescent="0.25">
      <c r="A335" s="63" t="s">
        <v>188</v>
      </c>
      <c r="B335" s="65">
        <v>1</v>
      </c>
      <c r="C335" s="65">
        <v>1</v>
      </c>
      <c r="D335" s="65">
        <v>1</v>
      </c>
      <c r="E335" s="65">
        <v>1</v>
      </c>
      <c r="F335" s="65">
        <v>1</v>
      </c>
      <c r="G335" s="65">
        <v>1</v>
      </c>
      <c r="H335" s="65">
        <v>0</v>
      </c>
      <c r="I335" s="65">
        <v>1</v>
      </c>
      <c r="J335" s="65">
        <v>1</v>
      </c>
      <c r="K335" s="65">
        <v>0</v>
      </c>
      <c r="L335" s="65">
        <v>0</v>
      </c>
      <c r="M335" s="65">
        <v>8</v>
      </c>
    </row>
    <row r="336" spans="1:13" hidden="1" outlineLevel="1" x14ac:dyDescent="0.25">
      <c r="A336" s="63" t="s">
        <v>88</v>
      </c>
      <c r="B336" s="65">
        <v>2.7999216805124336E-2</v>
      </c>
      <c r="C336" s="65">
        <v>0</v>
      </c>
      <c r="D336" s="65">
        <v>8.0791236594692489E-3</v>
      </c>
      <c r="E336" s="65">
        <v>0</v>
      </c>
      <c r="F336" s="65">
        <v>0</v>
      </c>
      <c r="G336" s="65">
        <v>0</v>
      </c>
      <c r="H336" s="65">
        <v>0</v>
      </c>
      <c r="I336" s="65">
        <v>0</v>
      </c>
      <c r="J336" s="65">
        <v>0</v>
      </c>
      <c r="K336" s="65">
        <v>0</v>
      </c>
      <c r="L336" s="65">
        <v>0</v>
      </c>
      <c r="M336" s="65">
        <v>3.6078340464593586E-2</v>
      </c>
    </row>
    <row r="337" spans="1:13" hidden="1" outlineLevel="1" x14ac:dyDescent="0.25">
      <c r="A337" s="63" t="s">
        <v>141</v>
      </c>
      <c r="B337" s="65">
        <v>0</v>
      </c>
      <c r="C337" s="65">
        <v>0.748087587911065</v>
      </c>
      <c r="D337" s="65">
        <v>0</v>
      </c>
      <c r="E337" s="65">
        <v>0.69639974906893254</v>
      </c>
      <c r="F337" s="65">
        <v>0.74784608272792408</v>
      </c>
      <c r="G337" s="65">
        <v>0.66219165753471387</v>
      </c>
      <c r="H337" s="65">
        <v>0.77459103484181224</v>
      </c>
      <c r="I337" s="65">
        <v>0</v>
      </c>
      <c r="J337" s="65">
        <v>0.80104902479797324</v>
      </c>
      <c r="K337" s="65">
        <v>0.74765118528013075</v>
      </c>
      <c r="L337" s="65">
        <v>0.72364986504813411</v>
      </c>
      <c r="M337" s="65">
        <v>5.9014661872106862</v>
      </c>
    </row>
    <row r="338" spans="1:13" hidden="1" outlineLevel="1" x14ac:dyDescent="0.25">
      <c r="A338" s="63" t="s">
        <v>226</v>
      </c>
      <c r="B338" s="65">
        <v>0</v>
      </c>
      <c r="C338" s="65">
        <v>0</v>
      </c>
      <c r="D338" s="65">
        <v>0</v>
      </c>
      <c r="E338" s="65">
        <v>0</v>
      </c>
      <c r="F338" s="65">
        <v>0</v>
      </c>
      <c r="G338" s="65">
        <v>0</v>
      </c>
      <c r="H338" s="65">
        <v>0</v>
      </c>
      <c r="I338" s="65">
        <v>0</v>
      </c>
      <c r="J338" s="65">
        <v>0</v>
      </c>
      <c r="K338" s="65">
        <v>0</v>
      </c>
      <c r="L338" s="65">
        <v>0</v>
      </c>
      <c r="M338" s="65">
        <v>0</v>
      </c>
    </row>
    <row r="339" spans="1:13" hidden="1" outlineLevel="1" x14ac:dyDescent="0.25">
      <c r="A339" s="63" t="s">
        <v>224</v>
      </c>
      <c r="B339" s="65">
        <v>0</v>
      </c>
      <c r="C339" s="65">
        <v>0</v>
      </c>
      <c r="D339" s="65">
        <v>0</v>
      </c>
      <c r="E339" s="65">
        <v>0.67910447761194026</v>
      </c>
      <c r="F339" s="65">
        <v>0.70121951219512191</v>
      </c>
      <c r="G339" s="65">
        <v>0</v>
      </c>
      <c r="H339" s="65">
        <v>0</v>
      </c>
      <c r="I339" s="65">
        <v>0</v>
      </c>
      <c r="J339" s="65">
        <v>0</v>
      </c>
      <c r="K339" s="65">
        <v>0</v>
      </c>
      <c r="L339" s="65">
        <v>0</v>
      </c>
      <c r="M339" s="65">
        <v>1.3803239898070623</v>
      </c>
    </row>
    <row r="340" spans="1:13" hidden="1" outlineLevel="1" x14ac:dyDescent="0.25">
      <c r="A340" s="63" t="s">
        <v>96</v>
      </c>
      <c r="B340" s="65">
        <v>0.5641025641025641</v>
      </c>
      <c r="C340" s="65">
        <v>0.31666666666666665</v>
      </c>
      <c r="D340" s="65">
        <v>0.48888888888888887</v>
      </c>
      <c r="E340" s="65">
        <v>0</v>
      </c>
      <c r="F340" s="65">
        <v>0</v>
      </c>
      <c r="G340" s="65">
        <v>0</v>
      </c>
      <c r="H340" s="65">
        <v>0</v>
      </c>
      <c r="I340" s="65">
        <v>0</v>
      </c>
      <c r="J340" s="65">
        <v>0</v>
      </c>
      <c r="K340" s="65">
        <v>0</v>
      </c>
      <c r="L340" s="65">
        <v>0</v>
      </c>
      <c r="M340" s="65">
        <v>1.3696581196581197</v>
      </c>
    </row>
    <row r="341" spans="1:13" hidden="1" outlineLevel="1" x14ac:dyDescent="0.25">
      <c r="A341" s="63" t="s">
        <v>46</v>
      </c>
      <c r="B341" s="65">
        <v>0</v>
      </c>
      <c r="C341" s="65">
        <v>0</v>
      </c>
      <c r="D341" s="65">
        <v>0.35599078341013823</v>
      </c>
      <c r="E341" s="65">
        <v>0</v>
      </c>
      <c r="F341" s="65">
        <v>0.34226804123711335</v>
      </c>
      <c r="G341" s="65">
        <v>0</v>
      </c>
      <c r="H341" s="65">
        <v>0</v>
      </c>
      <c r="I341" s="65">
        <v>0</v>
      </c>
      <c r="J341" s="65">
        <v>0</v>
      </c>
      <c r="K341" s="65">
        <v>0</v>
      </c>
      <c r="L341" s="65">
        <v>0</v>
      </c>
      <c r="M341" s="65">
        <v>0.69825882464725164</v>
      </c>
    </row>
    <row r="342" spans="1:13" hidden="1" outlineLevel="1" x14ac:dyDescent="0.25">
      <c r="A342" s="63" t="s">
        <v>237</v>
      </c>
      <c r="B342" s="65">
        <v>0</v>
      </c>
      <c r="C342" s="65">
        <v>0</v>
      </c>
      <c r="D342" s="65">
        <v>0</v>
      </c>
      <c r="E342" s="65">
        <v>0</v>
      </c>
      <c r="F342" s="65">
        <v>0</v>
      </c>
      <c r="G342" s="65">
        <v>0</v>
      </c>
      <c r="H342" s="65">
        <v>0</v>
      </c>
      <c r="I342" s="65">
        <v>0</v>
      </c>
      <c r="J342" s="65">
        <v>0</v>
      </c>
      <c r="K342" s="65">
        <v>0</v>
      </c>
      <c r="L342" s="65">
        <v>0</v>
      </c>
      <c r="M342" s="65">
        <v>0</v>
      </c>
    </row>
    <row r="343" spans="1:13" hidden="1" outlineLevel="1" x14ac:dyDescent="0.25">
      <c r="A343" s="63" t="s">
        <v>98</v>
      </c>
      <c r="B343" s="65">
        <v>0.1630020127362376</v>
      </c>
      <c r="C343" s="65">
        <v>0.32754428708480526</v>
      </c>
      <c r="D343" s="65">
        <v>0.14500650141656279</v>
      </c>
      <c r="E343" s="65">
        <v>0.38801903288992567</v>
      </c>
      <c r="F343" s="65">
        <v>0.26216082267866464</v>
      </c>
      <c r="G343" s="65">
        <v>0</v>
      </c>
      <c r="H343" s="65">
        <v>0</v>
      </c>
      <c r="I343" s="65">
        <v>0</v>
      </c>
      <c r="J343" s="65">
        <v>0</v>
      </c>
      <c r="K343" s="65">
        <v>0</v>
      </c>
      <c r="L343" s="65">
        <v>0</v>
      </c>
      <c r="M343" s="65">
        <v>1.2857326568061962</v>
      </c>
    </row>
    <row r="344" spans="1:13" hidden="1" outlineLevel="1" x14ac:dyDescent="0.25">
      <c r="A344" s="63" t="s">
        <v>78</v>
      </c>
      <c r="B344" s="65">
        <v>0.21249581812522073</v>
      </c>
      <c r="C344" s="65">
        <v>0.36509778762042411</v>
      </c>
      <c r="D344" s="65">
        <v>0.19233153802492425</v>
      </c>
      <c r="E344" s="65">
        <v>0.30799678816176196</v>
      </c>
      <c r="F344" s="65">
        <v>0.13989271873093459</v>
      </c>
      <c r="G344" s="65">
        <v>8.6773090938024308E-2</v>
      </c>
      <c r="H344" s="65">
        <v>7.6827074868107276E-2</v>
      </c>
      <c r="I344" s="65">
        <v>8.1924206508657088E-2</v>
      </c>
      <c r="J344" s="65">
        <v>0.1234556943889934</v>
      </c>
      <c r="K344" s="65">
        <v>0</v>
      </c>
      <c r="L344" s="65">
        <v>0.18882244770609902</v>
      </c>
      <c r="M344" s="65">
        <v>1.7756171650731467</v>
      </c>
    </row>
    <row r="345" spans="1:13" hidden="1" outlineLevel="1" x14ac:dyDescent="0.25">
      <c r="A345" s="63" t="s">
        <v>108</v>
      </c>
      <c r="B345" s="65">
        <v>0.93311164922300593</v>
      </c>
      <c r="C345" s="65">
        <v>0.82519740773828254</v>
      </c>
      <c r="D345" s="65">
        <v>0.8272007886052396</v>
      </c>
      <c r="E345" s="65">
        <v>0.89670154789098833</v>
      </c>
      <c r="F345" s="65">
        <v>0.89350721917874354</v>
      </c>
      <c r="G345" s="65">
        <v>0</v>
      </c>
      <c r="H345" s="65">
        <v>0</v>
      </c>
      <c r="I345" s="65">
        <v>0</v>
      </c>
      <c r="J345" s="65">
        <v>0</v>
      </c>
      <c r="K345" s="65">
        <v>0.88720943063432023</v>
      </c>
      <c r="L345" s="65">
        <v>0.91643575419844225</v>
      </c>
      <c r="M345" s="65">
        <v>6.1793637974690228</v>
      </c>
    </row>
    <row r="346" spans="1:13" hidden="1" outlineLevel="1" x14ac:dyDescent="0.25">
      <c r="A346" s="63" t="s">
        <v>192</v>
      </c>
      <c r="B346" s="65">
        <v>0.15340244681035395</v>
      </c>
      <c r="C346" s="65">
        <v>0.11239633509121219</v>
      </c>
      <c r="D346" s="65">
        <v>0.14767947546465343</v>
      </c>
      <c r="E346" s="65">
        <v>0.20209872283132629</v>
      </c>
      <c r="F346" s="65">
        <v>0.23894741243409215</v>
      </c>
      <c r="G346" s="65">
        <v>0</v>
      </c>
      <c r="H346" s="65">
        <v>0</v>
      </c>
      <c r="I346" s="65">
        <v>0</v>
      </c>
      <c r="J346" s="65">
        <v>8.0321019234511279E-2</v>
      </c>
      <c r="K346" s="65">
        <v>0.18541534301929674</v>
      </c>
      <c r="L346" s="65">
        <v>0</v>
      </c>
      <c r="M346" s="65">
        <v>1.1202607548854462</v>
      </c>
    </row>
    <row r="347" spans="1:13" hidden="1" outlineLevel="1" x14ac:dyDescent="0.25">
      <c r="A347" s="63" t="s">
        <v>125</v>
      </c>
      <c r="B347" s="65">
        <v>0.8274060095804906</v>
      </c>
      <c r="C347" s="65">
        <v>0</v>
      </c>
      <c r="D347" s="65">
        <v>0</v>
      </c>
      <c r="E347" s="65">
        <v>0</v>
      </c>
      <c r="F347" s="65">
        <v>0</v>
      </c>
      <c r="G347" s="65">
        <v>0</v>
      </c>
      <c r="H347" s="65">
        <v>0</v>
      </c>
      <c r="I347" s="65">
        <v>0</v>
      </c>
      <c r="J347" s="65">
        <v>0</v>
      </c>
      <c r="K347" s="65">
        <v>0</v>
      </c>
      <c r="L347" s="65">
        <v>0</v>
      </c>
      <c r="M347" s="65">
        <v>0.8274060095804906</v>
      </c>
    </row>
    <row r="348" spans="1:13" hidden="1" outlineLevel="1" x14ac:dyDescent="0.25">
      <c r="A348" s="63" t="s">
        <v>230</v>
      </c>
      <c r="B348" s="65">
        <v>0</v>
      </c>
      <c r="C348" s="65">
        <v>3.6544850498338867E-2</v>
      </c>
      <c r="D348" s="65">
        <v>4.3203061750202401E-2</v>
      </c>
      <c r="E348" s="65">
        <v>0</v>
      </c>
      <c r="F348" s="65">
        <v>0</v>
      </c>
      <c r="G348" s="65">
        <v>0</v>
      </c>
      <c r="H348" s="65">
        <v>0</v>
      </c>
      <c r="I348" s="65">
        <v>0</v>
      </c>
      <c r="J348" s="65">
        <v>0</v>
      </c>
      <c r="K348" s="65">
        <v>0</v>
      </c>
      <c r="L348" s="65">
        <v>0</v>
      </c>
      <c r="M348" s="65">
        <v>7.9747912248541275E-2</v>
      </c>
    </row>
    <row r="349" spans="1:13" hidden="1" outlineLevel="1" x14ac:dyDescent="0.25">
      <c r="A349" s="63" t="s">
        <v>62</v>
      </c>
      <c r="B349" s="65">
        <v>0</v>
      </c>
      <c r="C349" s="65">
        <v>9.769448779478776E-2</v>
      </c>
      <c r="D349" s="65">
        <v>0</v>
      </c>
      <c r="E349" s="65">
        <v>0</v>
      </c>
      <c r="F349" s="65">
        <v>0</v>
      </c>
      <c r="G349" s="65">
        <v>0</v>
      </c>
      <c r="H349" s="65">
        <v>0</v>
      </c>
      <c r="I349" s="65">
        <v>0.12928348909657322</v>
      </c>
      <c r="J349" s="65">
        <v>0</v>
      </c>
      <c r="K349" s="65">
        <v>0</v>
      </c>
      <c r="L349" s="65">
        <v>0</v>
      </c>
      <c r="M349" s="65">
        <v>0.22697797689136098</v>
      </c>
    </row>
    <row r="350" spans="1:13" hidden="1" outlineLevel="1" x14ac:dyDescent="0.25">
      <c r="A350" s="63" t="s">
        <v>61</v>
      </c>
      <c r="B350" s="65">
        <v>0.13043478260869565</v>
      </c>
      <c r="C350" s="65">
        <v>0</v>
      </c>
      <c r="D350" s="65">
        <v>0</v>
      </c>
      <c r="E350" s="65">
        <v>0</v>
      </c>
      <c r="F350" s="65">
        <v>0</v>
      </c>
      <c r="G350" s="65">
        <v>0</v>
      </c>
      <c r="H350" s="65">
        <v>0</v>
      </c>
      <c r="I350" s="65">
        <v>0</v>
      </c>
      <c r="J350" s="65">
        <v>5.9370010161126439E-2</v>
      </c>
      <c r="K350" s="65">
        <v>0</v>
      </c>
      <c r="L350" s="65">
        <v>0</v>
      </c>
      <c r="M350" s="65">
        <v>0.18980479276982209</v>
      </c>
    </row>
    <row r="351" spans="1:13" hidden="1" outlineLevel="1" x14ac:dyDescent="0.25">
      <c r="A351" s="63" t="s">
        <v>110</v>
      </c>
      <c r="B351" s="65">
        <v>0.58186640996188244</v>
      </c>
      <c r="C351" s="65">
        <v>0.52244392986742461</v>
      </c>
      <c r="D351" s="65">
        <v>0.56468475471055635</v>
      </c>
      <c r="E351" s="65">
        <v>0.57733572624612139</v>
      </c>
      <c r="F351" s="65">
        <v>0</v>
      </c>
      <c r="G351" s="65">
        <v>0</v>
      </c>
      <c r="H351" s="65">
        <v>0.30082007894249974</v>
      </c>
      <c r="I351" s="65">
        <v>0.23055632283623184</v>
      </c>
      <c r="J351" s="65">
        <v>0.4287458369240118</v>
      </c>
      <c r="K351" s="65">
        <v>0</v>
      </c>
      <c r="L351" s="65">
        <v>0</v>
      </c>
      <c r="M351" s="65">
        <v>3.2064530594887275</v>
      </c>
    </row>
    <row r="352" spans="1:13" hidden="1" outlineLevel="1" x14ac:dyDescent="0.25">
      <c r="A352" s="63" t="s">
        <v>193</v>
      </c>
      <c r="B352" s="65">
        <v>0.51672077511648284</v>
      </c>
      <c r="C352" s="65">
        <v>0.71777718317535888</v>
      </c>
      <c r="D352" s="65">
        <v>0.65988113239115709</v>
      </c>
      <c r="E352" s="65">
        <v>0.55315277337827651</v>
      </c>
      <c r="F352" s="65">
        <v>0.5591887287309516</v>
      </c>
      <c r="G352" s="65">
        <v>0.60856612249370345</v>
      </c>
      <c r="H352" s="65">
        <v>0</v>
      </c>
      <c r="I352" s="65">
        <v>0</v>
      </c>
      <c r="J352" s="65">
        <v>0</v>
      </c>
      <c r="K352" s="65">
        <v>0</v>
      </c>
      <c r="L352" s="65">
        <v>0.81113616352128037</v>
      </c>
      <c r="M352" s="65">
        <v>4.4264228788072106</v>
      </c>
    </row>
    <row r="353" spans="1:37" hidden="1" outlineLevel="1" x14ac:dyDescent="0.25">
      <c r="A353" s="63" t="s">
        <v>131</v>
      </c>
      <c r="B353" s="65">
        <v>0.99585990630693966</v>
      </c>
      <c r="C353" s="65">
        <v>0.99428789120114269</v>
      </c>
      <c r="D353" s="65">
        <v>0.99834346286272968</v>
      </c>
      <c r="E353" s="65">
        <v>0.98945392948567157</v>
      </c>
      <c r="F353" s="65">
        <v>0.98873617042461504</v>
      </c>
      <c r="G353" s="65">
        <v>0</v>
      </c>
      <c r="H353" s="65">
        <v>0</v>
      </c>
      <c r="I353" s="65">
        <v>0.95889977588158881</v>
      </c>
      <c r="J353" s="65">
        <v>0.89181296797972742</v>
      </c>
      <c r="K353" s="65">
        <v>8.0181673844582552E-2</v>
      </c>
      <c r="L353" s="65">
        <v>0.42624472422563886</v>
      </c>
      <c r="M353" s="65">
        <v>7.3238205022126364</v>
      </c>
    </row>
    <row r="354" spans="1:37" hidden="1" outlineLevel="1" x14ac:dyDescent="0.25">
      <c r="A354" s="63" t="s">
        <v>168</v>
      </c>
      <c r="B354" s="65">
        <v>0.13484695280385411</v>
      </c>
      <c r="C354" s="65">
        <v>0.15390009044313474</v>
      </c>
      <c r="D354" s="65">
        <v>0.26128862071568865</v>
      </c>
      <c r="E354" s="65">
        <v>0.3177392374849794</v>
      </c>
      <c r="F354" s="65">
        <v>0</v>
      </c>
      <c r="G354" s="65">
        <v>0</v>
      </c>
      <c r="H354" s="65">
        <v>0</v>
      </c>
      <c r="I354" s="65">
        <v>0</v>
      </c>
      <c r="J354" s="65">
        <v>0</v>
      </c>
      <c r="K354" s="65">
        <v>0</v>
      </c>
      <c r="L354" s="65">
        <v>0</v>
      </c>
      <c r="M354" s="65">
        <v>0.86777490144765701</v>
      </c>
    </row>
    <row r="355" spans="1:37" hidden="1" outlineLevel="1" x14ac:dyDescent="0.25">
      <c r="A355" s="63" t="s">
        <v>232</v>
      </c>
      <c r="B355" s="65">
        <v>2.5578562728380026E-2</v>
      </c>
      <c r="C355" s="65">
        <v>0.19721701899919722</v>
      </c>
      <c r="D355" s="65">
        <v>0.2982008421589894</v>
      </c>
      <c r="E355" s="65">
        <v>0</v>
      </c>
      <c r="F355" s="65">
        <v>0</v>
      </c>
      <c r="G355" s="65">
        <v>0</v>
      </c>
      <c r="H355" s="65">
        <v>0</v>
      </c>
      <c r="I355" s="65">
        <v>0</v>
      </c>
      <c r="J355" s="65">
        <v>0</v>
      </c>
      <c r="K355" s="65">
        <v>0</v>
      </c>
      <c r="L355" s="65">
        <v>0</v>
      </c>
      <c r="M355" s="65">
        <v>0.52099642388656664</v>
      </c>
    </row>
    <row r="356" spans="1:37" hidden="1" outlineLevel="1" x14ac:dyDescent="0.25">
      <c r="A356" s="63" t="s">
        <v>52</v>
      </c>
      <c r="B356" s="65">
        <v>0.82886273542268851</v>
      </c>
      <c r="C356" s="65">
        <v>0</v>
      </c>
      <c r="D356" s="65">
        <v>0</v>
      </c>
      <c r="E356" s="65">
        <v>0</v>
      </c>
      <c r="F356" s="65">
        <v>0</v>
      </c>
      <c r="G356" s="65">
        <v>0.72860489352988089</v>
      </c>
      <c r="H356" s="65">
        <v>0</v>
      </c>
      <c r="I356" s="65">
        <v>0</v>
      </c>
      <c r="J356" s="65">
        <v>0.77686865573750674</v>
      </c>
      <c r="K356" s="65">
        <v>0.76666193897635526</v>
      </c>
      <c r="L356" s="65">
        <v>0</v>
      </c>
      <c r="M356" s="65">
        <v>3.1009982236664317</v>
      </c>
    </row>
    <row r="357" spans="1:37" hidden="1" outlineLevel="1" x14ac:dyDescent="0.25">
      <c r="A357" s="63" t="s">
        <v>57</v>
      </c>
      <c r="B357" s="65">
        <v>0</v>
      </c>
      <c r="C357" s="65">
        <v>0</v>
      </c>
      <c r="D357" s="65">
        <v>0</v>
      </c>
      <c r="E357" s="65">
        <v>5.5988660524450749E-2</v>
      </c>
      <c r="F357" s="65">
        <v>0</v>
      </c>
      <c r="G357" s="65">
        <v>0</v>
      </c>
      <c r="H357" s="65">
        <v>0</v>
      </c>
      <c r="I357" s="65">
        <v>0.13800000000000004</v>
      </c>
      <c r="J357" s="65">
        <v>0.13851249624347536</v>
      </c>
      <c r="K357" s="65">
        <v>0</v>
      </c>
      <c r="L357" s="65">
        <v>0</v>
      </c>
      <c r="M357" s="65">
        <v>0.33250115676792613</v>
      </c>
    </row>
    <row r="358" spans="1:37" hidden="1" outlineLevel="1" x14ac:dyDescent="0.25">
      <c r="A358" s="63" t="s">
        <v>53</v>
      </c>
      <c r="B358" s="65">
        <v>9.8336149221626187E-2</v>
      </c>
      <c r="C358" s="65">
        <v>7.7474499018745521E-2</v>
      </c>
      <c r="D358" s="65">
        <v>0.11116637700875526</v>
      </c>
      <c r="E358" s="65">
        <v>0.11193823587205726</v>
      </c>
      <c r="F358" s="65">
        <v>0.13550524001840558</v>
      </c>
      <c r="G358" s="65">
        <v>0</v>
      </c>
      <c r="H358" s="65">
        <v>0</v>
      </c>
      <c r="I358" s="65">
        <v>0.11619336349643911</v>
      </c>
      <c r="J358" s="65">
        <v>0.11874505742439158</v>
      </c>
      <c r="K358" s="65">
        <v>0</v>
      </c>
      <c r="L358" s="65">
        <v>0.12091187366853035</v>
      </c>
      <c r="M358" s="65">
        <v>0.89027079572895085</v>
      </c>
    </row>
    <row r="359" spans="1:37" hidden="1" outlineLevel="1" x14ac:dyDescent="0.25">
      <c r="A359" s="63" t="s">
        <v>351</v>
      </c>
      <c r="B359" s="65">
        <v>31.947851559616041</v>
      </c>
      <c r="C359" s="65">
        <v>32.798691798234067</v>
      </c>
      <c r="D359" s="65">
        <v>30.837444451377845</v>
      </c>
      <c r="E359" s="65">
        <v>31.542567896922559</v>
      </c>
      <c r="F359" s="65">
        <v>28.593246333549143</v>
      </c>
      <c r="G359" s="65">
        <v>23.151071151131692</v>
      </c>
      <c r="H359" s="65">
        <v>9.4032492828477299</v>
      </c>
      <c r="I359" s="65">
        <v>14.309217450672747</v>
      </c>
      <c r="J359" s="65">
        <v>18.291511071384782</v>
      </c>
      <c r="K359" s="65">
        <v>14.815510956122932</v>
      </c>
      <c r="L359" s="65">
        <v>17.793642696270467</v>
      </c>
      <c r="M359" s="65">
        <v>253.48400464813</v>
      </c>
    </row>
    <row r="360" spans="1:37" collapsed="1" x14ac:dyDescent="0.25">
      <c r="T360">
        <f>LEN(G363)</f>
        <v>0</v>
      </c>
    </row>
    <row r="361" spans="1:37" ht="64.5" x14ac:dyDescent="0.35">
      <c r="T361" t="b">
        <f>ISBLANK(T363)</f>
        <v>1</v>
      </c>
      <c r="Z361" s="75" t="s">
        <v>376</v>
      </c>
      <c r="AA361" s="75"/>
      <c r="AB361" s="11"/>
      <c r="AC361" s="11"/>
      <c r="AD361" s="11"/>
      <c r="AE361" s="11"/>
      <c r="AF361" s="11"/>
      <c r="AG361" s="11"/>
      <c r="AH361" s="11"/>
      <c r="AI361" s="77" t="s">
        <v>377</v>
      </c>
      <c r="AJ361" s="77" t="s">
        <v>378</v>
      </c>
      <c r="AK361" s="11"/>
    </row>
    <row r="362" spans="1:37" x14ac:dyDescent="0.25">
      <c r="A362" t="str">
        <f>A244</f>
        <v>Row Labels</v>
      </c>
      <c r="B362">
        <f t="shared" ref="B362:L362" si="0">B244</f>
        <v>2009</v>
      </c>
      <c r="C362">
        <f t="shared" si="0"/>
        <v>2010</v>
      </c>
      <c r="D362">
        <f t="shared" si="0"/>
        <v>2011</v>
      </c>
      <c r="E362">
        <f t="shared" si="0"/>
        <v>2012</v>
      </c>
      <c r="F362">
        <f t="shared" si="0"/>
        <v>2013</v>
      </c>
      <c r="G362">
        <f t="shared" si="0"/>
        <v>2014</v>
      </c>
      <c r="H362">
        <f t="shared" si="0"/>
        <v>2015</v>
      </c>
      <c r="I362">
        <f t="shared" si="0"/>
        <v>2016</v>
      </c>
      <c r="J362">
        <f t="shared" si="0"/>
        <v>2017</v>
      </c>
      <c r="K362">
        <f t="shared" si="0"/>
        <v>2018</v>
      </c>
      <c r="L362">
        <f t="shared" si="0"/>
        <v>2019</v>
      </c>
      <c r="N362" t="s">
        <v>350</v>
      </c>
      <c r="O362">
        <v>2009</v>
      </c>
      <c r="P362">
        <v>2010</v>
      </c>
      <c r="Q362">
        <v>2011</v>
      </c>
      <c r="R362">
        <v>2012</v>
      </c>
      <c r="S362">
        <v>2013</v>
      </c>
      <c r="T362">
        <v>2014</v>
      </c>
      <c r="U362">
        <v>2015</v>
      </c>
      <c r="V362">
        <v>2016</v>
      </c>
      <c r="W362">
        <v>2017</v>
      </c>
      <c r="X362">
        <v>2018</v>
      </c>
      <c r="Y362">
        <v>2019</v>
      </c>
      <c r="Z362" s="76" t="s">
        <v>367</v>
      </c>
      <c r="AA362" s="76" t="s">
        <v>43</v>
      </c>
      <c r="AB362" s="76" t="s">
        <v>371</v>
      </c>
      <c r="AC362" s="76" t="s">
        <v>363</v>
      </c>
      <c r="AD362" s="76" t="s">
        <v>370</v>
      </c>
      <c r="AE362" s="76" t="s">
        <v>362</v>
      </c>
      <c r="AF362" s="76" t="s">
        <v>364</v>
      </c>
      <c r="AG362" s="76" t="s">
        <v>365</v>
      </c>
      <c r="AH362" s="76" t="s">
        <v>366</v>
      </c>
      <c r="AI362">
        <f>SUM(AI363:AI476)</f>
        <v>26</v>
      </c>
      <c r="AJ362">
        <f>COUNTIF(AJ363:AJ476,"UP")</f>
        <v>18</v>
      </c>
    </row>
    <row r="363" spans="1:37" x14ac:dyDescent="0.25">
      <c r="A363" t="str">
        <f>A245</f>
        <v>MAR</v>
      </c>
      <c r="B363">
        <f>IF(B245=0,"",B245)</f>
        <v>0.3975484304892325</v>
      </c>
      <c r="C363">
        <f t="shared" ref="C363:L363" si="1">IF(C245=0,"",C245)</f>
        <v>0.42865089857594202</v>
      </c>
      <c r="D363">
        <f t="shared" si="1"/>
        <v>0.45983999389859365</v>
      </c>
      <c r="E363">
        <f t="shared" si="1"/>
        <v>0.37391843341381314</v>
      </c>
      <c r="F363">
        <f t="shared" si="1"/>
        <v>0.43744239096120113</v>
      </c>
      <c r="G363" t="str">
        <f t="shared" si="1"/>
        <v/>
      </c>
      <c r="H363">
        <f t="shared" si="1"/>
        <v>0.47103262181290695</v>
      </c>
      <c r="I363">
        <f t="shared" si="1"/>
        <v>0.46681132753556154</v>
      </c>
      <c r="J363">
        <f t="shared" si="1"/>
        <v>0.46705266632510134</v>
      </c>
      <c r="K363" t="str">
        <f t="shared" si="1"/>
        <v/>
      </c>
      <c r="L363" t="str">
        <f t="shared" si="1"/>
        <v/>
      </c>
      <c r="N363" t="s">
        <v>215</v>
      </c>
      <c r="O363">
        <v>0.3975484304892325</v>
      </c>
      <c r="P363">
        <v>0.42865089857594202</v>
      </c>
      <c r="Q363">
        <v>0.45983999389859365</v>
      </c>
      <c r="R363">
        <v>0.37391843341381314</v>
      </c>
      <c r="S363">
        <v>0.43744239096120113</v>
      </c>
      <c r="U363">
        <v>0.47103262181290695</v>
      </c>
      <c r="V363">
        <v>0.46681132753556154</v>
      </c>
      <c r="W363">
        <v>0.46705266632510134</v>
      </c>
      <c r="Z363" s="69" t="str">
        <f>N363</f>
        <v>MAR</v>
      </c>
      <c r="AA363" s="69" t="str">
        <f>VLOOKUP(Z363,'MainData-aidsinfo'!$D$2:$E$115,2,0)</f>
        <v>Morocco</v>
      </c>
      <c r="AC363">
        <f>COUNTA(O363:Y363)</f>
        <v>8</v>
      </c>
      <c r="AD363" s="56">
        <f>IFERROR(SUM(O363:Y363)/AC363,"")</f>
        <v>0.43778709537654403</v>
      </c>
      <c r="AE363">
        <f>PEARSON($O$480:$Y$480,O363:Y363)</f>
        <v>0.6550639495453322</v>
      </c>
      <c r="AF363">
        <f>(AE363*(SQRT(AC363-2)))/(SQRT(1-AE363^2))</f>
        <v>2.1236485324354035</v>
      </c>
      <c r="AG363">
        <f>AC363-2</f>
        <v>6</v>
      </c>
      <c r="AH363">
        <f t="shared" ref="AH363" si="2">IFERROR(_xlfn.T.DIST.2T(ABS(AF363),AG363),"na")</f>
        <v>7.7889794398070561E-2</v>
      </c>
      <c r="AI363">
        <f>IF(AH363&lt;0.05,1,0)</f>
        <v>0</v>
      </c>
      <c r="AJ363" t="str">
        <f>IF(AI363=1,IF(AE363&gt;0,"UP","DOWN"),"")</f>
        <v/>
      </c>
      <c r="AK363" t="str">
        <f t="shared" ref="AK363" si="3">IF(AJ363&lt;&gt;"",N363,"")</f>
        <v/>
      </c>
    </row>
    <row r="364" spans="1:37" x14ac:dyDescent="0.25">
      <c r="A364" t="str">
        <f t="shared" ref="A364:A427" si="4">A246</f>
        <v>AFG</v>
      </c>
      <c r="B364">
        <f t="shared" ref="B364:L364" si="5">IF(B246=0,"",B246)</f>
        <v>4.0784619570817457E-2</v>
      </c>
      <c r="C364">
        <f t="shared" si="5"/>
        <v>4.5067121844597303E-2</v>
      </c>
      <c r="D364" t="str">
        <f t="shared" si="5"/>
        <v/>
      </c>
      <c r="E364">
        <f t="shared" si="5"/>
        <v>2.6788040978964265E-3</v>
      </c>
      <c r="F364">
        <f t="shared" si="5"/>
        <v>4.6117829359890172E-2</v>
      </c>
      <c r="G364">
        <f t="shared" si="5"/>
        <v>2.4873610964287713E-2</v>
      </c>
      <c r="H364">
        <f t="shared" si="5"/>
        <v>0.12296454435095651</v>
      </c>
      <c r="I364">
        <f t="shared" si="5"/>
        <v>1</v>
      </c>
      <c r="J364">
        <f t="shared" si="5"/>
        <v>1</v>
      </c>
      <c r="K364">
        <f t="shared" si="5"/>
        <v>1.3977227270282401E-2</v>
      </c>
      <c r="L364" t="str">
        <f t="shared" si="5"/>
        <v/>
      </c>
      <c r="N364" t="s">
        <v>195</v>
      </c>
      <c r="O364">
        <v>4.0784619570817457E-2</v>
      </c>
      <c r="P364">
        <v>4.5067121844597303E-2</v>
      </c>
      <c r="R364">
        <v>2.6788040978964265E-3</v>
      </c>
      <c r="S364">
        <v>4.6117829359890172E-2</v>
      </c>
      <c r="T364">
        <v>2.4873610964287713E-2</v>
      </c>
      <c r="U364">
        <v>0.12296454435095651</v>
      </c>
      <c r="V364">
        <v>1</v>
      </c>
      <c r="W364">
        <v>1</v>
      </c>
      <c r="X364">
        <v>1.3977227270282401E-2</v>
      </c>
      <c r="Z364" s="69" t="str">
        <f t="shared" ref="Z364:Z427" si="6">N364</f>
        <v>AFG</v>
      </c>
      <c r="AA364" s="69" t="str">
        <f>VLOOKUP(Z364,'MainData-aidsinfo'!$D$2:$E$115,2,0)</f>
        <v>Afghanistan</v>
      </c>
      <c r="AC364">
        <f t="shared" ref="AC364:AC427" si="7">COUNTA(O364:Y364)</f>
        <v>9</v>
      </c>
      <c r="AD364" s="56">
        <f t="shared" ref="AD364:AD427" si="8">IFERROR(SUM(O364:Y364)/AC364,"")</f>
        <v>0.25516263971763642</v>
      </c>
      <c r="AE364">
        <f t="shared" ref="AE364:AE427" si="9">PEARSON($O$480:$Y$480,O364:Y364)</f>
        <v>0.50439704799692209</v>
      </c>
      <c r="AF364">
        <f t="shared" ref="AF364:AF427" si="10">(AE364*(SQRT(AC364-2)))/(SQRT(1-AE364^2))</f>
        <v>1.5455155451083704</v>
      </c>
      <c r="AG364">
        <f t="shared" ref="AG364:AG427" si="11">AC364-2</f>
        <v>7</v>
      </c>
      <c r="AH364">
        <f t="shared" ref="AH364:AH427" si="12">IFERROR(_xlfn.T.DIST.2T(ABS(AF364),AG364),"na")</f>
        <v>0.16613904315970601</v>
      </c>
      <c r="AI364">
        <f t="shared" ref="AI364:AI427" si="13">IF(AH364&lt;0.05,1,0)</f>
        <v>0</v>
      </c>
      <c r="AJ364" t="str">
        <f t="shared" ref="AJ364:AJ427" si="14">IF(AI364=1,IF(AE364&gt;0,"UP","DOWN"),"")</f>
        <v/>
      </c>
      <c r="AK364" t="str">
        <f t="shared" ref="AK364:AK427" si="15">IF(AJ364&lt;&gt;"",N364,"")</f>
        <v/>
      </c>
    </row>
    <row r="365" spans="1:37" x14ac:dyDescent="0.25">
      <c r="A365" t="str">
        <f t="shared" si="4"/>
        <v>AGO</v>
      </c>
      <c r="B365">
        <f t="shared" ref="B365:L365" si="16">IF(B247=0,"",B247)</f>
        <v>0.46608625575048812</v>
      </c>
      <c r="C365">
        <f t="shared" si="16"/>
        <v>0.46608626019997007</v>
      </c>
      <c r="D365">
        <f t="shared" si="16"/>
        <v>0.6411100217485578</v>
      </c>
      <c r="E365" t="str">
        <f t="shared" si="16"/>
        <v/>
      </c>
      <c r="F365" t="str">
        <f t="shared" si="16"/>
        <v/>
      </c>
      <c r="G365" t="str">
        <f t="shared" si="16"/>
        <v/>
      </c>
      <c r="H365" t="str">
        <f t="shared" si="16"/>
        <v/>
      </c>
      <c r="I365">
        <f t="shared" si="16"/>
        <v>0.14833534107984886</v>
      </c>
      <c r="J365">
        <f t="shared" si="16"/>
        <v>0.16364549939196402</v>
      </c>
      <c r="K365" t="str">
        <f t="shared" si="16"/>
        <v/>
      </c>
      <c r="L365" t="str">
        <f t="shared" si="16"/>
        <v/>
      </c>
      <c r="N365" t="s">
        <v>80</v>
      </c>
      <c r="O365">
        <v>0.46608625575048812</v>
      </c>
      <c r="P365">
        <v>0.46608626019997007</v>
      </c>
      <c r="Q365">
        <v>0.6411100217485578</v>
      </c>
      <c r="V365">
        <v>0.14833534107984886</v>
      </c>
      <c r="W365">
        <v>0.16364549939196402</v>
      </c>
      <c r="Z365" s="69" t="str">
        <f t="shared" si="6"/>
        <v>AGO</v>
      </c>
      <c r="AA365" s="69" t="str">
        <f>VLOOKUP(Z365,'MainData-aidsinfo'!$D$2:$E$115,2,0)</f>
        <v>Angola</v>
      </c>
      <c r="AC365">
        <f t="shared" si="7"/>
        <v>5</v>
      </c>
      <c r="AD365" s="56">
        <f t="shared" si="8"/>
        <v>0.37705267563416578</v>
      </c>
      <c r="AE365">
        <f t="shared" si="9"/>
        <v>-0.86146661147042658</v>
      </c>
      <c r="AF365">
        <f t="shared" si="10"/>
        <v>-2.9382870643612922</v>
      </c>
      <c r="AG365">
        <f t="shared" si="11"/>
        <v>3</v>
      </c>
      <c r="AH365">
        <f t="shared" si="12"/>
        <v>6.0593860061515278E-2</v>
      </c>
      <c r="AI365">
        <f t="shared" si="13"/>
        <v>0</v>
      </c>
      <c r="AJ365" t="str">
        <f t="shared" si="14"/>
        <v/>
      </c>
      <c r="AK365" t="str">
        <f t="shared" si="15"/>
        <v/>
      </c>
    </row>
    <row r="366" spans="1:37" x14ac:dyDescent="0.25">
      <c r="A366" t="str">
        <f t="shared" si="4"/>
        <v>ALB</v>
      </c>
      <c r="B366" t="str">
        <f t="shared" ref="B366:L366" si="17">IF(B248=0,"",B248)</f>
        <v/>
      </c>
      <c r="C366" t="str">
        <f t="shared" si="17"/>
        <v/>
      </c>
      <c r="D366" t="str">
        <f t="shared" si="17"/>
        <v/>
      </c>
      <c r="E366" t="str">
        <f t="shared" si="17"/>
        <v/>
      </c>
      <c r="F366" t="str">
        <f t="shared" si="17"/>
        <v/>
      </c>
      <c r="G366" t="str">
        <f t="shared" si="17"/>
        <v/>
      </c>
      <c r="H366" t="str">
        <f t="shared" si="17"/>
        <v/>
      </c>
      <c r="I366" t="str">
        <f t="shared" si="17"/>
        <v/>
      </c>
      <c r="J366" t="str">
        <f t="shared" si="17"/>
        <v/>
      </c>
      <c r="K366">
        <f t="shared" si="17"/>
        <v>0.73913827294032808</v>
      </c>
      <c r="L366" t="str">
        <f t="shared" si="17"/>
        <v/>
      </c>
      <c r="N366" t="s">
        <v>197</v>
      </c>
      <c r="X366">
        <v>0.73913827294032808</v>
      </c>
      <c r="Z366" s="69" t="str">
        <f t="shared" si="6"/>
        <v>ALB</v>
      </c>
      <c r="AA366" s="69" t="str">
        <f>VLOOKUP(Z366,'MainData-aidsinfo'!$D$2:$E$115,2,0)</f>
        <v>Albania</v>
      </c>
      <c r="AC366">
        <f t="shared" si="7"/>
        <v>1</v>
      </c>
      <c r="AD366" s="56">
        <f t="shared" si="8"/>
        <v>0.73913827294032808</v>
      </c>
      <c r="AE366" t="e">
        <f t="shared" si="9"/>
        <v>#DIV/0!</v>
      </c>
      <c r="AF366" t="e">
        <f t="shared" si="10"/>
        <v>#DIV/0!</v>
      </c>
      <c r="AG366">
        <f t="shared" si="11"/>
        <v>-1</v>
      </c>
      <c r="AH366" t="str">
        <f t="shared" si="12"/>
        <v>na</v>
      </c>
      <c r="AI366">
        <f t="shared" si="13"/>
        <v>0</v>
      </c>
      <c r="AJ366" t="str">
        <f t="shared" si="14"/>
        <v/>
      </c>
      <c r="AK366" t="str">
        <f t="shared" si="15"/>
        <v/>
      </c>
    </row>
    <row r="367" spans="1:37" x14ac:dyDescent="0.25">
      <c r="A367" t="str">
        <f t="shared" si="4"/>
        <v>ARG</v>
      </c>
      <c r="B367" t="str">
        <f t="shared" ref="B367:L367" si="18">IF(B249=0,"",B249)</f>
        <v/>
      </c>
      <c r="C367" t="str">
        <f t="shared" si="18"/>
        <v/>
      </c>
      <c r="D367" t="str">
        <f t="shared" si="18"/>
        <v/>
      </c>
      <c r="E367" t="str">
        <f t="shared" si="18"/>
        <v/>
      </c>
      <c r="F367" t="str">
        <f t="shared" si="18"/>
        <v/>
      </c>
      <c r="G367" t="str">
        <f t="shared" si="18"/>
        <v/>
      </c>
      <c r="H367" t="str">
        <f t="shared" si="18"/>
        <v/>
      </c>
      <c r="I367" t="str">
        <f t="shared" si="18"/>
        <v/>
      </c>
      <c r="J367" t="str">
        <f t="shared" si="18"/>
        <v/>
      </c>
      <c r="K367" t="str">
        <f t="shared" si="18"/>
        <v/>
      </c>
      <c r="L367" t="str">
        <f t="shared" si="18"/>
        <v/>
      </c>
      <c r="N367" t="s">
        <v>146</v>
      </c>
      <c r="Z367" s="69" t="str">
        <f t="shared" si="6"/>
        <v>ARG</v>
      </c>
      <c r="AA367" s="69" t="str">
        <f>VLOOKUP(Z367,'MainData-aidsinfo'!$D$2:$E$115,2,0)</f>
        <v>Argentina</v>
      </c>
      <c r="AC367">
        <f t="shared" si="7"/>
        <v>0</v>
      </c>
      <c r="AD367" s="56" t="str">
        <f t="shared" si="8"/>
        <v/>
      </c>
      <c r="AE367" t="e">
        <f t="shared" si="9"/>
        <v>#DIV/0!</v>
      </c>
      <c r="AF367" t="e">
        <f t="shared" si="10"/>
        <v>#DIV/0!</v>
      </c>
      <c r="AG367">
        <f t="shared" si="11"/>
        <v>-2</v>
      </c>
      <c r="AH367" t="str">
        <f t="shared" si="12"/>
        <v>na</v>
      </c>
      <c r="AI367">
        <f t="shared" si="13"/>
        <v>0</v>
      </c>
      <c r="AJ367" t="str">
        <f t="shared" si="14"/>
        <v/>
      </c>
      <c r="AK367" t="str">
        <f t="shared" si="15"/>
        <v/>
      </c>
    </row>
    <row r="368" spans="1:37" x14ac:dyDescent="0.25">
      <c r="A368" t="str">
        <f t="shared" si="4"/>
        <v>ARM</v>
      </c>
      <c r="B368">
        <f t="shared" ref="B368:L368" si="19">IF(B250=0,"",B250)</f>
        <v>0.27493281028501881</v>
      </c>
      <c r="C368">
        <f t="shared" si="19"/>
        <v>0.38814269170845839</v>
      </c>
      <c r="D368">
        <f t="shared" si="19"/>
        <v>0.37216141554348087</v>
      </c>
      <c r="E368">
        <f t="shared" si="19"/>
        <v>0.20429843303626971</v>
      </c>
      <c r="F368">
        <f t="shared" si="19"/>
        <v>0.21432095374311447</v>
      </c>
      <c r="G368">
        <f t="shared" si="19"/>
        <v>0.26746730772308086</v>
      </c>
      <c r="H368" t="str">
        <f t="shared" si="19"/>
        <v/>
      </c>
      <c r="I368">
        <f t="shared" si="19"/>
        <v>0.46075794594132463</v>
      </c>
      <c r="J368">
        <f t="shared" si="19"/>
        <v>0.38844690469071919</v>
      </c>
      <c r="K368" t="str">
        <f t="shared" si="19"/>
        <v/>
      </c>
      <c r="L368">
        <f t="shared" si="19"/>
        <v>0.66685457491235167</v>
      </c>
      <c r="N368" t="s">
        <v>170</v>
      </c>
      <c r="O368">
        <v>0.27493281028501881</v>
      </c>
      <c r="P368">
        <v>0.38814269170845839</v>
      </c>
      <c r="Q368">
        <v>0.37216141554348087</v>
      </c>
      <c r="R368">
        <v>0.20429843303626971</v>
      </c>
      <c r="S368">
        <v>0.21432095374311447</v>
      </c>
      <c r="T368">
        <v>0.26746730772308086</v>
      </c>
      <c r="V368">
        <v>0.46075794594132463</v>
      </c>
      <c r="W368">
        <v>0.38844690469071919</v>
      </c>
      <c r="Y368">
        <v>0.66685457491235167</v>
      </c>
      <c r="Z368" s="69" t="str">
        <f t="shared" si="6"/>
        <v>ARM</v>
      </c>
      <c r="AA368" s="69" t="str">
        <f>VLOOKUP(Z368,'MainData-aidsinfo'!$D$2:$E$115,2,0)</f>
        <v>Armenia</v>
      </c>
      <c r="AC368">
        <f t="shared" si="7"/>
        <v>9</v>
      </c>
      <c r="AD368" s="56">
        <f t="shared" si="8"/>
        <v>0.35970922639820213</v>
      </c>
      <c r="AE368">
        <f t="shared" si="9"/>
        <v>0.65708425113412461</v>
      </c>
      <c r="AF368">
        <f t="shared" si="10"/>
        <v>2.3062377026856522</v>
      </c>
      <c r="AG368">
        <f t="shared" si="11"/>
        <v>7</v>
      </c>
      <c r="AH368">
        <f t="shared" si="12"/>
        <v>5.4487984204137849E-2</v>
      </c>
      <c r="AI368">
        <f t="shared" si="13"/>
        <v>0</v>
      </c>
      <c r="AJ368" t="str">
        <f t="shared" si="14"/>
        <v/>
      </c>
      <c r="AK368" t="str">
        <f t="shared" si="15"/>
        <v/>
      </c>
    </row>
    <row r="369" spans="1:37" x14ac:dyDescent="0.25">
      <c r="A369" t="str">
        <f t="shared" si="4"/>
        <v>AZE</v>
      </c>
      <c r="B369">
        <f t="shared" ref="B369:L369" si="20">IF(B251=0,"",B251)</f>
        <v>0.68381478992704947</v>
      </c>
      <c r="C369">
        <f t="shared" si="20"/>
        <v>0.8326045733406342</v>
      </c>
      <c r="D369">
        <f t="shared" si="20"/>
        <v>0.58831979690922409</v>
      </c>
      <c r="E369" t="str">
        <f t="shared" si="20"/>
        <v/>
      </c>
      <c r="F369">
        <f t="shared" si="20"/>
        <v>0.71944649735386856</v>
      </c>
      <c r="G369">
        <f t="shared" si="20"/>
        <v>0.68917650852391588</v>
      </c>
      <c r="H369" t="str">
        <f t="shared" si="20"/>
        <v/>
      </c>
      <c r="I369" t="str">
        <f t="shared" si="20"/>
        <v/>
      </c>
      <c r="J369" t="str">
        <f t="shared" si="20"/>
        <v/>
      </c>
      <c r="K369" t="str">
        <f t="shared" si="20"/>
        <v/>
      </c>
      <c r="L369" t="str">
        <f t="shared" si="20"/>
        <v/>
      </c>
      <c r="N369" t="s">
        <v>201</v>
      </c>
      <c r="O369">
        <v>0.68381478992704947</v>
      </c>
      <c r="P369">
        <v>0.8326045733406342</v>
      </c>
      <c r="Q369">
        <v>0.58831979690922409</v>
      </c>
      <c r="S369">
        <v>0.71944649735386856</v>
      </c>
      <c r="T369">
        <v>0.68917650852391588</v>
      </c>
      <c r="Z369" s="69" t="str">
        <f t="shared" si="6"/>
        <v>AZE</v>
      </c>
      <c r="AA369" s="69" t="str">
        <f>VLOOKUP(Z369,'MainData-aidsinfo'!$D$2:$E$115,2,0)</f>
        <v>Azerbaijan</v>
      </c>
      <c r="AC369">
        <f t="shared" si="7"/>
        <v>5</v>
      </c>
      <c r="AD369" s="56">
        <f t="shared" si="8"/>
        <v>0.70267243321093853</v>
      </c>
      <c r="AE369">
        <f t="shared" si="9"/>
        <v>-0.13628144182864538</v>
      </c>
      <c r="AF369">
        <f t="shared" si="10"/>
        <v>-0.2382693963966997</v>
      </c>
      <c r="AG369">
        <f t="shared" si="11"/>
        <v>3</v>
      </c>
      <c r="AH369">
        <f t="shared" si="12"/>
        <v>0.8270197025776721</v>
      </c>
      <c r="AI369">
        <f t="shared" si="13"/>
        <v>0</v>
      </c>
      <c r="AJ369" t="str">
        <f t="shared" si="14"/>
        <v/>
      </c>
      <c r="AK369" t="str">
        <f t="shared" si="15"/>
        <v/>
      </c>
    </row>
    <row r="370" spans="1:37" x14ac:dyDescent="0.25">
      <c r="A370" t="str">
        <f t="shared" si="4"/>
        <v>BDI</v>
      </c>
      <c r="B370">
        <f t="shared" ref="B370:L370" si="21">IF(B252=0,"",B252)</f>
        <v>7.0316450792573662E-2</v>
      </c>
      <c r="C370">
        <f t="shared" si="21"/>
        <v>4.2471376684919272E-2</v>
      </c>
      <c r="D370">
        <f t="shared" si="21"/>
        <v>7.9966197744281486E-2</v>
      </c>
      <c r="E370">
        <f t="shared" si="21"/>
        <v>5.5045372919204569E-2</v>
      </c>
      <c r="F370">
        <f t="shared" si="21"/>
        <v>4.4421002281040359E-2</v>
      </c>
      <c r="G370">
        <f t="shared" si="21"/>
        <v>1.5737573244385988E-2</v>
      </c>
      <c r="H370" t="str">
        <f t="shared" si="21"/>
        <v/>
      </c>
      <c r="I370" t="str">
        <f t="shared" si="21"/>
        <v/>
      </c>
      <c r="J370" t="str">
        <f t="shared" si="21"/>
        <v/>
      </c>
      <c r="K370" t="str">
        <f t="shared" si="21"/>
        <v/>
      </c>
      <c r="L370" t="str">
        <f t="shared" si="21"/>
        <v/>
      </c>
      <c r="N370" t="s">
        <v>107</v>
      </c>
      <c r="O370">
        <v>7.0316450792573662E-2</v>
      </c>
      <c r="P370">
        <v>4.2471376684919272E-2</v>
      </c>
      <c r="Q370">
        <v>7.9966197744281486E-2</v>
      </c>
      <c r="R370">
        <v>5.5045372919204569E-2</v>
      </c>
      <c r="S370">
        <v>4.4421002281040359E-2</v>
      </c>
      <c r="T370">
        <v>1.5737573244385988E-2</v>
      </c>
      <c r="Z370" s="69" t="str">
        <f t="shared" si="6"/>
        <v>BDI</v>
      </c>
      <c r="AA370" s="69" t="str">
        <f>VLOOKUP(Z370,'MainData-aidsinfo'!$D$2:$E$115,2,0)</f>
        <v>Burundi</v>
      </c>
      <c r="AC370">
        <f t="shared" si="7"/>
        <v>6</v>
      </c>
      <c r="AD370" s="56">
        <f t="shared" si="8"/>
        <v>5.1326328944400888E-2</v>
      </c>
      <c r="AE370">
        <f t="shared" si="9"/>
        <v>-0.6860504532528886</v>
      </c>
      <c r="AF370">
        <f t="shared" si="10"/>
        <v>-1.8859094552998583</v>
      </c>
      <c r="AG370">
        <f t="shared" si="11"/>
        <v>4</v>
      </c>
      <c r="AH370">
        <f t="shared" si="12"/>
        <v>0.132374365388577</v>
      </c>
      <c r="AI370">
        <f t="shared" si="13"/>
        <v>0</v>
      </c>
      <c r="AJ370" t="str">
        <f t="shared" si="14"/>
        <v/>
      </c>
      <c r="AK370" t="str">
        <f t="shared" si="15"/>
        <v/>
      </c>
    </row>
    <row r="371" spans="1:37" x14ac:dyDescent="0.25">
      <c r="A371" t="str">
        <f t="shared" si="4"/>
        <v>BEN</v>
      </c>
      <c r="B371">
        <f t="shared" ref="B371:L371" si="22">IF(B253=0,"",B253)</f>
        <v>0.39524667758275073</v>
      </c>
      <c r="C371">
        <f t="shared" si="22"/>
        <v>0.38124114816906868</v>
      </c>
      <c r="D371">
        <f t="shared" si="22"/>
        <v>0.28298331386583625</v>
      </c>
      <c r="E371">
        <f t="shared" si="22"/>
        <v>0.38003278770440174</v>
      </c>
      <c r="F371">
        <f t="shared" si="22"/>
        <v>0.14427876999041517</v>
      </c>
      <c r="G371">
        <f t="shared" si="22"/>
        <v>0.19330828794228047</v>
      </c>
      <c r="H371">
        <f t="shared" si="22"/>
        <v>0.23848104362428307</v>
      </c>
      <c r="I371">
        <f t="shared" si="22"/>
        <v>0.18032923667676035</v>
      </c>
      <c r="J371">
        <f t="shared" si="22"/>
        <v>0.28165288799923427</v>
      </c>
      <c r="K371">
        <f t="shared" si="22"/>
        <v>0.13775631854900333</v>
      </c>
      <c r="L371">
        <f t="shared" si="22"/>
        <v>0.18485695323789642</v>
      </c>
      <c r="N371" t="s">
        <v>105</v>
      </c>
      <c r="O371">
        <v>0.39524667758275073</v>
      </c>
      <c r="P371">
        <v>0.38124114816906868</v>
      </c>
      <c r="Q371">
        <v>0.28298331386583625</v>
      </c>
      <c r="R371">
        <v>0.38003278770440174</v>
      </c>
      <c r="S371">
        <v>0.14427876999041517</v>
      </c>
      <c r="T371">
        <v>0.19330828794228047</v>
      </c>
      <c r="U371">
        <v>0.23848104362428307</v>
      </c>
      <c r="V371">
        <v>0.18032923667676035</v>
      </c>
      <c r="W371">
        <v>0.28165288799923427</v>
      </c>
      <c r="X371">
        <v>0.13775631854900333</v>
      </c>
      <c r="Y371">
        <v>0.18485695323789642</v>
      </c>
      <c r="Z371" s="73" t="str">
        <f t="shared" si="6"/>
        <v>BEN</v>
      </c>
      <c r="AA371" s="69" t="str">
        <f>VLOOKUP(Z371,'MainData-aidsinfo'!$D$2:$E$115,2,0)</f>
        <v>Benin</v>
      </c>
      <c r="AC371">
        <f t="shared" si="7"/>
        <v>11</v>
      </c>
      <c r="AD371" s="56">
        <f t="shared" si="8"/>
        <v>0.25456067503108459</v>
      </c>
      <c r="AE371">
        <f t="shared" si="9"/>
        <v>-0.72885556512822625</v>
      </c>
      <c r="AF371">
        <f t="shared" si="10"/>
        <v>-3.1936184248605763</v>
      </c>
      <c r="AG371">
        <f t="shared" si="11"/>
        <v>9</v>
      </c>
      <c r="AH371">
        <f t="shared" si="12"/>
        <v>1.0942814895097028E-2</v>
      </c>
      <c r="AI371">
        <f t="shared" si="13"/>
        <v>1</v>
      </c>
      <c r="AJ371" t="str">
        <f t="shared" si="14"/>
        <v>DOWN</v>
      </c>
      <c r="AK371" t="str">
        <f t="shared" si="15"/>
        <v>BEN</v>
      </c>
    </row>
    <row r="372" spans="1:37" x14ac:dyDescent="0.25">
      <c r="A372" t="str">
        <f t="shared" si="4"/>
        <v>BFA</v>
      </c>
      <c r="B372">
        <f t="shared" ref="B372:L372" si="23">IF(B254=0,"",B254)</f>
        <v>0.24367279778277198</v>
      </c>
      <c r="C372">
        <f t="shared" si="23"/>
        <v>0.19077227819704895</v>
      </c>
      <c r="D372">
        <f t="shared" si="23"/>
        <v>0.15009196935094643</v>
      </c>
      <c r="E372">
        <f t="shared" si="23"/>
        <v>0.49790903471911296</v>
      </c>
      <c r="F372">
        <f t="shared" si="23"/>
        <v>0.13321776366971413</v>
      </c>
      <c r="G372" t="str">
        <f t="shared" si="23"/>
        <v/>
      </c>
      <c r="H372" t="str">
        <f t="shared" si="23"/>
        <v/>
      </c>
      <c r="I372" t="str">
        <f t="shared" si="23"/>
        <v/>
      </c>
      <c r="J372">
        <f t="shared" si="23"/>
        <v>0.46159893428121429</v>
      </c>
      <c r="K372" t="str">
        <f t="shared" si="23"/>
        <v/>
      </c>
      <c r="L372">
        <f t="shared" si="23"/>
        <v>0.27341968044324177</v>
      </c>
      <c r="N372" t="s">
        <v>122</v>
      </c>
      <c r="O372">
        <v>0.24367279778277198</v>
      </c>
      <c r="P372">
        <v>0.19077227819704895</v>
      </c>
      <c r="Q372">
        <v>0.15009196935094643</v>
      </c>
      <c r="R372">
        <v>0.49790903471911296</v>
      </c>
      <c r="S372">
        <v>0.13321776366971413</v>
      </c>
      <c r="W372">
        <v>0.46159893428121429</v>
      </c>
      <c r="Y372">
        <v>0.27341968044324177</v>
      </c>
      <c r="Z372" s="69" t="str">
        <f t="shared" si="6"/>
        <v>BFA</v>
      </c>
      <c r="AA372" s="69" t="str">
        <f>VLOOKUP(Z372,'MainData-aidsinfo'!$D$2:$E$115,2,0)</f>
        <v>Burkina Faso</v>
      </c>
      <c r="AC372">
        <f t="shared" si="7"/>
        <v>7</v>
      </c>
      <c r="AD372" s="56">
        <f t="shared" si="8"/>
        <v>0.27866892263486437</v>
      </c>
      <c r="AE372">
        <f t="shared" si="9"/>
        <v>0.35216898385249723</v>
      </c>
      <c r="AF372">
        <f t="shared" si="10"/>
        <v>0.84137528961148966</v>
      </c>
      <c r="AG372">
        <f t="shared" si="11"/>
        <v>5</v>
      </c>
      <c r="AH372">
        <f t="shared" si="12"/>
        <v>0.43851331702360985</v>
      </c>
      <c r="AI372">
        <f t="shared" si="13"/>
        <v>0</v>
      </c>
      <c r="AJ372" t="str">
        <f t="shared" si="14"/>
        <v/>
      </c>
      <c r="AK372" t="str">
        <f t="shared" si="15"/>
        <v/>
      </c>
    </row>
    <row r="373" spans="1:37" x14ac:dyDescent="0.25">
      <c r="A373" t="str">
        <f t="shared" si="4"/>
        <v>BGD</v>
      </c>
      <c r="B373" t="str">
        <f t="shared" ref="B373:L373" si="24">IF(B255=0,"",B255)</f>
        <v/>
      </c>
      <c r="C373" t="str">
        <f t="shared" si="24"/>
        <v/>
      </c>
      <c r="D373" t="str">
        <f t="shared" si="24"/>
        <v/>
      </c>
      <c r="E373" t="str">
        <f t="shared" si="24"/>
        <v/>
      </c>
      <c r="F373" t="str">
        <f t="shared" si="24"/>
        <v/>
      </c>
      <c r="G373" t="str">
        <f t="shared" si="24"/>
        <v/>
      </c>
      <c r="H373" t="str">
        <f t="shared" si="24"/>
        <v/>
      </c>
      <c r="I373" t="str">
        <f t="shared" si="24"/>
        <v/>
      </c>
      <c r="J373" t="str">
        <f t="shared" si="24"/>
        <v/>
      </c>
      <c r="K373" t="str">
        <f t="shared" si="24"/>
        <v/>
      </c>
      <c r="L373" t="str">
        <f t="shared" si="24"/>
        <v/>
      </c>
      <c r="N373" t="s">
        <v>234</v>
      </c>
      <c r="Z373" s="69" t="str">
        <f t="shared" si="6"/>
        <v>BGD</v>
      </c>
      <c r="AA373" s="69" t="str">
        <f>VLOOKUP(Z373,'MainData-aidsinfo'!$D$2:$E$115,2,0)</f>
        <v>Bangladesh</v>
      </c>
      <c r="AC373">
        <f t="shared" si="7"/>
        <v>0</v>
      </c>
      <c r="AD373" s="56" t="str">
        <f t="shared" si="8"/>
        <v/>
      </c>
      <c r="AE373" t="e">
        <f t="shared" si="9"/>
        <v>#DIV/0!</v>
      </c>
      <c r="AF373" t="e">
        <f t="shared" si="10"/>
        <v>#DIV/0!</v>
      </c>
      <c r="AG373">
        <f t="shared" si="11"/>
        <v>-2</v>
      </c>
      <c r="AH373" t="str">
        <f t="shared" si="12"/>
        <v>na</v>
      </c>
      <c r="AI373">
        <f t="shared" si="13"/>
        <v>0</v>
      </c>
      <c r="AJ373" t="str">
        <f t="shared" si="14"/>
        <v/>
      </c>
      <c r="AK373" t="str">
        <f t="shared" si="15"/>
        <v/>
      </c>
    </row>
    <row r="374" spans="1:37" x14ac:dyDescent="0.25">
      <c r="A374" t="str">
        <f t="shared" si="4"/>
        <v>BGR</v>
      </c>
      <c r="B374">
        <f t="shared" ref="B374:L374" si="25">IF(B256=0,"",B256)</f>
        <v>0.51536299226063331</v>
      </c>
      <c r="C374">
        <f t="shared" si="25"/>
        <v>0.42983112285899344</v>
      </c>
      <c r="D374">
        <f t="shared" si="25"/>
        <v>0.50754287002769971</v>
      </c>
      <c r="E374">
        <f t="shared" si="25"/>
        <v>0.62365719625635763</v>
      </c>
      <c r="F374">
        <f t="shared" si="25"/>
        <v>0.73012108110748464</v>
      </c>
      <c r="G374">
        <f t="shared" si="25"/>
        <v>0.67043716719245994</v>
      </c>
      <c r="H374">
        <f t="shared" si="25"/>
        <v>0.76324765853708343</v>
      </c>
      <c r="I374" t="str">
        <f t="shared" si="25"/>
        <v/>
      </c>
      <c r="J374" t="str">
        <f t="shared" si="25"/>
        <v/>
      </c>
      <c r="K374" t="str">
        <f t="shared" si="25"/>
        <v/>
      </c>
      <c r="L374" t="str">
        <f t="shared" si="25"/>
        <v/>
      </c>
      <c r="N374" t="s">
        <v>203</v>
      </c>
      <c r="O374">
        <v>0.51536299226063331</v>
      </c>
      <c r="P374">
        <v>0.42983112285899344</v>
      </c>
      <c r="Q374">
        <v>0.50754287002769971</v>
      </c>
      <c r="R374">
        <v>0.62365719625635763</v>
      </c>
      <c r="S374">
        <v>0.73012108110748464</v>
      </c>
      <c r="T374">
        <v>0.67043716719245994</v>
      </c>
      <c r="U374">
        <v>0.76324765853708343</v>
      </c>
      <c r="Z374" s="73" t="str">
        <f t="shared" si="6"/>
        <v>BGR</v>
      </c>
      <c r="AA374" s="69" t="str">
        <f>VLOOKUP(Z374,'MainData-aidsinfo'!$D$2:$E$115,2,0)</f>
        <v>Bulgaria</v>
      </c>
      <c r="AC374">
        <f t="shared" si="7"/>
        <v>7</v>
      </c>
      <c r="AD374" s="56">
        <f t="shared" si="8"/>
        <v>0.6057428697486732</v>
      </c>
      <c r="AE374">
        <f t="shared" si="9"/>
        <v>0.89438104697344489</v>
      </c>
      <c r="AF374">
        <f t="shared" si="10"/>
        <v>4.4709827112985296</v>
      </c>
      <c r="AG374">
        <f t="shared" si="11"/>
        <v>5</v>
      </c>
      <c r="AH374">
        <f t="shared" si="12"/>
        <v>6.5732806289901897E-3</v>
      </c>
      <c r="AI374">
        <f t="shared" si="13"/>
        <v>1</v>
      </c>
      <c r="AJ374" t="str">
        <f t="shared" si="14"/>
        <v>UP</v>
      </c>
      <c r="AK374" t="str">
        <f t="shared" si="15"/>
        <v>BGR</v>
      </c>
    </row>
    <row r="375" spans="1:37" x14ac:dyDescent="0.25">
      <c r="A375" t="str">
        <f t="shared" si="4"/>
        <v>BHS</v>
      </c>
      <c r="B375" t="str">
        <f t="shared" ref="B375:L375" si="26">IF(B257=0,"",B257)</f>
        <v/>
      </c>
      <c r="C375" t="str">
        <f t="shared" si="26"/>
        <v/>
      </c>
      <c r="D375" t="str">
        <f t="shared" si="26"/>
        <v/>
      </c>
      <c r="E375" t="str">
        <f t="shared" si="26"/>
        <v/>
      </c>
      <c r="F375" t="str">
        <f t="shared" si="26"/>
        <v/>
      </c>
      <c r="G375" t="str">
        <f t="shared" si="26"/>
        <v/>
      </c>
      <c r="H375" t="str">
        <f t="shared" si="26"/>
        <v/>
      </c>
      <c r="I375" t="str">
        <f t="shared" si="26"/>
        <v/>
      </c>
      <c r="J375" t="str">
        <f t="shared" si="26"/>
        <v/>
      </c>
      <c r="K375" t="str">
        <f t="shared" si="26"/>
        <v/>
      </c>
      <c r="L375" t="str">
        <f t="shared" si="26"/>
        <v/>
      </c>
      <c r="N375" t="s">
        <v>246</v>
      </c>
      <c r="Z375" s="69" t="str">
        <f t="shared" si="6"/>
        <v>BHS</v>
      </c>
      <c r="AA375" s="69" t="str">
        <f>VLOOKUP(Z375,'MainData-aidsinfo'!$D$2:$E$115,2,0)</f>
        <v>Bahamas</v>
      </c>
      <c r="AC375">
        <f t="shared" si="7"/>
        <v>0</v>
      </c>
      <c r="AD375" s="56" t="str">
        <f t="shared" si="8"/>
        <v/>
      </c>
      <c r="AE375" t="e">
        <f t="shared" si="9"/>
        <v>#DIV/0!</v>
      </c>
      <c r="AF375" t="e">
        <f t="shared" si="10"/>
        <v>#DIV/0!</v>
      </c>
      <c r="AG375">
        <f t="shared" si="11"/>
        <v>-2</v>
      </c>
      <c r="AH375" t="str">
        <f t="shared" si="12"/>
        <v>na</v>
      </c>
      <c r="AI375">
        <f t="shared" si="13"/>
        <v>0</v>
      </c>
      <c r="AJ375" t="str">
        <f t="shared" si="14"/>
        <v/>
      </c>
      <c r="AK375" t="str">
        <f t="shared" si="15"/>
        <v/>
      </c>
    </row>
    <row r="376" spans="1:37" x14ac:dyDescent="0.25">
      <c r="A376" t="str">
        <f t="shared" si="4"/>
        <v>BLR</v>
      </c>
      <c r="B376">
        <f t="shared" ref="B376:L376" si="27">IF(B258=0,"",B258)</f>
        <v>0.64008737914438607</v>
      </c>
      <c r="C376">
        <f t="shared" si="27"/>
        <v>0.67160437326751965</v>
      </c>
      <c r="D376">
        <f t="shared" si="27"/>
        <v>0.48673830381078792</v>
      </c>
      <c r="E376">
        <f t="shared" si="27"/>
        <v>0.63030296573820377</v>
      </c>
      <c r="F376">
        <f t="shared" si="27"/>
        <v>0.6303029629935708</v>
      </c>
      <c r="G376">
        <f t="shared" si="27"/>
        <v>0.71174502758018265</v>
      </c>
      <c r="H376" t="str">
        <f t="shared" si="27"/>
        <v/>
      </c>
      <c r="I376">
        <f t="shared" si="27"/>
        <v>0.72958231601151879</v>
      </c>
      <c r="J376">
        <f t="shared" si="27"/>
        <v>0.77628254198290747</v>
      </c>
      <c r="K376" t="str">
        <f t="shared" si="27"/>
        <v/>
      </c>
      <c r="L376" t="str">
        <f t="shared" si="27"/>
        <v/>
      </c>
      <c r="N376" t="s">
        <v>132</v>
      </c>
      <c r="O376">
        <v>0.64008737914438607</v>
      </c>
      <c r="P376">
        <v>0.67160437326751965</v>
      </c>
      <c r="Q376">
        <v>0.48673830381078792</v>
      </c>
      <c r="R376">
        <v>0.63030296573820377</v>
      </c>
      <c r="S376">
        <v>0.6303029629935708</v>
      </c>
      <c r="T376">
        <v>0.71174502758018265</v>
      </c>
      <c r="V376">
        <v>0.72958231601151879</v>
      </c>
      <c r="W376">
        <v>0.77628254198290747</v>
      </c>
      <c r="Z376" s="74" t="str">
        <f t="shared" si="6"/>
        <v>BLR</v>
      </c>
      <c r="AA376" s="69" t="str">
        <f>VLOOKUP(Z376,'MainData-aidsinfo'!$D$2:$E$115,2,0)</f>
        <v>Belarus</v>
      </c>
      <c r="AC376">
        <f t="shared" si="7"/>
        <v>8</v>
      </c>
      <c r="AD376" s="56">
        <f t="shared" si="8"/>
        <v>0.65958073381613458</v>
      </c>
      <c r="AE376">
        <f t="shared" si="9"/>
        <v>0.66587724197010134</v>
      </c>
      <c r="AF376">
        <f t="shared" si="10"/>
        <v>2.186227086814037</v>
      </c>
      <c r="AG376">
        <f t="shared" si="11"/>
        <v>6</v>
      </c>
      <c r="AH376">
        <f t="shared" si="12"/>
        <v>7.1445363064728151E-2</v>
      </c>
      <c r="AI376">
        <f t="shared" si="13"/>
        <v>0</v>
      </c>
      <c r="AJ376" t="str">
        <f t="shared" si="14"/>
        <v/>
      </c>
      <c r="AK376" t="str">
        <f t="shared" si="15"/>
        <v/>
      </c>
    </row>
    <row r="377" spans="1:37" x14ac:dyDescent="0.25">
      <c r="A377" t="str">
        <f t="shared" si="4"/>
        <v>BLZ</v>
      </c>
      <c r="B377" t="str">
        <f t="shared" ref="B377:L377" si="28">IF(B259=0,"",B259)</f>
        <v/>
      </c>
      <c r="C377" t="str">
        <f t="shared" si="28"/>
        <v/>
      </c>
      <c r="D377" t="str">
        <f t="shared" si="28"/>
        <v/>
      </c>
      <c r="E377" t="str">
        <f t="shared" si="28"/>
        <v/>
      </c>
      <c r="F377" t="str">
        <f t="shared" si="28"/>
        <v/>
      </c>
      <c r="G377" t="str">
        <f t="shared" si="28"/>
        <v/>
      </c>
      <c r="H377" t="str">
        <f t="shared" si="28"/>
        <v/>
      </c>
      <c r="I377" t="str">
        <f t="shared" si="28"/>
        <v/>
      </c>
      <c r="J377" t="str">
        <f t="shared" si="28"/>
        <v/>
      </c>
      <c r="K377" t="str">
        <f t="shared" si="28"/>
        <v/>
      </c>
      <c r="L377" t="str">
        <f t="shared" si="28"/>
        <v/>
      </c>
      <c r="N377" t="s">
        <v>241</v>
      </c>
      <c r="Z377" s="69" t="str">
        <f t="shared" si="6"/>
        <v>BLZ</v>
      </c>
      <c r="AA377" s="69" t="str">
        <f>VLOOKUP(Z377,'MainData-aidsinfo'!$D$2:$E$115,2,0)</f>
        <v>Belize</v>
      </c>
      <c r="AC377">
        <f t="shared" si="7"/>
        <v>0</v>
      </c>
      <c r="AD377" s="56" t="str">
        <f t="shared" si="8"/>
        <v/>
      </c>
      <c r="AE377" t="e">
        <f t="shared" si="9"/>
        <v>#DIV/0!</v>
      </c>
      <c r="AF377" t="e">
        <f t="shared" si="10"/>
        <v>#DIV/0!</v>
      </c>
      <c r="AG377">
        <f t="shared" si="11"/>
        <v>-2</v>
      </c>
      <c r="AH377" t="str">
        <f t="shared" si="12"/>
        <v>na</v>
      </c>
      <c r="AI377">
        <f t="shared" si="13"/>
        <v>0</v>
      </c>
      <c r="AJ377" t="str">
        <f t="shared" si="14"/>
        <v/>
      </c>
      <c r="AK377" t="str">
        <f t="shared" si="15"/>
        <v/>
      </c>
    </row>
    <row r="378" spans="1:37" x14ac:dyDescent="0.25">
      <c r="A378" t="str">
        <f t="shared" si="4"/>
        <v>BOL</v>
      </c>
      <c r="B378">
        <f t="shared" ref="B378:L378" si="29">IF(B260=0,"",B260)</f>
        <v>0.18556701030927836</v>
      </c>
      <c r="C378" t="str">
        <f t="shared" si="29"/>
        <v/>
      </c>
      <c r="D378">
        <f t="shared" si="29"/>
        <v>0.24731182795698925</v>
      </c>
      <c r="E378">
        <f t="shared" si="29"/>
        <v>0.41025641025641024</v>
      </c>
      <c r="F378" t="str">
        <f t="shared" si="29"/>
        <v/>
      </c>
      <c r="G378" t="str">
        <f t="shared" si="29"/>
        <v/>
      </c>
      <c r="H378" t="str">
        <f t="shared" si="29"/>
        <v/>
      </c>
      <c r="I378" t="str">
        <f t="shared" si="29"/>
        <v/>
      </c>
      <c r="J378" t="str">
        <f t="shared" si="29"/>
        <v/>
      </c>
      <c r="K378" t="str">
        <f t="shared" si="29"/>
        <v/>
      </c>
      <c r="L378" t="str">
        <f t="shared" si="29"/>
        <v/>
      </c>
      <c r="N378" t="s">
        <v>172</v>
      </c>
      <c r="O378">
        <v>0.18556701030927836</v>
      </c>
      <c r="Q378">
        <v>0.24731182795698925</v>
      </c>
      <c r="R378">
        <v>0.41025641025641024</v>
      </c>
      <c r="Z378" s="69" t="str">
        <f t="shared" si="6"/>
        <v>BOL</v>
      </c>
      <c r="AA378" s="69" t="str">
        <f>VLOOKUP(Z378,'MainData-aidsinfo'!$D$2:$E$115,2,0)</f>
        <v>Bolivia (Plurinational State of)</v>
      </c>
      <c r="AC378">
        <f t="shared" si="7"/>
        <v>3</v>
      </c>
      <c r="AD378" s="56">
        <f t="shared" si="8"/>
        <v>0.28104508284089263</v>
      </c>
      <c r="AE378">
        <f t="shared" si="9"/>
        <v>0.90281332804804759</v>
      </c>
      <c r="AF378">
        <f t="shared" si="10"/>
        <v>2.0994063877001881</v>
      </c>
      <c r="AG378">
        <f t="shared" si="11"/>
        <v>1</v>
      </c>
      <c r="AH378">
        <f t="shared" si="12"/>
        <v>0.28299592545256147</v>
      </c>
      <c r="AI378">
        <f t="shared" si="13"/>
        <v>0</v>
      </c>
      <c r="AJ378" t="str">
        <f t="shared" si="14"/>
        <v/>
      </c>
      <c r="AK378" t="str">
        <f t="shared" si="15"/>
        <v/>
      </c>
    </row>
    <row r="379" spans="1:37" x14ac:dyDescent="0.25">
      <c r="A379" t="str">
        <f t="shared" si="4"/>
        <v>BRA</v>
      </c>
      <c r="B379">
        <f t="shared" ref="B379:L379" si="30">IF(B261=0,"",B261)</f>
        <v>0.99497086061420636</v>
      </c>
      <c r="C379">
        <f t="shared" si="30"/>
        <v>0.98750905922372467</v>
      </c>
      <c r="D379">
        <f t="shared" si="30"/>
        <v>0.98800941230729078</v>
      </c>
      <c r="E379">
        <f t="shared" si="30"/>
        <v>0.9866733783584577</v>
      </c>
      <c r="F379" t="str">
        <f t="shared" si="30"/>
        <v/>
      </c>
      <c r="G379">
        <f t="shared" si="30"/>
        <v>1</v>
      </c>
      <c r="H379" t="str">
        <f t="shared" si="30"/>
        <v/>
      </c>
      <c r="I379" t="str">
        <f t="shared" si="30"/>
        <v/>
      </c>
      <c r="J379">
        <f t="shared" si="30"/>
        <v>1</v>
      </c>
      <c r="K379">
        <f t="shared" si="30"/>
        <v>1</v>
      </c>
      <c r="L379">
        <f t="shared" si="30"/>
        <v>1</v>
      </c>
      <c r="N379" t="s">
        <v>134</v>
      </c>
      <c r="O379">
        <v>0.99497086061420636</v>
      </c>
      <c r="P379">
        <v>0.98750905922372467</v>
      </c>
      <c r="Q379">
        <v>0.98800941230729078</v>
      </c>
      <c r="R379">
        <v>0.9866733783584577</v>
      </c>
      <c r="T379">
        <v>1</v>
      </c>
      <c r="W379">
        <v>1</v>
      </c>
      <c r="X379">
        <v>1</v>
      </c>
      <c r="Y379">
        <v>1</v>
      </c>
      <c r="Z379" s="69" t="str">
        <f t="shared" si="6"/>
        <v>BRA</v>
      </c>
      <c r="AA379" s="69" t="str">
        <f>VLOOKUP(Z379,'MainData-aidsinfo'!$D$2:$E$115,2,0)</f>
        <v>Brazil</v>
      </c>
      <c r="AC379">
        <f t="shared" si="7"/>
        <v>8</v>
      </c>
      <c r="AD379" s="56">
        <f t="shared" si="8"/>
        <v>0.99464533881295991</v>
      </c>
      <c r="AE379">
        <f t="shared" si="9"/>
        <v>0.75525218420075735</v>
      </c>
      <c r="AF379">
        <f t="shared" si="10"/>
        <v>2.8225291880177656</v>
      </c>
      <c r="AG379">
        <f t="shared" si="11"/>
        <v>6</v>
      </c>
      <c r="AH379">
        <f t="shared" si="12"/>
        <v>3.0253370472800134E-2</v>
      </c>
      <c r="AI379">
        <f t="shared" si="13"/>
        <v>1</v>
      </c>
      <c r="AJ379" t="str">
        <f t="shared" si="14"/>
        <v>UP</v>
      </c>
      <c r="AK379" t="str">
        <f t="shared" si="15"/>
        <v>BRA</v>
      </c>
    </row>
    <row r="380" spans="1:37" x14ac:dyDescent="0.25">
      <c r="A380" t="str">
        <f t="shared" si="4"/>
        <v>BRB</v>
      </c>
      <c r="B380" t="str">
        <f t="shared" ref="B380:L380" si="31">IF(B262=0,"",B262)</f>
        <v/>
      </c>
      <c r="C380">
        <f t="shared" si="31"/>
        <v>1</v>
      </c>
      <c r="D380" t="str">
        <f t="shared" si="31"/>
        <v/>
      </c>
      <c r="E380">
        <f t="shared" si="31"/>
        <v>0.62</v>
      </c>
      <c r="F380">
        <f t="shared" si="31"/>
        <v>0.34374999999999994</v>
      </c>
      <c r="G380" t="str">
        <f t="shared" si="31"/>
        <v/>
      </c>
      <c r="H380" t="str">
        <f t="shared" si="31"/>
        <v/>
      </c>
      <c r="I380" t="str">
        <f t="shared" si="31"/>
        <v/>
      </c>
      <c r="J380" t="str">
        <f t="shared" si="31"/>
        <v/>
      </c>
      <c r="K380" t="str">
        <f t="shared" si="31"/>
        <v/>
      </c>
      <c r="L380" t="str">
        <f t="shared" si="31"/>
        <v/>
      </c>
      <c r="N380" t="s">
        <v>115</v>
      </c>
      <c r="P380">
        <v>1</v>
      </c>
      <c r="R380">
        <v>0.62</v>
      </c>
      <c r="S380">
        <v>0.34374999999999994</v>
      </c>
      <c r="Z380" s="69" t="str">
        <f t="shared" si="6"/>
        <v>BRB</v>
      </c>
      <c r="AA380" s="69" t="str">
        <f>VLOOKUP(Z380,'MainData-aidsinfo'!$D$2:$E$115,2,0)</f>
        <v>Barbados</v>
      </c>
      <c r="AC380">
        <f t="shared" si="7"/>
        <v>3</v>
      </c>
      <c r="AD380" s="56">
        <f t="shared" si="8"/>
        <v>0.65458333333333341</v>
      </c>
      <c r="AE380">
        <f t="shared" si="9"/>
        <v>-0.99509346385724329</v>
      </c>
      <c r="AF380">
        <f t="shared" si="10"/>
        <v>-10.05760903718741</v>
      </c>
      <c r="AG380">
        <f t="shared" si="11"/>
        <v>1</v>
      </c>
      <c r="AH380">
        <f t="shared" si="12"/>
        <v>6.3089975008596713E-2</v>
      </c>
      <c r="AI380">
        <f t="shared" si="13"/>
        <v>0</v>
      </c>
      <c r="AJ380" t="str">
        <f t="shared" si="14"/>
        <v/>
      </c>
      <c r="AK380" t="str">
        <f t="shared" si="15"/>
        <v/>
      </c>
    </row>
    <row r="381" spans="1:37" x14ac:dyDescent="0.25">
      <c r="A381" t="str">
        <f t="shared" si="4"/>
        <v>BWA</v>
      </c>
      <c r="B381">
        <f t="shared" ref="B381:L381" si="32">IF(B263=0,"",B263)</f>
        <v>0.71825424215117573</v>
      </c>
      <c r="C381">
        <f t="shared" si="32"/>
        <v>0.72238660245594577</v>
      </c>
      <c r="D381">
        <f t="shared" si="32"/>
        <v>0.76551548486890342</v>
      </c>
      <c r="E381" t="str">
        <f t="shared" si="32"/>
        <v/>
      </c>
      <c r="F381" t="str">
        <f t="shared" si="32"/>
        <v/>
      </c>
      <c r="G381">
        <f t="shared" si="32"/>
        <v>0.64494573507247654</v>
      </c>
      <c r="H381">
        <f t="shared" si="32"/>
        <v>0.331453634085213</v>
      </c>
      <c r="I381">
        <f t="shared" si="32"/>
        <v>0.62295216254369701</v>
      </c>
      <c r="J381">
        <f t="shared" si="32"/>
        <v>0.63267936264688862</v>
      </c>
      <c r="K381" t="str">
        <f t="shared" si="32"/>
        <v/>
      </c>
      <c r="L381">
        <f t="shared" si="32"/>
        <v>0.63267949627743836</v>
      </c>
      <c r="N381" t="s">
        <v>50</v>
      </c>
      <c r="O381">
        <v>0.71825424215117573</v>
      </c>
      <c r="P381">
        <v>0.72238660245594577</v>
      </c>
      <c r="Q381">
        <v>0.76551548486890342</v>
      </c>
      <c r="T381">
        <v>0.64494573507247654</v>
      </c>
      <c r="U381">
        <v>0.331453634085213</v>
      </c>
      <c r="V381">
        <v>0.62295216254369701</v>
      </c>
      <c r="W381">
        <v>0.63267936264688862</v>
      </c>
      <c r="Y381">
        <v>0.63267949627743836</v>
      </c>
      <c r="Z381" s="69" t="str">
        <f t="shared" si="6"/>
        <v>BWA</v>
      </c>
      <c r="AA381" s="69" t="str">
        <f>VLOOKUP(Z381,'MainData-aidsinfo'!$D$2:$E$115,2,0)</f>
        <v>Botswana</v>
      </c>
      <c r="AC381">
        <f t="shared" si="7"/>
        <v>8</v>
      </c>
      <c r="AD381" s="56">
        <f t="shared" si="8"/>
        <v>0.63385834001271735</v>
      </c>
      <c r="AE381">
        <f t="shared" si="9"/>
        <v>-0.45328978864829994</v>
      </c>
      <c r="AF381">
        <f t="shared" si="10"/>
        <v>-1.2456523654824474</v>
      </c>
      <c r="AG381">
        <f t="shared" si="11"/>
        <v>6</v>
      </c>
      <c r="AH381">
        <f t="shared" si="12"/>
        <v>0.25932791616595763</v>
      </c>
      <c r="AI381">
        <f t="shared" si="13"/>
        <v>0</v>
      </c>
      <c r="AJ381" t="str">
        <f t="shared" si="14"/>
        <v/>
      </c>
      <c r="AK381" t="str">
        <f t="shared" si="15"/>
        <v/>
      </c>
    </row>
    <row r="382" spans="1:37" x14ac:dyDescent="0.25">
      <c r="A382" t="str">
        <f t="shared" si="4"/>
        <v>CAF</v>
      </c>
      <c r="B382">
        <f t="shared" ref="B382:L382" si="33">IF(B264=0,"",B264)</f>
        <v>0.19298245614035087</v>
      </c>
      <c r="C382">
        <f t="shared" si="33"/>
        <v>0.12751677852348994</v>
      </c>
      <c r="D382">
        <f t="shared" si="33"/>
        <v>0.12025316455696204</v>
      </c>
      <c r="E382" t="str">
        <f t="shared" si="33"/>
        <v/>
      </c>
      <c r="F382" t="str">
        <f t="shared" si="33"/>
        <v/>
      </c>
      <c r="G382" t="str">
        <f t="shared" si="33"/>
        <v/>
      </c>
      <c r="H382" t="str">
        <f t="shared" si="33"/>
        <v/>
      </c>
      <c r="I382" t="str">
        <f t="shared" si="33"/>
        <v/>
      </c>
      <c r="J382" t="str">
        <f t="shared" si="33"/>
        <v/>
      </c>
      <c r="K382" t="str">
        <f t="shared" si="33"/>
        <v/>
      </c>
      <c r="L382" t="str">
        <f t="shared" si="33"/>
        <v/>
      </c>
      <c r="N382" t="s">
        <v>65</v>
      </c>
      <c r="O382">
        <v>0.19298245614035087</v>
      </c>
      <c r="P382">
        <v>0.12751677852348994</v>
      </c>
      <c r="Q382">
        <v>0.12025316455696204</v>
      </c>
      <c r="Z382" s="69" t="str">
        <f t="shared" si="6"/>
        <v>CAF</v>
      </c>
      <c r="AA382" s="69" t="str">
        <f>VLOOKUP(Z382,'MainData-aidsinfo'!$D$2:$E$115,2,0)</f>
        <v>Central African Republic</v>
      </c>
      <c r="AC382">
        <f t="shared" si="7"/>
        <v>3</v>
      </c>
      <c r="AD382" s="56">
        <f t="shared" si="8"/>
        <v>0.14691746640693429</v>
      </c>
      <c r="AE382">
        <f t="shared" si="9"/>
        <v>-0.90779018453758464</v>
      </c>
      <c r="AF382">
        <f t="shared" si="10"/>
        <v>-2.1643704762382621</v>
      </c>
      <c r="AG382">
        <f t="shared" si="11"/>
        <v>1</v>
      </c>
      <c r="AH382">
        <f t="shared" si="12"/>
        <v>0.27553627049462415</v>
      </c>
      <c r="AI382">
        <f t="shared" si="13"/>
        <v>0</v>
      </c>
      <c r="AJ382" t="str">
        <f t="shared" si="14"/>
        <v/>
      </c>
      <c r="AK382" t="str">
        <f t="shared" si="15"/>
        <v/>
      </c>
    </row>
    <row r="383" spans="1:37" x14ac:dyDescent="0.25">
      <c r="A383" t="str">
        <f t="shared" si="4"/>
        <v>CHL</v>
      </c>
      <c r="B383">
        <f t="shared" ref="B383:L383" si="34">IF(B265=0,"",B265)</f>
        <v>0.78153531647580599</v>
      </c>
      <c r="C383">
        <f t="shared" si="34"/>
        <v>0.75828582246303688</v>
      </c>
      <c r="D383">
        <f t="shared" si="34"/>
        <v>0.74256822245136656</v>
      </c>
      <c r="E383">
        <f t="shared" si="34"/>
        <v>0.64352575658895983</v>
      </c>
      <c r="F383" t="str">
        <f t="shared" si="34"/>
        <v/>
      </c>
      <c r="G383" t="str">
        <f t="shared" si="34"/>
        <v/>
      </c>
      <c r="H383">
        <f t="shared" si="34"/>
        <v>0.72065740953350632</v>
      </c>
      <c r="I383">
        <f t="shared" si="34"/>
        <v>0.64300776828773332</v>
      </c>
      <c r="J383">
        <f t="shared" si="34"/>
        <v>0.6241091655953791</v>
      </c>
      <c r="K383">
        <f t="shared" si="34"/>
        <v>0.6570738610984771</v>
      </c>
      <c r="L383">
        <f t="shared" si="34"/>
        <v>0.63124400760306676</v>
      </c>
      <c r="N383" t="s">
        <v>137</v>
      </c>
      <c r="O383">
        <v>0.78153531647580599</v>
      </c>
      <c r="P383">
        <v>0.75828582246303688</v>
      </c>
      <c r="Q383">
        <v>0.74256822245136656</v>
      </c>
      <c r="R383">
        <v>0.64352575658895983</v>
      </c>
      <c r="U383">
        <v>0.72065740953350632</v>
      </c>
      <c r="V383">
        <v>0.64300776828773332</v>
      </c>
      <c r="W383">
        <v>0.6241091655953791</v>
      </c>
      <c r="X383">
        <v>0.6570738610984771</v>
      </c>
      <c r="Y383">
        <v>0.63124400760306676</v>
      </c>
      <c r="Z383" s="69" t="str">
        <f t="shared" si="6"/>
        <v>CHL</v>
      </c>
      <c r="AA383" s="69" t="str">
        <f>VLOOKUP(Z383,'MainData-aidsinfo'!$D$2:$E$115,2,0)</f>
        <v>Chile</v>
      </c>
      <c r="AC383">
        <f t="shared" si="7"/>
        <v>9</v>
      </c>
      <c r="AD383" s="56">
        <f t="shared" si="8"/>
        <v>0.68911192556637024</v>
      </c>
      <c r="AE383">
        <f t="shared" si="9"/>
        <v>-0.81972658856870373</v>
      </c>
      <c r="AF383">
        <f t="shared" si="10"/>
        <v>-3.7865974061444114</v>
      </c>
      <c r="AG383">
        <f t="shared" si="11"/>
        <v>7</v>
      </c>
      <c r="AH383">
        <f t="shared" si="12"/>
        <v>6.833169263211614E-3</v>
      </c>
      <c r="AI383">
        <f t="shared" si="13"/>
        <v>1</v>
      </c>
      <c r="AJ383" t="str">
        <f t="shared" si="14"/>
        <v>DOWN</v>
      </c>
      <c r="AK383" t="str">
        <f t="shared" si="15"/>
        <v>CHL</v>
      </c>
    </row>
    <row r="384" spans="1:37" x14ac:dyDescent="0.25">
      <c r="A384" t="str">
        <f t="shared" si="4"/>
        <v>CIV</v>
      </c>
      <c r="B384">
        <f t="shared" ref="B384:L384" si="35">IF(B266=0,"",B266)</f>
        <v>7.1118305098628917E-2</v>
      </c>
      <c r="C384">
        <f t="shared" si="35"/>
        <v>4.0554302716656845E-2</v>
      </c>
      <c r="D384">
        <f t="shared" si="35"/>
        <v>0.1171486267631988</v>
      </c>
      <c r="E384">
        <f t="shared" si="35"/>
        <v>0.11114845811584326</v>
      </c>
      <c r="F384">
        <f t="shared" si="35"/>
        <v>0.13226168220981341</v>
      </c>
      <c r="G384" t="str">
        <f t="shared" si="35"/>
        <v/>
      </c>
      <c r="H384" t="str">
        <f t="shared" si="35"/>
        <v/>
      </c>
      <c r="I384" t="str">
        <f t="shared" si="35"/>
        <v/>
      </c>
      <c r="J384" t="str">
        <f t="shared" si="35"/>
        <v/>
      </c>
      <c r="K384" t="str">
        <f t="shared" si="35"/>
        <v/>
      </c>
      <c r="L384" t="str">
        <f t="shared" si="35"/>
        <v/>
      </c>
      <c r="N384" t="s">
        <v>76</v>
      </c>
      <c r="O384">
        <v>7.1118305098628917E-2</v>
      </c>
      <c r="P384">
        <v>4.0554302716656845E-2</v>
      </c>
      <c r="Q384">
        <v>0.1171486267631988</v>
      </c>
      <c r="R384">
        <v>0.11114845811584326</v>
      </c>
      <c r="S384">
        <v>0.13226168220981341</v>
      </c>
      <c r="Z384" s="69" t="str">
        <f t="shared" si="6"/>
        <v>CIV</v>
      </c>
      <c r="AA384" s="69" t="str">
        <f>VLOOKUP(Z384,'MainData-aidsinfo'!$D$2:$E$115,2,0)</f>
        <v>Côte d'Ivoire</v>
      </c>
      <c r="AC384">
        <f t="shared" si="7"/>
        <v>5</v>
      </c>
      <c r="AD384" s="56">
        <f t="shared" si="8"/>
        <v>9.4446274980828249E-2</v>
      </c>
      <c r="AE384">
        <f t="shared" si="9"/>
        <v>0.80981635709687683</v>
      </c>
      <c r="AF384">
        <f t="shared" si="10"/>
        <v>2.3908004918932173</v>
      </c>
      <c r="AG384">
        <f t="shared" si="11"/>
        <v>3</v>
      </c>
      <c r="AH384">
        <f t="shared" si="12"/>
        <v>9.6671632765408952E-2</v>
      </c>
      <c r="AI384">
        <f t="shared" si="13"/>
        <v>0</v>
      </c>
      <c r="AJ384" t="str">
        <f t="shared" si="14"/>
        <v/>
      </c>
      <c r="AK384" t="str">
        <f t="shared" si="15"/>
        <v/>
      </c>
    </row>
    <row r="385" spans="1:37" x14ac:dyDescent="0.25">
      <c r="A385" t="str">
        <f t="shared" si="4"/>
        <v>CMR</v>
      </c>
      <c r="B385">
        <f t="shared" ref="B385:L385" si="36">IF(B267=0,"",B267)</f>
        <v>2.498847909244422E-2</v>
      </c>
      <c r="C385">
        <f t="shared" si="36"/>
        <v>0.22427536220021385</v>
      </c>
      <c r="D385">
        <f t="shared" si="36"/>
        <v>0.19116268271603754</v>
      </c>
      <c r="E385">
        <f t="shared" si="36"/>
        <v>0.30933053744792882</v>
      </c>
      <c r="F385">
        <f t="shared" si="36"/>
        <v>0.20407799101973922</v>
      </c>
      <c r="G385" t="str">
        <f t="shared" si="36"/>
        <v/>
      </c>
      <c r="H385" t="str">
        <f t="shared" si="36"/>
        <v/>
      </c>
      <c r="I385" t="str">
        <f t="shared" si="36"/>
        <v/>
      </c>
      <c r="J385" t="str">
        <f t="shared" si="36"/>
        <v/>
      </c>
      <c r="K385" t="str">
        <f t="shared" si="36"/>
        <v/>
      </c>
      <c r="L385" t="str">
        <f t="shared" si="36"/>
        <v/>
      </c>
      <c r="N385" t="s">
        <v>71</v>
      </c>
      <c r="O385">
        <v>2.498847909244422E-2</v>
      </c>
      <c r="P385">
        <v>0.22427536220021385</v>
      </c>
      <c r="Q385">
        <v>0.19116268271603754</v>
      </c>
      <c r="R385">
        <v>0.30933053744792882</v>
      </c>
      <c r="S385">
        <v>0.20407799101973922</v>
      </c>
      <c r="Z385" s="69" t="str">
        <f t="shared" si="6"/>
        <v>CMR</v>
      </c>
      <c r="AA385" s="69" t="str">
        <f>VLOOKUP(Z385,'MainData-aidsinfo'!$D$2:$E$115,2,0)</f>
        <v>Cameroon</v>
      </c>
      <c r="AC385">
        <f t="shared" si="7"/>
        <v>5</v>
      </c>
      <c r="AD385" s="56">
        <f t="shared" si="8"/>
        <v>0.19076701049527273</v>
      </c>
      <c r="AE385">
        <f t="shared" si="9"/>
        <v>0.67718703331001406</v>
      </c>
      <c r="AF385">
        <f t="shared" si="10"/>
        <v>1.5940539928411186</v>
      </c>
      <c r="AG385">
        <f t="shared" si="11"/>
        <v>3</v>
      </c>
      <c r="AH385">
        <f t="shared" si="12"/>
        <v>0.20918165719936363</v>
      </c>
      <c r="AI385">
        <f t="shared" si="13"/>
        <v>0</v>
      </c>
      <c r="AJ385" t="str">
        <f t="shared" si="14"/>
        <v/>
      </c>
      <c r="AK385" t="str">
        <f t="shared" si="15"/>
        <v/>
      </c>
    </row>
    <row r="386" spans="1:37" x14ac:dyDescent="0.25">
      <c r="A386" t="str">
        <f t="shared" si="4"/>
        <v>COD</v>
      </c>
      <c r="B386">
        <f t="shared" ref="B386:L386" si="37">IF(B268=0,"",B268)</f>
        <v>8.6801620313316555E-4</v>
      </c>
      <c r="C386">
        <f t="shared" si="37"/>
        <v>1.4111365032545963E-2</v>
      </c>
      <c r="D386">
        <f t="shared" si="37"/>
        <v>9.2517453400144233E-3</v>
      </c>
      <c r="E386">
        <f t="shared" si="37"/>
        <v>1.1820860505856621E-2</v>
      </c>
      <c r="F386">
        <f t="shared" si="37"/>
        <v>8.4071458079136296E-2</v>
      </c>
      <c r="G386">
        <f t="shared" si="37"/>
        <v>0.13660333087862278</v>
      </c>
      <c r="H386">
        <f t="shared" si="37"/>
        <v>0.28234375066171502</v>
      </c>
      <c r="I386">
        <f t="shared" si="37"/>
        <v>8.3447090238208316E-2</v>
      </c>
      <c r="J386">
        <f t="shared" si="37"/>
        <v>0.10690168196641996</v>
      </c>
      <c r="K386" t="str">
        <f t="shared" si="37"/>
        <v/>
      </c>
      <c r="L386" t="str">
        <f t="shared" si="37"/>
        <v/>
      </c>
      <c r="N386" t="s">
        <v>117</v>
      </c>
      <c r="O386">
        <v>8.6801620313316555E-4</v>
      </c>
      <c r="P386">
        <v>1.4111365032545963E-2</v>
      </c>
      <c r="Q386">
        <v>9.2517453400144233E-3</v>
      </c>
      <c r="R386">
        <v>1.1820860505856621E-2</v>
      </c>
      <c r="S386">
        <v>8.4071458079136296E-2</v>
      </c>
      <c r="T386">
        <v>0.13660333087862278</v>
      </c>
      <c r="U386">
        <v>0.28234375066171502</v>
      </c>
      <c r="V386">
        <v>8.3447090238208316E-2</v>
      </c>
      <c r="W386">
        <v>0.10690168196641996</v>
      </c>
      <c r="Z386" s="69" t="str">
        <f t="shared" si="6"/>
        <v>COD</v>
      </c>
      <c r="AA386" s="69" t="str">
        <f>VLOOKUP(Z386,'MainData-aidsinfo'!$D$2:$E$115,2,0)</f>
        <v>Democratic Republic of the Congo</v>
      </c>
      <c r="AC386">
        <f t="shared" si="7"/>
        <v>9</v>
      </c>
      <c r="AD386" s="56">
        <f t="shared" si="8"/>
        <v>8.1046588767294717E-2</v>
      </c>
      <c r="AE386">
        <f t="shared" si="9"/>
        <v>0.65911409005210431</v>
      </c>
      <c r="AF386">
        <f t="shared" si="10"/>
        <v>2.3188196108822146</v>
      </c>
      <c r="AG386">
        <f t="shared" si="11"/>
        <v>7</v>
      </c>
      <c r="AH386">
        <f t="shared" si="12"/>
        <v>5.348736423262912E-2</v>
      </c>
      <c r="AI386">
        <f t="shared" si="13"/>
        <v>0</v>
      </c>
      <c r="AJ386" t="str">
        <f t="shared" si="14"/>
        <v/>
      </c>
      <c r="AK386" t="str">
        <f t="shared" si="15"/>
        <v/>
      </c>
    </row>
    <row r="387" spans="1:37" x14ac:dyDescent="0.25">
      <c r="A387" t="str">
        <f t="shared" si="4"/>
        <v>COG</v>
      </c>
      <c r="B387">
        <f t="shared" ref="B387:L387" si="38">IF(B269=0,"",B269)</f>
        <v>0.36974789915966388</v>
      </c>
      <c r="C387">
        <f t="shared" si="38"/>
        <v>0.49090909090909091</v>
      </c>
      <c r="D387" t="str">
        <f t="shared" si="38"/>
        <v/>
      </c>
      <c r="E387" t="str">
        <f t="shared" si="38"/>
        <v/>
      </c>
      <c r="F387" t="str">
        <f t="shared" si="38"/>
        <v/>
      </c>
      <c r="G387" t="str">
        <f t="shared" si="38"/>
        <v/>
      </c>
      <c r="H387" t="str">
        <f t="shared" si="38"/>
        <v/>
      </c>
      <c r="I387" t="str">
        <f t="shared" si="38"/>
        <v/>
      </c>
      <c r="J387" t="str">
        <f t="shared" si="38"/>
        <v/>
      </c>
      <c r="K387" t="str">
        <f t="shared" si="38"/>
        <v/>
      </c>
      <c r="L387" t="str">
        <f t="shared" si="38"/>
        <v/>
      </c>
      <c r="N387" t="s">
        <v>73</v>
      </c>
      <c r="O387">
        <v>0.36974789915966388</v>
      </c>
      <c r="P387">
        <v>0.49090909090909091</v>
      </c>
      <c r="Z387" s="69" t="str">
        <f t="shared" si="6"/>
        <v>COG</v>
      </c>
      <c r="AA387" s="69" t="str">
        <f>VLOOKUP(Z387,'MainData-aidsinfo'!$D$2:$E$115,2,0)</f>
        <v>Congo</v>
      </c>
      <c r="AC387">
        <f t="shared" si="7"/>
        <v>2</v>
      </c>
      <c r="AD387" s="56">
        <f t="shared" si="8"/>
        <v>0.43032849503437742</v>
      </c>
      <c r="AE387">
        <f t="shared" si="9"/>
        <v>1</v>
      </c>
      <c r="AF387" t="e">
        <f t="shared" si="10"/>
        <v>#DIV/0!</v>
      </c>
      <c r="AG387">
        <f t="shared" si="11"/>
        <v>0</v>
      </c>
      <c r="AH387" t="str">
        <f t="shared" si="12"/>
        <v>na</v>
      </c>
      <c r="AI387">
        <f t="shared" si="13"/>
        <v>0</v>
      </c>
      <c r="AJ387" t="str">
        <f t="shared" si="14"/>
        <v/>
      </c>
      <c r="AK387" t="str">
        <f t="shared" si="15"/>
        <v/>
      </c>
    </row>
    <row r="388" spans="1:37" x14ac:dyDescent="0.25">
      <c r="A388" t="str">
        <f t="shared" si="4"/>
        <v>COL</v>
      </c>
      <c r="B388">
        <f t="shared" ref="B388:L388" si="39">IF(B270=0,"",B270)</f>
        <v>0.83103410460674865</v>
      </c>
      <c r="C388">
        <f t="shared" si="39"/>
        <v>0.76913661984231607</v>
      </c>
      <c r="D388">
        <f t="shared" si="39"/>
        <v>0.64981330330984932</v>
      </c>
      <c r="E388">
        <f t="shared" si="39"/>
        <v>0.73611679759244264</v>
      </c>
      <c r="F388">
        <f t="shared" si="39"/>
        <v>0.70840419769455487</v>
      </c>
      <c r="G388" t="str">
        <f t="shared" si="39"/>
        <v/>
      </c>
      <c r="H388" t="str">
        <f t="shared" si="39"/>
        <v/>
      </c>
      <c r="I388" t="str">
        <f t="shared" si="39"/>
        <v/>
      </c>
      <c r="J388" t="str">
        <f t="shared" si="39"/>
        <v/>
      </c>
      <c r="K388" t="str">
        <f t="shared" si="39"/>
        <v/>
      </c>
      <c r="L388" t="str">
        <f t="shared" si="39"/>
        <v/>
      </c>
      <c r="N388" t="s">
        <v>139</v>
      </c>
      <c r="O388">
        <v>0.83103410460674865</v>
      </c>
      <c r="P388">
        <v>0.76913661984231607</v>
      </c>
      <c r="Q388">
        <v>0.64981330330984932</v>
      </c>
      <c r="R388">
        <v>0.73611679759244264</v>
      </c>
      <c r="S388">
        <v>0.70840419769455487</v>
      </c>
      <c r="Z388" s="69" t="str">
        <f t="shared" si="6"/>
        <v>COL</v>
      </c>
      <c r="AA388" s="69" t="str">
        <f>VLOOKUP(Z388,'MainData-aidsinfo'!$D$2:$E$115,2,0)</f>
        <v>Colombia</v>
      </c>
      <c r="AC388">
        <f t="shared" si="7"/>
        <v>5</v>
      </c>
      <c r="AD388" s="56">
        <f t="shared" si="8"/>
        <v>0.73890100460918229</v>
      </c>
      <c r="AE388">
        <f t="shared" si="9"/>
        <v>-0.65091978534371919</v>
      </c>
      <c r="AF388">
        <f t="shared" si="10"/>
        <v>-1.48512324804031</v>
      </c>
      <c r="AG388">
        <f t="shared" si="11"/>
        <v>3</v>
      </c>
      <c r="AH388">
        <f t="shared" si="12"/>
        <v>0.23418531118376357</v>
      </c>
      <c r="AI388">
        <f t="shared" si="13"/>
        <v>0</v>
      </c>
      <c r="AJ388" t="str">
        <f t="shared" si="14"/>
        <v/>
      </c>
      <c r="AK388" t="str">
        <f t="shared" si="15"/>
        <v/>
      </c>
    </row>
    <row r="389" spans="1:37" x14ac:dyDescent="0.25">
      <c r="A389" t="str">
        <f t="shared" si="4"/>
        <v>COM</v>
      </c>
      <c r="B389" t="str">
        <f t="shared" ref="B389:L389" si="40">IF(B271=0,"",B271)</f>
        <v/>
      </c>
      <c r="C389">
        <f t="shared" si="40"/>
        <v>1</v>
      </c>
      <c r="D389">
        <f t="shared" si="40"/>
        <v>1</v>
      </c>
      <c r="E389">
        <f t="shared" si="40"/>
        <v>0.1137521159774259</v>
      </c>
      <c r="F389">
        <f t="shared" si="40"/>
        <v>0.33125999187924854</v>
      </c>
      <c r="G389">
        <f t="shared" si="40"/>
        <v>0.25810792958031609</v>
      </c>
      <c r="H389" t="str">
        <f t="shared" si="40"/>
        <v/>
      </c>
      <c r="I389">
        <f t="shared" si="40"/>
        <v>4.72560920914935E-2</v>
      </c>
      <c r="J389">
        <f t="shared" si="40"/>
        <v>6.4070082875570533E-2</v>
      </c>
      <c r="K389">
        <f t="shared" si="40"/>
        <v>0.12874269269457767</v>
      </c>
      <c r="L389">
        <f t="shared" si="40"/>
        <v>8.3499057781384903E-2</v>
      </c>
      <c r="N389" t="s">
        <v>205</v>
      </c>
      <c r="P389">
        <v>1</v>
      </c>
      <c r="Q389">
        <v>1</v>
      </c>
      <c r="R389">
        <v>0.1137521159774259</v>
      </c>
      <c r="S389">
        <v>0.33125999187924854</v>
      </c>
      <c r="T389">
        <v>0.25810792958031609</v>
      </c>
      <c r="V389">
        <v>4.72560920914935E-2</v>
      </c>
      <c r="W389">
        <v>6.4070082875570533E-2</v>
      </c>
      <c r="X389">
        <v>0.12874269269457767</v>
      </c>
      <c r="Y389">
        <v>8.3499057781384903E-2</v>
      </c>
      <c r="Z389" s="69" t="str">
        <f t="shared" si="6"/>
        <v>COM</v>
      </c>
      <c r="AA389" s="69" t="str">
        <f>VLOOKUP(Z389,'MainData-aidsinfo'!$D$2:$E$115,2,0)</f>
        <v>Comoros</v>
      </c>
      <c r="AC389">
        <f t="shared" si="7"/>
        <v>9</v>
      </c>
      <c r="AD389" s="56">
        <f t="shared" si="8"/>
        <v>0.33629866254222412</v>
      </c>
      <c r="AE389">
        <f t="shared" si="9"/>
        <v>-0.77323130855329303</v>
      </c>
      <c r="AF389">
        <f t="shared" si="10"/>
        <v>-3.2261474158229015</v>
      </c>
      <c r="AG389">
        <f t="shared" si="11"/>
        <v>7</v>
      </c>
      <c r="AH389">
        <f t="shared" si="12"/>
        <v>1.4529084363572085E-2</v>
      </c>
      <c r="AI389">
        <f t="shared" si="13"/>
        <v>1</v>
      </c>
      <c r="AJ389" t="str">
        <f t="shared" si="14"/>
        <v>DOWN</v>
      </c>
      <c r="AK389" t="str">
        <f t="shared" si="15"/>
        <v>COM</v>
      </c>
    </row>
    <row r="390" spans="1:37" x14ac:dyDescent="0.25">
      <c r="A390" t="str">
        <f t="shared" si="4"/>
        <v>CPV</v>
      </c>
      <c r="B390">
        <f t="shared" ref="B390:L390" si="41">IF(B272=0,"",B272)</f>
        <v>1.7085435187492302E-2</v>
      </c>
      <c r="C390">
        <f t="shared" si="41"/>
        <v>0.19582556373530038</v>
      </c>
      <c r="D390">
        <f t="shared" si="41"/>
        <v>0.14499693367056071</v>
      </c>
      <c r="E390">
        <f t="shared" si="41"/>
        <v>0.50529271277468457</v>
      </c>
      <c r="F390">
        <f t="shared" si="41"/>
        <v>0.36906050286583764</v>
      </c>
      <c r="G390">
        <f t="shared" si="41"/>
        <v>0.61481985174668741</v>
      </c>
      <c r="H390" t="str">
        <f t="shared" si="41"/>
        <v/>
      </c>
      <c r="I390" t="str">
        <f t="shared" si="41"/>
        <v/>
      </c>
      <c r="J390" t="str">
        <f t="shared" si="41"/>
        <v/>
      </c>
      <c r="K390" t="str">
        <f t="shared" si="41"/>
        <v/>
      </c>
      <c r="L390" t="str">
        <f t="shared" si="41"/>
        <v/>
      </c>
      <c r="N390" t="s">
        <v>127</v>
      </c>
      <c r="O390">
        <v>1.7085435187492302E-2</v>
      </c>
      <c r="P390">
        <v>0.19582556373530038</v>
      </c>
      <c r="Q390">
        <v>0.14499693367056071</v>
      </c>
      <c r="R390">
        <v>0.50529271277468457</v>
      </c>
      <c r="S390">
        <v>0.36906050286583764</v>
      </c>
      <c r="T390">
        <v>0.61481985174668741</v>
      </c>
      <c r="Z390" s="73" t="str">
        <f t="shared" si="6"/>
        <v>CPV</v>
      </c>
      <c r="AA390" s="69" t="str">
        <f>VLOOKUP(Z390,'MainData-aidsinfo'!$D$2:$E$115,2,0)</f>
        <v>Cabo Verde</v>
      </c>
      <c r="AC390">
        <f t="shared" si="7"/>
        <v>6</v>
      </c>
      <c r="AD390" s="56">
        <f t="shared" si="8"/>
        <v>0.30784683333009383</v>
      </c>
      <c r="AE390">
        <f t="shared" si="9"/>
        <v>0.9058289641394125</v>
      </c>
      <c r="AF390">
        <f t="shared" si="10"/>
        <v>4.2763728504882907</v>
      </c>
      <c r="AG390">
        <f t="shared" si="11"/>
        <v>4</v>
      </c>
      <c r="AH390">
        <f t="shared" si="12"/>
        <v>1.2884712956075722E-2</v>
      </c>
      <c r="AI390">
        <f t="shared" si="13"/>
        <v>1</v>
      </c>
      <c r="AJ390" t="str">
        <f t="shared" si="14"/>
        <v>UP</v>
      </c>
      <c r="AK390" t="str">
        <f t="shared" si="15"/>
        <v>CPV</v>
      </c>
    </row>
    <row r="391" spans="1:37" x14ac:dyDescent="0.25">
      <c r="A391" t="str">
        <f t="shared" si="4"/>
        <v>CRI</v>
      </c>
      <c r="B391" t="str">
        <f t="shared" ref="B391:L391" si="42">IF(B273=0,"",B273)</f>
        <v/>
      </c>
      <c r="C391">
        <f t="shared" si="42"/>
        <v>0.81049312435140408</v>
      </c>
      <c r="D391" t="str">
        <f t="shared" si="42"/>
        <v/>
      </c>
      <c r="E391">
        <f t="shared" si="42"/>
        <v>0.8272218968053614</v>
      </c>
      <c r="F391" t="str">
        <f t="shared" si="42"/>
        <v/>
      </c>
      <c r="G391">
        <f t="shared" si="42"/>
        <v>0.63930098501458565</v>
      </c>
      <c r="H391" t="str">
        <f t="shared" si="42"/>
        <v/>
      </c>
      <c r="I391" t="str">
        <f t="shared" si="42"/>
        <v/>
      </c>
      <c r="J391" t="str">
        <f t="shared" si="42"/>
        <v/>
      </c>
      <c r="K391">
        <f t="shared" si="42"/>
        <v>0.92581887174470467</v>
      </c>
      <c r="L391" t="str">
        <f t="shared" si="42"/>
        <v/>
      </c>
      <c r="N391" t="s">
        <v>148</v>
      </c>
      <c r="P391">
        <v>0.81049312435140408</v>
      </c>
      <c r="R391">
        <v>0.8272218968053614</v>
      </c>
      <c r="T391">
        <v>0.63930098501458565</v>
      </c>
      <c r="X391">
        <v>0.92581887174470467</v>
      </c>
      <c r="Z391" s="69" t="str">
        <f t="shared" si="6"/>
        <v>CRI</v>
      </c>
      <c r="AA391" s="69" t="str">
        <f>VLOOKUP(Z391,'MainData-aidsinfo'!$D$2:$E$115,2,0)</f>
        <v>Costa Rica</v>
      </c>
      <c r="AC391">
        <f t="shared" si="7"/>
        <v>4</v>
      </c>
      <c r="AD391" s="56">
        <f t="shared" si="8"/>
        <v>0.8007087194790139</v>
      </c>
      <c r="AE391">
        <f t="shared" si="9"/>
        <v>0.33473967199027255</v>
      </c>
      <c r="AF391">
        <f t="shared" si="10"/>
        <v>0.5023750781345101</v>
      </c>
      <c r="AG391">
        <f t="shared" si="11"/>
        <v>2</v>
      </c>
      <c r="AH391">
        <f t="shared" si="12"/>
        <v>0.66526032800972756</v>
      </c>
      <c r="AI391">
        <f t="shared" si="13"/>
        <v>0</v>
      </c>
      <c r="AJ391" t="str">
        <f t="shared" si="14"/>
        <v/>
      </c>
      <c r="AK391" t="str">
        <f t="shared" si="15"/>
        <v/>
      </c>
    </row>
    <row r="392" spans="1:37" x14ac:dyDescent="0.25">
      <c r="A392" t="str">
        <f t="shared" si="4"/>
        <v>CUB</v>
      </c>
      <c r="B392">
        <f t="shared" ref="B392:L392" si="43">IF(B274=0,"",B274)</f>
        <v>0.82944135317525802</v>
      </c>
      <c r="C392">
        <f t="shared" si="43"/>
        <v>0.87642787935097022</v>
      </c>
      <c r="D392">
        <f t="shared" si="43"/>
        <v>0.86790749534169853</v>
      </c>
      <c r="E392">
        <f t="shared" si="43"/>
        <v>0.87433358528802674</v>
      </c>
      <c r="F392">
        <f t="shared" si="43"/>
        <v>0.91500486498599387</v>
      </c>
      <c r="G392" t="str">
        <f t="shared" si="43"/>
        <v/>
      </c>
      <c r="H392" t="str">
        <f t="shared" si="43"/>
        <v/>
      </c>
      <c r="I392" t="str">
        <f t="shared" si="43"/>
        <v/>
      </c>
      <c r="J392" t="str">
        <f t="shared" si="43"/>
        <v/>
      </c>
      <c r="K392" t="str">
        <f t="shared" si="43"/>
        <v/>
      </c>
      <c r="L392" t="str">
        <f t="shared" si="43"/>
        <v/>
      </c>
      <c r="N392" t="s">
        <v>150</v>
      </c>
      <c r="O392">
        <v>0.82944135317525802</v>
      </c>
      <c r="P392">
        <v>0.87642787935097022</v>
      </c>
      <c r="Q392">
        <v>0.86790749534169853</v>
      </c>
      <c r="R392">
        <v>0.87433358528802674</v>
      </c>
      <c r="S392">
        <v>0.91500486498599387</v>
      </c>
      <c r="Z392" s="69" t="str">
        <f t="shared" si="6"/>
        <v>CUB</v>
      </c>
      <c r="AA392" s="69" t="str">
        <f>VLOOKUP(Z392,'MainData-aidsinfo'!$D$2:$E$115,2,0)</f>
        <v>Cuba</v>
      </c>
      <c r="AC392">
        <f t="shared" si="7"/>
        <v>5</v>
      </c>
      <c r="AD392" s="56">
        <f t="shared" si="8"/>
        <v>0.87262303562838939</v>
      </c>
      <c r="AE392">
        <f t="shared" si="9"/>
        <v>0.87869801247323487</v>
      </c>
      <c r="AF392">
        <f t="shared" si="10"/>
        <v>3.1881432363008555</v>
      </c>
      <c r="AG392">
        <f t="shared" si="11"/>
        <v>3</v>
      </c>
      <c r="AH392">
        <f t="shared" si="12"/>
        <v>4.9781908086137333E-2</v>
      </c>
      <c r="AI392">
        <f t="shared" si="13"/>
        <v>1</v>
      </c>
      <c r="AJ392" t="str">
        <f t="shared" si="14"/>
        <v>UP</v>
      </c>
      <c r="AK392" t="str">
        <f t="shared" si="15"/>
        <v>CUB</v>
      </c>
    </row>
    <row r="393" spans="1:37" x14ac:dyDescent="0.25">
      <c r="A393" t="str">
        <f t="shared" si="4"/>
        <v>DJI</v>
      </c>
      <c r="B393" t="str">
        <f t="shared" ref="B393:L393" si="44">IF(B275=0,"",B275)</f>
        <v/>
      </c>
      <c r="C393">
        <f t="shared" si="44"/>
        <v>0.12477870825293895</v>
      </c>
      <c r="D393">
        <f t="shared" si="44"/>
        <v>0.22422487135062449</v>
      </c>
      <c r="E393">
        <f t="shared" si="44"/>
        <v>9.5463401057612023E-3</v>
      </c>
      <c r="F393" t="str">
        <f t="shared" si="44"/>
        <v/>
      </c>
      <c r="G393" t="str">
        <f t="shared" si="44"/>
        <v/>
      </c>
      <c r="H393" t="str">
        <f t="shared" si="44"/>
        <v/>
      </c>
      <c r="I393" t="str">
        <f t="shared" si="44"/>
        <v/>
      </c>
      <c r="J393" t="str">
        <f t="shared" si="44"/>
        <v/>
      </c>
      <c r="K393" t="str">
        <f t="shared" si="44"/>
        <v/>
      </c>
      <c r="L393" t="str">
        <f t="shared" si="44"/>
        <v/>
      </c>
      <c r="N393" t="s">
        <v>119</v>
      </c>
      <c r="P393">
        <v>0.12477870825293895</v>
      </c>
      <c r="Q393">
        <v>0.22422487135062449</v>
      </c>
      <c r="R393">
        <v>9.5463401057612023E-3</v>
      </c>
      <c r="Z393" s="69" t="str">
        <f t="shared" si="6"/>
        <v>DJI</v>
      </c>
      <c r="AA393" s="69" t="str">
        <f>VLOOKUP(Z393,'MainData-aidsinfo'!$D$2:$E$115,2,0)</f>
        <v>Djibouti</v>
      </c>
      <c r="AC393">
        <f t="shared" si="7"/>
        <v>3</v>
      </c>
      <c r="AD393" s="56">
        <f t="shared" si="8"/>
        <v>0.11951663990310822</v>
      </c>
      <c r="AE393">
        <f t="shared" si="9"/>
        <v>-0.53628399101228641</v>
      </c>
      <c r="AF393">
        <f t="shared" si="10"/>
        <v>-0.63537926149080448</v>
      </c>
      <c r="AG393">
        <f t="shared" si="11"/>
        <v>1</v>
      </c>
      <c r="AH393">
        <f t="shared" si="12"/>
        <v>0.63965521680935822</v>
      </c>
      <c r="AI393">
        <f t="shared" si="13"/>
        <v>0</v>
      </c>
      <c r="AJ393" t="str">
        <f t="shared" si="14"/>
        <v/>
      </c>
      <c r="AK393" t="str">
        <f t="shared" si="15"/>
        <v/>
      </c>
    </row>
    <row r="394" spans="1:37" x14ac:dyDescent="0.25">
      <c r="A394" t="str">
        <f t="shared" si="4"/>
        <v>DOM</v>
      </c>
      <c r="B394" t="str">
        <f t="shared" ref="B394:L394" si="45">IF(B276=0,"",B276)</f>
        <v/>
      </c>
      <c r="C394" t="str">
        <f t="shared" si="45"/>
        <v/>
      </c>
      <c r="D394" t="str">
        <f t="shared" si="45"/>
        <v/>
      </c>
      <c r="E394">
        <f t="shared" si="45"/>
        <v>0.22741350786343004</v>
      </c>
      <c r="F394">
        <f t="shared" si="45"/>
        <v>0.23293825378930461</v>
      </c>
      <c r="G394">
        <f t="shared" si="45"/>
        <v>0.33309007170798932</v>
      </c>
      <c r="H394">
        <f t="shared" si="45"/>
        <v>0.54517356607081968</v>
      </c>
      <c r="I394">
        <f t="shared" si="45"/>
        <v>0.45674987413480389</v>
      </c>
      <c r="J394">
        <f t="shared" si="45"/>
        <v>0.70295309447736876</v>
      </c>
      <c r="K394">
        <f t="shared" si="45"/>
        <v>0.41672350428081523</v>
      </c>
      <c r="L394">
        <f t="shared" si="45"/>
        <v>0.42145849807605457</v>
      </c>
      <c r="N394" t="s">
        <v>111</v>
      </c>
      <c r="R394">
        <v>0.22741350786343004</v>
      </c>
      <c r="S394">
        <v>0.23293825378930461</v>
      </c>
      <c r="T394">
        <v>0.33309007170798932</v>
      </c>
      <c r="U394">
        <v>0.54517356607081968</v>
      </c>
      <c r="V394">
        <v>0.45674987413480389</v>
      </c>
      <c r="W394">
        <v>0.70295309447736876</v>
      </c>
      <c r="X394">
        <v>0.41672350428081523</v>
      </c>
      <c r="Y394">
        <v>0.42145849807605457</v>
      </c>
      <c r="Z394" s="69" t="str">
        <f t="shared" si="6"/>
        <v>DOM</v>
      </c>
      <c r="AA394" s="69" t="str">
        <f>VLOOKUP(Z394,'MainData-aidsinfo'!$D$2:$E$115,2,0)</f>
        <v>Dominican Republic</v>
      </c>
      <c r="AC394">
        <f t="shared" si="7"/>
        <v>8</v>
      </c>
      <c r="AD394" s="56">
        <f t="shared" si="8"/>
        <v>0.41706254630007328</v>
      </c>
      <c r="AE394">
        <f t="shared" si="9"/>
        <v>0.60545256354673926</v>
      </c>
      <c r="AF394">
        <f t="shared" si="10"/>
        <v>1.8634055970577854</v>
      </c>
      <c r="AG394">
        <f t="shared" si="11"/>
        <v>6</v>
      </c>
      <c r="AH394">
        <f t="shared" si="12"/>
        <v>0.11169522583608646</v>
      </c>
      <c r="AI394">
        <f t="shared" si="13"/>
        <v>0</v>
      </c>
      <c r="AJ394" t="str">
        <f t="shared" si="14"/>
        <v/>
      </c>
      <c r="AK394" t="str">
        <f t="shared" si="15"/>
        <v/>
      </c>
    </row>
    <row r="395" spans="1:37" x14ac:dyDescent="0.25">
      <c r="A395" t="str">
        <f t="shared" si="4"/>
        <v>DZA</v>
      </c>
      <c r="B395">
        <f t="shared" ref="B395:L395" si="46">IF(B277=0,"",B277)</f>
        <v>0.9368579763434749</v>
      </c>
      <c r="C395">
        <f t="shared" si="46"/>
        <v>0.92393757491812889</v>
      </c>
      <c r="D395">
        <f t="shared" si="46"/>
        <v>0.87245146353072744</v>
      </c>
      <c r="E395">
        <f t="shared" si="46"/>
        <v>0.88190377058820468</v>
      </c>
      <c r="F395">
        <f t="shared" si="46"/>
        <v>0.9652052541377486</v>
      </c>
      <c r="G395">
        <f t="shared" si="46"/>
        <v>0.97745560126769104</v>
      </c>
      <c r="H395" t="str">
        <f t="shared" si="46"/>
        <v/>
      </c>
      <c r="I395" t="str">
        <f t="shared" si="46"/>
        <v/>
      </c>
      <c r="J395">
        <f t="shared" si="46"/>
        <v>0.97790116708581298</v>
      </c>
      <c r="K395" t="str">
        <f t="shared" si="46"/>
        <v/>
      </c>
      <c r="L395" t="str">
        <f t="shared" si="46"/>
        <v/>
      </c>
      <c r="N395" t="s">
        <v>199</v>
      </c>
      <c r="O395">
        <v>0.9368579763434749</v>
      </c>
      <c r="P395">
        <v>0.92393757491812889</v>
      </c>
      <c r="Q395">
        <v>0.87245146353072744</v>
      </c>
      <c r="R395">
        <v>0.88190377058820468</v>
      </c>
      <c r="S395">
        <v>0.9652052541377486</v>
      </c>
      <c r="T395">
        <v>0.97745560126769104</v>
      </c>
      <c r="W395">
        <v>0.97790116708581298</v>
      </c>
      <c r="Z395" s="69" t="str">
        <f t="shared" si="6"/>
        <v>DZA</v>
      </c>
      <c r="AA395" s="69" t="str">
        <f>VLOOKUP(Z395,'MainData-aidsinfo'!$D$2:$E$115,2,0)</f>
        <v>Algeria</v>
      </c>
      <c r="AC395">
        <f t="shared" si="7"/>
        <v>7</v>
      </c>
      <c r="AD395" s="56">
        <f t="shared" si="8"/>
        <v>0.93367325826739833</v>
      </c>
      <c r="AE395">
        <f t="shared" si="9"/>
        <v>0.58464287841147689</v>
      </c>
      <c r="AF395">
        <f t="shared" si="10"/>
        <v>1.6113843220392783</v>
      </c>
      <c r="AG395">
        <f t="shared" si="11"/>
        <v>5</v>
      </c>
      <c r="AH395">
        <f t="shared" si="12"/>
        <v>0.1680127966724704</v>
      </c>
      <c r="AI395">
        <f t="shared" si="13"/>
        <v>0</v>
      </c>
      <c r="AJ395" t="str">
        <f t="shared" si="14"/>
        <v/>
      </c>
      <c r="AK395" t="str">
        <f t="shared" si="15"/>
        <v/>
      </c>
    </row>
    <row r="396" spans="1:37" x14ac:dyDescent="0.25">
      <c r="A396" t="str">
        <f t="shared" si="4"/>
        <v>ECU</v>
      </c>
      <c r="B396" t="str">
        <f t="shared" ref="B396:L396" si="47">IF(B278=0,"",B278)</f>
        <v/>
      </c>
      <c r="C396">
        <f t="shared" si="47"/>
        <v>0.84739105219800503</v>
      </c>
      <c r="D396" t="str">
        <f t="shared" si="47"/>
        <v/>
      </c>
      <c r="E396" t="str">
        <f t="shared" si="47"/>
        <v/>
      </c>
      <c r="F396" t="str">
        <f t="shared" si="47"/>
        <v/>
      </c>
      <c r="G396">
        <f t="shared" si="47"/>
        <v>0.50231014254780804</v>
      </c>
      <c r="H396" t="str">
        <f t="shared" si="47"/>
        <v/>
      </c>
      <c r="I396" t="str">
        <f t="shared" si="47"/>
        <v/>
      </c>
      <c r="J396">
        <f t="shared" si="47"/>
        <v>1</v>
      </c>
      <c r="K396">
        <f t="shared" si="47"/>
        <v>0.94831685907625463</v>
      </c>
      <c r="L396">
        <f t="shared" si="47"/>
        <v>1</v>
      </c>
      <c r="N396" t="s">
        <v>152</v>
      </c>
      <c r="P396">
        <v>0.84739105219800503</v>
      </c>
      <c r="T396">
        <v>0.50231014254780804</v>
      </c>
      <c r="W396">
        <v>1</v>
      </c>
      <c r="X396">
        <v>0.94831685907625463</v>
      </c>
      <c r="Y396">
        <v>1</v>
      </c>
      <c r="Z396" s="69" t="str">
        <f t="shared" si="6"/>
        <v>ECU</v>
      </c>
      <c r="AA396" s="69" t="str">
        <f>VLOOKUP(Z396,'MainData-aidsinfo'!$D$2:$E$115,2,0)</f>
        <v>Ecuador</v>
      </c>
      <c r="AC396">
        <f t="shared" si="7"/>
        <v>5</v>
      </c>
      <c r="AD396" s="56">
        <f t="shared" si="8"/>
        <v>0.85960361076441349</v>
      </c>
      <c r="AE396">
        <f t="shared" si="9"/>
        <v>0.50026979457244025</v>
      </c>
      <c r="AF396">
        <f t="shared" si="10"/>
        <v>1.0007196463906118</v>
      </c>
      <c r="AG396">
        <f t="shared" si="11"/>
        <v>3</v>
      </c>
      <c r="AH396">
        <f t="shared" si="12"/>
        <v>0.39070475462878584</v>
      </c>
      <c r="AI396">
        <f t="shared" si="13"/>
        <v>0</v>
      </c>
      <c r="AJ396" t="str">
        <f t="shared" si="14"/>
        <v/>
      </c>
      <c r="AK396" t="str">
        <f t="shared" si="15"/>
        <v/>
      </c>
    </row>
    <row r="397" spans="1:37" x14ac:dyDescent="0.25">
      <c r="A397" t="str">
        <f t="shared" si="4"/>
        <v>ERI</v>
      </c>
      <c r="B397">
        <f t="shared" ref="B397:L397" si="48">IF(B279=0,"",B279)</f>
        <v>8.8235294117647065E-2</v>
      </c>
      <c r="C397" t="str">
        <f t="shared" si="48"/>
        <v/>
      </c>
      <c r="D397" t="str">
        <f t="shared" si="48"/>
        <v/>
      </c>
      <c r="E397" t="str">
        <f t="shared" si="48"/>
        <v/>
      </c>
      <c r="F397" t="str">
        <f t="shared" si="48"/>
        <v/>
      </c>
      <c r="G397" t="str">
        <f t="shared" si="48"/>
        <v/>
      </c>
      <c r="H397" t="str">
        <f t="shared" si="48"/>
        <v/>
      </c>
      <c r="I397" t="str">
        <f t="shared" si="48"/>
        <v/>
      </c>
      <c r="J397" t="str">
        <f t="shared" si="48"/>
        <v/>
      </c>
      <c r="K397" t="str">
        <f t="shared" si="48"/>
        <v/>
      </c>
      <c r="L397" t="str">
        <f t="shared" si="48"/>
        <v/>
      </c>
      <c r="N397" t="s">
        <v>129</v>
      </c>
      <c r="O397">
        <v>8.8235294117647065E-2</v>
      </c>
      <c r="Z397" s="69" t="str">
        <f t="shared" si="6"/>
        <v>ERI</v>
      </c>
      <c r="AA397" s="69" t="str">
        <f>VLOOKUP(Z397,'MainData-aidsinfo'!$D$2:$E$115,2,0)</f>
        <v>Eritrea</v>
      </c>
      <c r="AC397">
        <f t="shared" si="7"/>
        <v>1</v>
      </c>
      <c r="AD397" s="56">
        <f t="shared" si="8"/>
        <v>8.8235294117647065E-2</v>
      </c>
      <c r="AE397" t="e">
        <f t="shared" si="9"/>
        <v>#DIV/0!</v>
      </c>
      <c r="AF397" t="e">
        <f t="shared" si="10"/>
        <v>#DIV/0!</v>
      </c>
      <c r="AG397">
        <f t="shared" si="11"/>
        <v>-1</v>
      </c>
      <c r="AH397" t="str">
        <f t="shared" si="12"/>
        <v>na</v>
      </c>
      <c r="AI397">
        <f t="shared" si="13"/>
        <v>0</v>
      </c>
      <c r="AJ397" t="str">
        <f t="shared" si="14"/>
        <v/>
      </c>
      <c r="AK397" t="str">
        <f t="shared" si="15"/>
        <v/>
      </c>
    </row>
    <row r="398" spans="1:37" x14ac:dyDescent="0.25">
      <c r="A398" t="str">
        <f t="shared" si="4"/>
        <v>ETH</v>
      </c>
      <c r="B398" t="str">
        <f t="shared" ref="B398:L398" si="49">IF(B280=0,"",B280)</f>
        <v/>
      </c>
      <c r="C398" t="str">
        <f t="shared" si="49"/>
        <v/>
      </c>
      <c r="D398">
        <f t="shared" si="49"/>
        <v>0.1348871807587404</v>
      </c>
      <c r="E398" t="str">
        <f t="shared" si="49"/>
        <v/>
      </c>
      <c r="F398" t="str">
        <f t="shared" si="49"/>
        <v/>
      </c>
      <c r="G398" t="str">
        <f t="shared" si="49"/>
        <v/>
      </c>
      <c r="H398" t="str">
        <f t="shared" si="49"/>
        <v/>
      </c>
      <c r="I398">
        <f t="shared" si="49"/>
        <v>0.15472127417519912</v>
      </c>
      <c r="J398" t="str">
        <f t="shared" si="49"/>
        <v/>
      </c>
      <c r="K398">
        <f t="shared" si="49"/>
        <v>4.1963578780680924E-2</v>
      </c>
      <c r="L398">
        <f t="shared" si="49"/>
        <v>4.1132478632478632E-2</v>
      </c>
      <c r="N398" t="s">
        <v>112</v>
      </c>
      <c r="Q398">
        <v>0.1348871807587404</v>
      </c>
      <c r="V398">
        <v>0.15472127417519912</v>
      </c>
      <c r="X398">
        <v>4.1963578780680924E-2</v>
      </c>
      <c r="Y398">
        <v>4.1132478632478632E-2</v>
      </c>
      <c r="Z398" s="69" t="str">
        <f t="shared" si="6"/>
        <v>ETH</v>
      </c>
      <c r="AA398" s="69" t="str">
        <f>VLOOKUP(Z398,'MainData-aidsinfo'!$D$2:$E$115,2,0)</f>
        <v>Ethiopia</v>
      </c>
      <c r="AC398">
        <f t="shared" si="7"/>
        <v>4</v>
      </c>
      <c r="AD398" s="56">
        <f t="shared" si="8"/>
        <v>9.3176128086774765E-2</v>
      </c>
      <c r="AE398">
        <f t="shared" si="9"/>
        <v>-0.7271700719777614</v>
      </c>
      <c r="AF398">
        <f t="shared" si="10"/>
        <v>-1.4980883889225109</v>
      </c>
      <c r="AG398">
        <f t="shared" si="11"/>
        <v>2</v>
      </c>
      <c r="AH398">
        <f t="shared" si="12"/>
        <v>0.27282992802223849</v>
      </c>
      <c r="AI398">
        <f t="shared" si="13"/>
        <v>0</v>
      </c>
      <c r="AJ398" t="str">
        <f t="shared" si="14"/>
        <v/>
      </c>
      <c r="AK398" t="str">
        <f t="shared" si="15"/>
        <v/>
      </c>
    </row>
    <row r="399" spans="1:37" x14ac:dyDescent="0.25">
      <c r="A399" t="str">
        <f t="shared" si="4"/>
        <v>FJI</v>
      </c>
      <c r="B399">
        <f t="shared" ref="B399:L399" si="50">IF(B281=0,"",B281)</f>
        <v>0.11755251513003048</v>
      </c>
      <c r="C399">
        <f t="shared" si="50"/>
        <v>0.11755251513003048</v>
      </c>
      <c r="D399">
        <f t="shared" si="50"/>
        <v>0.20734281760080239</v>
      </c>
      <c r="E399" t="str">
        <f t="shared" si="50"/>
        <v/>
      </c>
      <c r="F399">
        <f t="shared" si="50"/>
        <v>1</v>
      </c>
      <c r="G399">
        <f t="shared" si="50"/>
        <v>0.70685297424539406</v>
      </c>
      <c r="H399" t="str">
        <f t="shared" si="50"/>
        <v/>
      </c>
      <c r="I399">
        <f t="shared" si="50"/>
        <v>0.76224394667416862</v>
      </c>
      <c r="J399" t="str">
        <f t="shared" si="50"/>
        <v/>
      </c>
      <c r="K399" t="str">
        <f t="shared" si="50"/>
        <v/>
      </c>
      <c r="L399" t="str">
        <f t="shared" si="50"/>
        <v/>
      </c>
      <c r="N399" t="s">
        <v>174</v>
      </c>
      <c r="O399">
        <v>0.11755251513003048</v>
      </c>
      <c r="P399">
        <v>0.11755251513003048</v>
      </c>
      <c r="Q399">
        <v>0.20734281760080239</v>
      </c>
      <c r="S399">
        <v>1</v>
      </c>
      <c r="T399">
        <v>0.70685297424539406</v>
      </c>
      <c r="V399">
        <v>0.76224394667416862</v>
      </c>
      <c r="Z399" s="69" t="str">
        <f t="shared" si="6"/>
        <v>FJI</v>
      </c>
      <c r="AA399" s="69" t="str">
        <f>VLOOKUP(Z399,'MainData-aidsinfo'!$D$2:$E$115,2,0)</f>
        <v>Fiji</v>
      </c>
      <c r="AC399">
        <f t="shared" si="7"/>
        <v>6</v>
      </c>
      <c r="AD399" s="56">
        <f t="shared" si="8"/>
        <v>0.48525746146340437</v>
      </c>
      <c r="AE399">
        <f t="shared" si="9"/>
        <v>0.8246375096998616</v>
      </c>
      <c r="AF399">
        <f t="shared" si="10"/>
        <v>2.9156569845920428</v>
      </c>
      <c r="AG399">
        <f t="shared" si="11"/>
        <v>4</v>
      </c>
      <c r="AH399">
        <f t="shared" si="12"/>
        <v>4.3431630592126458E-2</v>
      </c>
      <c r="AI399">
        <f t="shared" si="13"/>
        <v>1</v>
      </c>
      <c r="AJ399" t="str">
        <f t="shared" si="14"/>
        <v>UP</v>
      </c>
      <c r="AK399" t="str">
        <f t="shared" si="15"/>
        <v>FJI</v>
      </c>
    </row>
    <row r="400" spans="1:37" x14ac:dyDescent="0.25">
      <c r="A400" t="str">
        <f t="shared" si="4"/>
        <v>GAB</v>
      </c>
      <c r="B400">
        <f t="shared" ref="B400:L400" si="51">IF(B282=0,"",B282)</f>
        <v>0.58591587888259644</v>
      </c>
      <c r="C400">
        <f t="shared" si="51"/>
        <v>0.70679005107141446</v>
      </c>
      <c r="D400">
        <f t="shared" si="51"/>
        <v>0.64661350344877622</v>
      </c>
      <c r="E400">
        <f t="shared" si="51"/>
        <v>0.80635526127136725</v>
      </c>
      <c r="F400">
        <f t="shared" si="51"/>
        <v>0.90565535689146159</v>
      </c>
      <c r="G400">
        <f t="shared" si="51"/>
        <v>0.74511869376328421</v>
      </c>
      <c r="H400" t="str">
        <f t="shared" si="51"/>
        <v/>
      </c>
      <c r="I400" t="str">
        <f t="shared" si="51"/>
        <v/>
      </c>
      <c r="J400" t="str">
        <f t="shared" si="51"/>
        <v/>
      </c>
      <c r="K400">
        <f t="shared" si="51"/>
        <v>0.95289663486292331</v>
      </c>
      <c r="L400" t="str">
        <f t="shared" si="51"/>
        <v/>
      </c>
      <c r="N400" t="s">
        <v>67</v>
      </c>
      <c r="O400">
        <v>0.58591587888259644</v>
      </c>
      <c r="P400">
        <v>0.70679005107141446</v>
      </c>
      <c r="Q400">
        <v>0.64661350344877622</v>
      </c>
      <c r="R400">
        <v>0.80635526127136725</v>
      </c>
      <c r="S400">
        <v>0.90565535689146159</v>
      </c>
      <c r="T400">
        <v>0.74511869376328421</v>
      </c>
      <c r="X400">
        <v>0.95289663486292331</v>
      </c>
      <c r="Z400" s="69" t="str">
        <f t="shared" si="6"/>
        <v>GAB</v>
      </c>
      <c r="AA400" s="69" t="str">
        <f>VLOOKUP(Z400,'MainData-aidsinfo'!$D$2:$E$115,2,0)</f>
        <v>Gabon</v>
      </c>
      <c r="AC400">
        <f t="shared" si="7"/>
        <v>7</v>
      </c>
      <c r="AD400" s="56">
        <f t="shared" si="8"/>
        <v>0.76419219717026043</v>
      </c>
      <c r="AE400">
        <f t="shared" si="9"/>
        <v>0.83670442810910717</v>
      </c>
      <c r="AF400">
        <f t="shared" si="10"/>
        <v>3.4162545964809397</v>
      </c>
      <c r="AG400">
        <f t="shared" si="11"/>
        <v>5</v>
      </c>
      <c r="AH400">
        <f t="shared" si="12"/>
        <v>1.8914740428489542E-2</v>
      </c>
      <c r="AI400">
        <f t="shared" si="13"/>
        <v>1</v>
      </c>
      <c r="AJ400" t="str">
        <f t="shared" si="14"/>
        <v>UP</v>
      </c>
      <c r="AK400" t="str">
        <f t="shared" si="15"/>
        <v>GAB</v>
      </c>
    </row>
    <row r="401" spans="1:37" x14ac:dyDescent="0.25">
      <c r="A401" t="str">
        <f t="shared" si="4"/>
        <v>GEO</v>
      </c>
      <c r="B401">
        <f t="shared" ref="B401:L401" si="52">IF(B283=0,"",B283)</f>
        <v>0.32510433262574218</v>
      </c>
      <c r="C401">
        <f t="shared" si="52"/>
        <v>0.26779944296697084</v>
      </c>
      <c r="D401">
        <f t="shared" si="52"/>
        <v>0.31412631008312247</v>
      </c>
      <c r="E401">
        <f t="shared" si="52"/>
        <v>0.28482957925815711</v>
      </c>
      <c r="F401">
        <f t="shared" si="52"/>
        <v>0.33294440918273333</v>
      </c>
      <c r="G401">
        <f t="shared" si="52"/>
        <v>0.48146044817989592</v>
      </c>
      <c r="H401">
        <f t="shared" si="52"/>
        <v>0.54871904979321651</v>
      </c>
      <c r="I401" t="str">
        <f t="shared" si="52"/>
        <v/>
      </c>
      <c r="J401">
        <f t="shared" si="52"/>
        <v>0.67461952752849741</v>
      </c>
      <c r="K401" t="str">
        <f t="shared" si="52"/>
        <v/>
      </c>
      <c r="L401">
        <f t="shared" si="52"/>
        <v>0.8906814761538836</v>
      </c>
      <c r="N401" t="s">
        <v>153</v>
      </c>
      <c r="O401">
        <v>0.32510433262574218</v>
      </c>
      <c r="P401">
        <v>0.26779944296697084</v>
      </c>
      <c r="Q401">
        <v>0.31412631008312247</v>
      </c>
      <c r="R401">
        <v>0.28482957925815711</v>
      </c>
      <c r="S401">
        <v>0.33294440918273333</v>
      </c>
      <c r="T401">
        <v>0.48146044817989592</v>
      </c>
      <c r="U401">
        <v>0.54871904979321651</v>
      </c>
      <c r="W401">
        <v>0.67461952752849741</v>
      </c>
      <c r="Y401">
        <v>0.8906814761538836</v>
      </c>
      <c r="Z401" s="73" t="str">
        <f t="shared" si="6"/>
        <v>GEO</v>
      </c>
      <c r="AA401" s="69" t="str">
        <f>VLOOKUP(Z401,'MainData-aidsinfo'!$D$2:$E$115,2,0)</f>
        <v>Georgia</v>
      </c>
      <c r="AC401">
        <f t="shared" si="7"/>
        <v>9</v>
      </c>
      <c r="AD401" s="56">
        <f t="shared" si="8"/>
        <v>0.45780939730802434</v>
      </c>
      <c r="AE401">
        <f t="shared" si="9"/>
        <v>0.93614928702123557</v>
      </c>
      <c r="AF401">
        <f t="shared" si="10"/>
        <v>7.044364747267454</v>
      </c>
      <c r="AG401">
        <f t="shared" si="11"/>
        <v>7</v>
      </c>
      <c r="AH401">
        <f t="shared" si="12"/>
        <v>2.0339699386293032E-4</v>
      </c>
      <c r="AI401">
        <f t="shared" si="13"/>
        <v>1</v>
      </c>
      <c r="AJ401" t="str">
        <f t="shared" si="14"/>
        <v>UP</v>
      </c>
      <c r="AK401" t="str">
        <f t="shared" si="15"/>
        <v>GEO</v>
      </c>
    </row>
    <row r="402" spans="1:37" x14ac:dyDescent="0.25">
      <c r="A402" t="str">
        <f t="shared" si="4"/>
        <v>GHA</v>
      </c>
      <c r="B402">
        <f t="shared" ref="B402:L402" si="53">IF(B284=0,"",B284)</f>
        <v>0.11160151232231931</v>
      </c>
      <c r="C402">
        <f t="shared" si="53"/>
        <v>0.13012809319444926</v>
      </c>
      <c r="D402">
        <f t="shared" si="53"/>
        <v>0.18186972388043085</v>
      </c>
      <c r="E402">
        <f t="shared" si="53"/>
        <v>3.1181062645359758E-2</v>
      </c>
      <c r="F402">
        <f t="shared" si="53"/>
        <v>6.4137421654444388E-2</v>
      </c>
      <c r="G402">
        <f t="shared" si="53"/>
        <v>1.8580542484995653E-2</v>
      </c>
      <c r="H402">
        <f t="shared" si="53"/>
        <v>5.0691811758497178E-2</v>
      </c>
      <c r="I402">
        <f t="shared" si="53"/>
        <v>9.7036890813587282E-2</v>
      </c>
      <c r="J402" t="str">
        <f t="shared" si="53"/>
        <v/>
      </c>
      <c r="K402" t="str">
        <f t="shared" si="53"/>
        <v/>
      </c>
      <c r="L402" t="str">
        <f t="shared" si="53"/>
        <v/>
      </c>
      <c r="N402" t="s">
        <v>86</v>
      </c>
      <c r="O402">
        <v>0.11160151232231931</v>
      </c>
      <c r="P402">
        <v>0.13012809319444926</v>
      </c>
      <c r="Q402">
        <v>0.18186972388043085</v>
      </c>
      <c r="R402">
        <v>3.1181062645359758E-2</v>
      </c>
      <c r="S402">
        <v>6.4137421654444388E-2</v>
      </c>
      <c r="T402">
        <v>1.8580542484995653E-2</v>
      </c>
      <c r="U402">
        <v>5.0691811758497178E-2</v>
      </c>
      <c r="V402">
        <v>9.7036890813587282E-2</v>
      </c>
      <c r="Z402" s="69" t="str">
        <f t="shared" si="6"/>
        <v>GHA</v>
      </c>
      <c r="AA402" s="69" t="str">
        <f>VLOOKUP(Z402,'MainData-aidsinfo'!$D$2:$E$115,2,0)</f>
        <v>Ghana</v>
      </c>
      <c r="AC402">
        <f t="shared" si="7"/>
        <v>8</v>
      </c>
      <c r="AD402" s="56">
        <f t="shared" si="8"/>
        <v>8.5653382344260454E-2</v>
      </c>
      <c r="AE402">
        <f t="shared" si="9"/>
        <v>-0.50671183030338252</v>
      </c>
      <c r="AF402">
        <f t="shared" si="10"/>
        <v>-1.4396973988094313</v>
      </c>
      <c r="AG402">
        <f t="shared" si="11"/>
        <v>6</v>
      </c>
      <c r="AH402">
        <f t="shared" si="12"/>
        <v>0.2000158087430281</v>
      </c>
      <c r="AI402">
        <f t="shared" si="13"/>
        <v>0</v>
      </c>
      <c r="AJ402" t="str">
        <f t="shared" si="14"/>
        <v/>
      </c>
      <c r="AK402" t="str">
        <f t="shared" si="15"/>
        <v/>
      </c>
    </row>
    <row r="403" spans="1:37" x14ac:dyDescent="0.25">
      <c r="A403" t="str">
        <f t="shared" si="4"/>
        <v>GIN</v>
      </c>
      <c r="B403">
        <f t="shared" ref="B403:L403" si="54">IF(B285=0,"",B285)</f>
        <v>2.9522410032126536E-2</v>
      </c>
      <c r="C403">
        <f t="shared" si="54"/>
        <v>2.6591871763596349E-2</v>
      </c>
      <c r="D403">
        <f t="shared" si="54"/>
        <v>4.2420798257686271E-2</v>
      </c>
      <c r="E403">
        <f t="shared" si="54"/>
        <v>0.19062485146105926</v>
      </c>
      <c r="F403">
        <f t="shared" si="54"/>
        <v>0.1789638171932556</v>
      </c>
      <c r="G403">
        <f t="shared" si="54"/>
        <v>0.21183543497277532</v>
      </c>
      <c r="H403" t="str">
        <f t="shared" si="54"/>
        <v/>
      </c>
      <c r="I403">
        <f t="shared" si="54"/>
        <v>0.10855933224753055</v>
      </c>
      <c r="J403">
        <f t="shared" si="54"/>
        <v>7.7747206152240692E-2</v>
      </c>
      <c r="K403">
        <f t="shared" si="54"/>
        <v>0.62100958247664284</v>
      </c>
      <c r="L403">
        <f t="shared" si="54"/>
        <v>0.25376464294746209</v>
      </c>
      <c r="N403" t="s">
        <v>92</v>
      </c>
      <c r="O403">
        <v>2.9522410032126536E-2</v>
      </c>
      <c r="P403">
        <v>2.6591871763596349E-2</v>
      </c>
      <c r="Q403">
        <v>4.2420798257686271E-2</v>
      </c>
      <c r="R403">
        <v>0.19062485146105926</v>
      </c>
      <c r="S403">
        <v>0.1789638171932556</v>
      </c>
      <c r="T403">
        <v>0.21183543497277532</v>
      </c>
      <c r="V403">
        <v>0.10855933224753055</v>
      </c>
      <c r="W403">
        <v>7.7747206152240692E-2</v>
      </c>
      <c r="X403">
        <v>0.62100958247664284</v>
      </c>
      <c r="Y403">
        <v>0.25376464294746209</v>
      </c>
      <c r="Z403" s="69" t="str">
        <f t="shared" si="6"/>
        <v>GIN</v>
      </c>
      <c r="AA403" s="69" t="str">
        <f>VLOOKUP(Z403,'MainData-aidsinfo'!$D$2:$E$115,2,0)</f>
        <v>Guinea</v>
      </c>
      <c r="AC403">
        <f t="shared" si="7"/>
        <v>10</v>
      </c>
      <c r="AD403" s="56">
        <f t="shared" si="8"/>
        <v>0.17410399475043753</v>
      </c>
      <c r="AE403">
        <f t="shared" si="9"/>
        <v>0.62069706294452021</v>
      </c>
      <c r="AF403">
        <f t="shared" si="10"/>
        <v>2.2391369594584094</v>
      </c>
      <c r="AG403">
        <f t="shared" si="11"/>
        <v>8</v>
      </c>
      <c r="AH403">
        <f t="shared" si="12"/>
        <v>5.550013399960721E-2</v>
      </c>
      <c r="AI403">
        <f t="shared" si="13"/>
        <v>0</v>
      </c>
      <c r="AJ403" t="str">
        <f t="shared" si="14"/>
        <v/>
      </c>
      <c r="AK403" t="str">
        <f t="shared" si="15"/>
        <v/>
      </c>
    </row>
    <row r="404" spans="1:37" x14ac:dyDescent="0.25">
      <c r="A404" t="str">
        <f t="shared" si="4"/>
        <v>GMB</v>
      </c>
      <c r="B404" t="str">
        <f t="shared" ref="B404:L404" si="55">IF(B286=0,"",B286)</f>
        <v/>
      </c>
      <c r="C404" t="str">
        <f t="shared" si="55"/>
        <v/>
      </c>
      <c r="D404" t="str">
        <f t="shared" si="55"/>
        <v/>
      </c>
      <c r="E404" t="str">
        <f t="shared" si="55"/>
        <v/>
      </c>
      <c r="F404" t="str">
        <f t="shared" si="55"/>
        <v/>
      </c>
      <c r="G404" t="str">
        <f t="shared" si="55"/>
        <v/>
      </c>
      <c r="H404">
        <f t="shared" si="55"/>
        <v>0.55000000000000004</v>
      </c>
      <c r="I404" t="str">
        <f t="shared" si="55"/>
        <v/>
      </c>
      <c r="J404" t="str">
        <f t="shared" si="55"/>
        <v/>
      </c>
      <c r="K404" t="str">
        <f t="shared" si="55"/>
        <v/>
      </c>
      <c r="L404">
        <f t="shared" si="55"/>
        <v>1</v>
      </c>
      <c r="N404" t="s">
        <v>82</v>
      </c>
      <c r="U404">
        <v>0.55000000000000004</v>
      </c>
      <c r="Y404">
        <v>1</v>
      </c>
      <c r="Z404" s="69" t="str">
        <f t="shared" si="6"/>
        <v>GMB</v>
      </c>
      <c r="AA404" s="69" t="str">
        <f>VLOOKUP(Z404,'MainData-aidsinfo'!$D$2:$E$115,2,0)</f>
        <v>Gambia</v>
      </c>
      <c r="AC404">
        <f t="shared" si="7"/>
        <v>2</v>
      </c>
      <c r="AD404" s="56">
        <f t="shared" si="8"/>
        <v>0.77500000000000002</v>
      </c>
      <c r="AE404">
        <f t="shared" si="9"/>
        <v>1</v>
      </c>
      <c r="AF404" t="e">
        <f t="shared" si="10"/>
        <v>#DIV/0!</v>
      </c>
      <c r="AG404">
        <f t="shared" si="11"/>
        <v>0</v>
      </c>
      <c r="AH404" t="str">
        <f t="shared" si="12"/>
        <v>na</v>
      </c>
      <c r="AI404">
        <f t="shared" si="13"/>
        <v>0</v>
      </c>
      <c r="AJ404" t="str">
        <f t="shared" si="14"/>
        <v/>
      </c>
      <c r="AK404" t="str">
        <f t="shared" si="15"/>
        <v/>
      </c>
    </row>
    <row r="405" spans="1:37" x14ac:dyDescent="0.25">
      <c r="A405" t="str">
        <f t="shared" si="4"/>
        <v>GNB</v>
      </c>
      <c r="B405">
        <f t="shared" ref="B405:L405" si="56">IF(B287=0,"",B287)</f>
        <v>4.5437189767086675E-2</v>
      </c>
      <c r="C405">
        <f t="shared" si="56"/>
        <v>0.11738746690203</v>
      </c>
      <c r="D405" t="str">
        <f t="shared" si="56"/>
        <v/>
      </c>
      <c r="E405" t="str">
        <f t="shared" si="56"/>
        <v/>
      </c>
      <c r="F405" t="str">
        <f t="shared" si="56"/>
        <v/>
      </c>
      <c r="G405" t="str">
        <f t="shared" si="56"/>
        <v/>
      </c>
      <c r="H405" t="str">
        <f t="shared" si="56"/>
        <v/>
      </c>
      <c r="I405" t="str">
        <f t="shared" si="56"/>
        <v/>
      </c>
      <c r="J405" t="str">
        <f t="shared" si="56"/>
        <v/>
      </c>
      <c r="K405" t="str">
        <f t="shared" si="56"/>
        <v/>
      </c>
      <c r="L405" t="str">
        <f t="shared" si="56"/>
        <v/>
      </c>
      <c r="N405" t="s">
        <v>69</v>
      </c>
      <c r="O405">
        <v>4.5437189767086675E-2</v>
      </c>
      <c r="P405">
        <v>0.11738746690203</v>
      </c>
      <c r="Z405" s="69" t="str">
        <f t="shared" si="6"/>
        <v>GNB</v>
      </c>
      <c r="AA405" s="69" t="str">
        <f>VLOOKUP(Z405,'MainData-aidsinfo'!$D$2:$E$115,2,0)</f>
        <v>Guinea-Bissau</v>
      </c>
      <c r="AC405">
        <f t="shared" si="7"/>
        <v>2</v>
      </c>
      <c r="AD405" s="56">
        <f t="shared" si="8"/>
        <v>8.1412328334558332E-2</v>
      </c>
      <c r="AE405">
        <f t="shared" si="9"/>
        <v>1</v>
      </c>
      <c r="AF405" t="e">
        <f t="shared" si="10"/>
        <v>#DIV/0!</v>
      </c>
      <c r="AG405">
        <f t="shared" si="11"/>
        <v>0</v>
      </c>
      <c r="AH405" t="str">
        <f t="shared" si="12"/>
        <v>na</v>
      </c>
      <c r="AI405">
        <f t="shared" si="13"/>
        <v>0</v>
      </c>
      <c r="AJ405" t="str">
        <f t="shared" si="14"/>
        <v/>
      </c>
      <c r="AK405" t="str">
        <f t="shared" si="15"/>
        <v/>
      </c>
    </row>
    <row r="406" spans="1:37" x14ac:dyDescent="0.25">
      <c r="A406" t="str">
        <f t="shared" si="4"/>
        <v>GNQ</v>
      </c>
      <c r="B406">
        <f t="shared" ref="B406:L406" si="57">IF(B288=0,"",B288)</f>
        <v>0.32096565698913465</v>
      </c>
      <c r="C406" t="str">
        <f t="shared" si="57"/>
        <v/>
      </c>
      <c r="D406" t="str">
        <f t="shared" si="57"/>
        <v/>
      </c>
      <c r="E406">
        <f t="shared" si="57"/>
        <v>0.71488645920941962</v>
      </c>
      <c r="F406">
        <f t="shared" si="57"/>
        <v>0.89944649446494462</v>
      </c>
      <c r="G406" t="str">
        <f t="shared" si="57"/>
        <v/>
      </c>
      <c r="H406" t="str">
        <f t="shared" si="57"/>
        <v/>
      </c>
      <c r="I406" t="str">
        <f t="shared" si="57"/>
        <v/>
      </c>
      <c r="J406" t="str">
        <f t="shared" si="57"/>
        <v/>
      </c>
      <c r="K406" t="str">
        <f t="shared" si="57"/>
        <v/>
      </c>
      <c r="L406" t="str">
        <f t="shared" si="57"/>
        <v/>
      </c>
      <c r="N406" t="s">
        <v>60</v>
      </c>
      <c r="O406">
        <v>0.32096565698913465</v>
      </c>
      <c r="R406">
        <v>0.71488645920941962</v>
      </c>
      <c r="S406">
        <v>0.89944649446494462</v>
      </c>
      <c r="Z406" s="69" t="str">
        <f t="shared" si="6"/>
        <v>GNQ</v>
      </c>
      <c r="AA406" s="69" t="str">
        <f>VLOOKUP(Z406,'MainData-aidsinfo'!$D$2:$E$115,2,0)</f>
        <v>Equatorial Guinea</v>
      </c>
      <c r="AC406">
        <f t="shared" si="7"/>
        <v>3</v>
      </c>
      <c r="AD406" s="56">
        <f t="shared" si="8"/>
        <v>0.64509953688783295</v>
      </c>
      <c r="AE406">
        <f t="shared" si="9"/>
        <v>0.99718529235948805</v>
      </c>
      <c r="AF406">
        <f t="shared" si="10"/>
        <v>13.299950935097952</v>
      </c>
      <c r="AG406">
        <f t="shared" si="11"/>
        <v>1</v>
      </c>
      <c r="AH406">
        <f t="shared" si="12"/>
        <v>4.777642914823077E-2</v>
      </c>
      <c r="AI406">
        <f t="shared" si="13"/>
        <v>1</v>
      </c>
      <c r="AJ406" t="str">
        <f t="shared" si="14"/>
        <v>UP</v>
      </c>
      <c r="AK406" t="str">
        <f t="shared" si="15"/>
        <v>GNQ</v>
      </c>
    </row>
    <row r="407" spans="1:37" x14ac:dyDescent="0.25">
      <c r="A407" t="str">
        <f t="shared" si="4"/>
        <v>GTM</v>
      </c>
      <c r="B407">
        <f t="shared" ref="B407:L407" si="58">IF(B289=0,"",B289)</f>
        <v>0.58467825328630907</v>
      </c>
      <c r="C407">
        <f t="shared" si="58"/>
        <v>0.6242182187482187</v>
      </c>
      <c r="D407">
        <f t="shared" si="58"/>
        <v>0.57287790557624774</v>
      </c>
      <c r="E407">
        <f t="shared" si="58"/>
        <v>0.51151550833080228</v>
      </c>
      <c r="F407">
        <f t="shared" si="58"/>
        <v>0.5716621076538253</v>
      </c>
      <c r="G407">
        <f t="shared" si="58"/>
        <v>0.61878484673439238</v>
      </c>
      <c r="H407" t="str">
        <f t="shared" si="58"/>
        <v/>
      </c>
      <c r="I407">
        <f t="shared" si="58"/>
        <v>0.46453952743347043</v>
      </c>
      <c r="J407">
        <f t="shared" si="58"/>
        <v>0.50684459575577712</v>
      </c>
      <c r="K407">
        <f t="shared" si="58"/>
        <v>0.50388627442635125</v>
      </c>
      <c r="L407">
        <f t="shared" si="58"/>
        <v>0.70968097658093099</v>
      </c>
      <c r="N407" t="s">
        <v>158</v>
      </c>
      <c r="O407">
        <v>0.58467825328630907</v>
      </c>
      <c r="P407">
        <v>0.6242182187482187</v>
      </c>
      <c r="Q407">
        <v>0.57287790557624774</v>
      </c>
      <c r="R407">
        <v>0.51151550833080228</v>
      </c>
      <c r="S407">
        <v>0.5716621076538253</v>
      </c>
      <c r="T407">
        <v>0.61878484673439238</v>
      </c>
      <c r="V407">
        <v>0.46453952743347043</v>
      </c>
      <c r="W407">
        <v>0.50684459575577712</v>
      </c>
      <c r="X407">
        <v>0.50388627442635125</v>
      </c>
      <c r="Y407">
        <v>0.70968097658093099</v>
      </c>
      <c r="Z407" s="69" t="str">
        <f t="shared" si="6"/>
        <v>GTM</v>
      </c>
      <c r="AA407" s="69" t="str">
        <f>VLOOKUP(Z407,'MainData-aidsinfo'!$D$2:$E$115,2,0)</f>
        <v>Guatemala</v>
      </c>
      <c r="AC407">
        <f t="shared" si="7"/>
        <v>10</v>
      </c>
      <c r="AD407" s="56">
        <f t="shared" si="8"/>
        <v>0.56686882145263262</v>
      </c>
      <c r="AE407">
        <f t="shared" si="9"/>
        <v>-6.7087197031023532E-2</v>
      </c>
      <c r="AF407">
        <f t="shared" si="10"/>
        <v>-0.19017970056182551</v>
      </c>
      <c r="AG407">
        <f t="shared" si="11"/>
        <v>8</v>
      </c>
      <c r="AH407">
        <f t="shared" si="12"/>
        <v>0.85390546595541039</v>
      </c>
      <c r="AI407">
        <f t="shared" si="13"/>
        <v>0</v>
      </c>
      <c r="AJ407" t="str">
        <f t="shared" si="14"/>
        <v/>
      </c>
      <c r="AK407" t="str">
        <f t="shared" si="15"/>
        <v/>
      </c>
    </row>
    <row r="408" spans="1:37" x14ac:dyDescent="0.25">
      <c r="A408" t="str">
        <f t="shared" si="4"/>
        <v>GUY</v>
      </c>
      <c r="B408" t="str">
        <f t="shared" ref="B408:L408" si="59">IF(B290=0,"",B290)</f>
        <v/>
      </c>
      <c r="C408" t="str">
        <f t="shared" si="59"/>
        <v/>
      </c>
      <c r="D408">
        <f t="shared" si="59"/>
        <v>0.1111111111111111</v>
      </c>
      <c r="E408">
        <f t="shared" si="59"/>
        <v>0.15137614678899083</v>
      </c>
      <c r="F408" t="str">
        <f t="shared" si="59"/>
        <v/>
      </c>
      <c r="G408" t="str">
        <f t="shared" si="59"/>
        <v/>
      </c>
      <c r="H408" t="str">
        <f t="shared" si="59"/>
        <v/>
      </c>
      <c r="I408" t="str">
        <f t="shared" si="59"/>
        <v/>
      </c>
      <c r="J408" t="str">
        <f t="shared" si="59"/>
        <v/>
      </c>
      <c r="K408" t="str">
        <f t="shared" si="59"/>
        <v/>
      </c>
      <c r="L408" t="str">
        <f t="shared" si="59"/>
        <v/>
      </c>
      <c r="N408" t="s">
        <v>93</v>
      </c>
      <c r="Q408">
        <v>0.1111111111111111</v>
      </c>
      <c r="R408">
        <v>0.15137614678899083</v>
      </c>
      <c r="Z408" s="69" t="str">
        <f t="shared" si="6"/>
        <v>GUY</v>
      </c>
      <c r="AA408" s="69" t="str">
        <f>VLOOKUP(Z408,'MainData-aidsinfo'!$D$2:$E$115,2,0)</f>
        <v>Guyana</v>
      </c>
      <c r="AC408">
        <f t="shared" si="7"/>
        <v>2</v>
      </c>
      <c r="AD408" s="56">
        <f t="shared" si="8"/>
        <v>0.13124362895005098</v>
      </c>
      <c r="AE408">
        <f t="shared" si="9"/>
        <v>1</v>
      </c>
      <c r="AF408" t="e">
        <f t="shared" si="10"/>
        <v>#DIV/0!</v>
      </c>
      <c r="AG408">
        <f t="shared" si="11"/>
        <v>0</v>
      </c>
      <c r="AH408" t="str">
        <f t="shared" si="12"/>
        <v>na</v>
      </c>
      <c r="AI408">
        <f t="shared" si="13"/>
        <v>0</v>
      </c>
      <c r="AJ408" t="str">
        <f t="shared" si="14"/>
        <v/>
      </c>
      <c r="AK408" t="str">
        <f t="shared" si="15"/>
        <v/>
      </c>
    </row>
    <row r="409" spans="1:37" x14ac:dyDescent="0.25">
      <c r="A409" t="str">
        <f t="shared" si="4"/>
        <v>HND</v>
      </c>
      <c r="B409">
        <f t="shared" ref="B409:L409" si="60">IF(B291=0,"",B291)</f>
        <v>0.46240230995730747</v>
      </c>
      <c r="C409">
        <f t="shared" si="60"/>
        <v>0.4428857341912581</v>
      </c>
      <c r="D409">
        <f t="shared" si="60"/>
        <v>0.44288574329783548</v>
      </c>
      <c r="E409">
        <f t="shared" si="60"/>
        <v>0.42993209998096121</v>
      </c>
      <c r="F409">
        <f t="shared" si="60"/>
        <v>0.42993209288253426</v>
      </c>
      <c r="G409" t="str">
        <f t="shared" si="60"/>
        <v/>
      </c>
      <c r="H409" t="str">
        <f t="shared" si="60"/>
        <v/>
      </c>
      <c r="I409" t="str">
        <f t="shared" si="60"/>
        <v/>
      </c>
      <c r="J409" t="str">
        <f t="shared" si="60"/>
        <v/>
      </c>
      <c r="K409" t="str">
        <f t="shared" si="60"/>
        <v/>
      </c>
      <c r="L409" t="str">
        <f t="shared" si="60"/>
        <v/>
      </c>
      <c r="N409" t="s">
        <v>160</v>
      </c>
      <c r="O409">
        <v>0.46240230995730747</v>
      </c>
      <c r="P409">
        <v>0.4428857341912581</v>
      </c>
      <c r="Q409">
        <v>0.44288574329783548</v>
      </c>
      <c r="R409">
        <v>0.42993209998096121</v>
      </c>
      <c r="S409">
        <v>0.42993209288253426</v>
      </c>
      <c r="Z409" s="69" t="str">
        <f t="shared" si="6"/>
        <v>HND</v>
      </c>
      <c r="AA409" s="69" t="str">
        <f>VLOOKUP(Z409,'MainData-aidsinfo'!$D$2:$E$115,2,0)</f>
        <v>Honduras</v>
      </c>
      <c r="AC409">
        <f t="shared" si="7"/>
        <v>5</v>
      </c>
      <c r="AD409" s="56">
        <f t="shared" si="8"/>
        <v>0.4416075960619793</v>
      </c>
      <c r="AE409">
        <f t="shared" si="9"/>
        <v>-0.92552684468486379</v>
      </c>
      <c r="AF409">
        <f t="shared" si="10"/>
        <v>-4.2332603714629515</v>
      </c>
      <c r="AG409">
        <f t="shared" si="11"/>
        <v>3</v>
      </c>
      <c r="AH409">
        <f t="shared" si="12"/>
        <v>2.4122459674356143E-2</v>
      </c>
      <c r="AI409">
        <f t="shared" si="13"/>
        <v>1</v>
      </c>
      <c r="AJ409" t="str">
        <f t="shared" si="14"/>
        <v>DOWN</v>
      </c>
      <c r="AK409" t="str">
        <f t="shared" si="15"/>
        <v>HND</v>
      </c>
    </row>
    <row r="410" spans="1:37" x14ac:dyDescent="0.25">
      <c r="A410" t="str">
        <f t="shared" si="4"/>
        <v>HTI</v>
      </c>
      <c r="B410">
        <f t="shared" ref="B410:L410" si="61">IF(B292=0,"",B292)</f>
        <v>1.1849772861860159E-2</v>
      </c>
      <c r="C410">
        <f t="shared" si="61"/>
        <v>9.6804441757491113E-3</v>
      </c>
      <c r="D410">
        <f t="shared" si="61"/>
        <v>7.6945530471443516E-3</v>
      </c>
      <c r="E410">
        <f t="shared" si="61"/>
        <v>7.6390858411654571E-3</v>
      </c>
      <c r="F410">
        <f t="shared" si="61"/>
        <v>2.7540620781235886E-3</v>
      </c>
      <c r="G410">
        <f t="shared" si="61"/>
        <v>1.9330876645001882E-2</v>
      </c>
      <c r="H410">
        <f t="shared" si="61"/>
        <v>2.0850639216054172E-2</v>
      </c>
      <c r="I410">
        <f t="shared" si="61"/>
        <v>3.5569411578856069E-2</v>
      </c>
      <c r="J410" t="str">
        <f t="shared" si="61"/>
        <v/>
      </c>
      <c r="K410" t="str">
        <f t="shared" si="61"/>
        <v/>
      </c>
      <c r="L410" t="str">
        <f t="shared" si="61"/>
        <v/>
      </c>
      <c r="N410" t="s">
        <v>83</v>
      </c>
      <c r="O410">
        <v>1.1849772861860159E-2</v>
      </c>
      <c r="P410">
        <v>9.6804441757491113E-3</v>
      </c>
      <c r="Q410">
        <v>7.6945530471443516E-3</v>
      </c>
      <c r="R410">
        <v>7.6390858411654571E-3</v>
      </c>
      <c r="S410">
        <v>2.7540620781235886E-3</v>
      </c>
      <c r="T410">
        <v>1.9330876645001882E-2</v>
      </c>
      <c r="U410">
        <v>2.0850639216054172E-2</v>
      </c>
      <c r="V410">
        <v>3.5569411578856069E-2</v>
      </c>
      <c r="Z410" s="69" t="str">
        <f t="shared" si="6"/>
        <v>HTI</v>
      </c>
      <c r="AA410" s="69" t="str">
        <f>VLOOKUP(Z410,'MainData-aidsinfo'!$D$2:$E$115,2,0)</f>
        <v>Haiti</v>
      </c>
      <c r="AC410">
        <f t="shared" si="7"/>
        <v>8</v>
      </c>
      <c r="AD410" s="56">
        <f t="shared" si="8"/>
        <v>1.4421105680494348E-2</v>
      </c>
      <c r="AE410">
        <f t="shared" si="9"/>
        <v>0.70079537352715549</v>
      </c>
      <c r="AF410">
        <f t="shared" si="10"/>
        <v>2.4063382035719241</v>
      </c>
      <c r="AG410">
        <f t="shared" si="11"/>
        <v>6</v>
      </c>
      <c r="AH410">
        <f t="shared" si="12"/>
        <v>5.2836702895588658E-2</v>
      </c>
      <c r="AI410">
        <f t="shared" si="13"/>
        <v>0</v>
      </c>
      <c r="AJ410" t="str">
        <f t="shared" si="14"/>
        <v/>
      </c>
      <c r="AK410" t="str">
        <f t="shared" si="15"/>
        <v/>
      </c>
    </row>
    <row r="411" spans="1:37" x14ac:dyDescent="0.25">
      <c r="A411" t="str">
        <f t="shared" si="4"/>
        <v>IDN</v>
      </c>
      <c r="B411" t="str">
        <f t="shared" ref="B411:L411" si="62">IF(B293=0,"",B293)</f>
        <v/>
      </c>
      <c r="C411" t="str">
        <f t="shared" si="62"/>
        <v/>
      </c>
      <c r="D411" t="str">
        <f t="shared" si="62"/>
        <v/>
      </c>
      <c r="E411" t="str">
        <f t="shared" si="62"/>
        <v/>
      </c>
      <c r="F411" t="str">
        <f t="shared" si="62"/>
        <v/>
      </c>
      <c r="G411" t="str">
        <f t="shared" si="62"/>
        <v/>
      </c>
      <c r="H411" t="str">
        <f t="shared" si="62"/>
        <v/>
      </c>
      <c r="I411" t="str">
        <f t="shared" si="62"/>
        <v/>
      </c>
      <c r="J411" t="str">
        <f t="shared" si="62"/>
        <v/>
      </c>
      <c r="K411" t="str">
        <f t="shared" si="62"/>
        <v/>
      </c>
      <c r="L411" t="str">
        <f t="shared" si="62"/>
        <v/>
      </c>
      <c r="N411" t="s">
        <v>245</v>
      </c>
      <c r="Z411" s="69" t="str">
        <f t="shared" si="6"/>
        <v>IDN</v>
      </c>
      <c r="AA411" s="69" t="str">
        <f>VLOOKUP(Z411,'MainData-aidsinfo'!$D$2:$E$115,2,0)</f>
        <v>Indonesia</v>
      </c>
      <c r="AC411">
        <f t="shared" si="7"/>
        <v>0</v>
      </c>
      <c r="AD411" s="56" t="str">
        <f t="shared" si="8"/>
        <v/>
      </c>
      <c r="AE411" t="e">
        <f t="shared" si="9"/>
        <v>#DIV/0!</v>
      </c>
      <c r="AF411" t="e">
        <f t="shared" si="10"/>
        <v>#DIV/0!</v>
      </c>
      <c r="AG411">
        <f t="shared" si="11"/>
        <v>-2</v>
      </c>
      <c r="AH411" t="str">
        <f t="shared" si="12"/>
        <v>na</v>
      </c>
      <c r="AI411">
        <f t="shared" si="13"/>
        <v>0</v>
      </c>
      <c r="AJ411" t="str">
        <f t="shared" si="14"/>
        <v/>
      </c>
      <c r="AK411" t="str">
        <f t="shared" si="15"/>
        <v/>
      </c>
    </row>
    <row r="412" spans="1:37" x14ac:dyDescent="0.25">
      <c r="A412" t="str">
        <f t="shared" si="4"/>
        <v>IND</v>
      </c>
      <c r="B412" t="str">
        <f t="shared" ref="B412:L412" si="63">IF(B294=0,"",B294)</f>
        <v/>
      </c>
      <c r="C412" t="str">
        <f t="shared" si="63"/>
        <v/>
      </c>
      <c r="D412" t="str">
        <f t="shared" si="63"/>
        <v/>
      </c>
      <c r="E412" t="str">
        <f t="shared" si="63"/>
        <v/>
      </c>
      <c r="F412" t="str">
        <f t="shared" si="63"/>
        <v/>
      </c>
      <c r="G412" t="str">
        <f t="shared" si="63"/>
        <v/>
      </c>
      <c r="H412" t="str">
        <f t="shared" si="63"/>
        <v/>
      </c>
      <c r="I412" t="str">
        <f t="shared" si="63"/>
        <v/>
      </c>
      <c r="J412" t="str">
        <f t="shared" si="63"/>
        <v/>
      </c>
      <c r="K412" t="str">
        <f t="shared" si="63"/>
        <v/>
      </c>
      <c r="L412" t="str">
        <f t="shared" si="63"/>
        <v/>
      </c>
      <c r="N412" t="s">
        <v>235</v>
      </c>
      <c r="Z412" s="69" t="str">
        <f t="shared" si="6"/>
        <v>IND</v>
      </c>
      <c r="AA412" s="69" t="str">
        <f>VLOOKUP(Z412,'MainData-aidsinfo'!$D$2:$E$115,2,0)</f>
        <v>India</v>
      </c>
      <c r="AC412">
        <f t="shared" si="7"/>
        <v>0</v>
      </c>
      <c r="AD412" s="56" t="str">
        <f t="shared" si="8"/>
        <v/>
      </c>
      <c r="AE412" t="e">
        <f t="shared" si="9"/>
        <v>#DIV/0!</v>
      </c>
      <c r="AF412" t="e">
        <f t="shared" si="10"/>
        <v>#DIV/0!</v>
      </c>
      <c r="AG412">
        <f t="shared" si="11"/>
        <v>-2</v>
      </c>
      <c r="AH412" t="str">
        <f t="shared" si="12"/>
        <v>na</v>
      </c>
      <c r="AI412">
        <f t="shared" si="13"/>
        <v>0</v>
      </c>
      <c r="AJ412" t="str">
        <f t="shared" si="14"/>
        <v/>
      </c>
      <c r="AK412" t="str">
        <f t="shared" si="15"/>
        <v/>
      </c>
    </row>
    <row r="413" spans="1:37" x14ac:dyDescent="0.25">
      <c r="A413" t="str">
        <f t="shared" si="4"/>
        <v>IRN</v>
      </c>
      <c r="B413">
        <f t="shared" ref="B413:L413" si="64">IF(B295=0,"",B295)</f>
        <v>0.88725490196078427</v>
      </c>
      <c r="C413" t="str">
        <f t="shared" si="64"/>
        <v/>
      </c>
      <c r="D413" t="str">
        <f t="shared" si="64"/>
        <v/>
      </c>
      <c r="E413">
        <f t="shared" si="64"/>
        <v>0.93154362416107384</v>
      </c>
      <c r="F413" t="str">
        <f t="shared" si="64"/>
        <v/>
      </c>
      <c r="G413" t="str">
        <f t="shared" si="64"/>
        <v/>
      </c>
      <c r="H413" t="str">
        <f t="shared" si="64"/>
        <v/>
      </c>
      <c r="I413" t="str">
        <f t="shared" si="64"/>
        <v/>
      </c>
      <c r="J413" t="str">
        <f t="shared" si="64"/>
        <v/>
      </c>
      <c r="K413" t="str">
        <f t="shared" si="64"/>
        <v/>
      </c>
      <c r="L413" t="str">
        <f t="shared" si="64"/>
        <v/>
      </c>
      <c r="N413" t="s">
        <v>207</v>
      </c>
      <c r="O413">
        <v>0.88725490196078427</v>
      </c>
      <c r="R413">
        <v>0.93154362416107384</v>
      </c>
      <c r="Z413" s="69" t="str">
        <f t="shared" si="6"/>
        <v>IRN</v>
      </c>
      <c r="AA413" s="69" t="str">
        <f>VLOOKUP(Z413,'MainData-aidsinfo'!$D$2:$E$115,2,0)</f>
        <v>Iran (Islamic Republic of)</v>
      </c>
      <c r="AC413">
        <f t="shared" si="7"/>
        <v>2</v>
      </c>
      <c r="AD413" s="56">
        <f t="shared" si="8"/>
        <v>0.90939926306092911</v>
      </c>
      <c r="AE413">
        <f t="shared" si="9"/>
        <v>1</v>
      </c>
      <c r="AF413" t="e">
        <f t="shared" si="10"/>
        <v>#DIV/0!</v>
      </c>
      <c r="AG413">
        <f t="shared" si="11"/>
        <v>0</v>
      </c>
      <c r="AH413" t="str">
        <f t="shared" si="12"/>
        <v>na</v>
      </c>
      <c r="AI413">
        <f t="shared" si="13"/>
        <v>0</v>
      </c>
      <c r="AJ413" t="str">
        <f t="shared" si="14"/>
        <v/>
      </c>
      <c r="AK413" t="str">
        <f t="shared" si="15"/>
        <v/>
      </c>
    </row>
    <row r="414" spans="1:37" x14ac:dyDescent="0.25">
      <c r="A414" t="str">
        <f t="shared" si="4"/>
        <v>JAM</v>
      </c>
      <c r="B414">
        <f t="shared" ref="B414:L414" si="65">IF(B296=0,"",B296)</f>
        <v>0.2262890794530707</v>
      </c>
      <c r="C414">
        <f t="shared" si="65"/>
        <v>0.2624258271782835</v>
      </c>
      <c r="D414">
        <f t="shared" si="65"/>
        <v>0.19049287131158416</v>
      </c>
      <c r="E414">
        <f t="shared" si="65"/>
        <v>0.18180313121949612</v>
      </c>
      <c r="F414">
        <f t="shared" si="65"/>
        <v>0.33290428470911859</v>
      </c>
      <c r="G414">
        <f t="shared" si="65"/>
        <v>0.27937920029742769</v>
      </c>
      <c r="H414">
        <f t="shared" si="65"/>
        <v>0.50192193592486434</v>
      </c>
      <c r="I414">
        <f t="shared" si="65"/>
        <v>0.14112899593456321</v>
      </c>
      <c r="J414" t="str">
        <f t="shared" si="65"/>
        <v/>
      </c>
      <c r="K414" t="str">
        <f t="shared" si="65"/>
        <v/>
      </c>
      <c r="L414" t="str">
        <f t="shared" si="65"/>
        <v/>
      </c>
      <c r="N414" t="s">
        <v>94</v>
      </c>
      <c r="O414">
        <v>0.2262890794530707</v>
      </c>
      <c r="P414">
        <v>0.2624258271782835</v>
      </c>
      <c r="Q414">
        <v>0.19049287131158416</v>
      </c>
      <c r="R414">
        <v>0.18180313121949612</v>
      </c>
      <c r="S414">
        <v>0.33290428470911859</v>
      </c>
      <c r="T414">
        <v>0.27937920029742769</v>
      </c>
      <c r="U414">
        <v>0.50192193592486434</v>
      </c>
      <c r="V414">
        <v>0.14112899593456321</v>
      </c>
      <c r="Z414" s="74" t="str">
        <f t="shared" si="6"/>
        <v>JAM</v>
      </c>
      <c r="AA414" s="69" t="str">
        <f>VLOOKUP(Z414,'MainData-aidsinfo'!$D$2:$E$115,2,0)</f>
        <v>Jamaica</v>
      </c>
      <c r="AC414">
        <f t="shared" si="7"/>
        <v>8</v>
      </c>
      <c r="AD414" s="56">
        <f t="shared" si="8"/>
        <v>0.26454316575355102</v>
      </c>
      <c r="AE414">
        <f t="shared" si="9"/>
        <v>0.26169671362359742</v>
      </c>
      <c r="AF414">
        <f t="shared" si="10"/>
        <v>0.66416962120986867</v>
      </c>
      <c r="AG414">
        <f t="shared" si="11"/>
        <v>6</v>
      </c>
      <c r="AH414">
        <f t="shared" si="12"/>
        <v>0.53126131129345444</v>
      </c>
      <c r="AI414">
        <f t="shared" si="13"/>
        <v>0</v>
      </c>
      <c r="AJ414" t="str">
        <f t="shared" si="14"/>
        <v/>
      </c>
      <c r="AK414" t="str">
        <f t="shared" si="15"/>
        <v/>
      </c>
    </row>
    <row r="415" spans="1:37" x14ac:dyDescent="0.25">
      <c r="A415" t="str">
        <f t="shared" si="4"/>
        <v>KAZ</v>
      </c>
      <c r="B415">
        <f t="shared" ref="B415:L415" si="66">IF(B297=0,"",B297)</f>
        <v>0.71413718927835679</v>
      </c>
      <c r="C415" t="str">
        <f t="shared" si="66"/>
        <v/>
      </c>
      <c r="D415">
        <f t="shared" si="66"/>
        <v>0.8226974894085799</v>
      </c>
      <c r="E415">
        <f t="shared" si="66"/>
        <v>0.80275945442607699</v>
      </c>
      <c r="F415">
        <f t="shared" si="66"/>
        <v>0.8167813568110911</v>
      </c>
      <c r="G415">
        <f t="shared" si="66"/>
        <v>0.94485124705460377</v>
      </c>
      <c r="H415">
        <f t="shared" si="66"/>
        <v>0.96273090021772922</v>
      </c>
      <c r="I415">
        <f t="shared" si="66"/>
        <v>0.85719370943445072</v>
      </c>
      <c r="J415">
        <f t="shared" si="66"/>
        <v>0.88966987846292833</v>
      </c>
      <c r="K415">
        <f t="shared" si="66"/>
        <v>0.92588392822930321</v>
      </c>
      <c r="L415">
        <f t="shared" si="66"/>
        <v>0.9496124770635066</v>
      </c>
      <c r="N415" t="s">
        <v>162</v>
      </c>
      <c r="O415">
        <v>0.71413718927835679</v>
      </c>
      <c r="Q415">
        <v>0.8226974894085799</v>
      </c>
      <c r="R415">
        <v>0.80275945442607699</v>
      </c>
      <c r="S415">
        <v>0.8167813568110911</v>
      </c>
      <c r="T415">
        <v>0.94485124705460377</v>
      </c>
      <c r="U415">
        <v>0.96273090021772922</v>
      </c>
      <c r="V415">
        <v>0.85719370943445072</v>
      </c>
      <c r="W415">
        <v>0.88966987846292833</v>
      </c>
      <c r="X415">
        <v>0.92588392822930321</v>
      </c>
      <c r="Y415">
        <v>0.9496124770635066</v>
      </c>
      <c r="Z415" s="73" t="str">
        <f t="shared" si="6"/>
        <v>KAZ</v>
      </c>
      <c r="AA415" s="69" t="str">
        <f>VLOOKUP(Z415,'MainData-aidsinfo'!$D$2:$E$115,2,0)</f>
        <v>Kazakhstan</v>
      </c>
      <c r="AC415">
        <f t="shared" si="7"/>
        <v>10</v>
      </c>
      <c r="AD415" s="56">
        <f t="shared" si="8"/>
        <v>0.86863176303866274</v>
      </c>
      <c r="AE415">
        <f t="shared" si="9"/>
        <v>0.80382396241428244</v>
      </c>
      <c r="AF415">
        <f t="shared" si="10"/>
        <v>3.8219577955681738</v>
      </c>
      <c r="AG415">
        <f t="shared" si="11"/>
        <v>8</v>
      </c>
      <c r="AH415">
        <f t="shared" si="12"/>
        <v>5.0755788749601788E-3</v>
      </c>
      <c r="AI415">
        <f t="shared" si="13"/>
        <v>1</v>
      </c>
      <c r="AJ415" t="str">
        <f t="shared" si="14"/>
        <v>UP</v>
      </c>
      <c r="AK415" t="str">
        <f t="shared" si="15"/>
        <v>KAZ</v>
      </c>
    </row>
    <row r="416" spans="1:37" x14ac:dyDescent="0.25">
      <c r="A416" t="str">
        <f t="shared" si="4"/>
        <v>KEN</v>
      </c>
      <c r="B416">
        <f t="shared" ref="B416:L416" si="67">IF(B298=0,"",B298)</f>
        <v>0.16064651228060903</v>
      </c>
      <c r="C416">
        <f t="shared" si="67"/>
        <v>0.18549779886924603</v>
      </c>
      <c r="D416">
        <f t="shared" si="67"/>
        <v>0.15896363977124359</v>
      </c>
      <c r="E416">
        <f t="shared" si="67"/>
        <v>0.19026574128782345</v>
      </c>
      <c r="F416">
        <f t="shared" si="67"/>
        <v>0.23684459153422446</v>
      </c>
      <c r="G416">
        <f t="shared" si="67"/>
        <v>0.21875758384974073</v>
      </c>
      <c r="H416" t="str">
        <f t="shared" si="67"/>
        <v/>
      </c>
      <c r="I416">
        <f t="shared" si="67"/>
        <v>0.27468491338921514</v>
      </c>
      <c r="J416">
        <f t="shared" si="67"/>
        <v>0.29139133350601226</v>
      </c>
      <c r="K416" t="str">
        <f t="shared" si="67"/>
        <v/>
      </c>
      <c r="L416">
        <f t="shared" si="67"/>
        <v>0.23226383943587911</v>
      </c>
      <c r="N416" t="s">
        <v>63</v>
      </c>
      <c r="O416">
        <v>0.16064651228060903</v>
      </c>
      <c r="P416">
        <v>0.18549779886924603</v>
      </c>
      <c r="Q416">
        <v>0.15896363977124359</v>
      </c>
      <c r="R416">
        <v>0.19026574128782345</v>
      </c>
      <c r="S416">
        <v>0.23684459153422446</v>
      </c>
      <c r="T416">
        <v>0.21875758384974073</v>
      </c>
      <c r="V416">
        <v>0.27468491338921514</v>
      </c>
      <c r="W416">
        <v>0.29139133350601226</v>
      </c>
      <c r="Y416">
        <v>0.23226383943587911</v>
      </c>
      <c r="Z416" s="69" t="str">
        <f t="shared" si="6"/>
        <v>KEN</v>
      </c>
      <c r="AA416" s="69" t="str">
        <f>VLOOKUP(Z416,'MainData-aidsinfo'!$D$2:$E$115,2,0)</f>
        <v>Kenya</v>
      </c>
      <c r="AC416">
        <f t="shared" si="7"/>
        <v>9</v>
      </c>
      <c r="AD416" s="56">
        <f t="shared" si="8"/>
        <v>0.2165906615471104</v>
      </c>
      <c r="AE416">
        <f t="shared" si="9"/>
        <v>0.81280127222785525</v>
      </c>
      <c r="AF416">
        <f t="shared" si="10"/>
        <v>3.6915338034814065</v>
      </c>
      <c r="AG416">
        <f t="shared" si="11"/>
        <v>7</v>
      </c>
      <c r="AH416">
        <f t="shared" si="12"/>
        <v>7.7409229989512489E-3</v>
      </c>
      <c r="AI416">
        <f t="shared" si="13"/>
        <v>1</v>
      </c>
      <c r="AJ416" t="str">
        <f t="shared" si="14"/>
        <v>UP</v>
      </c>
      <c r="AK416" t="str">
        <f t="shared" si="15"/>
        <v>KEN</v>
      </c>
    </row>
    <row r="417" spans="1:37" x14ac:dyDescent="0.25">
      <c r="A417" t="str">
        <f t="shared" si="4"/>
        <v>KGZ</v>
      </c>
      <c r="B417">
        <f t="shared" ref="B417:L417" si="68">IF(B299=0,"",B299)</f>
        <v>0.12354123765118322</v>
      </c>
      <c r="C417">
        <f t="shared" si="68"/>
        <v>0.12531092958143117</v>
      </c>
      <c r="D417">
        <f t="shared" si="68"/>
        <v>0.25198462814496808</v>
      </c>
      <c r="E417">
        <f t="shared" si="68"/>
        <v>0.29005464394416747</v>
      </c>
      <c r="F417">
        <f t="shared" si="68"/>
        <v>0.23809650090658768</v>
      </c>
      <c r="G417">
        <f t="shared" si="68"/>
        <v>0.43437886677353166</v>
      </c>
      <c r="H417" t="str">
        <f t="shared" si="68"/>
        <v/>
      </c>
      <c r="I417">
        <f t="shared" si="68"/>
        <v>8.2327017926133339E-2</v>
      </c>
      <c r="J417">
        <f t="shared" si="68"/>
        <v>0.12935564756083737</v>
      </c>
      <c r="K417">
        <f t="shared" si="68"/>
        <v>0.24657537409429037</v>
      </c>
      <c r="L417">
        <f t="shared" si="68"/>
        <v>0.2853046952588924</v>
      </c>
      <c r="N417" t="s">
        <v>176</v>
      </c>
      <c r="O417">
        <v>0.12354123765118322</v>
      </c>
      <c r="P417">
        <v>0.12531092958143117</v>
      </c>
      <c r="Q417">
        <v>0.25198462814496808</v>
      </c>
      <c r="R417">
        <v>0.29005464394416747</v>
      </c>
      <c r="S417">
        <v>0.23809650090658768</v>
      </c>
      <c r="T417">
        <v>0.43437886677353166</v>
      </c>
      <c r="V417">
        <v>8.2327017926133339E-2</v>
      </c>
      <c r="W417">
        <v>0.12935564756083737</v>
      </c>
      <c r="X417">
        <v>0.24657537409429037</v>
      </c>
      <c r="Y417">
        <v>0.2853046952588924</v>
      </c>
      <c r="Z417" s="69" t="str">
        <f t="shared" si="6"/>
        <v>KGZ</v>
      </c>
      <c r="AA417" s="69" t="str">
        <f>VLOOKUP(Z417,'MainData-aidsinfo'!$D$2:$E$115,2,0)</f>
        <v>Kyrgyzstan</v>
      </c>
      <c r="AC417">
        <f t="shared" si="7"/>
        <v>10</v>
      </c>
      <c r="AD417" s="56">
        <f t="shared" si="8"/>
        <v>0.22069295418420229</v>
      </c>
      <c r="AE417">
        <f t="shared" si="9"/>
        <v>0.14751092564377138</v>
      </c>
      <c r="AF417">
        <f t="shared" si="10"/>
        <v>0.42183863817120254</v>
      </c>
      <c r="AG417">
        <f t="shared" si="11"/>
        <v>8</v>
      </c>
      <c r="AH417">
        <f t="shared" si="12"/>
        <v>0.68425000661358548</v>
      </c>
      <c r="AI417">
        <f t="shared" si="13"/>
        <v>0</v>
      </c>
      <c r="AJ417" t="str">
        <f t="shared" si="14"/>
        <v/>
      </c>
      <c r="AK417" t="str">
        <f t="shared" si="15"/>
        <v/>
      </c>
    </row>
    <row r="418" spans="1:37" x14ac:dyDescent="0.25">
      <c r="A418" t="str">
        <f t="shared" si="4"/>
        <v>KHM</v>
      </c>
      <c r="B418">
        <f t="shared" ref="B418:L418" si="69">IF(B300=0,"",B300)</f>
        <v>3.1699948416585202E-2</v>
      </c>
      <c r="C418">
        <f t="shared" si="69"/>
        <v>4.1971310333307123E-2</v>
      </c>
      <c r="D418">
        <f t="shared" si="69"/>
        <v>0.10031637779238384</v>
      </c>
      <c r="E418">
        <f t="shared" si="69"/>
        <v>0.10244791937040076</v>
      </c>
      <c r="F418" t="str">
        <f t="shared" si="69"/>
        <v/>
      </c>
      <c r="G418" t="str">
        <f t="shared" si="69"/>
        <v/>
      </c>
      <c r="H418">
        <f t="shared" si="69"/>
        <v>0.18828764290916955</v>
      </c>
      <c r="I418" t="str">
        <f t="shared" si="69"/>
        <v/>
      </c>
      <c r="J418">
        <f t="shared" si="69"/>
        <v>0.24127906976744187</v>
      </c>
      <c r="K418" t="str">
        <f t="shared" si="69"/>
        <v/>
      </c>
      <c r="L418" t="str">
        <f t="shared" si="69"/>
        <v/>
      </c>
      <c r="N418" t="s">
        <v>135</v>
      </c>
      <c r="O418">
        <v>3.1699948416585202E-2</v>
      </c>
      <c r="P418">
        <v>4.1971310333307123E-2</v>
      </c>
      <c r="Q418">
        <v>0.10031637779238384</v>
      </c>
      <c r="R418">
        <v>0.10244791937040076</v>
      </c>
      <c r="U418">
        <v>0.18828764290916955</v>
      </c>
      <c r="W418">
        <v>0.24127906976744187</v>
      </c>
      <c r="Z418" s="73" t="str">
        <f t="shared" si="6"/>
        <v>KHM</v>
      </c>
      <c r="AA418" s="69" t="str">
        <f>VLOOKUP(Z418,'MainData-aidsinfo'!$D$2:$E$115,2,0)</f>
        <v>Cambodia</v>
      </c>
      <c r="AC418">
        <f t="shared" si="7"/>
        <v>6</v>
      </c>
      <c r="AD418" s="56">
        <f t="shared" si="8"/>
        <v>0.11766704476488139</v>
      </c>
      <c r="AE418">
        <f t="shared" si="9"/>
        <v>0.99168389378129107</v>
      </c>
      <c r="AF418">
        <f t="shared" si="10"/>
        <v>15.411078615388931</v>
      </c>
      <c r="AG418">
        <f t="shared" si="11"/>
        <v>4</v>
      </c>
      <c r="AH418">
        <f t="shared" si="12"/>
        <v>1.0344887289341719E-4</v>
      </c>
      <c r="AI418">
        <f t="shared" si="13"/>
        <v>1</v>
      </c>
      <c r="AJ418" t="str">
        <f t="shared" si="14"/>
        <v>UP</v>
      </c>
      <c r="AK418" t="str">
        <f t="shared" si="15"/>
        <v>KHM</v>
      </c>
    </row>
    <row r="419" spans="1:37" x14ac:dyDescent="0.25">
      <c r="A419" t="str">
        <f t="shared" si="4"/>
        <v>LAO</v>
      </c>
      <c r="B419">
        <f t="shared" ref="B419:L419" si="70">IF(B301=0,"",B301)</f>
        <v>1.9129962693821553E-2</v>
      </c>
      <c r="C419">
        <f t="shared" si="70"/>
        <v>9.6395379022461175E-2</v>
      </c>
      <c r="D419">
        <f t="shared" si="70"/>
        <v>7.0446319837726007E-2</v>
      </c>
      <c r="E419" t="str">
        <f t="shared" si="70"/>
        <v/>
      </c>
      <c r="F419" t="str">
        <f t="shared" si="70"/>
        <v/>
      </c>
      <c r="G419" t="str">
        <f t="shared" si="70"/>
        <v/>
      </c>
      <c r="H419" t="str">
        <f t="shared" si="70"/>
        <v/>
      </c>
      <c r="I419">
        <f t="shared" si="70"/>
        <v>0.25373416646097746</v>
      </c>
      <c r="J419">
        <f t="shared" si="70"/>
        <v>0.12284927282690307</v>
      </c>
      <c r="K419" t="str">
        <f t="shared" si="70"/>
        <v/>
      </c>
      <c r="L419">
        <f t="shared" si="70"/>
        <v>0.48422440119369736</v>
      </c>
      <c r="N419" t="s">
        <v>163</v>
      </c>
      <c r="O419">
        <v>1.9129962693821553E-2</v>
      </c>
      <c r="P419">
        <v>9.6395379022461175E-2</v>
      </c>
      <c r="Q419">
        <v>7.0446319837726007E-2</v>
      </c>
      <c r="V419">
        <v>0.25373416646097746</v>
      </c>
      <c r="W419">
        <v>0.12284927282690307</v>
      </c>
      <c r="Y419">
        <v>0.48422440119369736</v>
      </c>
      <c r="Z419" s="73" t="str">
        <f t="shared" si="6"/>
        <v>LAO</v>
      </c>
      <c r="AA419" s="69" t="str">
        <f>VLOOKUP(Z419,'MainData-aidsinfo'!$D$2:$E$115,2,0)</f>
        <v>Lao People's Democratic Republic</v>
      </c>
      <c r="AC419">
        <f t="shared" si="7"/>
        <v>6</v>
      </c>
      <c r="AD419" s="56">
        <f t="shared" si="8"/>
        <v>0.17446325033926446</v>
      </c>
      <c r="AE419">
        <f t="shared" si="9"/>
        <v>0.82728546276838855</v>
      </c>
      <c r="AF419">
        <f t="shared" si="10"/>
        <v>2.9452200092590024</v>
      </c>
      <c r="AG419">
        <f t="shared" si="11"/>
        <v>4</v>
      </c>
      <c r="AH419">
        <f t="shared" si="12"/>
        <v>4.2169402844724806E-2</v>
      </c>
      <c r="AI419">
        <f t="shared" si="13"/>
        <v>1</v>
      </c>
      <c r="AJ419" t="str">
        <f t="shared" si="14"/>
        <v>UP</v>
      </c>
      <c r="AK419" t="str">
        <f t="shared" si="15"/>
        <v>LAO</v>
      </c>
    </row>
    <row r="420" spans="1:37" x14ac:dyDescent="0.25">
      <c r="A420" t="str">
        <f t="shared" si="4"/>
        <v>LBN</v>
      </c>
      <c r="B420">
        <f t="shared" ref="B420:L420" si="71">IF(B302=0,"",B302)</f>
        <v>0.7191011235955056</v>
      </c>
      <c r="C420">
        <f t="shared" si="71"/>
        <v>0.64876033057851235</v>
      </c>
      <c r="D420">
        <f t="shared" si="71"/>
        <v>0.64876033057851246</v>
      </c>
      <c r="E420" t="str">
        <f t="shared" si="71"/>
        <v/>
      </c>
      <c r="F420">
        <f t="shared" si="71"/>
        <v>0.60770043785058525</v>
      </c>
      <c r="G420" t="str">
        <f t="shared" si="71"/>
        <v/>
      </c>
      <c r="H420" t="str">
        <f t="shared" si="71"/>
        <v/>
      </c>
      <c r="I420" t="str">
        <f t="shared" si="71"/>
        <v/>
      </c>
      <c r="J420" t="str">
        <f t="shared" si="71"/>
        <v/>
      </c>
      <c r="K420" t="str">
        <f t="shared" si="71"/>
        <v/>
      </c>
      <c r="L420">
        <f t="shared" si="71"/>
        <v>0.96938387015527716</v>
      </c>
      <c r="N420" t="s">
        <v>209</v>
      </c>
      <c r="O420">
        <v>0.7191011235955056</v>
      </c>
      <c r="P420">
        <v>0.64876033057851235</v>
      </c>
      <c r="Q420">
        <v>0.64876033057851246</v>
      </c>
      <c r="S420">
        <v>0.60770043785058525</v>
      </c>
      <c r="Y420">
        <v>0.96938387015527716</v>
      </c>
      <c r="Z420" s="69" t="str">
        <f t="shared" si="6"/>
        <v>LBN</v>
      </c>
      <c r="AA420" s="69" t="str">
        <f>VLOOKUP(Z420,'MainData-aidsinfo'!$D$2:$E$115,2,0)</f>
        <v>Lebanon</v>
      </c>
      <c r="AC420">
        <f t="shared" si="7"/>
        <v>5</v>
      </c>
      <c r="AD420" s="56">
        <f t="shared" si="8"/>
        <v>0.71874121855167861</v>
      </c>
      <c r="AE420">
        <f t="shared" si="9"/>
        <v>0.79943786988662757</v>
      </c>
      <c r="AF420">
        <f t="shared" si="10"/>
        <v>2.3049019204553405</v>
      </c>
      <c r="AG420">
        <f t="shared" si="11"/>
        <v>3</v>
      </c>
      <c r="AH420">
        <f t="shared" si="12"/>
        <v>0.10451774248212924</v>
      </c>
      <c r="AI420">
        <f t="shared" si="13"/>
        <v>0</v>
      </c>
      <c r="AJ420" t="str">
        <f t="shared" si="14"/>
        <v/>
      </c>
      <c r="AK420" t="str">
        <f t="shared" si="15"/>
        <v/>
      </c>
    </row>
    <row r="421" spans="1:37" x14ac:dyDescent="0.25">
      <c r="A421" t="str">
        <f t="shared" si="4"/>
        <v>LBR</v>
      </c>
      <c r="B421" t="str">
        <f t="shared" ref="B421:L421" si="72">IF(B303=0,"",B303)</f>
        <v/>
      </c>
      <c r="C421">
        <f t="shared" si="72"/>
        <v>2.9304215424542216E-3</v>
      </c>
      <c r="D421">
        <f t="shared" si="72"/>
        <v>6.1046977022375703E-3</v>
      </c>
      <c r="E421" t="str">
        <f t="shared" si="72"/>
        <v/>
      </c>
      <c r="F421" t="str">
        <f t="shared" si="72"/>
        <v/>
      </c>
      <c r="G421">
        <f t="shared" si="72"/>
        <v>3.6671454334064129E-3</v>
      </c>
      <c r="H421" t="str">
        <f t="shared" si="72"/>
        <v/>
      </c>
      <c r="I421" t="str">
        <f t="shared" si="72"/>
        <v/>
      </c>
      <c r="J421" t="str">
        <f t="shared" si="72"/>
        <v/>
      </c>
      <c r="K421" t="str">
        <f t="shared" si="72"/>
        <v/>
      </c>
      <c r="L421" t="str">
        <f t="shared" si="72"/>
        <v/>
      </c>
      <c r="N421" t="s">
        <v>90</v>
      </c>
      <c r="P421">
        <v>2.9304215424542216E-3</v>
      </c>
      <c r="Q421">
        <v>6.1046977022375703E-3</v>
      </c>
      <c r="T421">
        <v>3.6671454334064129E-3</v>
      </c>
      <c r="Z421" s="69" t="str">
        <f t="shared" si="6"/>
        <v>LBR</v>
      </c>
      <c r="AA421" s="69" t="str">
        <f>VLOOKUP(Z421,'MainData-aidsinfo'!$D$2:$E$115,2,0)</f>
        <v>Liberia</v>
      </c>
      <c r="AC421">
        <f t="shared" si="7"/>
        <v>3</v>
      </c>
      <c r="AD421" s="56">
        <f t="shared" si="8"/>
        <v>4.2340882260327355E-3</v>
      </c>
      <c r="AE421">
        <f t="shared" si="9"/>
        <v>-5.7420350416290643E-2</v>
      </c>
      <c r="AF421">
        <f t="shared" si="10"/>
        <v>-5.7515245361493279E-2</v>
      </c>
      <c r="AG421">
        <f t="shared" si="11"/>
        <v>1</v>
      </c>
      <c r="AH421">
        <f t="shared" si="12"/>
        <v>0.96342495220331348</v>
      </c>
      <c r="AI421">
        <f t="shared" si="13"/>
        <v>0</v>
      </c>
      <c r="AJ421" t="str">
        <f t="shared" si="14"/>
        <v/>
      </c>
      <c r="AK421" t="str">
        <f t="shared" si="15"/>
        <v/>
      </c>
    </row>
    <row r="422" spans="1:37" x14ac:dyDescent="0.25">
      <c r="A422" t="str">
        <f t="shared" si="4"/>
        <v>LKA</v>
      </c>
      <c r="B422">
        <f t="shared" ref="B422:L422" si="73">IF(B304=0,"",B304)</f>
        <v>0.46293544443372464</v>
      </c>
      <c r="C422">
        <f t="shared" si="73"/>
        <v>0.48180108939093019</v>
      </c>
      <c r="D422" t="str">
        <f t="shared" si="73"/>
        <v/>
      </c>
      <c r="E422" t="str">
        <f t="shared" si="73"/>
        <v/>
      </c>
      <c r="F422">
        <f t="shared" si="73"/>
        <v>0.54700645020367766</v>
      </c>
      <c r="G422" t="str">
        <f t="shared" si="73"/>
        <v/>
      </c>
      <c r="H422" t="str">
        <f t="shared" si="73"/>
        <v/>
      </c>
      <c r="I422" t="str">
        <f t="shared" si="73"/>
        <v/>
      </c>
      <c r="J422" t="str">
        <f t="shared" si="73"/>
        <v/>
      </c>
      <c r="K422" t="str">
        <f t="shared" si="73"/>
        <v/>
      </c>
      <c r="L422">
        <f t="shared" si="73"/>
        <v>0.63071247348508064</v>
      </c>
      <c r="N422" t="s">
        <v>228</v>
      </c>
      <c r="O422">
        <v>0.46293544443372464</v>
      </c>
      <c r="P422">
        <v>0.48180108939093019</v>
      </c>
      <c r="S422">
        <v>0.54700645020367766</v>
      </c>
      <c r="Y422">
        <v>0.63071247348508064</v>
      </c>
      <c r="Z422" s="73" t="str">
        <f t="shared" si="6"/>
        <v>LKA</v>
      </c>
      <c r="AA422" s="69" t="str">
        <f>VLOOKUP(Z422,'MainData-aidsinfo'!$D$2:$E$115,2,0)</f>
        <v>Sri Lanka</v>
      </c>
      <c r="AC422">
        <f t="shared" si="7"/>
        <v>4</v>
      </c>
      <c r="AD422" s="56">
        <f t="shared" si="8"/>
        <v>0.53061386437835334</v>
      </c>
      <c r="AE422">
        <f t="shared" si="9"/>
        <v>0.99414969440453627</v>
      </c>
      <c r="AF422">
        <f t="shared" si="10"/>
        <v>13.01663199943572</v>
      </c>
      <c r="AG422">
        <f t="shared" si="11"/>
        <v>2</v>
      </c>
      <c r="AH422">
        <f t="shared" si="12"/>
        <v>5.8503055954637105E-3</v>
      </c>
      <c r="AI422">
        <f t="shared" si="13"/>
        <v>1</v>
      </c>
      <c r="AJ422" t="str">
        <f t="shared" si="14"/>
        <v>UP</v>
      </c>
      <c r="AK422" t="str">
        <f t="shared" si="15"/>
        <v>LKA</v>
      </c>
    </row>
    <row r="423" spans="1:37" x14ac:dyDescent="0.25">
      <c r="A423" t="str">
        <f t="shared" si="4"/>
        <v>LSO</v>
      </c>
      <c r="B423">
        <f t="shared" ref="B423:L423" si="74">IF(B305=0,"",B305)</f>
        <v>0.56633528970484825</v>
      </c>
      <c r="C423" t="str">
        <f t="shared" si="74"/>
        <v/>
      </c>
      <c r="D423" t="str">
        <f t="shared" si="74"/>
        <v/>
      </c>
      <c r="E423" t="str">
        <f t="shared" si="74"/>
        <v/>
      </c>
      <c r="F423" t="str">
        <f t="shared" si="74"/>
        <v/>
      </c>
      <c r="G423">
        <f t="shared" si="74"/>
        <v>0.42421452527641756</v>
      </c>
      <c r="H423">
        <f t="shared" si="74"/>
        <v>0.29870958127495567</v>
      </c>
      <c r="I423">
        <f t="shared" si="74"/>
        <v>0.22190911701365237</v>
      </c>
      <c r="J423">
        <f t="shared" si="74"/>
        <v>0.18901063024725157</v>
      </c>
      <c r="K423" t="str">
        <f t="shared" si="74"/>
        <v/>
      </c>
      <c r="L423" t="str">
        <f t="shared" si="74"/>
        <v/>
      </c>
      <c r="N423" t="s">
        <v>49</v>
      </c>
      <c r="O423">
        <v>0.56633528970484825</v>
      </c>
      <c r="T423">
        <v>0.42421452527641756</v>
      </c>
      <c r="U423">
        <v>0.29870958127495567</v>
      </c>
      <c r="V423">
        <v>0.22190911701365237</v>
      </c>
      <c r="W423">
        <v>0.18901063024725157</v>
      </c>
      <c r="Z423" s="69" t="str">
        <f t="shared" si="6"/>
        <v>LSO</v>
      </c>
      <c r="AA423" s="69" t="str">
        <f>VLOOKUP(Z423,'MainData-aidsinfo'!$D$2:$E$115,2,0)</f>
        <v>Lesotho</v>
      </c>
      <c r="AC423">
        <f t="shared" si="7"/>
        <v>5</v>
      </c>
      <c r="AD423" s="56">
        <f t="shared" si="8"/>
        <v>0.34003582870342514</v>
      </c>
      <c r="AE423">
        <f t="shared" si="9"/>
        <v>-0.96102296587716485</v>
      </c>
      <c r="AF423">
        <f t="shared" si="10"/>
        <v>-6.0207231709989841</v>
      </c>
      <c r="AG423">
        <f t="shared" si="11"/>
        <v>3</v>
      </c>
      <c r="AH423">
        <f t="shared" si="12"/>
        <v>9.1831463703129137E-3</v>
      </c>
      <c r="AI423">
        <f t="shared" si="13"/>
        <v>1</v>
      </c>
      <c r="AJ423" t="str">
        <f t="shared" si="14"/>
        <v>DOWN</v>
      </c>
      <c r="AK423" t="str">
        <f t="shared" si="15"/>
        <v>LSO</v>
      </c>
    </row>
    <row r="424" spans="1:37" x14ac:dyDescent="0.25">
      <c r="A424" t="str">
        <f t="shared" si="4"/>
        <v>LTU</v>
      </c>
      <c r="B424" t="str">
        <f t="shared" ref="B424:L424" si="75">IF(B306=0,"",B306)</f>
        <v/>
      </c>
      <c r="C424" t="str">
        <f t="shared" si="75"/>
        <v/>
      </c>
      <c r="D424">
        <f t="shared" si="75"/>
        <v>0.98135426889106958</v>
      </c>
      <c r="E424">
        <f t="shared" si="75"/>
        <v>1</v>
      </c>
      <c r="F424" t="str">
        <f t="shared" si="75"/>
        <v/>
      </c>
      <c r="G424" t="str">
        <f t="shared" si="75"/>
        <v/>
      </c>
      <c r="H424" t="str">
        <f t="shared" si="75"/>
        <v/>
      </c>
      <c r="I424" t="str">
        <f t="shared" si="75"/>
        <v/>
      </c>
      <c r="J424" t="str">
        <f t="shared" si="75"/>
        <v/>
      </c>
      <c r="K424" t="str">
        <f t="shared" si="75"/>
        <v/>
      </c>
      <c r="L424" t="str">
        <f t="shared" si="75"/>
        <v/>
      </c>
      <c r="N424" t="s">
        <v>178</v>
      </c>
      <c r="Q424">
        <v>0.98135426889106958</v>
      </c>
      <c r="R424">
        <v>1</v>
      </c>
      <c r="Z424" s="69" t="str">
        <f t="shared" si="6"/>
        <v>LTU</v>
      </c>
      <c r="AA424" s="69" t="str">
        <f>VLOOKUP(Z424,'MainData-aidsinfo'!$D$2:$E$115,2,0)</f>
        <v>Lithuania</v>
      </c>
      <c r="AC424">
        <f t="shared" si="7"/>
        <v>2</v>
      </c>
      <c r="AD424" s="56">
        <f t="shared" si="8"/>
        <v>0.99067713444553474</v>
      </c>
      <c r="AE424">
        <f t="shared" si="9"/>
        <v>1</v>
      </c>
      <c r="AF424" t="e">
        <f t="shared" si="10"/>
        <v>#DIV/0!</v>
      </c>
      <c r="AG424">
        <f t="shared" si="11"/>
        <v>0</v>
      </c>
      <c r="AH424" t="str">
        <f t="shared" si="12"/>
        <v>na</v>
      </c>
      <c r="AI424">
        <f t="shared" si="13"/>
        <v>0</v>
      </c>
      <c r="AJ424" t="str">
        <f t="shared" si="14"/>
        <v/>
      </c>
      <c r="AK424" t="str">
        <f t="shared" si="15"/>
        <v/>
      </c>
    </row>
    <row r="425" spans="1:37" x14ac:dyDescent="0.25">
      <c r="A425" t="str">
        <f t="shared" si="4"/>
        <v>LVA</v>
      </c>
      <c r="B425">
        <f t="shared" ref="B425:L425" si="76">IF(B307=0,"",B307)</f>
        <v>0.95125914605185391</v>
      </c>
      <c r="C425">
        <f t="shared" si="76"/>
        <v>0.97075942187896047</v>
      </c>
      <c r="D425">
        <f t="shared" si="76"/>
        <v>1</v>
      </c>
      <c r="E425">
        <f t="shared" si="76"/>
        <v>1</v>
      </c>
      <c r="F425">
        <f t="shared" si="76"/>
        <v>1</v>
      </c>
      <c r="G425">
        <f t="shared" si="76"/>
        <v>0.99117098533989789</v>
      </c>
      <c r="H425" t="str">
        <f t="shared" si="76"/>
        <v/>
      </c>
      <c r="I425">
        <f t="shared" si="76"/>
        <v>0.99876368691759065</v>
      </c>
      <c r="J425" t="str">
        <f t="shared" si="76"/>
        <v/>
      </c>
      <c r="K425" t="str">
        <f t="shared" si="76"/>
        <v/>
      </c>
      <c r="L425" t="str">
        <f t="shared" si="76"/>
        <v/>
      </c>
      <c r="N425" t="s">
        <v>142</v>
      </c>
      <c r="O425">
        <v>0.95125914605185391</v>
      </c>
      <c r="P425">
        <v>0.97075942187896047</v>
      </c>
      <c r="Q425">
        <v>1</v>
      </c>
      <c r="R425">
        <v>1</v>
      </c>
      <c r="S425">
        <v>1</v>
      </c>
      <c r="T425">
        <v>0.99117098533989789</v>
      </c>
      <c r="V425">
        <v>0.99876368691759065</v>
      </c>
      <c r="Z425" s="69" t="str">
        <f t="shared" si="6"/>
        <v>LVA</v>
      </c>
      <c r="AA425" s="69" t="str">
        <f>VLOOKUP(Z425,'MainData-aidsinfo'!$D$2:$E$115,2,0)</f>
        <v>Latvia</v>
      </c>
      <c r="AC425">
        <f t="shared" si="7"/>
        <v>7</v>
      </c>
      <c r="AD425" s="56">
        <f t="shared" si="8"/>
        <v>0.98742189145547188</v>
      </c>
      <c r="AE425">
        <f t="shared" si="9"/>
        <v>0.70257787837984242</v>
      </c>
      <c r="AF425">
        <f t="shared" si="10"/>
        <v>2.2076963859567402</v>
      </c>
      <c r="AG425">
        <f t="shared" si="11"/>
        <v>5</v>
      </c>
      <c r="AH425">
        <f t="shared" si="12"/>
        <v>7.8331230159498791E-2</v>
      </c>
      <c r="AI425">
        <f t="shared" si="13"/>
        <v>0</v>
      </c>
      <c r="AJ425" t="str">
        <f t="shared" si="14"/>
        <v/>
      </c>
      <c r="AK425" t="str">
        <f t="shared" si="15"/>
        <v/>
      </c>
    </row>
    <row r="426" spans="1:37" x14ac:dyDescent="0.25">
      <c r="A426" t="str">
        <f t="shared" si="4"/>
        <v>MDA</v>
      </c>
      <c r="B426">
        <f t="shared" ref="B426:L426" si="77">IF(B308=0,"",B308)</f>
        <v>0.46751826027855331</v>
      </c>
      <c r="C426">
        <f t="shared" si="77"/>
        <v>0.4217660871692076</v>
      </c>
      <c r="D426">
        <f t="shared" si="77"/>
        <v>0.35701660253678763</v>
      </c>
      <c r="E426">
        <f t="shared" si="77"/>
        <v>0.24855119378226015</v>
      </c>
      <c r="F426">
        <f t="shared" si="77"/>
        <v>0.29693774962968827</v>
      </c>
      <c r="G426">
        <f t="shared" si="77"/>
        <v>0.25446736783421586</v>
      </c>
      <c r="H426">
        <f t="shared" si="77"/>
        <v>0.32089254084809521</v>
      </c>
      <c r="I426">
        <f t="shared" si="77"/>
        <v>0.38010655330973742</v>
      </c>
      <c r="J426">
        <f t="shared" si="77"/>
        <v>0.38871570050072074</v>
      </c>
      <c r="K426">
        <f t="shared" si="77"/>
        <v>0.50700224450133857</v>
      </c>
      <c r="L426">
        <f t="shared" si="77"/>
        <v>0.58888473585730816</v>
      </c>
      <c r="N426" t="s">
        <v>124</v>
      </c>
      <c r="O426">
        <v>0.46751826027855331</v>
      </c>
      <c r="P426">
        <v>0.4217660871692076</v>
      </c>
      <c r="Q426">
        <v>0.35701660253678763</v>
      </c>
      <c r="R426">
        <v>0.24855119378226015</v>
      </c>
      <c r="S426">
        <v>0.29693774962968827</v>
      </c>
      <c r="T426">
        <v>0.25446736783421586</v>
      </c>
      <c r="U426">
        <v>0.32089254084809521</v>
      </c>
      <c r="V426">
        <v>0.38010655330973742</v>
      </c>
      <c r="W426">
        <v>0.38871570050072074</v>
      </c>
      <c r="X426">
        <v>0.50700224450133857</v>
      </c>
      <c r="Y426">
        <v>0.58888473585730816</v>
      </c>
      <c r="Z426" s="69" t="str">
        <f t="shared" si="6"/>
        <v>MDA</v>
      </c>
      <c r="AA426" s="69" t="str">
        <f>VLOOKUP(Z426,'MainData-aidsinfo'!$D$2:$E$115,2,0)</f>
        <v>Republic of Moldova</v>
      </c>
      <c r="AC426">
        <f t="shared" si="7"/>
        <v>11</v>
      </c>
      <c r="AD426" s="56">
        <f t="shared" si="8"/>
        <v>0.38471445784071939</v>
      </c>
      <c r="AE426">
        <f t="shared" si="9"/>
        <v>0.3772945510808367</v>
      </c>
      <c r="AF426">
        <f t="shared" si="10"/>
        <v>1.2222133980540473</v>
      </c>
      <c r="AG426">
        <f t="shared" si="11"/>
        <v>9</v>
      </c>
      <c r="AH426">
        <f t="shared" si="12"/>
        <v>0.25266976912504469</v>
      </c>
      <c r="AI426">
        <f t="shared" si="13"/>
        <v>0</v>
      </c>
      <c r="AJ426" t="str">
        <f t="shared" si="14"/>
        <v/>
      </c>
      <c r="AK426" t="str">
        <f t="shared" si="15"/>
        <v/>
      </c>
    </row>
    <row r="427" spans="1:37" x14ac:dyDescent="0.25">
      <c r="A427" t="str">
        <f t="shared" si="4"/>
        <v>MDG</v>
      </c>
      <c r="B427" t="str">
        <f t="shared" ref="B427:L427" si="78">IF(B309=0,"",B309)</f>
        <v/>
      </c>
      <c r="C427">
        <f t="shared" si="78"/>
        <v>0.47433849747894391</v>
      </c>
      <c r="D427">
        <f t="shared" si="78"/>
        <v>0.43260745361395131</v>
      </c>
      <c r="E427">
        <f t="shared" si="78"/>
        <v>0.43279217902138278</v>
      </c>
      <c r="F427">
        <f t="shared" si="78"/>
        <v>0.59696321712766709</v>
      </c>
      <c r="G427">
        <f t="shared" si="78"/>
        <v>0.52946917934164806</v>
      </c>
      <c r="H427">
        <f t="shared" si="78"/>
        <v>0.34961178240572899</v>
      </c>
      <c r="I427">
        <f t="shared" si="78"/>
        <v>9.9931189697084422E-2</v>
      </c>
      <c r="J427">
        <f t="shared" si="78"/>
        <v>5.5291659728314145E-2</v>
      </c>
      <c r="K427">
        <f t="shared" si="78"/>
        <v>0.99317466228797791</v>
      </c>
      <c r="L427" t="str">
        <f t="shared" si="78"/>
        <v/>
      </c>
      <c r="N427" t="s">
        <v>165</v>
      </c>
      <c r="P427">
        <v>0.47433849747894391</v>
      </c>
      <c r="Q427">
        <v>0.43260745361395131</v>
      </c>
      <c r="R427">
        <v>0.43279217902138278</v>
      </c>
      <c r="S427">
        <v>0.59696321712766709</v>
      </c>
      <c r="T427">
        <v>0.52946917934164806</v>
      </c>
      <c r="U427">
        <v>0.34961178240572899</v>
      </c>
      <c r="V427">
        <v>9.9931189697084422E-2</v>
      </c>
      <c r="W427">
        <v>5.5291659728314145E-2</v>
      </c>
      <c r="X427">
        <v>0.99317466228797791</v>
      </c>
      <c r="Z427" s="69" t="str">
        <f t="shared" si="6"/>
        <v>MDG</v>
      </c>
      <c r="AA427" s="69" t="str">
        <f>VLOOKUP(Z427,'MainData-aidsinfo'!$D$2:$E$115,2,0)</f>
        <v>Madagascar</v>
      </c>
      <c r="AC427">
        <f t="shared" si="7"/>
        <v>9</v>
      </c>
      <c r="AD427" s="56">
        <f t="shared" si="8"/>
        <v>0.4404644245225221</v>
      </c>
      <c r="AE427">
        <f t="shared" si="9"/>
        <v>5.0052240146025804E-3</v>
      </c>
      <c r="AF427">
        <f t="shared" si="10"/>
        <v>1.3242743880226324E-2</v>
      </c>
      <c r="AG427">
        <f t="shared" si="11"/>
        <v>7</v>
      </c>
      <c r="AH427">
        <f t="shared" si="12"/>
        <v>0.98980365423698813</v>
      </c>
      <c r="AI427">
        <f t="shared" si="13"/>
        <v>0</v>
      </c>
      <c r="AJ427" t="str">
        <f t="shared" si="14"/>
        <v/>
      </c>
      <c r="AK427" t="str">
        <f t="shared" si="15"/>
        <v/>
      </c>
    </row>
    <row r="428" spans="1:37" x14ac:dyDescent="0.25">
      <c r="A428" t="str">
        <f t="shared" ref="A428:A478" si="79">A310</f>
        <v>MKD</v>
      </c>
      <c r="B428" t="str">
        <f t="shared" ref="B428:L428" si="80">IF(B310=0,"",B310)</f>
        <v/>
      </c>
      <c r="C428" t="str">
        <f t="shared" si="80"/>
        <v/>
      </c>
      <c r="D428" t="str">
        <f t="shared" si="80"/>
        <v/>
      </c>
      <c r="E428" t="str">
        <f t="shared" si="80"/>
        <v/>
      </c>
      <c r="F428" t="str">
        <f t="shared" si="80"/>
        <v/>
      </c>
      <c r="G428" t="str">
        <f t="shared" si="80"/>
        <v/>
      </c>
      <c r="H428" t="str">
        <f t="shared" si="80"/>
        <v/>
      </c>
      <c r="I428" t="str">
        <f t="shared" si="80"/>
        <v/>
      </c>
      <c r="J428" t="str">
        <f t="shared" si="80"/>
        <v/>
      </c>
      <c r="K428" t="str">
        <f t="shared" si="80"/>
        <v/>
      </c>
      <c r="L428" t="str">
        <f t="shared" si="80"/>
        <v/>
      </c>
      <c r="N428" t="s">
        <v>239</v>
      </c>
      <c r="Z428" s="69" t="str">
        <f t="shared" ref="Z428:Z476" si="81">N428</f>
        <v>MKD</v>
      </c>
      <c r="AA428" s="69" t="str">
        <f>VLOOKUP(Z428,'MainData-aidsinfo'!$D$2:$E$115,2,0)</f>
        <v>The former Yugoslav Republic of Macedonia</v>
      </c>
      <c r="AC428">
        <f t="shared" ref="AC428:AC476" si="82">COUNTA(O428:Y428)</f>
        <v>0</v>
      </c>
      <c r="AD428" s="56" t="str">
        <f t="shared" ref="AD428:AD476" si="83">IFERROR(SUM(O428:Y428)/AC428,"")</f>
        <v/>
      </c>
      <c r="AE428" t="e">
        <f t="shared" ref="AE428:AE476" si="84">PEARSON($O$480:$Y$480,O428:Y428)</f>
        <v>#DIV/0!</v>
      </c>
      <c r="AF428" t="e">
        <f t="shared" ref="AF428:AF476" si="85">(AE428*(SQRT(AC428-2)))/(SQRT(1-AE428^2))</f>
        <v>#DIV/0!</v>
      </c>
      <c r="AG428">
        <f t="shared" ref="AG428:AG476" si="86">AC428-2</f>
        <v>-2</v>
      </c>
      <c r="AH428" t="str">
        <f t="shared" ref="AH428:AH476" si="87">IFERROR(_xlfn.T.DIST.2T(ABS(AF428),AG428),"na")</f>
        <v>na</v>
      </c>
      <c r="AI428">
        <f t="shared" ref="AI428:AI476" si="88">IF(AH428&lt;0.05,1,0)</f>
        <v>0</v>
      </c>
      <c r="AJ428" t="str">
        <f t="shared" ref="AJ428:AJ476" si="89">IF(AI428=1,IF(AE428&gt;0,"UP","DOWN"),"")</f>
        <v/>
      </c>
      <c r="AK428" t="str">
        <f t="shared" ref="AK428:AK476" si="90">IF(AJ428&lt;&gt;"",N428,"")</f>
        <v/>
      </c>
    </row>
    <row r="429" spans="1:37" x14ac:dyDescent="0.25">
      <c r="A429" t="str">
        <f t="shared" si="79"/>
        <v>MLI</v>
      </c>
      <c r="B429">
        <f t="shared" ref="B429:L429" si="91">IF(B311=0,"",B311)</f>
        <v>0.18591296620991471</v>
      </c>
      <c r="C429">
        <f t="shared" si="91"/>
        <v>0.177156727395612</v>
      </c>
      <c r="D429">
        <f t="shared" si="91"/>
        <v>0.24608090634217689</v>
      </c>
      <c r="E429">
        <f t="shared" si="91"/>
        <v>0.281554613640007</v>
      </c>
      <c r="F429" t="str">
        <f t="shared" si="91"/>
        <v/>
      </c>
      <c r="G429" t="str">
        <f t="shared" si="91"/>
        <v/>
      </c>
      <c r="H429" t="str">
        <f t="shared" si="91"/>
        <v/>
      </c>
      <c r="I429">
        <f t="shared" si="91"/>
        <v>0.18342233720003465</v>
      </c>
      <c r="J429" t="str">
        <f t="shared" si="91"/>
        <v/>
      </c>
      <c r="K429" t="str">
        <f t="shared" si="91"/>
        <v/>
      </c>
      <c r="L429">
        <f t="shared" si="91"/>
        <v>0.18342233720003465</v>
      </c>
      <c r="N429" t="s">
        <v>100</v>
      </c>
      <c r="O429">
        <v>0.18591296620991471</v>
      </c>
      <c r="P429">
        <v>0.177156727395612</v>
      </c>
      <c r="Q429">
        <v>0.24608090634217689</v>
      </c>
      <c r="R429">
        <v>0.281554613640007</v>
      </c>
      <c r="V429">
        <v>0.18342233720003465</v>
      </c>
      <c r="Y429">
        <v>0.18342233720003465</v>
      </c>
      <c r="Z429" s="69" t="str">
        <f t="shared" si="81"/>
        <v>MLI</v>
      </c>
      <c r="AA429" s="69" t="str">
        <f>VLOOKUP(Z429,'MainData-aidsinfo'!$D$2:$E$115,2,0)</f>
        <v>Mali</v>
      </c>
      <c r="AC429">
        <f t="shared" si="82"/>
        <v>6</v>
      </c>
      <c r="AD429" s="56">
        <f t="shared" si="83"/>
        <v>0.20959164799796329</v>
      </c>
      <c r="AE429">
        <f t="shared" si="84"/>
        <v>-0.22358800389355815</v>
      </c>
      <c r="AF429">
        <f t="shared" si="85"/>
        <v>-0.45879087413712422</v>
      </c>
      <c r="AG429">
        <f t="shared" si="86"/>
        <v>4</v>
      </c>
      <c r="AH429">
        <f t="shared" si="87"/>
        <v>0.67020675468264734</v>
      </c>
      <c r="AI429">
        <f t="shared" si="88"/>
        <v>0</v>
      </c>
      <c r="AJ429" t="str">
        <f t="shared" si="89"/>
        <v/>
      </c>
      <c r="AK429" t="str">
        <f t="shared" si="90"/>
        <v/>
      </c>
    </row>
    <row r="430" spans="1:37" x14ac:dyDescent="0.25">
      <c r="A430" t="str">
        <f t="shared" si="79"/>
        <v>MMR</v>
      </c>
      <c r="B430" t="str">
        <f t="shared" ref="B430:L430" si="92">IF(B312=0,"",B312)</f>
        <v/>
      </c>
      <c r="C430">
        <f t="shared" si="92"/>
        <v>6.4197530864197536E-2</v>
      </c>
      <c r="D430" t="str">
        <f t="shared" si="92"/>
        <v/>
      </c>
      <c r="E430" t="str">
        <f t="shared" si="92"/>
        <v/>
      </c>
      <c r="F430" t="str">
        <f t="shared" si="92"/>
        <v/>
      </c>
      <c r="G430" t="str">
        <f t="shared" si="92"/>
        <v/>
      </c>
      <c r="H430" t="str">
        <f t="shared" si="92"/>
        <v/>
      </c>
      <c r="I430">
        <f t="shared" si="92"/>
        <v>0.12862108922363849</v>
      </c>
      <c r="J430">
        <f t="shared" si="92"/>
        <v>0.18967136150234742</v>
      </c>
      <c r="K430" t="str">
        <f t="shared" si="92"/>
        <v/>
      </c>
      <c r="L430" t="str">
        <f t="shared" si="92"/>
        <v/>
      </c>
      <c r="N430" t="s">
        <v>123</v>
      </c>
      <c r="P430">
        <v>6.4197530864197536E-2</v>
      </c>
      <c r="V430">
        <v>0.12862108922363849</v>
      </c>
      <c r="W430">
        <v>0.18967136150234742</v>
      </c>
      <c r="Z430" s="69" t="str">
        <f t="shared" si="81"/>
        <v>MMR</v>
      </c>
      <c r="AA430" s="69" t="str">
        <f>VLOOKUP(Z430,'MainData-aidsinfo'!$D$2:$E$115,2,0)</f>
        <v>Myanmar</v>
      </c>
      <c r="AC430">
        <f t="shared" si="82"/>
        <v>3</v>
      </c>
      <c r="AD430" s="56">
        <f t="shared" si="83"/>
        <v>0.12749666053006115</v>
      </c>
      <c r="AE430">
        <f t="shared" si="84"/>
        <v>0.93027898952982802</v>
      </c>
      <c r="AF430">
        <f t="shared" si="85"/>
        <v>2.5358370003292112</v>
      </c>
      <c r="AG430">
        <f t="shared" si="86"/>
        <v>1</v>
      </c>
      <c r="AH430">
        <f t="shared" si="87"/>
        <v>0.23912948694757777</v>
      </c>
      <c r="AI430">
        <f t="shared" si="88"/>
        <v>0</v>
      </c>
      <c r="AJ430" t="str">
        <f t="shared" si="89"/>
        <v/>
      </c>
      <c r="AK430" t="str">
        <f t="shared" si="90"/>
        <v/>
      </c>
    </row>
    <row r="431" spans="1:37" x14ac:dyDescent="0.25">
      <c r="A431" t="str">
        <f t="shared" si="79"/>
        <v>MNE</v>
      </c>
      <c r="B431" t="str">
        <f t="shared" ref="B431:L431" si="93">IF(B313=0,"",B313)</f>
        <v/>
      </c>
      <c r="C431" t="str">
        <f t="shared" si="93"/>
        <v/>
      </c>
      <c r="D431" t="str">
        <f t="shared" si="93"/>
        <v/>
      </c>
      <c r="E431" t="str">
        <f t="shared" si="93"/>
        <v/>
      </c>
      <c r="F431" t="str">
        <f t="shared" si="93"/>
        <v/>
      </c>
      <c r="G431" t="str">
        <f t="shared" si="93"/>
        <v/>
      </c>
      <c r="H431" t="str">
        <f t="shared" si="93"/>
        <v/>
      </c>
      <c r="I431" t="str">
        <f t="shared" si="93"/>
        <v/>
      </c>
      <c r="J431" t="str">
        <f t="shared" si="93"/>
        <v/>
      </c>
      <c r="K431" t="str">
        <f t="shared" si="93"/>
        <v/>
      </c>
      <c r="L431" t="str">
        <f t="shared" si="93"/>
        <v/>
      </c>
      <c r="N431" t="s">
        <v>213</v>
      </c>
      <c r="Z431" s="69" t="str">
        <f t="shared" si="81"/>
        <v>MNE</v>
      </c>
      <c r="AA431" s="69" t="str">
        <f>VLOOKUP(Z431,'MainData-aidsinfo'!$D$2:$E$115,2,0)</f>
        <v>Montenegro</v>
      </c>
      <c r="AC431">
        <f t="shared" si="82"/>
        <v>0</v>
      </c>
      <c r="AD431" s="56" t="str">
        <f t="shared" si="83"/>
        <v/>
      </c>
      <c r="AE431" t="e">
        <f t="shared" si="84"/>
        <v>#DIV/0!</v>
      </c>
      <c r="AF431" t="e">
        <f t="shared" si="85"/>
        <v>#DIV/0!</v>
      </c>
      <c r="AG431">
        <f t="shared" si="86"/>
        <v>-2</v>
      </c>
      <c r="AH431" t="str">
        <f t="shared" si="87"/>
        <v>na</v>
      </c>
      <c r="AI431">
        <f t="shared" si="88"/>
        <v>0</v>
      </c>
      <c r="AJ431" t="str">
        <f t="shared" si="89"/>
        <v/>
      </c>
      <c r="AK431" t="str">
        <f t="shared" si="90"/>
        <v/>
      </c>
    </row>
    <row r="432" spans="1:37" x14ac:dyDescent="0.25">
      <c r="A432" t="str">
        <f t="shared" si="79"/>
        <v>MNG</v>
      </c>
      <c r="B432">
        <f t="shared" ref="B432:L432" si="94">IF(B314=0,"",B314)</f>
        <v>0.24322383791680965</v>
      </c>
      <c r="C432">
        <f t="shared" si="94"/>
        <v>0.24486796472392602</v>
      </c>
      <c r="D432">
        <f t="shared" si="94"/>
        <v>0.2959974365460617</v>
      </c>
      <c r="E432" t="str">
        <f t="shared" si="94"/>
        <v/>
      </c>
      <c r="F432">
        <f t="shared" si="94"/>
        <v>0.37420023108891859</v>
      </c>
      <c r="G432">
        <f t="shared" si="94"/>
        <v>0.56651478780868647</v>
      </c>
      <c r="H432" t="str">
        <f t="shared" si="94"/>
        <v/>
      </c>
      <c r="I432">
        <f t="shared" si="94"/>
        <v>0.57698162030518663</v>
      </c>
      <c r="J432" t="str">
        <f t="shared" si="94"/>
        <v/>
      </c>
      <c r="K432" t="str">
        <f t="shared" si="94"/>
        <v/>
      </c>
      <c r="L432">
        <f t="shared" si="94"/>
        <v>0.46198294566730674</v>
      </c>
      <c r="N432" t="s">
        <v>211</v>
      </c>
      <c r="O432">
        <v>0.24322383791680965</v>
      </c>
      <c r="P432">
        <v>0.24486796472392602</v>
      </c>
      <c r="Q432">
        <v>0.2959974365460617</v>
      </c>
      <c r="S432">
        <v>0.37420023108891859</v>
      </c>
      <c r="T432">
        <v>0.56651478780868647</v>
      </c>
      <c r="V432">
        <v>0.57698162030518663</v>
      </c>
      <c r="Y432">
        <v>0.46198294566730674</v>
      </c>
      <c r="Z432" s="73" t="str">
        <f t="shared" si="81"/>
        <v>MNG</v>
      </c>
      <c r="AA432" s="69" t="str">
        <f>VLOOKUP(Z432,'MainData-aidsinfo'!$D$2:$E$115,2,0)</f>
        <v>Mongolia</v>
      </c>
      <c r="AC432">
        <f t="shared" si="82"/>
        <v>7</v>
      </c>
      <c r="AD432" s="56">
        <f t="shared" si="83"/>
        <v>0.39482411772241371</v>
      </c>
      <c r="AE432">
        <f t="shared" si="84"/>
        <v>0.78324984940255227</v>
      </c>
      <c r="AF432">
        <f t="shared" si="85"/>
        <v>2.8170822049212494</v>
      </c>
      <c r="AG432">
        <f t="shared" si="86"/>
        <v>5</v>
      </c>
      <c r="AH432">
        <f t="shared" si="87"/>
        <v>3.7236301438519408E-2</v>
      </c>
      <c r="AI432">
        <f t="shared" si="88"/>
        <v>1</v>
      </c>
      <c r="AJ432" t="str">
        <f t="shared" si="89"/>
        <v>UP</v>
      </c>
      <c r="AK432" t="str">
        <f t="shared" si="90"/>
        <v>MNG</v>
      </c>
    </row>
    <row r="433" spans="1:37" x14ac:dyDescent="0.25">
      <c r="A433" t="str">
        <f t="shared" si="79"/>
        <v>MOZ</v>
      </c>
      <c r="B433" t="str">
        <f t="shared" ref="B433:L433" si="95">IF(B315=0,"",B315)</f>
        <v/>
      </c>
      <c r="C433">
        <f t="shared" si="95"/>
        <v>4.7479863200397494E-2</v>
      </c>
      <c r="D433">
        <f t="shared" si="95"/>
        <v>5.145685686276797E-2</v>
      </c>
      <c r="E433">
        <f t="shared" si="95"/>
        <v>3.354233071502475E-2</v>
      </c>
      <c r="F433">
        <f t="shared" si="95"/>
        <v>4.7689000037641878E-2</v>
      </c>
      <c r="G433">
        <f t="shared" si="95"/>
        <v>3.4529010499675064E-2</v>
      </c>
      <c r="H433">
        <f t="shared" si="95"/>
        <v>3.6881132715591576E-2</v>
      </c>
      <c r="I433">
        <f t="shared" si="95"/>
        <v>2.5800479081366585E-2</v>
      </c>
      <c r="J433" t="str">
        <f t="shared" si="95"/>
        <v/>
      </c>
      <c r="K433" t="str">
        <f t="shared" si="95"/>
        <v/>
      </c>
      <c r="L433">
        <f t="shared" si="95"/>
        <v>4.2295891946383099E-2</v>
      </c>
      <c r="N433" t="s">
        <v>54</v>
      </c>
      <c r="P433">
        <v>4.7479863200397494E-2</v>
      </c>
      <c r="Q433">
        <v>5.145685686276797E-2</v>
      </c>
      <c r="R433">
        <v>3.354233071502475E-2</v>
      </c>
      <c r="S433">
        <v>4.7689000037641878E-2</v>
      </c>
      <c r="T433">
        <v>3.4529010499675064E-2</v>
      </c>
      <c r="U433">
        <v>3.6881132715591576E-2</v>
      </c>
      <c r="V433">
        <v>2.5800479081366585E-2</v>
      </c>
      <c r="Y433">
        <v>4.2295891946383099E-2</v>
      </c>
      <c r="Z433" s="69" t="str">
        <f t="shared" si="81"/>
        <v>MOZ</v>
      </c>
      <c r="AA433" s="69" t="str">
        <f>VLOOKUP(Z433,'MainData-aidsinfo'!$D$2:$E$115,2,0)</f>
        <v>Mozambique</v>
      </c>
      <c r="AC433">
        <f t="shared" si="82"/>
        <v>8</v>
      </c>
      <c r="AD433" s="56">
        <f t="shared" si="83"/>
        <v>3.9959320632356049E-2</v>
      </c>
      <c r="AE433">
        <f t="shared" si="84"/>
        <v>-0.4439892666524663</v>
      </c>
      <c r="AF433">
        <f t="shared" si="85"/>
        <v>-1.2137368180449493</v>
      </c>
      <c r="AG433">
        <f t="shared" si="86"/>
        <v>6</v>
      </c>
      <c r="AH433">
        <f t="shared" si="87"/>
        <v>0.27045282924145542</v>
      </c>
      <c r="AI433">
        <f t="shared" si="88"/>
        <v>0</v>
      </c>
      <c r="AJ433" t="str">
        <f t="shared" si="89"/>
        <v/>
      </c>
      <c r="AK433" t="str">
        <f t="shared" si="90"/>
        <v/>
      </c>
    </row>
    <row r="434" spans="1:37" x14ac:dyDescent="0.25">
      <c r="A434" t="str">
        <f t="shared" si="79"/>
        <v>MRT</v>
      </c>
      <c r="B434">
        <f t="shared" ref="B434:L434" si="96">IF(B316=0,"",B316)</f>
        <v>1</v>
      </c>
      <c r="C434">
        <f t="shared" si="96"/>
        <v>0.73846995944435156</v>
      </c>
      <c r="D434">
        <f t="shared" si="96"/>
        <v>0.91143739794861101</v>
      </c>
      <c r="E434">
        <f t="shared" si="96"/>
        <v>0.15674332101160046</v>
      </c>
      <c r="F434" t="str">
        <f t="shared" si="96"/>
        <v/>
      </c>
      <c r="G434" t="str">
        <f t="shared" si="96"/>
        <v/>
      </c>
      <c r="H434" t="str">
        <f t="shared" si="96"/>
        <v/>
      </c>
      <c r="I434" t="str">
        <f t="shared" si="96"/>
        <v/>
      </c>
      <c r="J434" t="str">
        <f t="shared" si="96"/>
        <v/>
      </c>
      <c r="K434">
        <f t="shared" si="96"/>
        <v>0.3217388323105187</v>
      </c>
      <c r="L434" t="str">
        <f t="shared" si="96"/>
        <v/>
      </c>
      <c r="N434" t="s">
        <v>180</v>
      </c>
      <c r="O434">
        <v>1</v>
      </c>
      <c r="P434">
        <v>0.73846995944435156</v>
      </c>
      <c r="Q434">
        <v>0.91143739794861101</v>
      </c>
      <c r="R434">
        <v>0.15674332101160046</v>
      </c>
      <c r="X434">
        <v>0.3217388323105187</v>
      </c>
      <c r="Z434" s="69" t="str">
        <f t="shared" si="81"/>
        <v>MRT</v>
      </c>
      <c r="AA434" s="69" t="str">
        <f>VLOOKUP(Z434,'MainData-aidsinfo'!$D$2:$E$115,2,0)</f>
        <v>Mauritania</v>
      </c>
      <c r="AC434">
        <f t="shared" si="82"/>
        <v>5</v>
      </c>
      <c r="AD434" s="56">
        <f t="shared" si="83"/>
        <v>0.62567790214301633</v>
      </c>
      <c r="AE434">
        <f t="shared" si="84"/>
        <v>-0.66134519850711782</v>
      </c>
      <c r="AF434">
        <f t="shared" si="85"/>
        <v>-1.5271449949088212</v>
      </c>
      <c r="AG434">
        <f t="shared" si="86"/>
        <v>3</v>
      </c>
      <c r="AH434">
        <f t="shared" si="87"/>
        <v>0.22416824740752758</v>
      </c>
      <c r="AI434">
        <f t="shared" si="88"/>
        <v>0</v>
      </c>
      <c r="AJ434" t="str">
        <f t="shared" si="89"/>
        <v/>
      </c>
      <c r="AK434" t="str">
        <f t="shared" si="90"/>
        <v/>
      </c>
    </row>
    <row r="435" spans="1:37" x14ac:dyDescent="0.25">
      <c r="A435" t="str">
        <f t="shared" si="79"/>
        <v>MUS</v>
      </c>
      <c r="B435" t="str">
        <f t="shared" ref="B435:L435" si="97">IF(B317=0,"",B317)</f>
        <v/>
      </c>
      <c r="C435">
        <f t="shared" si="97"/>
        <v>0.64767695459652364</v>
      </c>
      <c r="D435" t="str">
        <f t="shared" si="97"/>
        <v/>
      </c>
      <c r="E435" t="str">
        <f t="shared" si="97"/>
        <v/>
      </c>
      <c r="F435" t="str">
        <f t="shared" si="97"/>
        <v/>
      </c>
      <c r="G435" t="str">
        <f t="shared" si="97"/>
        <v/>
      </c>
      <c r="H435" t="str">
        <f t="shared" si="97"/>
        <v/>
      </c>
      <c r="I435" t="str">
        <f t="shared" si="97"/>
        <v/>
      </c>
      <c r="J435" t="str">
        <f t="shared" si="97"/>
        <v/>
      </c>
      <c r="K435">
        <f t="shared" si="97"/>
        <v>0.74666666666666659</v>
      </c>
      <c r="L435" t="str">
        <f t="shared" si="97"/>
        <v/>
      </c>
      <c r="N435" t="s">
        <v>102</v>
      </c>
      <c r="P435">
        <v>0.64767695459652364</v>
      </c>
      <c r="X435">
        <v>0.74666666666666659</v>
      </c>
      <c r="Z435" s="69" t="str">
        <f t="shared" si="81"/>
        <v>MUS</v>
      </c>
      <c r="AA435" s="69" t="str">
        <f>VLOOKUP(Z435,'MainData-aidsinfo'!$D$2:$E$115,2,0)</f>
        <v>Mauritius</v>
      </c>
      <c r="AC435">
        <f t="shared" si="82"/>
        <v>2</v>
      </c>
      <c r="AD435" s="56">
        <f t="shared" si="83"/>
        <v>0.69717181063159517</v>
      </c>
      <c r="AE435">
        <f t="shared" si="84"/>
        <v>1</v>
      </c>
      <c r="AF435" t="e">
        <f t="shared" si="85"/>
        <v>#DIV/0!</v>
      </c>
      <c r="AG435">
        <f t="shared" si="86"/>
        <v>0</v>
      </c>
      <c r="AH435" t="str">
        <f t="shared" si="87"/>
        <v>na</v>
      </c>
      <c r="AI435">
        <f t="shared" si="88"/>
        <v>0</v>
      </c>
      <c r="AJ435" t="str">
        <f t="shared" si="89"/>
        <v/>
      </c>
      <c r="AK435" t="str">
        <f t="shared" si="90"/>
        <v/>
      </c>
    </row>
    <row r="436" spans="1:37" x14ac:dyDescent="0.25">
      <c r="A436" t="str">
        <f t="shared" si="79"/>
        <v>MWI</v>
      </c>
      <c r="B436" t="str">
        <f t="shared" ref="B436:L436" si="98">IF(B318=0,"",B318)</f>
        <v/>
      </c>
      <c r="C436" t="str">
        <f t="shared" si="98"/>
        <v/>
      </c>
      <c r="D436">
        <f t="shared" si="98"/>
        <v>1.754273744505197E-2</v>
      </c>
      <c r="E436">
        <f t="shared" si="98"/>
        <v>8.1274760142654293E-2</v>
      </c>
      <c r="F436" t="str">
        <f t="shared" si="98"/>
        <v/>
      </c>
      <c r="G436" t="str">
        <f t="shared" si="98"/>
        <v/>
      </c>
      <c r="H436">
        <f t="shared" si="98"/>
        <v>9.1572892600540981E-2</v>
      </c>
      <c r="I436">
        <f t="shared" si="98"/>
        <v>9.1458868851706926E-2</v>
      </c>
      <c r="J436">
        <f t="shared" si="98"/>
        <v>2.5609473340666856E-2</v>
      </c>
      <c r="K436" t="str">
        <f t="shared" si="98"/>
        <v/>
      </c>
      <c r="L436">
        <f t="shared" si="98"/>
        <v>1.7860595285961484E-2</v>
      </c>
      <c r="N436" t="s">
        <v>58</v>
      </c>
      <c r="Q436">
        <v>1.754273744505197E-2</v>
      </c>
      <c r="R436">
        <v>8.1274760142654293E-2</v>
      </c>
      <c r="U436">
        <v>9.1572892600540981E-2</v>
      </c>
      <c r="V436">
        <v>9.1458868851706926E-2</v>
      </c>
      <c r="W436">
        <v>2.5609473340666856E-2</v>
      </c>
      <c r="Y436">
        <v>1.7860595285961484E-2</v>
      </c>
      <c r="Z436" s="69" t="str">
        <f t="shared" si="81"/>
        <v>MWI</v>
      </c>
      <c r="AA436" s="69" t="str">
        <f>VLOOKUP(Z436,'MainData-aidsinfo'!$D$2:$E$115,2,0)</f>
        <v>Malawi</v>
      </c>
      <c r="AC436">
        <f t="shared" si="82"/>
        <v>6</v>
      </c>
      <c r="AD436" s="56">
        <f t="shared" si="83"/>
        <v>5.4219887944430424E-2</v>
      </c>
      <c r="AE436">
        <f t="shared" si="84"/>
        <v>-0.17601011332370103</v>
      </c>
      <c r="AF436">
        <f t="shared" si="85"/>
        <v>-0.35760299649015126</v>
      </c>
      <c r="AG436">
        <f t="shared" si="86"/>
        <v>4</v>
      </c>
      <c r="AH436">
        <f t="shared" si="87"/>
        <v>0.73871118794692325</v>
      </c>
      <c r="AI436">
        <f t="shared" si="88"/>
        <v>0</v>
      </c>
      <c r="AJ436" t="str">
        <f t="shared" si="89"/>
        <v/>
      </c>
      <c r="AK436" t="str">
        <f t="shared" si="90"/>
        <v/>
      </c>
    </row>
    <row r="437" spans="1:37" x14ac:dyDescent="0.25">
      <c r="A437" t="str">
        <f t="shared" si="79"/>
        <v>MYS</v>
      </c>
      <c r="B437">
        <f t="shared" ref="B437:L437" si="99">IF(B319=0,"",B319)</f>
        <v>0.96713286577696223</v>
      </c>
      <c r="C437">
        <f t="shared" si="99"/>
        <v>0.98241108976320257</v>
      </c>
      <c r="D437">
        <f t="shared" si="99"/>
        <v>0.92279882942797509</v>
      </c>
      <c r="E437">
        <f t="shared" si="99"/>
        <v>0.95485726799461879</v>
      </c>
      <c r="F437">
        <f t="shared" si="99"/>
        <v>0.95068453626561455</v>
      </c>
      <c r="G437">
        <f t="shared" si="99"/>
        <v>0.92514523459342524</v>
      </c>
      <c r="H437" t="str">
        <f t="shared" si="99"/>
        <v/>
      </c>
      <c r="I437" t="str">
        <f t="shared" si="99"/>
        <v/>
      </c>
      <c r="J437">
        <f t="shared" si="99"/>
        <v>0.94937318254192027</v>
      </c>
      <c r="K437" t="str">
        <f t="shared" si="99"/>
        <v/>
      </c>
      <c r="L437">
        <f t="shared" si="99"/>
        <v>0.95297122224903441</v>
      </c>
      <c r="N437" t="s">
        <v>154</v>
      </c>
      <c r="O437">
        <v>0.96713286577696223</v>
      </c>
      <c r="P437">
        <v>0.98241108976320257</v>
      </c>
      <c r="Q437">
        <v>0.92279882942797509</v>
      </c>
      <c r="R437">
        <v>0.95485726799461879</v>
      </c>
      <c r="S437">
        <v>0.95068453626561455</v>
      </c>
      <c r="T437">
        <v>0.92514523459342524</v>
      </c>
      <c r="W437">
        <v>0.94937318254192027</v>
      </c>
      <c r="Y437">
        <v>0.95297122224903441</v>
      </c>
      <c r="Z437" s="69" t="str">
        <f t="shared" si="81"/>
        <v>MYS</v>
      </c>
      <c r="AA437" s="69" t="str">
        <f>VLOOKUP(Z437,'MainData-aidsinfo'!$D$2:$E$115,2,0)</f>
        <v>Malaysia</v>
      </c>
      <c r="AC437">
        <f t="shared" si="82"/>
        <v>8</v>
      </c>
      <c r="AD437" s="56">
        <f t="shared" si="83"/>
        <v>0.95067177857659424</v>
      </c>
      <c r="AE437">
        <f t="shared" si="84"/>
        <v>-0.26572749014006003</v>
      </c>
      <c r="AF437">
        <f t="shared" si="85"/>
        <v>-0.67517036213311565</v>
      </c>
      <c r="AG437">
        <f t="shared" si="86"/>
        <v>6</v>
      </c>
      <c r="AH437">
        <f t="shared" si="87"/>
        <v>0.52471825690365503</v>
      </c>
      <c r="AI437">
        <f t="shared" si="88"/>
        <v>0</v>
      </c>
      <c r="AJ437" t="str">
        <f t="shared" si="89"/>
        <v/>
      </c>
      <c r="AK437" t="str">
        <f t="shared" si="90"/>
        <v/>
      </c>
    </row>
    <row r="438" spans="1:37" x14ac:dyDescent="0.25">
      <c r="A438" t="str">
        <f t="shared" si="79"/>
        <v>NAM</v>
      </c>
      <c r="B438">
        <f t="shared" ref="B438:L438" si="100">IF(B320=0,"",B320)</f>
        <v>0.32349517220155238</v>
      </c>
      <c r="C438">
        <f t="shared" si="100"/>
        <v>0.32313025690786124</v>
      </c>
      <c r="D438" t="str">
        <f t="shared" si="100"/>
        <v/>
      </c>
      <c r="E438">
        <f t="shared" si="100"/>
        <v>0.22869517852769169</v>
      </c>
      <c r="F438">
        <f t="shared" si="100"/>
        <v>0.32559049973365783</v>
      </c>
      <c r="G438">
        <f t="shared" si="100"/>
        <v>0.26797442848968933</v>
      </c>
      <c r="H438" t="str">
        <f t="shared" si="100"/>
        <v/>
      </c>
      <c r="I438">
        <f t="shared" si="100"/>
        <v>0.26433085454116334</v>
      </c>
      <c r="J438">
        <f t="shared" si="100"/>
        <v>0.27946756420076019</v>
      </c>
      <c r="K438" t="str">
        <f t="shared" si="100"/>
        <v/>
      </c>
      <c r="L438" t="str">
        <f t="shared" si="100"/>
        <v/>
      </c>
      <c r="N438" t="s">
        <v>56</v>
      </c>
      <c r="O438">
        <v>0.32349517220155238</v>
      </c>
      <c r="P438">
        <v>0.32313025690786124</v>
      </c>
      <c r="R438">
        <v>0.22869517852769169</v>
      </c>
      <c r="S438">
        <v>0.32559049973365783</v>
      </c>
      <c r="T438">
        <v>0.26797442848968933</v>
      </c>
      <c r="V438">
        <v>0.26433085454116334</v>
      </c>
      <c r="W438">
        <v>0.27946756420076019</v>
      </c>
      <c r="Z438" s="69" t="str">
        <f t="shared" si="81"/>
        <v>NAM</v>
      </c>
      <c r="AA438" s="69" t="str">
        <f>VLOOKUP(Z438,'MainData-aidsinfo'!$D$2:$E$115,2,0)</f>
        <v>Namibia</v>
      </c>
      <c r="AC438">
        <f t="shared" si="82"/>
        <v>7</v>
      </c>
      <c r="AD438" s="56">
        <f t="shared" si="83"/>
        <v>0.28752627922891083</v>
      </c>
      <c r="AE438">
        <f t="shared" si="84"/>
        <v>-0.47234800259043191</v>
      </c>
      <c r="AF438">
        <f t="shared" si="85"/>
        <v>-1.19830688986306</v>
      </c>
      <c r="AG438">
        <f t="shared" si="86"/>
        <v>5</v>
      </c>
      <c r="AH438">
        <f t="shared" si="87"/>
        <v>0.28449321749740547</v>
      </c>
      <c r="AI438">
        <f t="shared" si="88"/>
        <v>0</v>
      </c>
      <c r="AJ438" t="str">
        <f t="shared" si="89"/>
        <v/>
      </c>
      <c r="AK438" t="str">
        <f t="shared" si="90"/>
        <v/>
      </c>
    </row>
    <row r="439" spans="1:37" x14ac:dyDescent="0.25">
      <c r="A439" t="str">
        <f t="shared" si="79"/>
        <v>NER</v>
      </c>
      <c r="B439">
        <f t="shared" ref="B439:L439" si="101">IF(B321=0,"",B321)</f>
        <v>9.1616727502615031E-3</v>
      </c>
      <c r="C439">
        <f t="shared" si="101"/>
        <v>4.8954327248718994E-3</v>
      </c>
      <c r="D439">
        <f t="shared" si="101"/>
        <v>2.907391387254488E-2</v>
      </c>
      <c r="E439">
        <f t="shared" si="101"/>
        <v>0.297423517985136</v>
      </c>
      <c r="F439">
        <f t="shared" si="101"/>
        <v>0.28992230296326543</v>
      </c>
      <c r="G439">
        <f t="shared" si="101"/>
        <v>0.39661439428102169</v>
      </c>
      <c r="H439">
        <f t="shared" si="101"/>
        <v>0.55811328398090021</v>
      </c>
      <c r="I439">
        <f t="shared" si="101"/>
        <v>0.40363574947389791</v>
      </c>
      <c r="J439">
        <f t="shared" si="101"/>
        <v>7.6245197745793821E-3</v>
      </c>
      <c r="K439" t="str">
        <f t="shared" si="101"/>
        <v/>
      </c>
      <c r="L439" t="str">
        <f t="shared" si="101"/>
        <v/>
      </c>
      <c r="N439" t="s">
        <v>184</v>
      </c>
      <c r="O439">
        <v>9.1616727502615031E-3</v>
      </c>
      <c r="P439">
        <v>4.8954327248718994E-3</v>
      </c>
      <c r="Q439">
        <v>2.907391387254488E-2</v>
      </c>
      <c r="R439">
        <v>0.297423517985136</v>
      </c>
      <c r="S439">
        <v>0.28992230296326543</v>
      </c>
      <c r="T439">
        <v>0.39661439428102169</v>
      </c>
      <c r="U439">
        <v>0.55811328398090021</v>
      </c>
      <c r="V439">
        <v>0.40363574947389791</v>
      </c>
      <c r="W439">
        <v>7.6245197745793821E-3</v>
      </c>
      <c r="Z439" s="69" t="str">
        <f t="shared" si="81"/>
        <v>NER</v>
      </c>
      <c r="AA439" s="69" t="str">
        <f>VLOOKUP(Z439,'MainData-aidsinfo'!$D$2:$E$115,2,0)</f>
        <v>Niger</v>
      </c>
      <c r="AC439">
        <f t="shared" si="82"/>
        <v>9</v>
      </c>
      <c r="AD439" s="56">
        <f t="shared" si="83"/>
        <v>0.22182942086738655</v>
      </c>
      <c r="AE439">
        <f t="shared" si="84"/>
        <v>0.50341487224220294</v>
      </c>
      <c r="AF439">
        <f t="shared" si="85"/>
        <v>1.5414831657397015</v>
      </c>
      <c r="AG439">
        <f t="shared" si="86"/>
        <v>7</v>
      </c>
      <c r="AH439">
        <f t="shared" si="87"/>
        <v>0.16710105637435729</v>
      </c>
      <c r="AI439">
        <f t="shared" si="88"/>
        <v>0</v>
      </c>
      <c r="AJ439" t="str">
        <f t="shared" si="89"/>
        <v/>
      </c>
      <c r="AK439" t="str">
        <f t="shared" si="90"/>
        <v/>
      </c>
    </row>
    <row r="440" spans="1:37" x14ac:dyDescent="0.25">
      <c r="A440" t="str">
        <f t="shared" si="79"/>
        <v>NGA</v>
      </c>
      <c r="B440">
        <f t="shared" ref="B440:L440" si="102">IF(B322=0,"",B322)</f>
        <v>0.23547671308038387</v>
      </c>
      <c r="C440">
        <f t="shared" si="102"/>
        <v>0.25183173122926888</v>
      </c>
      <c r="D440">
        <f t="shared" si="102"/>
        <v>0.17795376802388135</v>
      </c>
      <c r="E440">
        <f t="shared" si="102"/>
        <v>0.2141088727782032</v>
      </c>
      <c r="F440" t="str">
        <f t="shared" si="102"/>
        <v/>
      </c>
      <c r="G440" t="str">
        <f t="shared" si="102"/>
        <v/>
      </c>
      <c r="H440">
        <f t="shared" si="102"/>
        <v>0.1460910309524206</v>
      </c>
      <c r="I440">
        <f t="shared" si="102"/>
        <v>0.14382972059876975</v>
      </c>
      <c r="J440">
        <f t="shared" si="102"/>
        <v>0.11787556928417812</v>
      </c>
      <c r="K440">
        <f t="shared" si="102"/>
        <v>0.17183072599427551</v>
      </c>
      <c r="L440" t="str">
        <f t="shared" si="102"/>
        <v/>
      </c>
      <c r="N440" t="s">
        <v>95</v>
      </c>
      <c r="O440">
        <v>0.23547671308038387</v>
      </c>
      <c r="P440">
        <v>0.25183173122926888</v>
      </c>
      <c r="Q440">
        <v>0.17795376802388135</v>
      </c>
      <c r="R440">
        <v>0.2141088727782032</v>
      </c>
      <c r="U440">
        <v>0.1460910309524206</v>
      </c>
      <c r="V440">
        <v>0.14382972059876975</v>
      </c>
      <c r="W440">
        <v>0.11787556928417812</v>
      </c>
      <c r="X440">
        <v>0.17183072599427551</v>
      </c>
      <c r="Z440" s="69" t="str">
        <f t="shared" si="81"/>
        <v>NGA</v>
      </c>
      <c r="AA440" s="69" t="str">
        <f>VLOOKUP(Z440,'MainData-aidsinfo'!$D$2:$E$115,2,0)</f>
        <v>Nigeria</v>
      </c>
      <c r="AC440">
        <f t="shared" si="82"/>
        <v>8</v>
      </c>
      <c r="AD440" s="56">
        <f t="shared" si="83"/>
        <v>0.18237476649267267</v>
      </c>
      <c r="AE440">
        <f t="shared" si="84"/>
        <v>-0.82957422338813058</v>
      </c>
      <c r="AF440">
        <f t="shared" si="85"/>
        <v>-3.6390516277080098</v>
      </c>
      <c r="AG440">
        <f t="shared" si="86"/>
        <v>6</v>
      </c>
      <c r="AH440">
        <f t="shared" si="87"/>
        <v>1.084716658018189E-2</v>
      </c>
      <c r="AI440">
        <f t="shared" si="88"/>
        <v>1</v>
      </c>
      <c r="AJ440" t="str">
        <f t="shared" si="89"/>
        <v>DOWN</v>
      </c>
      <c r="AK440" t="str">
        <f t="shared" si="90"/>
        <v>NGA</v>
      </c>
    </row>
    <row r="441" spans="1:37" x14ac:dyDescent="0.25">
      <c r="A441" t="str">
        <f t="shared" si="79"/>
        <v>NIC</v>
      </c>
      <c r="B441">
        <f t="shared" ref="B441:L441" si="103">IF(B323=0,"",B323)</f>
        <v>0.42281879194630878</v>
      </c>
      <c r="C441">
        <f t="shared" si="103"/>
        <v>0.40756302521008403</v>
      </c>
      <c r="D441" t="str">
        <f t="shared" si="103"/>
        <v/>
      </c>
      <c r="E441" t="str">
        <f t="shared" si="103"/>
        <v/>
      </c>
      <c r="F441" t="str">
        <f t="shared" si="103"/>
        <v/>
      </c>
      <c r="G441" t="str">
        <f t="shared" si="103"/>
        <v/>
      </c>
      <c r="H441" t="str">
        <f t="shared" si="103"/>
        <v/>
      </c>
      <c r="I441" t="str">
        <f t="shared" si="103"/>
        <v/>
      </c>
      <c r="J441" t="str">
        <f t="shared" si="103"/>
        <v/>
      </c>
      <c r="K441" t="str">
        <f t="shared" si="103"/>
        <v/>
      </c>
      <c r="L441" t="str">
        <f t="shared" si="103"/>
        <v/>
      </c>
      <c r="N441" t="s">
        <v>182</v>
      </c>
      <c r="O441">
        <v>0.42281879194630878</v>
      </c>
      <c r="P441">
        <v>0.40756302521008403</v>
      </c>
      <c r="Z441" s="69" t="str">
        <f t="shared" si="81"/>
        <v>NIC</v>
      </c>
      <c r="AA441" s="69" t="str">
        <f>VLOOKUP(Z441,'MainData-aidsinfo'!$D$2:$E$115,2,0)</f>
        <v>Nicaragua</v>
      </c>
      <c r="AC441">
        <f t="shared" si="82"/>
        <v>2</v>
      </c>
      <c r="AD441" s="56">
        <f t="shared" si="83"/>
        <v>0.4151909085781964</v>
      </c>
      <c r="AE441">
        <f t="shared" si="84"/>
        <v>-1</v>
      </c>
      <c r="AF441" t="e">
        <f t="shared" si="85"/>
        <v>#DIV/0!</v>
      </c>
      <c r="AG441">
        <f t="shared" si="86"/>
        <v>0</v>
      </c>
      <c r="AH441" t="str">
        <f t="shared" si="87"/>
        <v>na</v>
      </c>
      <c r="AI441">
        <f t="shared" si="88"/>
        <v>0</v>
      </c>
      <c r="AJ441" t="str">
        <f t="shared" si="89"/>
        <v/>
      </c>
      <c r="AK441" t="str">
        <f t="shared" si="90"/>
        <v/>
      </c>
    </row>
    <row r="442" spans="1:37" x14ac:dyDescent="0.25">
      <c r="A442" t="str">
        <f t="shared" si="79"/>
        <v>NPL</v>
      </c>
      <c r="B442">
        <f t="shared" ref="B442:L442" si="104">IF(B324=0,"",B324)</f>
        <v>1.2975731756061312E-2</v>
      </c>
      <c r="C442" t="str">
        <f t="shared" si="104"/>
        <v/>
      </c>
      <c r="D442" t="str">
        <f t="shared" si="104"/>
        <v/>
      </c>
      <c r="E442" t="str">
        <f t="shared" si="104"/>
        <v/>
      </c>
      <c r="F442">
        <f t="shared" si="104"/>
        <v>0.12721422691636095</v>
      </c>
      <c r="G442">
        <f t="shared" si="104"/>
        <v>0.1054353349522115</v>
      </c>
      <c r="H442" t="str">
        <f t="shared" si="104"/>
        <v/>
      </c>
      <c r="I442">
        <f t="shared" si="104"/>
        <v>6.4600686030323942E-2</v>
      </c>
      <c r="J442">
        <f t="shared" si="104"/>
        <v>8.894012649311317E-2</v>
      </c>
      <c r="K442">
        <f t="shared" si="104"/>
        <v>0.14821527208283267</v>
      </c>
      <c r="L442">
        <f t="shared" si="104"/>
        <v>0.1589036116385385</v>
      </c>
      <c r="N442" t="s">
        <v>216</v>
      </c>
      <c r="O442">
        <v>1.2975731756061312E-2</v>
      </c>
      <c r="S442">
        <v>0.12721422691636095</v>
      </c>
      <c r="T442">
        <v>0.1054353349522115</v>
      </c>
      <c r="V442">
        <v>6.4600686030323942E-2</v>
      </c>
      <c r="W442">
        <v>8.894012649311317E-2</v>
      </c>
      <c r="X442">
        <v>0.14821527208283267</v>
      </c>
      <c r="Y442">
        <v>0.1589036116385385</v>
      </c>
      <c r="Z442" s="69" t="str">
        <f t="shared" si="81"/>
        <v>NPL</v>
      </c>
      <c r="AA442" s="69" t="str">
        <f>VLOOKUP(Z442,'MainData-aidsinfo'!$D$2:$E$115,2,0)</f>
        <v>Nepal</v>
      </c>
      <c r="AC442">
        <f t="shared" si="82"/>
        <v>7</v>
      </c>
      <c r="AD442" s="56">
        <f t="shared" si="83"/>
        <v>0.10089785569563457</v>
      </c>
      <c r="AE442">
        <f t="shared" si="84"/>
        <v>0.74803589082501143</v>
      </c>
      <c r="AF442">
        <f t="shared" si="85"/>
        <v>2.520362006150322</v>
      </c>
      <c r="AG442">
        <f t="shared" si="86"/>
        <v>5</v>
      </c>
      <c r="AH442">
        <f t="shared" si="87"/>
        <v>5.3151173294682413E-2</v>
      </c>
      <c r="AI442">
        <f t="shared" si="88"/>
        <v>0</v>
      </c>
      <c r="AJ442" t="str">
        <f t="shared" si="89"/>
        <v/>
      </c>
      <c r="AK442" t="str">
        <f t="shared" si="90"/>
        <v/>
      </c>
    </row>
    <row r="443" spans="1:37" x14ac:dyDescent="0.25">
      <c r="A443" t="str">
        <f t="shared" si="79"/>
        <v>OMN</v>
      </c>
      <c r="B443">
        <f t="shared" ref="B443:L443" si="105">IF(B325=0,"",B325)</f>
        <v>0.76528232715876765</v>
      </c>
      <c r="C443" t="str">
        <f t="shared" si="105"/>
        <v/>
      </c>
      <c r="D443">
        <f t="shared" si="105"/>
        <v>0.96278844356048177</v>
      </c>
      <c r="E443">
        <f t="shared" si="105"/>
        <v>0.98095544602389306</v>
      </c>
      <c r="F443">
        <f t="shared" si="105"/>
        <v>0.98534754843920547</v>
      </c>
      <c r="G443">
        <f t="shared" si="105"/>
        <v>0.99736638934754196</v>
      </c>
      <c r="H443" t="str">
        <f t="shared" si="105"/>
        <v/>
      </c>
      <c r="I443" t="str">
        <f t="shared" si="105"/>
        <v/>
      </c>
      <c r="J443" t="str">
        <f t="shared" si="105"/>
        <v/>
      </c>
      <c r="K443" t="str">
        <f t="shared" si="105"/>
        <v/>
      </c>
      <c r="L443" t="str">
        <f t="shared" si="105"/>
        <v/>
      </c>
      <c r="N443" t="s">
        <v>218</v>
      </c>
      <c r="O443">
        <v>0.76528232715876765</v>
      </c>
      <c r="Q443">
        <v>0.96278844356048177</v>
      </c>
      <c r="R443">
        <v>0.98095544602389306</v>
      </c>
      <c r="S443">
        <v>0.98534754843920547</v>
      </c>
      <c r="T443">
        <v>0.99736638934754196</v>
      </c>
      <c r="Z443" s="69" t="str">
        <f t="shared" si="81"/>
        <v>OMN</v>
      </c>
      <c r="AA443" s="69" t="str">
        <f>VLOOKUP(Z443,'MainData-aidsinfo'!$D$2:$E$115,2,0)</f>
        <v>Oman</v>
      </c>
      <c r="AC443">
        <f t="shared" si="82"/>
        <v>5</v>
      </c>
      <c r="AD443" s="56">
        <f t="shared" si="83"/>
        <v>0.93834803090597807</v>
      </c>
      <c r="AE443">
        <f t="shared" si="84"/>
        <v>0.87914780562501404</v>
      </c>
      <c r="AF443">
        <f t="shared" si="85"/>
        <v>3.1953231285210215</v>
      </c>
      <c r="AG443">
        <f t="shared" si="86"/>
        <v>3</v>
      </c>
      <c r="AH443">
        <f t="shared" si="87"/>
        <v>4.9508753588026908E-2</v>
      </c>
      <c r="AI443">
        <f t="shared" si="88"/>
        <v>1</v>
      </c>
      <c r="AJ443" t="str">
        <f t="shared" si="89"/>
        <v>UP</v>
      </c>
      <c r="AK443" t="str">
        <f t="shared" si="90"/>
        <v>OMN</v>
      </c>
    </row>
    <row r="444" spans="1:37" x14ac:dyDescent="0.25">
      <c r="A444" t="str">
        <f t="shared" si="79"/>
        <v>PAK</v>
      </c>
      <c r="B444">
        <f t="shared" ref="B444:L444" si="106">IF(B326=0,"",B326)</f>
        <v>0.41006112166803121</v>
      </c>
      <c r="C444">
        <f t="shared" si="106"/>
        <v>0.36816420293947216</v>
      </c>
      <c r="D444">
        <f t="shared" si="106"/>
        <v>0.58118735096324936</v>
      </c>
      <c r="E444">
        <f t="shared" si="106"/>
        <v>0.33087377214792807</v>
      </c>
      <c r="F444">
        <f t="shared" si="106"/>
        <v>0.36342830310221952</v>
      </c>
      <c r="G444" t="str">
        <f t="shared" si="106"/>
        <v/>
      </c>
      <c r="H444" t="str">
        <f t="shared" si="106"/>
        <v/>
      </c>
      <c r="I444" t="str">
        <f t="shared" si="106"/>
        <v/>
      </c>
      <c r="J444" t="str">
        <f t="shared" si="106"/>
        <v/>
      </c>
      <c r="K444" t="str">
        <f t="shared" si="106"/>
        <v/>
      </c>
      <c r="L444">
        <f t="shared" si="106"/>
        <v>0.18408497889227818</v>
      </c>
      <c r="N444" t="s">
        <v>220</v>
      </c>
      <c r="O444">
        <v>0.41006112166803121</v>
      </c>
      <c r="P444">
        <v>0.36816420293947216</v>
      </c>
      <c r="Q444">
        <v>0.58118735096324936</v>
      </c>
      <c r="R444">
        <v>0.33087377214792807</v>
      </c>
      <c r="S444">
        <v>0.36342830310221952</v>
      </c>
      <c r="Y444">
        <v>0.18408497889227818</v>
      </c>
      <c r="Z444" s="69" t="str">
        <f t="shared" si="81"/>
        <v>PAK</v>
      </c>
      <c r="AA444" s="69" t="str">
        <f>VLOOKUP(Z444,'MainData-aidsinfo'!$D$2:$E$115,2,0)</f>
        <v>Pakistan</v>
      </c>
      <c r="AC444">
        <f t="shared" si="82"/>
        <v>6</v>
      </c>
      <c r="AD444" s="56">
        <f t="shared" si="83"/>
        <v>0.37296662161886313</v>
      </c>
      <c r="AE444">
        <f t="shared" si="84"/>
        <v>-0.71906727009325211</v>
      </c>
      <c r="AF444">
        <f t="shared" si="85"/>
        <v>-2.069435578961432</v>
      </c>
      <c r="AG444">
        <f t="shared" si="86"/>
        <v>4</v>
      </c>
      <c r="AH444">
        <f t="shared" si="87"/>
        <v>0.10729874326278933</v>
      </c>
      <c r="AI444">
        <f t="shared" si="88"/>
        <v>0</v>
      </c>
      <c r="AJ444" t="str">
        <f t="shared" si="89"/>
        <v/>
      </c>
      <c r="AK444" t="str">
        <f t="shared" si="90"/>
        <v/>
      </c>
    </row>
    <row r="445" spans="1:37" x14ac:dyDescent="0.25">
      <c r="A445" t="str">
        <f t="shared" si="79"/>
        <v>PER</v>
      </c>
      <c r="B445">
        <f t="shared" ref="B445:L445" si="107">IF(B327=0,"",B327)</f>
        <v>0.40012270525059512</v>
      </c>
      <c r="C445">
        <f t="shared" si="107"/>
        <v>0.42396191646845166</v>
      </c>
      <c r="D445" t="str">
        <f t="shared" si="107"/>
        <v/>
      </c>
      <c r="E445" t="str">
        <f t="shared" si="107"/>
        <v/>
      </c>
      <c r="F445">
        <f t="shared" si="107"/>
        <v>0.93982193239998257</v>
      </c>
      <c r="G445">
        <f t="shared" si="107"/>
        <v>1</v>
      </c>
      <c r="H445" t="str">
        <f t="shared" si="107"/>
        <v/>
      </c>
      <c r="I445" t="str">
        <f t="shared" si="107"/>
        <v/>
      </c>
      <c r="J445" t="str">
        <f t="shared" si="107"/>
        <v/>
      </c>
      <c r="K445" t="str">
        <f t="shared" si="107"/>
        <v/>
      </c>
      <c r="L445" t="str">
        <f t="shared" si="107"/>
        <v/>
      </c>
      <c r="N445" t="s">
        <v>167</v>
      </c>
      <c r="O445">
        <v>0.40012270525059512</v>
      </c>
      <c r="P445">
        <v>0.42396191646845166</v>
      </c>
      <c r="S445">
        <v>0.93982193239998257</v>
      </c>
      <c r="T445">
        <v>1</v>
      </c>
      <c r="Z445" s="73" t="str">
        <f t="shared" si="81"/>
        <v>PER</v>
      </c>
      <c r="AA445" s="69" t="str">
        <f>VLOOKUP(Z445,'MainData-aidsinfo'!$D$2:$E$115,2,0)</f>
        <v>Peru</v>
      </c>
      <c r="AC445">
        <f t="shared" si="82"/>
        <v>4</v>
      </c>
      <c r="AD445" s="56">
        <f t="shared" si="83"/>
        <v>0.69097663852975733</v>
      </c>
      <c r="AE445">
        <f t="shared" si="84"/>
        <v>0.98509606539372629</v>
      </c>
      <c r="AF445">
        <f t="shared" si="85"/>
        <v>8.0993907143149872</v>
      </c>
      <c r="AG445">
        <f t="shared" si="86"/>
        <v>2</v>
      </c>
      <c r="AH445">
        <f t="shared" si="87"/>
        <v>1.49039346062737E-2</v>
      </c>
      <c r="AI445">
        <f t="shared" si="88"/>
        <v>1</v>
      </c>
      <c r="AJ445" t="str">
        <f t="shared" si="89"/>
        <v>UP</v>
      </c>
      <c r="AK445" t="str">
        <f t="shared" si="90"/>
        <v>PER</v>
      </c>
    </row>
    <row r="446" spans="1:37" x14ac:dyDescent="0.25">
      <c r="A446" t="str">
        <f t="shared" si="79"/>
        <v>PHL</v>
      </c>
      <c r="B446">
        <f t="shared" ref="B446:L446" si="108">IF(B328=0,"",B328)</f>
        <v>0.15548395765122999</v>
      </c>
      <c r="C446">
        <f t="shared" si="108"/>
        <v>0.26988663910476196</v>
      </c>
      <c r="D446">
        <f t="shared" si="108"/>
        <v>0.33063265648839968</v>
      </c>
      <c r="E446">
        <f t="shared" si="108"/>
        <v>0.48271256075114027</v>
      </c>
      <c r="F446">
        <f t="shared" si="108"/>
        <v>0.43828066705575236</v>
      </c>
      <c r="G446" t="str">
        <f t="shared" si="108"/>
        <v/>
      </c>
      <c r="H446" t="str">
        <f t="shared" si="108"/>
        <v/>
      </c>
      <c r="I446" t="str">
        <f t="shared" si="108"/>
        <v/>
      </c>
      <c r="J446" t="str">
        <f t="shared" si="108"/>
        <v/>
      </c>
      <c r="K446" t="str">
        <f t="shared" si="108"/>
        <v/>
      </c>
      <c r="L446" t="str">
        <f t="shared" si="108"/>
        <v/>
      </c>
      <c r="N446" t="s">
        <v>186</v>
      </c>
      <c r="O446">
        <v>0.15548395765122999</v>
      </c>
      <c r="P446">
        <v>0.26988663910476196</v>
      </c>
      <c r="Q446">
        <v>0.33063265648839968</v>
      </c>
      <c r="R446">
        <v>0.48271256075114027</v>
      </c>
      <c r="S446">
        <v>0.43828066705575236</v>
      </c>
      <c r="Z446" s="73" t="str">
        <f t="shared" si="81"/>
        <v>PHL</v>
      </c>
      <c r="AA446" s="69" t="str">
        <f>VLOOKUP(Z446,'MainData-aidsinfo'!$D$2:$E$115,2,0)</f>
        <v>Philippines</v>
      </c>
      <c r="AC446">
        <f t="shared" si="82"/>
        <v>5</v>
      </c>
      <c r="AD446" s="56">
        <f t="shared" si="83"/>
        <v>0.33539929621025688</v>
      </c>
      <c r="AE446">
        <f t="shared" si="84"/>
        <v>0.93731100743313844</v>
      </c>
      <c r="AF446">
        <f t="shared" si="85"/>
        <v>4.6585313908360328</v>
      </c>
      <c r="AG446">
        <f t="shared" si="86"/>
        <v>3</v>
      </c>
      <c r="AH446">
        <f t="shared" si="87"/>
        <v>1.8663551403638821E-2</v>
      </c>
      <c r="AI446">
        <f t="shared" si="88"/>
        <v>1</v>
      </c>
      <c r="AJ446" t="str">
        <f t="shared" si="89"/>
        <v>UP</v>
      </c>
      <c r="AK446" t="str">
        <f t="shared" si="90"/>
        <v>PHL</v>
      </c>
    </row>
    <row r="447" spans="1:37" x14ac:dyDescent="0.25">
      <c r="A447" t="str">
        <f t="shared" si="79"/>
        <v>PNG</v>
      </c>
      <c r="B447">
        <f t="shared" ref="B447:L447" si="109">IF(B329=0,"",B329)</f>
        <v>0.19591274187244234</v>
      </c>
      <c r="C447">
        <f t="shared" si="109"/>
        <v>0.23584386868218257</v>
      </c>
      <c r="D447">
        <f t="shared" si="109"/>
        <v>0.24983163356980068</v>
      </c>
      <c r="E447">
        <f t="shared" si="109"/>
        <v>0.17418997858871013</v>
      </c>
      <c r="F447" t="str">
        <f t="shared" si="109"/>
        <v/>
      </c>
      <c r="G447" t="str">
        <f t="shared" si="109"/>
        <v/>
      </c>
      <c r="H447" t="str">
        <f t="shared" si="109"/>
        <v/>
      </c>
      <c r="I447" t="str">
        <f t="shared" si="109"/>
        <v/>
      </c>
      <c r="J447" t="str">
        <f t="shared" si="109"/>
        <v/>
      </c>
      <c r="K447" t="str">
        <f t="shared" si="109"/>
        <v/>
      </c>
      <c r="L447" t="str">
        <f t="shared" si="109"/>
        <v/>
      </c>
      <c r="N447" t="s">
        <v>113</v>
      </c>
      <c r="O447">
        <v>0.19591274187244234</v>
      </c>
      <c r="P447">
        <v>0.23584386868218257</v>
      </c>
      <c r="Q447">
        <v>0.24983163356980068</v>
      </c>
      <c r="R447">
        <v>0.17418997858871013</v>
      </c>
      <c r="Z447" s="69" t="str">
        <f t="shared" si="81"/>
        <v>PNG</v>
      </c>
      <c r="AA447" s="69" t="str">
        <f>VLOOKUP(Z447,'MainData-aidsinfo'!$D$2:$E$115,2,0)</f>
        <v>Papua New Guinea</v>
      </c>
      <c r="AC447">
        <f t="shared" si="82"/>
        <v>4</v>
      </c>
      <c r="AD447" s="56">
        <f t="shared" si="83"/>
        <v>0.21394455567828391</v>
      </c>
      <c r="AE447">
        <f t="shared" si="84"/>
        <v>-0.188832701469801</v>
      </c>
      <c r="AF447">
        <f t="shared" si="85"/>
        <v>-0.2719422056132843</v>
      </c>
      <c r="AG447">
        <f t="shared" si="86"/>
        <v>2</v>
      </c>
      <c r="AH447">
        <f t="shared" si="87"/>
        <v>0.8111672985301992</v>
      </c>
      <c r="AI447">
        <f t="shared" si="88"/>
        <v>0</v>
      </c>
      <c r="AJ447" t="str">
        <f t="shared" si="89"/>
        <v/>
      </c>
      <c r="AK447" t="str">
        <f t="shared" si="90"/>
        <v/>
      </c>
    </row>
    <row r="448" spans="1:37" x14ac:dyDescent="0.25">
      <c r="A448" t="str">
        <f t="shared" si="79"/>
        <v>PRY</v>
      </c>
      <c r="B448">
        <f t="shared" ref="B448:L448" si="110">IF(B330=0,"",B330)</f>
        <v>0.54982593418619541</v>
      </c>
      <c r="C448">
        <f t="shared" si="110"/>
        <v>0.21565977837212771</v>
      </c>
      <c r="D448">
        <f t="shared" si="110"/>
        <v>0.27235769267525606</v>
      </c>
      <c r="E448">
        <f t="shared" si="110"/>
        <v>0.6971477505423227</v>
      </c>
      <c r="F448">
        <f t="shared" si="110"/>
        <v>0.72561991451643404</v>
      </c>
      <c r="G448" t="str">
        <f t="shared" si="110"/>
        <v/>
      </c>
      <c r="H448" t="str">
        <f t="shared" si="110"/>
        <v/>
      </c>
      <c r="I448" t="str">
        <f t="shared" si="110"/>
        <v/>
      </c>
      <c r="J448" t="str">
        <f t="shared" si="110"/>
        <v/>
      </c>
      <c r="K448">
        <f t="shared" si="110"/>
        <v>1</v>
      </c>
      <c r="L448">
        <f t="shared" si="110"/>
        <v>0.67526194992697564</v>
      </c>
      <c r="N448" t="s">
        <v>144</v>
      </c>
      <c r="O448">
        <v>0.54982593418619541</v>
      </c>
      <c r="P448">
        <v>0.21565977837212771</v>
      </c>
      <c r="Q448">
        <v>0.27235769267525606</v>
      </c>
      <c r="R448">
        <v>0.6971477505423227</v>
      </c>
      <c r="S448">
        <v>0.72561991451643404</v>
      </c>
      <c r="X448">
        <v>1</v>
      </c>
      <c r="Y448">
        <v>0.67526194992697564</v>
      </c>
      <c r="Z448" s="69" t="str">
        <f t="shared" si="81"/>
        <v>PRY</v>
      </c>
      <c r="AA448" s="69" t="str">
        <f>VLOOKUP(Z448,'MainData-aidsinfo'!$D$2:$E$115,2,0)</f>
        <v>Paraguay</v>
      </c>
      <c r="AC448">
        <f t="shared" si="82"/>
        <v>7</v>
      </c>
      <c r="AD448" s="56">
        <f t="shared" si="83"/>
        <v>0.59083900288847313</v>
      </c>
      <c r="AE448">
        <f t="shared" si="84"/>
        <v>0.6854541203986656</v>
      </c>
      <c r="AF448">
        <f t="shared" si="85"/>
        <v>2.1050524716092229</v>
      </c>
      <c r="AG448">
        <f t="shared" si="86"/>
        <v>5</v>
      </c>
      <c r="AH448">
        <f t="shared" si="87"/>
        <v>8.9179740440081451E-2</v>
      </c>
      <c r="AI448">
        <f t="shared" si="88"/>
        <v>0</v>
      </c>
      <c r="AJ448" t="str">
        <f t="shared" si="89"/>
        <v/>
      </c>
      <c r="AK448" t="str">
        <f t="shared" si="90"/>
        <v/>
      </c>
    </row>
    <row r="449" spans="1:37" x14ac:dyDescent="0.25">
      <c r="A449" t="str">
        <f t="shared" si="79"/>
        <v>ROU</v>
      </c>
      <c r="B449">
        <f t="shared" ref="B449:L449" si="111">IF(B331=0,"",B331)</f>
        <v>0.95068778533596565</v>
      </c>
      <c r="C449">
        <f t="shared" si="111"/>
        <v>0.95816315130780105</v>
      </c>
      <c r="D449">
        <f t="shared" si="111"/>
        <v>0.94668696200611191</v>
      </c>
      <c r="E449">
        <f t="shared" si="111"/>
        <v>0.9942406346842243</v>
      </c>
      <c r="F449" t="str">
        <f t="shared" si="111"/>
        <v/>
      </c>
      <c r="G449">
        <f t="shared" si="111"/>
        <v>1</v>
      </c>
      <c r="H449" t="str">
        <f t="shared" si="111"/>
        <v/>
      </c>
      <c r="I449" t="str">
        <f t="shared" si="111"/>
        <v/>
      </c>
      <c r="J449" t="str">
        <f t="shared" si="111"/>
        <v/>
      </c>
      <c r="K449" t="str">
        <f t="shared" si="111"/>
        <v/>
      </c>
      <c r="L449" t="str">
        <f t="shared" si="111"/>
        <v/>
      </c>
      <c r="N449" t="s">
        <v>222</v>
      </c>
      <c r="O449">
        <v>0.95068778533596565</v>
      </c>
      <c r="P449">
        <v>0.95816315130780105</v>
      </c>
      <c r="Q449">
        <v>0.94668696200611191</v>
      </c>
      <c r="R449">
        <v>0.9942406346842243</v>
      </c>
      <c r="T449">
        <v>1</v>
      </c>
      <c r="Z449" s="69" t="str">
        <f t="shared" si="81"/>
        <v>ROU</v>
      </c>
      <c r="AA449" s="69" t="str">
        <f>VLOOKUP(Z449,'MainData-aidsinfo'!$D$2:$E$115,2,0)</f>
        <v>Romania</v>
      </c>
      <c r="AC449">
        <f t="shared" si="82"/>
        <v>5</v>
      </c>
      <c r="AD449" s="56">
        <f t="shared" si="83"/>
        <v>0.96995570666682052</v>
      </c>
      <c r="AE449">
        <f t="shared" si="84"/>
        <v>0.84900762862103529</v>
      </c>
      <c r="AF449">
        <f t="shared" si="85"/>
        <v>2.7830779179995986</v>
      </c>
      <c r="AG449">
        <f t="shared" si="86"/>
        <v>3</v>
      </c>
      <c r="AH449">
        <f t="shared" si="87"/>
        <v>6.8814054110484038E-2</v>
      </c>
      <c r="AI449">
        <f t="shared" si="88"/>
        <v>0</v>
      </c>
      <c r="AJ449" t="str">
        <f t="shared" si="89"/>
        <v/>
      </c>
      <c r="AK449" t="str">
        <f t="shared" si="90"/>
        <v/>
      </c>
    </row>
    <row r="450" spans="1:37" x14ac:dyDescent="0.25">
      <c r="A450" t="str">
        <f t="shared" si="79"/>
        <v>RWA</v>
      </c>
      <c r="B450">
        <f t="shared" ref="B450:L450" si="112">IF(B332=0,"",B332)</f>
        <v>9.5815017993120324E-2</v>
      </c>
      <c r="C450" t="str">
        <f t="shared" si="112"/>
        <v/>
      </c>
      <c r="D450">
        <f t="shared" si="112"/>
        <v>7.5650554805143613E-2</v>
      </c>
      <c r="E450">
        <f t="shared" si="112"/>
        <v>8.1859316534043908E-2</v>
      </c>
      <c r="F450">
        <f t="shared" si="112"/>
        <v>8.7807077585955906E-2</v>
      </c>
      <c r="G450">
        <f t="shared" si="112"/>
        <v>9.1352999268739216E-2</v>
      </c>
      <c r="H450" t="str">
        <f t="shared" si="112"/>
        <v/>
      </c>
      <c r="I450" t="str">
        <f t="shared" si="112"/>
        <v/>
      </c>
      <c r="J450" t="str">
        <f t="shared" si="112"/>
        <v/>
      </c>
      <c r="K450" t="str">
        <f t="shared" si="112"/>
        <v/>
      </c>
      <c r="L450" t="str">
        <f t="shared" si="112"/>
        <v/>
      </c>
      <c r="N450" t="s">
        <v>74</v>
      </c>
      <c r="O450">
        <v>9.5815017993120324E-2</v>
      </c>
      <c r="Q450">
        <v>7.5650554805143613E-2</v>
      </c>
      <c r="R450">
        <v>8.1859316534043908E-2</v>
      </c>
      <c r="S450">
        <v>8.7807077585955906E-2</v>
      </c>
      <c r="T450">
        <v>9.1352999268739216E-2</v>
      </c>
      <c r="Z450" s="69" t="str">
        <f t="shared" si="81"/>
        <v>RWA</v>
      </c>
      <c r="AA450" s="69" t="str">
        <f>VLOOKUP(Z450,'MainData-aidsinfo'!$D$2:$E$115,2,0)</f>
        <v>Rwanda</v>
      </c>
      <c r="AC450">
        <f t="shared" si="82"/>
        <v>5</v>
      </c>
      <c r="AD450" s="56">
        <f t="shared" si="83"/>
        <v>8.6496993237400593E-2</v>
      </c>
      <c r="AE450">
        <f t="shared" si="84"/>
        <v>-9.9791313957521513E-2</v>
      </c>
      <c r="AF450">
        <f t="shared" si="85"/>
        <v>-0.17371072232641058</v>
      </c>
      <c r="AG450">
        <f t="shared" si="86"/>
        <v>3</v>
      </c>
      <c r="AH450">
        <f t="shared" si="87"/>
        <v>0.87315294980107461</v>
      </c>
      <c r="AI450">
        <f t="shared" si="88"/>
        <v>0</v>
      </c>
      <c r="AJ450" t="str">
        <f t="shared" si="89"/>
        <v/>
      </c>
      <c r="AK450" t="str">
        <f t="shared" si="90"/>
        <v/>
      </c>
    </row>
    <row r="451" spans="1:37" x14ac:dyDescent="0.25">
      <c r="A451" t="str">
        <f t="shared" si="79"/>
        <v>SDN</v>
      </c>
      <c r="B451">
        <f t="shared" ref="B451:L451" si="113">IF(B333=0,"",B333)</f>
        <v>0.13501834539344149</v>
      </c>
      <c r="C451" t="str">
        <f t="shared" si="113"/>
        <v/>
      </c>
      <c r="D451">
        <f t="shared" si="113"/>
        <v>0.28086779764750541</v>
      </c>
      <c r="E451">
        <f t="shared" si="113"/>
        <v>0.254549912786521</v>
      </c>
      <c r="F451">
        <f t="shared" si="113"/>
        <v>0.268612497403524</v>
      </c>
      <c r="G451" t="str">
        <f t="shared" si="113"/>
        <v/>
      </c>
      <c r="H451" t="str">
        <f t="shared" si="113"/>
        <v/>
      </c>
      <c r="I451" t="str">
        <f t="shared" si="113"/>
        <v/>
      </c>
      <c r="J451" t="str">
        <f t="shared" si="113"/>
        <v/>
      </c>
      <c r="K451" t="str">
        <f t="shared" si="113"/>
        <v/>
      </c>
      <c r="L451" t="str">
        <f t="shared" si="113"/>
        <v/>
      </c>
      <c r="N451" t="s">
        <v>190</v>
      </c>
      <c r="O451">
        <v>0.13501834539344149</v>
      </c>
      <c r="Q451">
        <v>0.28086779764750541</v>
      </c>
      <c r="R451">
        <v>0.254549912786521</v>
      </c>
      <c r="S451">
        <v>0.268612497403524</v>
      </c>
      <c r="Z451" s="69" t="str">
        <f t="shared" si="81"/>
        <v>SDN</v>
      </c>
      <c r="AA451" s="69" t="str">
        <f>VLOOKUP(Z451,'MainData-aidsinfo'!$D$2:$E$115,2,0)</f>
        <v>Sudan</v>
      </c>
      <c r="AC451">
        <f t="shared" si="82"/>
        <v>4</v>
      </c>
      <c r="AD451" s="56">
        <f t="shared" si="83"/>
        <v>0.23476213830774798</v>
      </c>
      <c r="AE451">
        <f t="shared" si="84"/>
        <v>0.83153657431202499</v>
      </c>
      <c r="AF451">
        <f t="shared" si="85"/>
        <v>2.1170725549177014</v>
      </c>
      <c r="AG451">
        <f t="shared" si="86"/>
        <v>2</v>
      </c>
      <c r="AH451">
        <f t="shared" si="87"/>
        <v>0.16846342568797501</v>
      </c>
      <c r="AI451">
        <f t="shared" si="88"/>
        <v>0</v>
      </c>
      <c r="AJ451" t="str">
        <f t="shared" si="89"/>
        <v/>
      </c>
      <c r="AK451" t="str">
        <f t="shared" si="90"/>
        <v/>
      </c>
    </row>
    <row r="452" spans="1:37" x14ac:dyDescent="0.25">
      <c r="A452" t="str">
        <f t="shared" si="79"/>
        <v>SEN</v>
      </c>
      <c r="B452" t="str">
        <f t="shared" ref="B452:L452" si="114">IF(B334=0,"",B334)</f>
        <v/>
      </c>
      <c r="C452" t="str">
        <f t="shared" si="114"/>
        <v/>
      </c>
      <c r="D452">
        <f t="shared" si="114"/>
        <v>0.19121071841030371</v>
      </c>
      <c r="E452">
        <f t="shared" si="114"/>
        <v>0.17717268246839435</v>
      </c>
      <c r="F452">
        <f t="shared" si="114"/>
        <v>0.21532184878839725</v>
      </c>
      <c r="G452">
        <f t="shared" si="114"/>
        <v>0.11830375818098143</v>
      </c>
      <c r="H452">
        <f t="shared" si="114"/>
        <v>0.15058264092106013</v>
      </c>
      <c r="I452" t="str">
        <f t="shared" si="114"/>
        <v/>
      </c>
      <c r="J452" t="str">
        <f t="shared" si="114"/>
        <v/>
      </c>
      <c r="K452" t="str">
        <f t="shared" si="114"/>
        <v/>
      </c>
      <c r="L452" t="str">
        <f t="shared" si="114"/>
        <v/>
      </c>
      <c r="N452" t="s">
        <v>156</v>
      </c>
      <c r="Q452">
        <v>0.19121071841030371</v>
      </c>
      <c r="R452">
        <v>0.17717268246839435</v>
      </c>
      <c r="S452">
        <v>0.21532184878839725</v>
      </c>
      <c r="T452">
        <v>0.11830375818098143</v>
      </c>
      <c r="U452">
        <v>0.15058264092106013</v>
      </c>
      <c r="Z452" s="69" t="str">
        <f t="shared" si="81"/>
        <v>SEN</v>
      </c>
      <c r="AA452" s="69" t="str">
        <f>VLOOKUP(Z452,'MainData-aidsinfo'!$D$2:$E$115,2,0)</f>
        <v>Senegal</v>
      </c>
      <c r="AC452">
        <f t="shared" si="82"/>
        <v>5</v>
      </c>
      <c r="AD452" s="56">
        <f t="shared" si="83"/>
        <v>0.17051832975382736</v>
      </c>
      <c r="AE452">
        <f t="shared" si="84"/>
        <v>-0.59194609344375415</v>
      </c>
      <c r="AF452">
        <f t="shared" si="85"/>
        <v>-1.2720958545649081</v>
      </c>
      <c r="AG452">
        <f t="shared" si="86"/>
        <v>3</v>
      </c>
      <c r="AH452">
        <f t="shared" si="87"/>
        <v>0.29299137735965169</v>
      </c>
      <c r="AI452">
        <f t="shared" si="88"/>
        <v>0</v>
      </c>
      <c r="AJ452" t="str">
        <f t="shared" si="89"/>
        <v/>
      </c>
      <c r="AK452" t="str">
        <f t="shared" si="90"/>
        <v/>
      </c>
    </row>
    <row r="453" spans="1:37" x14ac:dyDescent="0.25">
      <c r="A453" t="str">
        <f t="shared" si="79"/>
        <v>SGP</v>
      </c>
      <c r="B453">
        <f t="shared" ref="B453:L453" si="115">IF(B335=0,"",B335)</f>
        <v>1</v>
      </c>
      <c r="C453">
        <f t="shared" si="115"/>
        <v>1</v>
      </c>
      <c r="D453">
        <f t="shared" si="115"/>
        <v>1</v>
      </c>
      <c r="E453">
        <f t="shared" si="115"/>
        <v>1</v>
      </c>
      <c r="F453">
        <f t="shared" si="115"/>
        <v>1</v>
      </c>
      <c r="G453">
        <f t="shared" si="115"/>
        <v>1</v>
      </c>
      <c r="H453" t="str">
        <f t="shared" si="115"/>
        <v/>
      </c>
      <c r="I453">
        <f t="shared" si="115"/>
        <v>1</v>
      </c>
      <c r="J453">
        <f t="shared" si="115"/>
        <v>1</v>
      </c>
      <c r="K453" t="str">
        <f t="shared" si="115"/>
        <v/>
      </c>
      <c r="L453" t="str">
        <f t="shared" si="115"/>
        <v/>
      </c>
      <c r="N453" t="s">
        <v>188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V453">
        <v>1</v>
      </c>
      <c r="W453">
        <v>1</v>
      </c>
      <c r="Z453" s="69" t="str">
        <f t="shared" si="81"/>
        <v>SGP</v>
      </c>
      <c r="AA453" s="69" t="str">
        <f>VLOOKUP(Z453,'MainData-aidsinfo'!$D$2:$E$115,2,0)</f>
        <v>Singapore</v>
      </c>
      <c r="AC453">
        <f t="shared" si="82"/>
        <v>8</v>
      </c>
      <c r="AD453" s="56">
        <f t="shared" si="83"/>
        <v>1</v>
      </c>
      <c r="AE453" t="e">
        <f t="shared" si="84"/>
        <v>#DIV/0!</v>
      </c>
      <c r="AF453" t="e">
        <f t="shared" si="85"/>
        <v>#DIV/0!</v>
      </c>
      <c r="AG453">
        <f t="shared" si="86"/>
        <v>6</v>
      </c>
      <c r="AH453" t="str">
        <f t="shared" si="87"/>
        <v>na</v>
      </c>
      <c r="AI453">
        <f t="shared" si="88"/>
        <v>0</v>
      </c>
      <c r="AJ453" t="str">
        <f t="shared" si="89"/>
        <v/>
      </c>
      <c r="AK453" t="str">
        <f t="shared" si="90"/>
        <v/>
      </c>
    </row>
    <row r="454" spans="1:37" x14ac:dyDescent="0.25">
      <c r="A454" t="str">
        <f t="shared" si="79"/>
        <v>SLE</v>
      </c>
      <c r="B454">
        <f t="shared" ref="B454:L454" si="116">IF(B336=0,"",B336)</f>
        <v>2.7999216805124336E-2</v>
      </c>
      <c r="C454" t="str">
        <f t="shared" si="116"/>
        <v/>
      </c>
      <c r="D454">
        <f t="shared" si="116"/>
        <v>8.0791236594692489E-3</v>
      </c>
      <c r="E454" t="str">
        <f t="shared" si="116"/>
        <v/>
      </c>
      <c r="F454" t="str">
        <f t="shared" si="116"/>
        <v/>
      </c>
      <c r="G454" t="str">
        <f t="shared" si="116"/>
        <v/>
      </c>
      <c r="H454" t="str">
        <f t="shared" si="116"/>
        <v/>
      </c>
      <c r="I454" t="str">
        <f t="shared" si="116"/>
        <v/>
      </c>
      <c r="J454" t="str">
        <f t="shared" si="116"/>
        <v/>
      </c>
      <c r="K454" t="str">
        <f t="shared" si="116"/>
        <v/>
      </c>
      <c r="L454" t="str">
        <f t="shared" si="116"/>
        <v/>
      </c>
      <c r="N454" t="s">
        <v>88</v>
      </c>
      <c r="O454">
        <v>2.7999216805124336E-2</v>
      </c>
      <c r="Q454">
        <v>8.0791236594692489E-3</v>
      </c>
      <c r="Z454" s="69" t="str">
        <f t="shared" si="81"/>
        <v>SLE</v>
      </c>
      <c r="AA454" s="69" t="str">
        <f>VLOOKUP(Z454,'MainData-aidsinfo'!$D$2:$E$115,2,0)</f>
        <v>Sierra Leone</v>
      </c>
      <c r="AC454">
        <f t="shared" si="82"/>
        <v>2</v>
      </c>
      <c r="AD454" s="56">
        <f t="shared" si="83"/>
        <v>1.8039170232296793E-2</v>
      </c>
      <c r="AE454">
        <f t="shared" si="84"/>
        <v>-1</v>
      </c>
      <c r="AF454" t="e">
        <f t="shared" si="85"/>
        <v>#DIV/0!</v>
      </c>
      <c r="AG454">
        <f t="shared" si="86"/>
        <v>0</v>
      </c>
      <c r="AH454" t="str">
        <f t="shared" si="87"/>
        <v>na</v>
      </c>
      <c r="AI454">
        <f t="shared" si="88"/>
        <v>0</v>
      </c>
      <c r="AJ454" t="str">
        <f t="shared" si="89"/>
        <v/>
      </c>
      <c r="AK454" t="str">
        <f t="shared" si="90"/>
        <v/>
      </c>
    </row>
    <row r="455" spans="1:37" x14ac:dyDescent="0.25">
      <c r="A455" t="str">
        <f t="shared" si="79"/>
        <v>SLV</v>
      </c>
      <c r="B455" t="str">
        <f t="shared" ref="B455:L455" si="117">IF(B337=0,"",B337)</f>
        <v/>
      </c>
      <c r="C455">
        <f t="shared" si="117"/>
        <v>0.748087587911065</v>
      </c>
      <c r="D455" t="str">
        <f t="shared" si="117"/>
        <v/>
      </c>
      <c r="E455">
        <f t="shared" si="117"/>
        <v>0.69639974906893254</v>
      </c>
      <c r="F455">
        <f t="shared" si="117"/>
        <v>0.74784608272792408</v>
      </c>
      <c r="G455">
        <f t="shared" si="117"/>
        <v>0.66219165753471387</v>
      </c>
      <c r="H455">
        <f t="shared" si="117"/>
        <v>0.77459103484181224</v>
      </c>
      <c r="I455" t="str">
        <f t="shared" si="117"/>
        <v/>
      </c>
      <c r="J455">
        <f t="shared" si="117"/>
        <v>0.80104902479797324</v>
      </c>
      <c r="K455">
        <f t="shared" si="117"/>
        <v>0.74765118528013075</v>
      </c>
      <c r="L455">
        <f t="shared" si="117"/>
        <v>0.72364986504813411</v>
      </c>
      <c r="N455" t="s">
        <v>141</v>
      </c>
      <c r="P455">
        <v>0.748087587911065</v>
      </c>
      <c r="R455">
        <v>0.69639974906893254</v>
      </c>
      <c r="S455">
        <v>0.74784608272792408</v>
      </c>
      <c r="T455">
        <v>0.66219165753471387</v>
      </c>
      <c r="U455">
        <v>0.77459103484181224</v>
      </c>
      <c r="W455">
        <v>0.80104902479797324</v>
      </c>
      <c r="X455">
        <v>0.74765118528013075</v>
      </c>
      <c r="Y455">
        <v>0.72364986504813411</v>
      </c>
      <c r="Z455" s="69" t="str">
        <f t="shared" si="81"/>
        <v>SLV</v>
      </c>
      <c r="AA455" s="69" t="str">
        <f>VLOOKUP(Z455,'MainData-aidsinfo'!$D$2:$E$115,2,0)</f>
        <v>El Salvador</v>
      </c>
      <c r="AC455">
        <f t="shared" si="82"/>
        <v>8</v>
      </c>
      <c r="AD455" s="56">
        <f t="shared" si="83"/>
        <v>0.73768327340133577</v>
      </c>
      <c r="AE455">
        <f t="shared" si="84"/>
        <v>0.24020627346434112</v>
      </c>
      <c r="AF455">
        <f t="shared" si="85"/>
        <v>0.60612913135304414</v>
      </c>
      <c r="AG455">
        <f t="shared" si="86"/>
        <v>6</v>
      </c>
      <c r="AH455">
        <f t="shared" si="87"/>
        <v>0.56663794683390667</v>
      </c>
      <c r="AI455">
        <f t="shared" si="88"/>
        <v>0</v>
      </c>
      <c r="AJ455" t="str">
        <f t="shared" si="89"/>
        <v/>
      </c>
      <c r="AK455" t="str">
        <f t="shared" si="90"/>
        <v/>
      </c>
    </row>
    <row r="456" spans="1:37" x14ac:dyDescent="0.25">
      <c r="A456" t="str">
        <f t="shared" si="79"/>
        <v>SOM</v>
      </c>
      <c r="B456" t="str">
        <f t="shared" ref="B456:L456" si="118">IF(B338=0,"",B338)</f>
        <v/>
      </c>
      <c r="C456" t="str">
        <f t="shared" si="118"/>
        <v/>
      </c>
      <c r="D456" t="str">
        <f t="shared" si="118"/>
        <v/>
      </c>
      <c r="E456" t="str">
        <f t="shared" si="118"/>
        <v/>
      </c>
      <c r="F456" t="str">
        <f t="shared" si="118"/>
        <v/>
      </c>
      <c r="G456" t="str">
        <f t="shared" si="118"/>
        <v/>
      </c>
      <c r="H456" t="str">
        <f t="shared" si="118"/>
        <v/>
      </c>
      <c r="I456" t="str">
        <f t="shared" si="118"/>
        <v/>
      </c>
      <c r="J456" t="str">
        <f t="shared" si="118"/>
        <v/>
      </c>
      <c r="K456" t="str">
        <f t="shared" si="118"/>
        <v/>
      </c>
      <c r="L456" t="str">
        <f t="shared" si="118"/>
        <v/>
      </c>
      <c r="N456" t="s">
        <v>226</v>
      </c>
      <c r="Z456" s="69" t="str">
        <f t="shared" si="81"/>
        <v>SOM</v>
      </c>
      <c r="AA456" s="69" t="str">
        <f>VLOOKUP(Z456,'MainData-aidsinfo'!$D$2:$E$115,2,0)</f>
        <v>Somalia</v>
      </c>
      <c r="AC456">
        <f t="shared" si="82"/>
        <v>0</v>
      </c>
      <c r="AD456" s="56" t="str">
        <f t="shared" si="83"/>
        <v/>
      </c>
      <c r="AE456" t="e">
        <f t="shared" si="84"/>
        <v>#DIV/0!</v>
      </c>
      <c r="AF456" t="e">
        <f t="shared" si="85"/>
        <v>#DIV/0!</v>
      </c>
      <c r="AG456">
        <f t="shared" si="86"/>
        <v>-2</v>
      </c>
      <c r="AH456" t="str">
        <f t="shared" si="87"/>
        <v>na</v>
      </c>
      <c r="AI456">
        <f t="shared" si="88"/>
        <v>0</v>
      </c>
      <c r="AJ456" t="str">
        <f t="shared" si="89"/>
        <v/>
      </c>
      <c r="AK456" t="str">
        <f t="shared" si="90"/>
        <v/>
      </c>
    </row>
    <row r="457" spans="1:37" x14ac:dyDescent="0.25">
      <c r="A457" t="str">
        <f t="shared" si="79"/>
        <v>SRB</v>
      </c>
      <c r="B457" t="str">
        <f t="shared" ref="B457:L457" si="119">IF(B339=0,"",B339)</f>
        <v/>
      </c>
      <c r="C457" t="str">
        <f t="shared" si="119"/>
        <v/>
      </c>
      <c r="D457" t="str">
        <f t="shared" si="119"/>
        <v/>
      </c>
      <c r="E457">
        <f t="shared" si="119"/>
        <v>0.67910447761194026</v>
      </c>
      <c r="F457">
        <f t="shared" si="119"/>
        <v>0.70121951219512191</v>
      </c>
      <c r="G457" t="str">
        <f t="shared" si="119"/>
        <v/>
      </c>
      <c r="H457" t="str">
        <f t="shared" si="119"/>
        <v/>
      </c>
      <c r="I457" t="str">
        <f t="shared" si="119"/>
        <v/>
      </c>
      <c r="J457" t="str">
        <f t="shared" si="119"/>
        <v/>
      </c>
      <c r="K457" t="str">
        <f t="shared" si="119"/>
        <v/>
      </c>
      <c r="L457" t="str">
        <f t="shared" si="119"/>
        <v/>
      </c>
      <c r="N457" t="s">
        <v>224</v>
      </c>
      <c r="R457">
        <v>0.67910447761194026</v>
      </c>
      <c r="S457">
        <v>0.70121951219512191</v>
      </c>
      <c r="Z457" s="69" t="str">
        <f t="shared" si="81"/>
        <v>SRB</v>
      </c>
      <c r="AA457" s="69" t="str">
        <f>VLOOKUP(Z457,'MainData-aidsinfo'!$D$2:$E$115,2,0)</f>
        <v>Serbia</v>
      </c>
      <c r="AC457">
        <f t="shared" si="82"/>
        <v>2</v>
      </c>
      <c r="AD457" s="56">
        <f t="shared" si="83"/>
        <v>0.69016199490353114</v>
      </c>
      <c r="AE457">
        <f t="shared" si="84"/>
        <v>1</v>
      </c>
      <c r="AF457" t="e">
        <f t="shared" si="85"/>
        <v>#DIV/0!</v>
      </c>
      <c r="AG457">
        <f t="shared" si="86"/>
        <v>0</v>
      </c>
      <c r="AH457" t="str">
        <f t="shared" si="87"/>
        <v>na</v>
      </c>
      <c r="AI457">
        <f t="shared" si="88"/>
        <v>0</v>
      </c>
      <c r="AJ457" t="str">
        <f t="shared" si="89"/>
        <v/>
      </c>
      <c r="AK457" t="str">
        <f t="shared" si="90"/>
        <v/>
      </c>
    </row>
    <row r="458" spans="1:37" x14ac:dyDescent="0.25">
      <c r="A458" t="str">
        <f t="shared" si="79"/>
        <v>SUR</v>
      </c>
      <c r="B458">
        <f t="shared" ref="B458:L458" si="120">IF(B340=0,"",B340)</f>
        <v>0.5641025641025641</v>
      </c>
      <c r="C458">
        <f t="shared" si="120"/>
        <v>0.31666666666666665</v>
      </c>
      <c r="D458">
        <f t="shared" si="120"/>
        <v>0.48888888888888887</v>
      </c>
      <c r="E458" t="str">
        <f t="shared" si="120"/>
        <v/>
      </c>
      <c r="F458" t="str">
        <f t="shared" si="120"/>
        <v/>
      </c>
      <c r="G458" t="str">
        <f t="shared" si="120"/>
        <v/>
      </c>
      <c r="H458" t="str">
        <f t="shared" si="120"/>
        <v/>
      </c>
      <c r="I458" t="str">
        <f t="shared" si="120"/>
        <v/>
      </c>
      <c r="J458" t="str">
        <f t="shared" si="120"/>
        <v/>
      </c>
      <c r="K458" t="str">
        <f t="shared" si="120"/>
        <v/>
      </c>
      <c r="L458" t="str">
        <f t="shared" si="120"/>
        <v/>
      </c>
      <c r="N458" t="s">
        <v>96</v>
      </c>
      <c r="O458">
        <v>0.5641025641025641</v>
      </c>
      <c r="P458">
        <v>0.31666666666666665</v>
      </c>
      <c r="Q458">
        <v>0.48888888888888887</v>
      </c>
      <c r="Z458" s="69" t="str">
        <f t="shared" si="81"/>
        <v>SUR</v>
      </c>
      <c r="AA458" s="69" t="str">
        <f>VLOOKUP(Z458,'MainData-aidsinfo'!$D$2:$E$115,2,0)</f>
        <v>Suriname</v>
      </c>
      <c r="AC458">
        <f t="shared" si="82"/>
        <v>3</v>
      </c>
      <c r="AD458" s="56">
        <f t="shared" si="83"/>
        <v>0.45655270655270658</v>
      </c>
      <c r="AE458">
        <f t="shared" si="84"/>
        <v>-0.2964722419020292</v>
      </c>
      <c r="AF458">
        <f t="shared" si="85"/>
        <v>-0.31042865797568481</v>
      </c>
      <c r="AG458">
        <f t="shared" si="86"/>
        <v>1</v>
      </c>
      <c r="AH458">
        <f t="shared" si="87"/>
        <v>0.80837955049173227</v>
      </c>
      <c r="AI458">
        <f t="shared" si="88"/>
        <v>0</v>
      </c>
      <c r="AJ458" t="str">
        <f t="shared" si="89"/>
        <v/>
      </c>
      <c r="AK458" t="str">
        <f t="shared" si="90"/>
        <v/>
      </c>
    </row>
    <row r="459" spans="1:37" x14ac:dyDescent="0.25">
      <c r="A459" t="str">
        <f t="shared" si="79"/>
        <v>SWZ</v>
      </c>
      <c r="B459" t="str">
        <f t="shared" ref="B459:L459" si="121">IF(B341=0,"",B341)</f>
        <v/>
      </c>
      <c r="C459" t="str">
        <f t="shared" si="121"/>
        <v/>
      </c>
      <c r="D459">
        <f t="shared" si="121"/>
        <v>0.35599078341013823</v>
      </c>
      <c r="E459" t="str">
        <f t="shared" si="121"/>
        <v/>
      </c>
      <c r="F459">
        <f t="shared" si="121"/>
        <v>0.34226804123711335</v>
      </c>
      <c r="G459" t="str">
        <f t="shared" si="121"/>
        <v/>
      </c>
      <c r="H459" t="str">
        <f t="shared" si="121"/>
        <v/>
      </c>
      <c r="I459" t="str">
        <f t="shared" si="121"/>
        <v/>
      </c>
      <c r="J459" t="str">
        <f t="shared" si="121"/>
        <v/>
      </c>
      <c r="K459" t="str">
        <f t="shared" si="121"/>
        <v/>
      </c>
      <c r="L459" t="str">
        <f t="shared" si="121"/>
        <v/>
      </c>
      <c r="N459" t="s">
        <v>46</v>
      </c>
      <c r="Q459">
        <v>0.35599078341013823</v>
      </c>
      <c r="S459">
        <v>0.34226804123711335</v>
      </c>
      <c r="Z459" s="69" t="str">
        <f t="shared" si="81"/>
        <v>SWZ</v>
      </c>
      <c r="AA459" s="69" t="str">
        <f>VLOOKUP(Z459,'MainData-aidsinfo'!$D$2:$E$115,2,0)</f>
        <v>Eswatini</v>
      </c>
      <c r="AC459">
        <f t="shared" si="82"/>
        <v>2</v>
      </c>
      <c r="AD459" s="56">
        <f t="shared" si="83"/>
        <v>0.34912941232362582</v>
      </c>
      <c r="AE459">
        <f t="shared" si="84"/>
        <v>-1</v>
      </c>
      <c r="AF459" t="e">
        <f t="shared" si="85"/>
        <v>#DIV/0!</v>
      </c>
      <c r="AG459">
        <f t="shared" si="86"/>
        <v>0</v>
      </c>
      <c r="AH459" t="str">
        <f t="shared" si="87"/>
        <v>na</v>
      </c>
      <c r="AI459">
        <f t="shared" si="88"/>
        <v>0</v>
      </c>
      <c r="AJ459" t="str">
        <f t="shared" si="89"/>
        <v/>
      </c>
      <c r="AK459" t="str">
        <f t="shared" si="90"/>
        <v/>
      </c>
    </row>
    <row r="460" spans="1:37" x14ac:dyDescent="0.25">
      <c r="A460" t="str">
        <f t="shared" si="79"/>
        <v>SYC</v>
      </c>
      <c r="B460" t="str">
        <f t="shared" ref="B460:L460" si="122">IF(B342=0,"",B342)</f>
        <v/>
      </c>
      <c r="C460" t="str">
        <f t="shared" si="122"/>
        <v/>
      </c>
      <c r="D460" t="str">
        <f t="shared" si="122"/>
        <v/>
      </c>
      <c r="E460" t="str">
        <f t="shared" si="122"/>
        <v/>
      </c>
      <c r="F460" t="str">
        <f t="shared" si="122"/>
        <v/>
      </c>
      <c r="G460" t="str">
        <f t="shared" si="122"/>
        <v/>
      </c>
      <c r="H460" t="str">
        <f t="shared" si="122"/>
        <v/>
      </c>
      <c r="I460" t="str">
        <f t="shared" si="122"/>
        <v/>
      </c>
      <c r="J460" t="str">
        <f t="shared" si="122"/>
        <v/>
      </c>
      <c r="K460" t="str">
        <f t="shared" si="122"/>
        <v/>
      </c>
      <c r="L460" t="str">
        <f t="shared" si="122"/>
        <v/>
      </c>
      <c r="N460" t="s">
        <v>237</v>
      </c>
      <c r="Z460" s="69" t="str">
        <f t="shared" si="81"/>
        <v>SYC</v>
      </c>
      <c r="AA460" s="69" t="str">
        <f>VLOOKUP(Z460,'MainData-aidsinfo'!$D$2:$E$115,2,0)</f>
        <v>Seychelles</v>
      </c>
      <c r="AC460">
        <f t="shared" si="82"/>
        <v>0</v>
      </c>
      <c r="AD460" s="56" t="str">
        <f t="shared" si="83"/>
        <v/>
      </c>
      <c r="AE460" t="e">
        <f t="shared" si="84"/>
        <v>#DIV/0!</v>
      </c>
      <c r="AF460" t="e">
        <f t="shared" si="85"/>
        <v>#DIV/0!</v>
      </c>
      <c r="AG460">
        <f t="shared" si="86"/>
        <v>-2</v>
      </c>
      <c r="AH460" t="str">
        <f t="shared" si="87"/>
        <v>na</v>
      </c>
      <c r="AI460">
        <f t="shared" si="88"/>
        <v>0</v>
      </c>
      <c r="AJ460" t="str">
        <f t="shared" si="89"/>
        <v/>
      </c>
      <c r="AK460" t="str">
        <f t="shared" si="90"/>
        <v/>
      </c>
    </row>
    <row r="461" spans="1:37" x14ac:dyDescent="0.25">
      <c r="A461" t="str">
        <f t="shared" si="79"/>
        <v>TCD</v>
      </c>
      <c r="B461">
        <f t="shared" ref="B461:L461" si="123">IF(B343=0,"",B343)</f>
        <v>0.1630020127362376</v>
      </c>
      <c r="C461">
        <f t="shared" si="123"/>
        <v>0.32754428708480526</v>
      </c>
      <c r="D461">
        <f t="shared" si="123"/>
        <v>0.14500650141656279</v>
      </c>
      <c r="E461">
        <f t="shared" si="123"/>
        <v>0.38801903288992567</v>
      </c>
      <c r="F461">
        <f t="shared" si="123"/>
        <v>0.26216082267866464</v>
      </c>
      <c r="G461" t="str">
        <f t="shared" si="123"/>
        <v/>
      </c>
      <c r="H461" t="str">
        <f t="shared" si="123"/>
        <v/>
      </c>
      <c r="I461" t="str">
        <f t="shared" si="123"/>
        <v/>
      </c>
      <c r="J461" t="str">
        <f t="shared" si="123"/>
        <v/>
      </c>
      <c r="K461" t="str">
        <f t="shared" si="123"/>
        <v/>
      </c>
      <c r="L461" t="str">
        <f t="shared" si="123"/>
        <v/>
      </c>
      <c r="N461" t="s">
        <v>98</v>
      </c>
      <c r="O461">
        <v>0.1630020127362376</v>
      </c>
      <c r="P461">
        <v>0.32754428708480526</v>
      </c>
      <c r="Q461">
        <v>0.14500650141656279</v>
      </c>
      <c r="R461">
        <v>0.38801903288992567</v>
      </c>
      <c r="S461">
        <v>0.26216082267866464</v>
      </c>
      <c r="Z461" s="69" t="str">
        <f t="shared" si="81"/>
        <v>TCD</v>
      </c>
      <c r="AA461" s="69" t="str">
        <f>VLOOKUP(Z461,'MainData-aidsinfo'!$D$2:$E$115,2,0)</f>
        <v>Chad</v>
      </c>
      <c r="AC461">
        <f t="shared" si="82"/>
        <v>5</v>
      </c>
      <c r="AD461" s="56">
        <f t="shared" si="83"/>
        <v>0.25714653136123922</v>
      </c>
      <c r="AE461">
        <f t="shared" si="84"/>
        <v>0.39216737828993287</v>
      </c>
      <c r="AF461">
        <f t="shared" si="85"/>
        <v>0.73840454889849316</v>
      </c>
      <c r="AG461">
        <f t="shared" si="86"/>
        <v>3</v>
      </c>
      <c r="AH461">
        <f t="shared" si="87"/>
        <v>0.51378871465038367</v>
      </c>
      <c r="AI461">
        <f t="shared" si="88"/>
        <v>0</v>
      </c>
      <c r="AJ461" t="str">
        <f t="shared" si="89"/>
        <v/>
      </c>
      <c r="AK461" t="str">
        <f t="shared" si="90"/>
        <v/>
      </c>
    </row>
    <row r="462" spans="1:37" x14ac:dyDescent="0.25">
      <c r="A462" t="str">
        <f t="shared" si="79"/>
        <v>TGO</v>
      </c>
      <c r="B462">
        <f t="shared" ref="B462:L462" si="124">IF(B344=0,"",B344)</f>
        <v>0.21249581812522073</v>
      </c>
      <c r="C462">
        <f t="shared" si="124"/>
        <v>0.36509778762042411</v>
      </c>
      <c r="D462">
        <f t="shared" si="124"/>
        <v>0.19233153802492425</v>
      </c>
      <c r="E462">
        <f t="shared" si="124"/>
        <v>0.30799678816176196</v>
      </c>
      <c r="F462">
        <f t="shared" si="124"/>
        <v>0.13989271873093459</v>
      </c>
      <c r="G462">
        <f t="shared" si="124"/>
        <v>8.6773090938024308E-2</v>
      </c>
      <c r="H462">
        <f t="shared" si="124"/>
        <v>7.6827074868107276E-2</v>
      </c>
      <c r="I462">
        <f t="shared" si="124"/>
        <v>8.1924206508657088E-2</v>
      </c>
      <c r="J462">
        <f t="shared" si="124"/>
        <v>0.1234556943889934</v>
      </c>
      <c r="K462" t="str">
        <f t="shared" si="124"/>
        <v/>
      </c>
      <c r="L462">
        <f t="shared" si="124"/>
        <v>0.18882244770609902</v>
      </c>
      <c r="N462" t="s">
        <v>78</v>
      </c>
      <c r="O462">
        <v>0.21249581812522073</v>
      </c>
      <c r="P462">
        <v>0.36509778762042411</v>
      </c>
      <c r="Q462">
        <v>0.19233153802492425</v>
      </c>
      <c r="R462">
        <v>0.30799678816176196</v>
      </c>
      <c r="S462">
        <v>0.13989271873093459</v>
      </c>
      <c r="T462">
        <v>8.6773090938024308E-2</v>
      </c>
      <c r="U462">
        <v>7.6827074868107276E-2</v>
      </c>
      <c r="V462">
        <v>8.1924206508657088E-2</v>
      </c>
      <c r="W462">
        <v>0.1234556943889934</v>
      </c>
      <c r="Y462">
        <v>0.18882244770609902</v>
      </c>
      <c r="Z462" s="69" t="str">
        <f t="shared" si="81"/>
        <v>TGO</v>
      </c>
      <c r="AA462" s="69" t="str">
        <f>VLOOKUP(Z462,'MainData-aidsinfo'!$D$2:$E$115,2,0)</f>
        <v>Togo</v>
      </c>
      <c r="AC462">
        <f t="shared" si="82"/>
        <v>10</v>
      </c>
      <c r="AD462" s="56">
        <f t="shared" si="83"/>
        <v>0.17756171650731467</v>
      </c>
      <c r="AE462">
        <f t="shared" si="84"/>
        <v>-0.56537944003322038</v>
      </c>
      <c r="AF462">
        <f t="shared" si="85"/>
        <v>-1.9387421780565528</v>
      </c>
      <c r="AG462">
        <f t="shared" si="86"/>
        <v>8</v>
      </c>
      <c r="AH462">
        <f t="shared" si="87"/>
        <v>8.8518051313929161E-2</v>
      </c>
      <c r="AI462">
        <f t="shared" si="88"/>
        <v>0</v>
      </c>
      <c r="AJ462" t="str">
        <f t="shared" si="89"/>
        <v/>
      </c>
      <c r="AK462" t="str">
        <f t="shared" si="90"/>
        <v/>
      </c>
    </row>
    <row r="463" spans="1:37" x14ac:dyDescent="0.25">
      <c r="A463" t="str">
        <f t="shared" si="79"/>
        <v>THA</v>
      </c>
      <c r="B463">
        <f t="shared" ref="B463:L463" si="125">IF(B345=0,"",B345)</f>
        <v>0.93311164922300593</v>
      </c>
      <c r="C463">
        <f t="shared" si="125"/>
        <v>0.82519740773828254</v>
      </c>
      <c r="D463">
        <f t="shared" si="125"/>
        <v>0.8272007886052396</v>
      </c>
      <c r="E463">
        <f t="shared" si="125"/>
        <v>0.89670154789098833</v>
      </c>
      <c r="F463">
        <f t="shared" si="125"/>
        <v>0.89350721917874354</v>
      </c>
      <c r="G463" t="str">
        <f t="shared" si="125"/>
        <v/>
      </c>
      <c r="H463" t="str">
        <f t="shared" si="125"/>
        <v/>
      </c>
      <c r="I463" t="str">
        <f t="shared" si="125"/>
        <v/>
      </c>
      <c r="J463" t="str">
        <f t="shared" si="125"/>
        <v/>
      </c>
      <c r="K463">
        <f t="shared" si="125"/>
        <v>0.88720943063432023</v>
      </c>
      <c r="L463">
        <f t="shared" si="125"/>
        <v>0.91643575419844225</v>
      </c>
      <c r="N463" t="s">
        <v>108</v>
      </c>
      <c r="O463">
        <v>0.93311164922300593</v>
      </c>
      <c r="P463">
        <v>0.82519740773828254</v>
      </c>
      <c r="Q463">
        <v>0.8272007886052396</v>
      </c>
      <c r="R463">
        <v>0.89670154789098833</v>
      </c>
      <c r="S463">
        <v>0.89350721917874354</v>
      </c>
      <c r="X463">
        <v>0.88720943063432023</v>
      </c>
      <c r="Y463">
        <v>0.91643575419844225</v>
      </c>
      <c r="Z463" s="69" t="str">
        <f t="shared" si="81"/>
        <v>THA</v>
      </c>
      <c r="AA463" s="69" t="str">
        <f>VLOOKUP(Z463,'MainData-aidsinfo'!$D$2:$E$115,2,0)</f>
        <v>Thailand</v>
      </c>
      <c r="AC463">
        <f t="shared" si="82"/>
        <v>7</v>
      </c>
      <c r="AD463" s="56">
        <f t="shared" si="83"/>
        <v>0.88276625678128895</v>
      </c>
      <c r="AE463">
        <f t="shared" si="84"/>
        <v>0.30117622539764888</v>
      </c>
      <c r="AF463">
        <f t="shared" si="85"/>
        <v>0.70624240868229982</v>
      </c>
      <c r="AG463">
        <f t="shared" si="86"/>
        <v>5</v>
      </c>
      <c r="AH463">
        <f t="shared" si="87"/>
        <v>0.5115772899920531</v>
      </c>
      <c r="AI463">
        <f t="shared" si="88"/>
        <v>0</v>
      </c>
      <c r="AJ463" t="str">
        <f t="shared" si="89"/>
        <v/>
      </c>
      <c r="AK463" t="str">
        <f t="shared" si="90"/>
        <v/>
      </c>
    </row>
    <row r="464" spans="1:37" x14ac:dyDescent="0.25">
      <c r="A464" t="str">
        <f t="shared" si="79"/>
        <v>TJK</v>
      </c>
      <c r="B464">
        <f t="shared" ref="B464:L464" si="126">IF(B346=0,"",B346)</f>
        <v>0.15340244681035395</v>
      </c>
      <c r="C464">
        <f t="shared" si="126"/>
        <v>0.11239633509121219</v>
      </c>
      <c r="D464">
        <f t="shared" si="126"/>
        <v>0.14767947546465343</v>
      </c>
      <c r="E464">
        <f t="shared" si="126"/>
        <v>0.20209872283132629</v>
      </c>
      <c r="F464">
        <f t="shared" si="126"/>
        <v>0.23894741243409215</v>
      </c>
      <c r="G464" t="str">
        <f t="shared" si="126"/>
        <v/>
      </c>
      <c r="H464" t="str">
        <f t="shared" si="126"/>
        <v/>
      </c>
      <c r="I464" t="str">
        <f t="shared" si="126"/>
        <v/>
      </c>
      <c r="J464">
        <f t="shared" si="126"/>
        <v>8.0321019234511279E-2</v>
      </c>
      <c r="K464">
        <f t="shared" si="126"/>
        <v>0.18541534301929674</v>
      </c>
      <c r="L464" t="str">
        <f t="shared" si="126"/>
        <v/>
      </c>
      <c r="N464" t="s">
        <v>192</v>
      </c>
      <c r="O464">
        <v>0.15340244681035395</v>
      </c>
      <c r="P464">
        <v>0.11239633509121219</v>
      </c>
      <c r="Q464">
        <v>0.14767947546465343</v>
      </c>
      <c r="R464">
        <v>0.20209872283132629</v>
      </c>
      <c r="S464">
        <v>0.23894741243409215</v>
      </c>
      <c r="W464">
        <v>8.0321019234511279E-2</v>
      </c>
      <c r="X464">
        <v>0.18541534301929674</v>
      </c>
      <c r="Z464" s="69" t="str">
        <f t="shared" si="81"/>
        <v>TJK</v>
      </c>
      <c r="AA464" s="69" t="str">
        <f>VLOOKUP(Z464,'MainData-aidsinfo'!$D$2:$E$115,2,0)</f>
        <v>Tajikistan</v>
      </c>
      <c r="AC464">
        <f t="shared" si="82"/>
        <v>7</v>
      </c>
      <c r="AD464" s="56">
        <f t="shared" si="83"/>
        <v>0.16003725069792088</v>
      </c>
      <c r="AE464">
        <f t="shared" si="84"/>
        <v>-3.5833771608755845E-2</v>
      </c>
      <c r="AF464">
        <f t="shared" si="85"/>
        <v>-8.0178242547312553E-2</v>
      </c>
      <c r="AG464">
        <f t="shared" si="86"/>
        <v>5</v>
      </c>
      <c r="AH464">
        <f t="shared" si="87"/>
        <v>0.93920574918939981</v>
      </c>
      <c r="AI464">
        <f t="shared" si="88"/>
        <v>0</v>
      </c>
      <c r="AJ464" t="str">
        <f t="shared" si="89"/>
        <v/>
      </c>
      <c r="AK464" t="str">
        <f t="shared" si="90"/>
        <v/>
      </c>
    </row>
    <row r="465" spans="1:38" x14ac:dyDescent="0.25">
      <c r="A465" t="str">
        <f t="shared" si="79"/>
        <v>TTO</v>
      </c>
      <c r="B465">
        <f t="shared" ref="B465:L465" si="127">IF(B347=0,"",B347)</f>
        <v>0.8274060095804906</v>
      </c>
      <c r="C465" t="str">
        <f t="shared" si="127"/>
        <v/>
      </c>
      <c r="D465" t="str">
        <f t="shared" si="127"/>
        <v/>
      </c>
      <c r="E465" t="str">
        <f t="shared" si="127"/>
        <v/>
      </c>
      <c r="F465" t="str">
        <f t="shared" si="127"/>
        <v/>
      </c>
      <c r="G465" t="str">
        <f t="shared" si="127"/>
        <v/>
      </c>
      <c r="H465" t="str">
        <f t="shared" si="127"/>
        <v/>
      </c>
      <c r="I465" t="str">
        <f t="shared" si="127"/>
        <v/>
      </c>
      <c r="J465" t="str">
        <f t="shared" si="127"/>
        <v/>
      </c>
      <c r="K465" t="str">
        <f t="shared" si="127"/>
        <v/>
      </c>
      <c r="L465" t="str">
        <f t="shared" si="127"/>
        <v/>
      </c>
      <c r="N465" t="s">
        <v>125</v>
      </c>
      <c r="O465">
        <v>0.8274060095804906</v>
      </c>
      <c r="Z465" s="69" t="str">
        <f t="shared" si="81"/>
        <v>TTO</v>
      </c>
      <c r="AA465" s="69" t="str">
        <f>VLOOKUP(Z465,'MainData-aidsinfo'!$D$2:$E$115,2,0)</f>
        <v>Trinidad and Tobago</v>
      </c>
      <c r="AC465">
        <f t="shared" si="82"/>
        <v>1</v>
      </c>
      <c r="AD465" s="56">
        <f t="shared" si="83"/>
        <v>0.8274060095804906</v>
      </c>
      <c r="AE465" t="e">
        <f t="shared" si="84"/>
        <v>#DIV/0!</v>
      </c>
      <c r="AF465" t="e">
        <f t="shared" si="85"/>
        <v>#DIV/0!</v>
      </c>
      <c r="AG465">
        <f t="shared" si="86"/>
        <v>-1</v>
      </c>
      <c r="AH465" t="str">
        <f t="shared" si="87"/>
        <v>na</v>
      </c>
      <c r="AI465">
        <f t="shared" si="88"/>
        <v>0</v>
      </c>
      <c r="AJ465" t="str">
        <f t="shared" si="89"/>
        <v/>
      </c>
      <c r="AK465" t="str">
        <f t="shared" si="90"/>
        <v/>
      </c>
    </row>
    <row r="466" spans="1:38" x14ac:dyDescent="0.25">
      <c r="A466" t="str">
        <f t="shared" si="79"/>
        <v>TUN</v>
      </c>
      <c r="B466" t="str">
        <f t="shared" ref="B466:L466" si="128">IF(B348=0,"",B348)</f>
        <v/>
      </c>
      <c r="C466">
        <f t="shared" si="128"/>
        <v>3.6544850498338867E-2</v>
      </c>
      <c r="D466">
        <f t="shared" si="128"/>
        <v>4.3203061750202401E-2</v>
      </c>
      <c r="E466" t="str">
        <f t="shared" si="128"/>
        <v/>
      </c>
      <c r="F466" t="str">
        <f t="shared" si="128"/>
        <v/>
      </c>
      <c r="G466" t="str">
        <f t="shared" si="128"/>
        <v/>
      </c>
      <c r="H466" t="str">
        <f t="shared" si="128"/>
        <v/>
      </c>
      <c r="I466" t="str">
        <f t="shared" si="128"/>
        <v/>
      </c>
      <c r="J466" t="str">
        <f t="shared" si="128"/>
        <v/>
      </c>
      <c r="K466" t="str">
        <f t="shared" si="128"/>
        <v/>
      </c>
      <c r="L466" t="str">
        <f t="shared" si="128"/>
        <v/>
      </c>
      <c r="N466" t="s">
        <v>230</v>
      </c>
      <c r="P466">
        <v>3.6544850498338867E-2</v>
      </c>
      <c r="Q466">
        <v>4.3203061750202401E-2</v>
      </c>
      <c r="Z466" s="69" t="str">
        <f t="shared" si="81"/>
        <v>TUN</v>
      </c>
      <c r="AA466" s="69" t="str">
        <f>VLOOKUP(Z466,'MainData-aidsinfo'!$D$2:$E$115,2,0)</f>
        <v>Tunisia</v>
      </c>
      <c r="AC466">
        <f t="shared" si="82"/>
        <v>2</v>
      </c>
      <c r="AD466" s="56">
        <f t="shared" si="83"/>
        <v>3.9873956124270638E-2</v>
      </c>
      <c r="AE466">
        <f t="shared" si="84"/>
        <v>1</v>
      </c>
      <c r="AF466" t="e">
        <f t="shared" si="85"/>
        <v>#DIV/0!</v>
      </c>
      <c r="AG466">
        <f t="shared" si="86"/>
        <v>0</v>
      </c>
      <c r="AH466" t="str">
        <f t="shared" si="87"/>
        <v>na</v>
      </c>
      <c r="AI466">
        <f t="shared" si="88"/>
        <v>0</v>
      </c>
      <c r="AJ466" t="str">
        <f t="shared" si="89"/>
        <v/>
      </c>
      <c r="AK466" t="str">
        <f t="shared" si="90"/>
        <v/>
      </c>
    </row>
    <row r="467" spans="1:38" x14ac:dyDescent="0.25">
      <c r="A467" t="str">
        <f t="shared" si="79"/>
        <v>TZA</v>
      </c>
      <c r="B467" t="str">
        <f t="shared" ref="B467:L467" si="129">IF(B349=0,"",B349)</f>
        <v/>
      </c>
      <c r="C467">
        <f t="shared" si="129"/>
        <v>9.769448779478776E-2</v>
      </c>
      <c r="D467" t="str">
        <f t="shared" si="129"/>
        <v/>
      </c>
      <c r="E467" t="str">
        <f t="shared" si="129"/>
        <v/>
      </c>
      <c r="F467" t="str">
        <f t="shared" si="129"/>
        <v/>
      </c>
      <c r="G467" t="str">
        <f t="shared" si="129"/>
        <v/>
      </c>
      <c r="H467" t="str">
        <f t="shared" si="129"/>
        <v/>
      </c>
      <c r="I467">
        <f t="shared" si="129"/>
        <v>0.12928348909657322</v>
      </c>
      <c r="J467" t="str">
        <f t="shared" si="129"/>
        <v/>
      </c>
      <c r="K467" t="str">
        <f t="shared" si="129"/>
        <v/>
      </c>
      <c r="L467" t="str">
        <f t="shared" si="129"/>
        <v/>
      </c>
      <c r="N467" t="s">
        <v>62</v>
      </c>
      <c r="P467">
        <v>9.769448779478776E-2</v>
      </c>
      <c r="V467">
        <v>0.12928348909657322</v>
      </c>
      <c r="Z467" s="69" t="str">
        <f t="shared" si="81"/>
        <v>TZA</v>
      </c>
      <c r="AA467" s="69" t="str">
        <f>VLOOKUP(Z467,'MainData-aidsinfo'!$D$2:$E$115,2,0)</f>
        <v>United Republic of Tanzania</v>
      </c>
      <c r="AC467">
        <f t="shared" si="82"/>
        <v>2</v>
      </c>
      <c r="AD467" s="56">
        <f t="shared" si="83"/>
        <v>0.11348898844568049</v>
      </c>
      <c r="AE467">
        <f t="shared" si="84"/>
        <v>1</v>
      </c>
      <c r="AF467" t="e">
        <f t="shared" si="85"/>
        <v>#DIV/0!</v>
      </c>
      <c r="AG467">
        <f t="shared" si="86"/>
        <v>0</v>
      </c>
      <c r="AH467" t="str">
        <f t="shared" si="87"/>
        <v>na</v>
      </c>
      <c r="AI467">
        <f t="shared" si="88"/>
        <v>0</v>
      </c>
      <c r="AJ467" t="str">
        <f t="shared" si="89"/>
        <v/>
      </c>
      <c r="AK467" t="str">
        <f t="shared" si="90"/>
        <v/>
      </c>
    </row>
    <row r="468" spans="1:38" x14ac:dyDescent="0.25">
      <c r="A468" t="str">
        <f t="shared" si="79"/>
        <v>UGA</v>
      </c>
      <c r="B468">
        <f t="shared" ref="B468:L468" si="130">IF(B350=0,"",B350)</f>
        <v>0.13043478260869565</v>
      </c>
      <c r="C468" t="str">
        <f t="shared" si="130"/>
        <v/>
      </c>
      <c r="D468" t="str">
        <f t="shared" si="130"/>
        <v/>
      </c>
      <c r="E468" t="str">
        <f t="shared" si="130"/>
        <v/>
      </c>
      <c r="F468" t="str">
        <f t="shared" si="130"/>
        <v/>
      </c>
      <c r="G468" t="str">
        <f t="shared" si="130"/>
        <v/>
      </c>
      <c r="H468" t="str">
        <f t="shared" si="130"/>
        <v/>
      </c>
      <c r="I468" t="str">
        <f t="shared" si="130"/>
        <v/>
      </c>
      <c r="J468">
        <f t="shared" si="130"/>
        <v>5.9370010161126439E-2</v>
      </c>
      <c r="K468" t="str">
        <f t="shared" si="130"/>
        <v/>
      </c>
      <c r="L468" t="str">
        <f t="shared" si="130"/>
        <v/>
      </c>
      <c r="N468" t="s">
        <v>61</v>
      </c>
      <c r="O468">
        <v>0.13043478260869565</v>
      </c>
      <c r="W468">
        <v>5.9370010161126439E-2</v>
      </c>
      <c r="Z468" s="69" t="str">
        <f t="shared" si="81"/>
        <v>UGA</v>
      </c>
      <c r="AA468" s="69" t="str">
        <f>VLOOKUP(Z468,'MainData-aidsinfo'!$D$2:$E$115,2,0)</f>
        <v>Uganda</v>
      </c>
      <c r="AC468">
        <f t="shared" si="82"/>
        <v>2</v>
      </c>
      <c r="AD468" s="56">
        <f t="shared" si="83"/>
        <v>9.4902396384911047E-2</v>
      </c>
      <c r="AE468">
        <f t="shared" si="84"/>
        <v>-0.99999999999999978</v>
      </c>
      <c r="AF468">
        <f t="shared" si="85"/>
        <v>0</v>
      </c>
      <c r="AG468">
        <f t="shared" si="86"/>
        <v>0</v>
      </c>
      <c r="AH468" t="str">
        <f t="shared" si="87"/>
        <v>na</v>
      </c>
      <c r="AI468">
        <f t="shared" si="88"/>
        <v>0</v>
      </c>
      <c r="AJ468" t="str">
        <f t="shared" si="89"/>
        <v/>
      </c>
      <c r="AK468" t="str">
        <f t="shared" si="90"/>
        <v/>
      </c>
    </row>
    <row r="469" spans="1:38" x14ac:dyDescent="0.25">
      <c r="A469" t="str">
        <f t="shared" si="79"/>
        <v>UKR</v>
      </c>
      <c r="B469">
        <f t="shared" ref="B469:L469" si="131">IF(B351=0,"",B351)</f>
        <v>0.58186640996188244</v>
      </c>
      <c r="C469">
        <f t="shared" si="131"/>
        <v>0.52244392986742461</v>
      </c>
      <c r="D469">
        <f t="shared" si="131"/>
        <v>0.56468475471055635</v>
      </c>
      <c r="E469">
        <f t="shared" si="131"/>
        <v>0.57733572624612139</v>
      </c>
      <c r="F469" t="str">
        <f t="shared" si="131"/>
        <v/>
      </c>
      <c r="G469" t="str">
        <f t="shared" si="131"/>
        <v/>
      </c>
      <c r="H469">
        <f t="shared" si="131"/>
        <v>0.30082007894249974</v>
      </c>
      <c r="I469">
        <f t="shared" si="131"/>
        <v>0.23055632283623184</v>
      </c>
      <c r="J469">
        <f t="shared" si="131"/>
        <v>0.4287458369240118</v>
      </c>
      <c r="K469" t="str">
        <f t="shared" si="131"/>
        <v/>
      </c>
      <c r="L469" t="str">
        <f t="shared" si="131"/>
        <v/>
      </c>
      <c r="N469" t="s">
        <v>110</v>
      </c>
      <c r="O469">
        <v>0.58186640996188244</v>
      </c>
      <c r="P469">
        <v>0.52244392986742461</v>
      </c>
      <c r="Q469">
        <v>0.56468475471055635</v>
      </c>
      <c r="R469">
        <v>0.57733572624612139</v>
      </c>
      <c r="U469">
        <v>0.30082007894249974</v>
      </c>
      <c r="V469">
        <v>0.23055632283623184</v>
      </c>
      <c r="W469">
        <v>0.4287458369240118</v>
      </c>
      <c r="Z469" s="69" t="str">
        <f t="shared" si="81"/>
        <v>UKR</v>
      </c>
      <c r="AA469" s="69" t="str">
        <f>VLOOKUP(Z469,'MainData-aidsinfo'!$D$2:$E$115,2,0)</f>
        <v>Ukraine</v>
      </c>
      <c r="AC469">
        <f t="shared" si="82"/>
        <v>7</v>
      </c>
      <c r="AD469" s="56">
        <f t="shared" si="83"/>
        <v>0.45806472278410393</v>
      </c>
      <c r="AE469">
        <f t="shared" si="84"/>
        <v>-0.79546039519898593</v>
      </c>
      <c r="AF469">
        <f t="shared" si="85"/>
        <v>-2.9351273054563012</v>
      </c>
      <c r="AG469">
        <f t="shared" si="86"/>
        <v>5</v>
      </c>
      <c r="AH469">
        <f t="shared" si="87"/>
        <v>3.2439308002827308E-2</v>
      </c>
      <c r="AI469">
        <f t="shared" si="88"/>
        <v>1</v>
      </c>
      <c r="AJ469" t="str">
        <f t="shared" si="89"/>
        <v>DOWN</v>
      </c>
      <c r="AK469" t="str">
        <f t="shared" si="90"/>
        <v>UKR</v>
      </c>
    </row>
    <row r="470" spans="1:38" x14ac:dyDescent="0.25">
      <c r="A470" t="str">
        <f t="shared" si="79"/>
        <v>UZB</v>
      </c>
      <c r="B470">
        <f t="shared" ref="B470:L470" si="132">IF(B352=0,"",B352)</f>
        <v>0.51672077511648284</v>
      </c>
      <c r="C470">
        <f t="shared" si="132"/>
        <v>0.71777718317535888</v>
      </c>
      <c r="D470">
        <f t="shared" si="132"/>
        <v>0.65988113239115709</v>
      </c>
      <c r="E470">
        <f t="shared" si="132"/>
        <v>0.55315277337827651</v>
      </c>
      <c r="F470">
        <f t="shared" si="132"/>
        <v>0.5591887287309516</v>
      </c>
      <c r="G470">
        <f t="shared" si="132"/>
        <v>0.60856612249370345</v>
      </c>
      <c r="H470" t="str">
        <f t="shared" si="132"/>
        <v/>
      </c>
      <c r="I470" t="str">
        <f t="shared" si="132"/>
        <v/>
      </c>
      <c r="J470" t="str">
        <f t="shared" si="132"/>
        <v/>
      </c>
      <c r="K470" t="str">
        <f t="shared" si="132"/>
        <v/>
      </c>
      <c r="L470">
        <f t="shared" si="132"/>
        <v>0.81113616352128037</v>
      </c>
      <c r="N470" t="s">
        <v>193</v>
      </c>
      <c r="O470">
        <v>0.51672077511648284</v>
      </c>
      <c r="P470">
        <v>0.71777718317535888</v>
      </c>
      <c r="Q470">
        <v>0.65988113239115709</v>
      </c>
      <c r="R470">
        <v>0.55315277337827651</v>
      </c>
      <c r="S470">
        <v>0.5591887287309516</v>
      </c>
      <c r="T470">
        <v>0.60856612249370345</v>
      </c>
      <c r="Y470">
        <v>0.81113616352128037</v>
      </c>
      <c r="Z470" s="69" t="str">
        <f t="shared" si="81"/>
        <v>UZB</v>
      </c>
      <c r="AA470" s="69" t="str">
        <f>VLOOKUP(Z470,'MainData-aidsinfo'!$D$2:$E$115,2,0)</f>
        <v>Uzbekistan</v>
      </c>
      <c r="AC470">
        <f t="shared" si="82"/>
        <v>7</v>
      </c>
      <c r="AD470" s="56">
        <f t="shared" si="83"/>
        <v>0.63234612554388725</v>
      </c>
      <c r="AE470">
        <f t="shared" si="84"/>
        <v>0.61624199419274572</v>
      </c>
      <c r="AF470">
        <f t="shared" si="85"/>
        <v>1.7496628663645375</v>
      </c>
      <c r="AG470">
        <f t="shared" si="86"/>
        <v>5</v>
      </c>
      <c r="AH470">
        <f t="shared" si="87"/>
        <v>0.14058341973499366</v>
      </c>
      <c r="AI470">
        <f t="shared" si="88"/>
        <v>0</v>
      </c>
      <c r="AJ470" t="str">
        <f t="shared" si="89"/>
        <v/>
      </c>
      <c r="AK470" t="str">
        <f t="shared" si="90"/>
        <v/>
      </c>
    </row>
    <row r="471" spans="1:38" x14ac:dyDescent="0.25">
      <c r="A471" t="str">
        <f t="shared" si="79"/>
        <v>VEN</v>
      </c>
      <c r="B471">
        <f t="shared" ref="B471:L471" si="133">IF(B353=0,"",B353)</f>
        <v>0.99585990630693966</v>
      </c>
      <c r="C471">
        <f t="shared" si="133"/>
        <v>0.99428789120114269</v>
      </c>
      <c r="D471">
        <f t="shared" si="133"/>
        <v>0.99834346286272968</v>
      </c>
      <c r="E471">
        <f t="shared" si="133"/>
        <v>0.98945392948567157</v>
      </c>
      <c r="F471">
        <f t="shared" si="133"/>
        <v>0.98873617042461504</v>
      </c>
      <c r="G471" t="str">
        <f t="shared" si="133"/>
        <v/>
      </c>
      <c r="H471" t="str">
        <f t="shared" si="133"/>
        <v/>
      </c>
      <c r="I471">
        <f t="shared" si="133"/>
        <v>0.95889977588158881</v>
      </c>
      <c r="J471">
        <f t="shared" si="133"/>
        <v>0.89181296797972742</v>
      </c>
      <c r="K471">
        <f t="shared" si="133"/>
        <v>8.0181673844582552E-2</v>
      </c>
      <c r="L471">
        <f t="shared" si="133"/>
        <v>0.42624472422563886</v>
      </c>
      <c r="N471" t="s">
        <v>131</v>
      </c>
      <c r="O471">
        <v>0.99585990630693966</v>
      </c>
      <c r="P471">
        <v>0.99428789120114269</v>
      </c>
      <c r="Q471">
        <v>0.99834346286272968</v>
      </c>
      <c r="R471">
        <v>0.98945392948567157</v>
      </c>
      <c r="S471">
        <v>0.98873617042461504</v>
      </c>
      <c r="V471">
        <v>0.95889977588158881</v>
      </c>
      <c r="W471">
        <v>0.89181296797972742</v>
      </c>
      <c r="X471">
        <v>8.0181673844582552E-2</v>
      </c>
      <c r="Y471">
        <v>0.42624472422563886</v>
      </c>
      <c r="Z471" s="69" t="str">
        <f t="shared" si="81"/>
        <v>VEN</v>
      </c>
      <c r="AA471" s="69" t="str">
        <f>VLOOKUP(Z471,'MainData-aidsinfo'!$D$2:$E$115,2,0)</f>
        <v>Venezuela (Bolivarian Republic of)</v>
      </c>
      <c r="AC471">
        <f t="shared" si="82"/>
        <v>9</v>
      </c>
      <c r="AD471" s="56">
        <f t="shared" si="83"/>
        <v>0.81375783357918186</v>
      </c>
      <c r="AE471">
        <f t="shared" si="84"/>
        <v>-0.72257199090149127</v>
      </c>
      <c r="AF471">
        <f t="shared" si="85"/>
        <v>-2.7654531136517941</v>
      </c>
      <c r="AG471">
        <f t="shared" si="86"/>
        <v>7</v>
      </c>
      <c r="AH471">
        <f t="shared" si="87"/>
        <v>2.7876079794864488E-2</v>
      </c>
      <c r="AI471">
        <f t="shared" si="88"/>
        <v>1</v>
      </c>
      <c r="AJ471" t="str">
        <f t="shared" si="89"/>
        <v>DOWN</v>
      </c>
      <c r="AK471" t="str">
        <f t="shared" si="90"/>
        <v>VEN</v>
      </c>
    </row>
    <row r="472" spans="1:38" x14ac:dyDescent="0.25">
      <c r="A472" t="str">
        <f t="shared" si="79"/>
        <v>VNM</v>
      </c>
      <c r="B472">
        <f t="shared" ref="B472:L472" si="134">IF(B354=0,"",B354)</f>
        <v>0.13484695280385411</v>
      </c>
      <c r="C472">
        <f t="shared" si="134"/>
        <v>0.15390009044313474</v>
      </c>
      <c r="D472">
        <f t="shared" si="134"/>
        <v>0.26128862071568865</v>
      </c>
      <c r="E472">
        <f t="shared" si="134"/>
        <v>0.3177392374849794</v>
      </c>
      <c r="F472" t="str">
        <f t="shared" si="134"/>
        <v/>
      </c>
      <c r="G472" t="str">
        <f t="shared" si="134"/>
        <v/>
      </c>
      <c r="H472" t="str">
        <f t="shared" si="134"/>
        <v/>
      </c>
      <c r="I472" t="str">
        <f t="shared" si="134"/>
        <v/>
      </c>
      <c r="J472" t="str">
        <f t="shared" si="134"/>
        <v/>
      </c>
      <c r="K472" t="str">
        <f t="shared" si="134"/>
        <v/>
      </c>
      <c r="L472" t="str">
        <f t="shared" si="134"/>
        <v/>
      </c>
      <c r="N472" t="s">
        <v>168</v>
      </c>
      <c r="O472">
        <v>0.13484695280385411</v>
      </c>
      <c r="P472">
        <v>0.15390009044313474</v>
      </c>
      <c r="Q472">
        <v>0.26128862071568865</v>
      </c>
      <c r="R472">
        <v>0.3177392374849794</v>
      </c>
      <c r="Z472" s="69" t="str">
        <f t="shared" si="81"/>
        <v>VNM</v>
      </c>
      <c r="AA472" s="69" t="str">
        <f>VLOOKUP(Z472,'MainData-aidsinfo'!$D$2:$E$115,2,0)</f>
        <v>Viet Nam</v>
      </c>
      <c r="AC472">
        <f t="shared" si="82"/>
        <v>4</v>
      </c>
      <c r="AD472" s="56">
        <f t="shared" si="83"/>
        <v>0.21694372536191425</v>
      </c>
      <c r="AE472">
        <f t="shared" si="84"/>
        <v>0.97068543863392454</v>
      </c>
      <c r="AF472">
        <f t="shared" si="85"/>
        <v>5.7114076471381443</v>
      </c>
      <c r="AG472">
        <f t="shared" si="86"/>
        <v>2</v>
      </c>
      <c r="AH472">
        <f t="shared" si="87"/>
        <v>2.9314561366075471E-2</v>
      </c>
      <c r="AI472">
        <f t="shared" si="88"/>
        <v>1</v>
      </c>
      <c r="AJ472" t="str">
        <f t="shared" si="89"/>
        <v>UP</v>
      </c>
      <c r="AK472" t="str">
        <f t="shared" si="90"/>
        <v>VNM</v>
      </c>
    </row>
    <row r="473" spans="1:38" x14ac:dyDescent="0.25">
      <c r="A473" t="str">
        <f t="shared" si="79"/>
        <v>YEM</v>
      </c>
      <c r="B473">
        <f t="shared" ref="B473:L473" si="135">IF(B355=0,"",B355)</f>
        <v>2.5578562728380026E-2</v>
      </c>
      <c r="C473">
        <f t="shared" si="135"/>
        <v>0.19721701899919722</v>
      </c>
      <c r="D473">
        <f t="shared" si="135"/>
        <v>0.2982008421589894</v>
      </c>
      <c r="E473" t="str">
        <f t="shared" si="135"/>
        <v/>
      </c>
      <c r="F473" t="str">
        <f t="shared" si="135"/>
        <v/>
      </c>
      <c r="G473" t="str">
        <f t="shared" si="135"/>
        <v/>
      </c>
      <c r="H473" t="str">
        <f t="shared" si="135"/>
        <v/>
      </c>
      <c r="I473" t="str">
        <f t="shared" si="135"/>
        <v/>
      </c>
      <c r="J473" t="str">
        <f t="shared" si="135"/>
        <v/>
      </c>
      <c r="K473" t="str">
        <f t="shared" si="135"/>
        <v/>
      </c>
      <c r="L473" t="str">
        <f t="shared" si="135"/>
        <v/>
      </c>
      <c r="N473" t="s">
        <v>232</v>
      </c>
      <c r="O473">
        <v>2.5578562728380026E-2</v>
      </c>
      <c r="P473">
        <v>0.19721701899919722</v>
      </c>
      <c r="Q473">
        <v>0.2982008421589894</v>
      </c>
      <c r="Z473" s="69" t="str">
        <f t="shared" si="81"/>
        <v>YEM</v>
      </c>
      <c r="AA473" s="69" t="str">
        <f>VLOOKUP(Z473,'MainData-aidsinfo'!$D$2:$E$115,2,0)</f>
        <v>Yemen</v>
      </c>
      <c r="AC473">
        <f t="shared" si="82"/>
        <v>3</v>
      </c>
      <c r="AD473" s="56">
        <f t="shared" si="83"/>
        <v>0.17366547462885554</v>
      </c>
      <c r="AE473">
        <f t="shared" si="84"/>
        <v>0.988989969352567</v>
      </c>
      <c r="AF473">
        <f t="shared" si="85"/>
        <v>6.6831518112486421</v>
      </c>
      <c r="AG473">
        <f t="shared" si="86"/>
        <v>1</v>
      </c>
      <c r="AH473">
        <f t="shared" si="87"/>
        <v>9.4555905467341481E-2</v>
      </c>
      <c r="AI473">
        <f t="shared" si="88"/>
        <v>0</v>
      </c>
      <c r="AJ473" t="str">
        <f t="shared" si="89"/>
        <v/>
      </c>
      <c r="AK473" t="str">
        <f t="shared" si="90"/>
        <v/>
      </c>
    </row>
    <row r="474" spans="1:38" x14ac:dyDescent="0.25">
      <c r="A474" t="str">
        <f t="shared" si="79"/>
        <v>ZAF</v>
      </c>
      <c r="B474">
        <f t="shared" ref="B474:L474" si="136">IF(B356=0,"",B356)</f>
        <v>0.82886273542268851</v>
      </c>
      <c r="C474" t="str">
        <f t="shared" si="136"/>
        <v/>
      </c>
      <c r="D474" t="str">
        <f t="shared" si="136"/>
        <v/>
      </c>
      <c r="E474" t="str">
        <f t="shared" si="136"/>
        <v/>
      </c>
      <c r="F474" t="str">
        <f t="shared" si="136"/>
        <v/>
      </c>
      <c r="G474">
        <f t="shared" si="136"/>
        <v>0.72860489352988089</v>
      </c>
      <c r="H474" t="str">
        <f t="shared" si="136"/>
        <v/>
      </c>
      <c r="I474" t="str">
        <f t="shared" si="136"/>
        <v/>
      </c>
      <c r="J474">
        <f t="shared" si="136"/>
        <v>0.77686865573750674</v>
      </c>
      <c r="K474">
        <f t="shared" si="136"/>
        <v>0.76666193897635526</v>
      </c>
      <c r="L474" t="str">
        <f t="shared" si="136"/>
        <v/>
      </c>
      <c r="N474" t="s">
        <v>52</v>
      </c>
      <c r="O474">
        <v>0.82886273542268851</v>
      </c>
      <c r="T474">
        <v>0.72860489352988089</v>
      </c>
      <c r="W474">
        <v>0.77686865573750674</v>
      </c>
      <c r="X474">
        <v>0.76666193897635526</v>
      </c>
      <c r="Z474" s="69" t="str">
        <f t="shared" si="81"/>
        <v>ZAF</v>
      </c>
      <c r="AA474" s="69" t="str">
        <f>VLOOKUP(Z474,'MainData-aidsinfo'!$D$2:$E$115,2,0)</f>
        <v>South Africa</v>
      </c>
      <c r="AC474">
        <f t="shared" si="82"/>
        <v>4</v>
      </c>
      <c r="AD474" s="56">
        <f t="shared" si="83"/>
        <v>0.77524955591660794</v>
      </c>
      <c r="AE474">
        <f t="shared" si="84"/>
        <v>-0.59369869955068855</v>
      </c>
      <c r="AF474">
        <f t="shared" si="85"/>
        <v>-1.0434073223430504</v>
      </c>
      <c r="AG474">
        <f t="shared" si="86"/>
        <v>2</v>
      </c>
      <c r="AH474">
        <f t="shared" si="87"/>
        <v>0.40630130044931156</v>
      </c>
      <c r="AI474">
        <f t="shared" si="88"/>
        <v>0</v>
      </c>
      <c r="AJ474" t="str">
        <f t="shared" si="89"/>
        <v/>
      </c>
      <c r="AK474" t="str">
        <f t="shared" si="90"/>
        <v/>
      </c>
      <c r="AL474" t="s">
        <v>379</v>
      </c>
    </row>
    <row r="475" spans="1:38" x14ac:dyDescent="0.25">
      <c r="A475" t="str">
        <f t="shared" si="79"/>
        <v>ZMB</v>
      </c>
      <c r="B475" t="str">
        <f t="shared" ref="B475:L475" si="137">IF(B357=0,"",B357)</f>
        <v/>
      </c>
      <c r="C475" t="str">
        <f t="shared" si="137"/>
        <v/>
      </c>
      <c r="D475" t="str">
        <f t="shared" si="137"/>
        <v/>
      </c>
      <c r="E475">
        <f t="shared" si="137"/>
        <v>5.5988660524450749E-2</v>
      </c>
      <c r="F475" t="str">
        <f t="shared" si="137"/>
        <v/>
      </c>
      <c r="G475" t="str">
        <f t="shared" si="137"/>
        <v/>
      </c>
      <c r="H475" t="str">
        <f t="shared" si="137"/>
        <v/>
      </c>
      <c r="I475">
        <f t="shared" si="137"/>
        <v>0.13800000000000004</v>
      </c>
      <c r="J475">
        <f t="shared" si="137"/>
        <v>0.13851249624347536</v>
      </c>
      <c r="K475" t="str">
        <f t="shared" si="137"/>
        <v/>
      </c>
      <c r="L475" t="str">
        <f t="shared" si="137"/>
        <v/>
      </c>
      <c r="N475" t="s">
        <v>57</v>
      </c>
      <c r="R475">
        <v>5.5988660524450749E-2</v>
      </c>
      <c r="V475">
        <v>0.13800000000000004</v>
      </c>
      <c r="W475">
        <v>0.13851249624347536</v>
      </c>
      <c r="Z475" s="69" t="str">
        <f t="shared" si="81"/>
        <v>ZMB</v>
      </c>
      <c r="AA475" s="69" t="str">
        <f>VLOOKUP(Z475,'MainData-aidsinfo'!$D$2:$E$115,2,0)</f>
        <v>Zambia</v>
      </c>
      <c r="AC475">
        <f t="shared" si="82"/>
        <v>3</v>
      </c>
      <c r="AD475" s="56">
        <f t="shared" si="83"/>
        <v>0.11083371892264204</v>
      </c>
      <c r="AE475">
        <f t="shared" si="84"/>
        <v>0.98298576245333624</v>
      </c>
      <c r="AF475">
        <f t="shared" si="85"/>
        <v>5.3515696680856735</v>
      </c>
      <c r="AG475">
        <f t="shared" si="86"/>
        <v>1</v>
      </c>
      <c r="AH475">
        <f t="shared" si="87"/>
        <v>0.11760317922063492</v>
      </c>
      <c r="AI475">
        <f t="shared" si="88"/>
        <v>0</v>
      </c>
      <c r="AJ475" t="str">
        <f t="shared" si="89"/>
        <v/>
      </c>
      <c r="AK475" t="str">
        <f t="shared" si="90"/>
        <v/>
      </c>
      <c r="AL475" s="58" t="s">
        <v>360</v>
      </c>
    </row>
    <row r="476" spans="1:38" x14ac:dyDescent="0.25">
      <c r="A476" t="str">
        <f t="shared" si="79"/>
        <v>ZWE</v>
      </c>
      <c r="B476">
        <f t="shared" ref="B476:L476" si="138">IF(B358=0,"",B358)</f>
        <v>9.8336149221626187E-2</v>
      </c>
      <c r="C476">
        <f t="shared" si="138"/>
        <v>7.7474499018745521E-2</v>
      </c>
      <c r="D476">
        <f t="shared" si="138"/>
        <v>0.11116637700875526</v>
      </c>
      <c r="E476">
        <f t="shared" si="138"/>
        <v>0.11193823587205726</v>
      </c>
      <c r="F476">
        <f t="shared" si="138"/>
        <v>0.13550524001840558</v>
      </c>
      <c r="G476" t="str">
        <f t="shared" si="138"/>
        <v/>
      </c>
      <c r="H476" t="str">
        <f t="shared" si="138"/>
        <v/>
      </c>
      <c r="I476">
        <f t="shared" si="138"/>
        <v>0.11619336349643911</v>
      </c>
      <c r="J476">
        <f t="shared" si="138"/>
        <v>0.11874505742439158</v>
      </c>
      <c r="K476" t="str">
        <f t="shared" si="138"/>
        <v/>
      </c>
      <c r="L476">
        <f t="shared" si="138"/>
        <v>0.12091187366853035</v>
      </c>
      <c r="N476" t="s">
        <v>53</v>
      </c>
      <c r="O476">
        <v>9.8336149221626187E-2</v>
      </c>
      <c r="P476">
        <v>7.7474499018745521E-2</v>
      </c>
      <c r="Q476">
        <v>0.11116637700875526</v>
      </c>
      <c r="R476">
        <v>0.11193823587205726</v>
      </c>
      <c r="S476">
        <v>0.13550524001840558</v>
      </c>
      <c r="V476">
        <v>0.11619336349643911</v>
      </c>
      <c r="W476">
        <v>0.11874505742439158</v>
      </c>
      <c r="Y476">
        <v>0.12091187366853035</v>
      </c>
      <c r="Z476" s="69" t="str">
        <f t="shared" si="81"/>
        <v>ZWE</v>
      </c>
      <c r="AA476" s="69" t="str">
        <f>VLOOKUP(Z476,'MainData-aidsinfo'!$D$2:$E$115,2,0)</f>
        <v>Zimbabwe</v>
      </c>
      <c r="AC476">
        <f t="shared" si="82"/>
        <v>8</v>
      </c>
      <c r="AD476" s="56">
        <f t="shared" si="83"/>
        <v>0.11128384946611886</v>
      </c>
      <c r="AE476">
        <f t="shared" si="84"/>
        <v>0.59148474485639269</v>
      </c>
      <c r="AF476">
        <f t="shared" si="85"/>
        <v>1.7968581498795808</v>
      </c>
      <c r="AG476">
        <f t="shared" si="86"/>
        <v>6</v>
      </c>
      <c r="AH476">
        <f t="shared" si="87"/>
        <v>0.12248418557701732</v>
      </c>
      <c r="AI476">
        <f t="shared" si="88"/>
        <v>0</v>
      </c>
      <c r="AJ476" t="str">
        <f t="shared" si="89"/>
        <v/>
      </c>
      <c r="AK476" t="str">
        <f t="shared" si="90"/>
        <v/>
      </c>
    </row>
    <row r="477" spans="1:38" x14ac:dyDescent="0.25">
      <c r="A477" t="str">
        <f t="shared" si="79"/>
        <v>Grand Total</v>
      </c>
      <c r="B477">
        <f t="shared" ref="B477:L477" si="139">IF(B359=0,"",B359)</f>
        <v>31.947851559616041</v>
      </c>
      <c r="C477">
        <f t="shared" si="139"/>
        <v>32.798691798234067</v>
      </c>
      <c r="D477">
        <f t="shared" si="139"/>
        <v>30.837444451377845</v>
      </c>
      <c r="E477">
        <f t="shared" si="139"/>
        <v>31.542567896922559</v>
      </c>
      <c r="F477">
        <f t="shared" si="139"/>
        <v>28.593246333549143</v>
      </c>
      <c r="G477">
        <f t="shared" si="139"/>
        <v>23.151071151131692</v>
      </c>
      <c r="H477">
        <f t="shared" si="139"/>
        <v>9.4032492828477299</v>
      </c>
      <c r="I477">
        <f t="shared" si="139"/>
        <v>14.309217450672747</v>
      </c>
      <c r="J477">
        <f t="shared" si="139"/>
        <v>18.291511071384782</v>
      </c>
      <c r="K477">
        <f t="shared" si="139"/>
        <v>14.815510956122932</v>
      </c>
      <c r="L477">
        <f t="shared" si="139"/>
        <v>17.793642696270467</v>
      </c>
      <c r="N477" t="s">
        <v>351</v>
      </c>
      <c r="O477">
        <v>31.947851559616041</v>
      </c>
      <c r="P477">
        <v>32.798691798234067</v>
      </c>
      <c r="Q477">
        <v>30.837444451377845</v>
      </c>
      <c r="R477">
        <v>31.542567896922559</v>
      </c>
      <c r="S477">
        <v>28.593246333549143</v>
      </c>
      <c r="T477">
        <v>23.151071151131692</v>
      </c>
      <c r="U477">
        <v>9.4032492828477299</v>
      </c>
      <c r="V477">
        <v>14.309217450672747</v>
      </c>
      <c r="W477">
        <v>18.291511071384782</v>
      </c>
      <c r="X477">
        <v>14.815510956122932</v>
      </c>
      <c r="Y477">
        <v>17.793642696270467</v>
      </c>
    </row>
    <row r="478" spans="1:38" x14ac:dyDescent="0.25">
      <c r="A478">
        <f t="shared" si="79"/>
        <v>0</v>
      </c>
      <c r="B478" t="str">
        <f t="shared" ref="B478:L478" si="140">IF(B360=0,"",B360)</f>
        <v/>
      </c>
      <c r="C478" t="str">
        <f t="shared" si="140"/>
        <v/>
      </c>
      <c r="D478" t="str">
        <f t="shared" si="140"/>
        <v/>
      </c>
      <c r="E478" t="str">
        <f t="shared" si="140"/>
        <v/>
      </c>
      <c r="F478" t="str">
        <f t="shared" si="140"/>
        <v/>
      </c>
      <c r="G478" t="str">
        <f t="shared" si="140"/>
        <v/>
      </c>
      <c r="H478" t="str">
        <f t="shared" si="140"/>
        <v/>
      </c>
      <c r="I478" t="str">
        <f t="shared" si="140"/>
        <v/>
      </c>
      <c r="J478" t="str">
        <f t="shared" si="140"/>
        <v/>
      </c>
      <c r="K478" t="str">
        <f t="shared" si="140"/>
        <v/>
      </c>
      <c r="L478" t="str">
        <f t="shared" si="140"/>
        <v/>
      </c>
    </row>
    <row r="479" spans="1:38" ht="21" x14ac:dyDescent="0.35">
      <c r="A479" t="str">
        <f>A122</f>
        <v>Sum of TAE</v>
      </c>
      <c r="B479" t="str">
        <f t="shared" ref="B479:L479" si="141">IF(B361=0,"",B361)</f>
        <v/>
      </c>
      <c r="C479" t="str">
        <f t="shared" si="141"/>
        <v/>
      </c>
      <c r="D479" t="str">
        <f t="shared" si="141"/>
        <v/>
      </c>
      <c r="E479" t="str">
        <f t="shared" si="141"/>
        <v/>
      </c>
      <c r="F479" t="str">
        <f t="shared" si="141"/>
        <v/>
      </c>
      <c r="G479" t="str">
        <f t="shared" si="141"/>
        <v/>
      </c>
      <c r="H479" t="str">
        <f t="shared" si="141"/>
        <v/>
      </c>
      <c r="I479" t="str">
        <f t="shared" si="141"/>
        <v/>
      </c>
      <c r="J479" t="str">
        <f t="shared" si="141"/>
        <v/>
      </c>
      <c r="K479" t="str">
        <f t="shared" si="141"/>
        <v/>
      </c>
      <c r="L479" t="str">
        <f t="shared" si="141"/>
        <v/>
      </c>
      <c r="N479" s="68" t="s">
        <v>354</v>
      </c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75" t="s">
        <v>375</v>
      </c>
      <c r="AA479" s="75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8" x14ac:dyDescent="0.25">
      <c r="A480" t="str">
        <f>A123</f>
        <v>Row Labels</v>
      </c>
      <c r="B480">
        <v>2009</v>
      </c>
      <c r="C480">
        <v>2010</v>
      </c>
      <c r="D480">
        <v>2011</v>
      </c>
      <c r="E480">
        <v>2012</v>
      </c>
      <c r="F480">
        <v>2013</v>
      </c>
      <c r="G480">
        <v>2014</v>
      </c>
      <c r="H480">
        <v>2015</v>
      </c>
      <c r="I480">
        <v>2016</v>
      </c>
      <c r="J480">
        <v>2017</v>
      </c>
      <c r="K480">
        <v>2018</v>
      </c>
      <c r="L480">
        <v>2019</v>
      </c>
      <c r="N480" t="s">
        <v>350</v>
      </c>
      <c r="O480">
        <v>2009</v>
      </c>
      <c r="P480">
        <v>2010</v>
      </c>
      <c r="Q480">
        <v>2011</v>
      </c>
      <c r="R480">
        <v>2012</v>
      </c>
      <c r="S480">
        <v>2013</v>
      </c>
      <c r="T480">
        <v>2014</v>
      </c>
      <c r="U480">
        <v>2015</v>
      </c>
      <c r="V480">
        <v>2016</v>
      </c>
      <c r="W480">
        <v>2017</v>
      </c>
      <c r="X480">
        <v>2018</v>
      </c>
      <c r="Y480">
        <v>2019</v>
      </c>
      <c r="Z480" t="s">
        <v>367</v>
      </c>
      <c r="AB480" t="s">
        <v>369</v>
      </c>
      <c r="AC480" t="s">
        <v>363</v>
      </c>
      <c r="AD480" t="s">
        <v>368</v>
      </c>
      <c r="AE480" t="s">
        <v>362</v>
      </c>
      <c r="AF480" t="s">
        <v>364</v>
      </c>
      <c r="AG480" t="s">
        <v>365</v>
      </c>
      <c r="AH480" t="s">
        <v>366</v>
      </c>
      <c r="AI480">
        <f>SUM(AI481:AI595)</f>
        <v>25</v>
      </c>
      <c r="AJ480">
        <f>COUNTIF(AJ481:AJ595,"UP")</f>
        <v>10</v>
      </c>
      <c r="AK480" s="56">
        <f>AJ480/AI480</f>
        <v>0.4</v>
      </c>
    </row>
    <row r="481" spans="1:37" x14ac:dyDescent="0.25">
      <c r="A481" t="str">
        <f t="shared" ref="A481:A544" si="142">A124</f>
        <v>MAR</v>
      </c>
      <c r="B481">
        <v>14648004</v>
      </c>
      <c r="C481">
        <v>14832191</v>
      </c>
      <c r="D481">
        <v>14632692</v>
      </c>
      <c r="E481">
        <v>21453834</v>
      </c>
      <c r="F481">
        <v>22730808</v>
      </c>
      <c r="H481">
        <v>22099998</v>
      </c>
      <c r="I481">
        <v>22051575</v>
      </c>
      <c r="J481">
        <v>39062783.097999997</v>
      </c>
      <c r="N481" t="s">
        <v>215</v>
      </c>
      <c r="O481" s="69">
        <v>14648004</v>
      </c>
      <c r="P481" s="69">
        <v>14832191</v>
      </c>
      <c r="Q481" s="69">
        <v>14632692</v>
      </c>
      <c r="R481" s="69">
        <v>21453834</v>
      </c>
      <c r="S481" s="69">
        <v>22730808</v>
      </c>
      <c r="T481" s="69"/>
      <c r="U481" s="69">
        <v>22099998</v>
      </c>
      <c r="V481" s="69">
        <v>22051575</v>
      </c>
      <c r="W481" s="69">
        <v>39062783.097999997</v>
      </c>
      <c r="X481" s="69"/>
      <c r="Y481" s="69"/>
      <c r="Z481" s="69" t="str">
        <f>N481</f>
        <v>MAR</v>
      </c>
      <c r="AA481" s="69" t="str">
        <f>VLOOKUP(Z481,'MainData-aidsinfo'!$D$2:$E$115,2,0)</f>
        <v>Morocco</v>
      </c>
      <c r="AC481">
        <f>COUNTA(O481:Y481)</f>
        <v>8</v>
      </c>
      <c r="AD481" s="70">
        <f>SUM(O481:Y481)/AC481</f>
        <v>21438985.637249999</v>
      </c>
      <c r="AE481">
        <f>PEARSON($O$480:$Y$480,O481:Y481)</f>
        <v>0.8254683286057074</v>
      </c>
      <c r="AF481">
        <f>(AE481*(SQRT(AC481-2)))/(SQRT(1-AE481^2))</f>
        <v>3.5822159651491199</v>
      </c>
      <c r="AG481">
        <f>AC481-2</f>
        <v>6</v>
      </c>
      <c r="AH481">
        <f t="shared" ref="AH481:AH544" si="143">IFERROR(_xlfn.T.DIST.2T(ABS(AF481),AG481),"na")</f>
        <v>1.1612090041952442E-2</v>
      </c>
      <c r="AI481">
        <f>IF(AH481&lt;0.05,1,0)</f>
        <v>1</v>
      </c>
      <c r="AJ481" t="str">
        <f>IF(AI481=1,IF(AE481&gt;0,"UP","DOWN"),"")</f>
        <v>UP</v>
      </c>
      <c r="AK481" t="str">
        <f t="shared" ref="AK481:AK544" si="144">IF(AJ481&lt;&gt;"",N481,"")</f>
        <v>MAR</v>
      </c>
    </row>
    <row r="482" spans="1:37" x14ac:dyDescent="0.25">
      <c r="A482" t="str">
        <f t="shared" si="142"/>
        <v>AFG</v>
      </c>
      <c r="B482">
        <v>3241418</v>
      </c>
      <c r="C482">
        <v>4437825</v>
      </c>
      <c r="D482">
        <v>8002073.5499999998</v>
      </c>
      <c r="E482">
        <v>9052547</v>
      </c>
      <c r="F482">
        <v>5312479</v>
      </c>
      <c r="G482">
        <v>4181138</v>
      </c>
      <c r="H482">
        <v>3822240</v>
      </c>
      <c r="I482">
        <v>205664</v>
      </c>
      <c r="J482">
        <v>43145</v>
      </c>
      <c r="K482">
        <v>10077892.937999999</v>
      </c>
      <c r="L482" t="s">
        <v>247</v>
      </c>
      <c r="N482" t="s">
        <v>195</v>
      </c>
      <c r="O482" s="69">
        <v>3241418</v>
      </c>
      <c r="P482" s="69">
        <v>4437825</v>
      </c>
      <c r="Q482" s="69">
        <v>8002073.5499999998</v>
      </c>
      <c r="R482" s="69">
        <v>9052547</v>
      </c>
      <c r="S482" s="69">
        <v>5312479</v>
      </c>
      <c r="T482" s="69">
        <v>4181138</v>
      </c>
      <c r="U482" s="69">
        <v>3822240</v>
      </c>
      <c r="V482" s="69">
        <v>205664</v>
      </c>
      <c r="W482" s="69">
        <v>43145</v>
      </c>
      <c r="X482" s="69">
        <v>10077892.937999999</v>
      </c>
      <c r="Y482" s="69"/>
      <c r="Z482" s="69" t="str">
        <f t="shared" ref="Z482:Z545" si="145">N482</f>
        <v>AFG</v>
      </c>
      <c r="AA482" s="69" t="str">
        <f>VLOOKUP(Z482,'MainData-aidsinfo'!$D$2:$E$115,2,0)</f>
        <v>Afghanistan</v>
      </c>
      <c r="AC482">
        <f t="shared" ref="AC482:AC545" si="146">COUNTA(O482:Y482)</f>
        <v>10</v>
      </c>
      <c r="AD482" s="70">
        <f t="shared" ref="AD482:AD545" si="147">SUM(O482:Y482)/AC482</f>
        <v>4837642.2488000002</v>
      </c>
      <c r="AE482">
        <f t="shared" ref="AE482:AE545" si="148">PEARSON($O$480:$Y$480,O482:Y482)</f>
        <v>-0.13510738392591368</v>
      </c>
      <c r="AF482">
        <f t="shared" ref="AF482:AF545" si="149">(AE482*(SQRT(AC482-2)))/(SQRT(1-AE482^2))</f>
        <v>-0.3856776828669255</v>
      </c>
      <c r="AG482">
        <f t="shared" ref="AG482:AG545" si="150">AC482-2</f>
        <v>8</v>
      </c>
      <c r="AH482">
        <f t="shared" si="143"/>
        <v>0.70978869090328756</v>
      </c>
      <c r="AI482">
        <f t="shared" ref="AI482:AI545" si="151">IF(AH482&lt;0.05,1,0)</f>
        <v>0</v>
      </c>
      <c r="AJ482" t="str">
        <f t="shared" ref="AJ482:AJ545" si="152">IF(AI482=1,IF(AE482&gt;0,"UP","DOWN"),"")</f>
        <v/>
      </c>
      <c r="AK482" t="str">
        <f t="shared" si="144"/>
        <v/>
      </c>
    </row>
    <row r="483" spans="1:37" x14ac:dyDescent="0.25">
      <c r="A483" t="str">
        <f t="shared" si="142"/>
        <v>AGO</v>
      </c>
      <c r="B483">
        <v>34423488.789999999</v>
      </c>
      <c r="C483">
        <v>34064911.060000002</v>
      </c>
      <c r="D483">
        <v>33477539.379999999</v>
      </c>
      <c r="E483" t="s">
        <v>247</v>
      </c>
      <c r="F483" t="s">
        <v>247</v>
      </c>
      <c r="G483" t="s">
        <v>247</v>
      </c>
      <c r="H483" t="s">
        <v>247</v>
      </c>
      <c r="I483">
        <v>19767460.530000001</v>
      </c>
      <c r="J483">
        <v>20120363.91</v>
      </c>
      <c r="L483" t="s">
        <v>247</v>
      </c>
      <c r="N483" t="s">
        <v>80</v>
      </c>
      <c r="O483" s="69">
        <v>34423488.789999999</v>
      </c>
      <c r="P483" s="69">
        <v>34064911.060000002</v>
      </c>
      <c r="Q483" s="69">
        <v>33477539.379999999</v>
      </c>
      <c r="R483" s="69"/>
      <c r="S483" s="69"/>
      <c r="T483" s="69"/>
      <c r="U483" s="69"/>
      <c r="V483" s="69">
        <v>19767460.530000001</v>
      </c>
      <c r="W483" s="69">
        <v>20120363.91</v>
      </c>
      <c r="X483" s="69"/>
      <c r="Y483" s="69"/>
      <c r="Z483" s="69" t="str">
        <f t="shared" si="145"/>
        <v>AGO</v>
      </c>
      <c r="AA483" s="69" t="str">
        <f>VLOOKUP(Z483,'MainData-aidsinfo'!$D$2:$E$115,2,0)</f>
        <v>Angola</v>
      </c>
      <c r="AC483">
        <f t="shared" si="146"/>
        <v>5</v>
      </c>
      <c r="AD483" s="70">
        <f t="shared" si="147"/>
        <v>28370752.733999997</v>
      </c>
      <c r="AE483">
        <f t="shared" si="148"/>
        <v>-0.9820035015216767</v>
      </c>
      <c r="AF483">
        <f t="shared" si="149"/>
        <v>-9.0059067950206781</v>
      </c>
      <c r="AG483">
        <f t="shared" si="150"/>
        <v>3</v>
      </c>
      <c r="AH483">
        <f t="shared" si="143"/>
        <v>2.8902807518508102E-3</v>
      </c>
      <c r="AI483">
        <f t="shared" si="151"/>
        <v>1</v>
      </c>
      <c r="AJ483" t="str">
        <f t="shared" si="152"/>
        <v>DOWN</v>
      </c>
      <c r="AK483" t="str">
        <f t="shared" si="144"/>
        <v>AGO</v>
      </c>
    </row>
    <row r="484" spans="1:37" x14ac:dyDescent="0.25">
      <c r="A484" t="str">
        <f t="shared" si="142"/>
        <v>ALB</v>
      </c>
      <c r="B484" t="s">
        <v>247</v>
      </c>
      <c r="C484" t="s">
        <v>247</v>
      </c>
      <c r="D484" t="s">
        <v>247</v>
      </c>
      <c r="E484" t="s">
        <v>247</v>
      </c>
      <c r="F484" t="s">
        <v>247</v>
      </c>
      <c r="G484" t="s">
        <v>247</v>
      </c>
      <c r="H484" t="s">
        <v>247</v>
      </c>
      <c r="K484">
        <v>5547000</v>
      </c>
      <c r="N484" t="s">
        <v>197</v>
      </c>
      <c r="O484" s="69"/>
      <c r="P484" s="69"/>
      <c r="Q484" s="69"/>
      <c r="R484" s="69"/>
      <c r="S484" s="69"/>
      <c r="T484" s="69"/>
      <c r="U484" s="69"/>
      <c r="V484" s="69"/>
      <c r="W484" s="69"/>
      <c r="X484" s="69">
        <v>5547000</v>
      </c>
      <c r="Y484" s="69"/>
      <c r="Z484" s="69" t="str">
        <f t="shared" si="145"/>
        <v>ALB</v>
      </c>
      <c r="AA484" s="69" t="str">
        <f>VLOOKUP(Z484,'MainData-aidsinfo'!$D$2:$E$115,2,0)</f>
        <v>Albania</v>
      </c>
      <c r="AC484">
        <f t="shared" si="146"/>
        <v>1</v>
      </c>
      <c r="AD484" s="70">
        <f t="shared" si="147"/>
        <v>5547000</v>
      </c>
      <c r="AE484" t="e">
        <f t="shared" si="148"/>
        <v>#DIV/0!</v>
      </c>
      <c r="AF484" t="e">
        <f t="shared" si="149"/>
        <v>#DIV/0!</v>
      </c>
      <c r="AG484">
        <f t="shared" si="150"/>
        <v>-1</v>
      </c>
      <c r="AH484" t="str">
        <f t="shared" si="143"/>
        <v>na</v>
      </c>
      <c r="AI484">
        <f t="shared" si="151"/>
        <v>0</v>
      </c>
      <c r="AJ484" t="str">
        <f t="shared" si="152"/>
        <v/>
      </c>
      <c r="AK484" t="str">
        <f t="shared" si="144"/>
        <v/>
      </c>
    </row>
    <row r="485" spans="1:37" x14ac:dyDescent="0.25">
      <c r="A485" t="str">
        <f t="shared" si="142"/>
        <v>ARG</v>
      </c>
      <c r="B485" t="s">
        <v>247</v>
      </c>
      <c r="C485" t="s">
        <v>247</v>
      </c>
      <c r="D485" t="s">
        <v>247</v>
      </c>
      <c r="E485" t="s">
        <v>247</v>
      </c>
      <c r="F485" t="s">
        <v>247</v>
      </c>
      <c r="G485" t="s">
        <v>247</v>
      </c>
      <c r="H485" t="s">
        <v>247</v>
      </c>
      <c r="I485" t="s">
        <v>247</v>
      </c>
      <c r="J485" t="s">
        <v>247</v>
      </c>
      <c r="K485" t="s">
        <v>247</v>
      </c>
      <c r="L485" t="s">
        <v>247</v>
      </c>
      <c r="N485" t="s">
        <v>146</v>
      </c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 t="str">
        <f t="shared" si="145"/>
        <v>ARG</v>
      </c>
      <c r="AA485" s="69" t="str">
        <f>VLOOKUP(Z485,'MainData-aidsinfo'!$D$2:$E$115,2,0)</f>
        <v>Argentina</v>
      </c>
      <c r="AC485">
        <f t="shared" si="146"/>
        <v>0</v>
      </c>
      <c r="AD485" s="70" t="e">
        <f t="shared" si="147"/>
        <v>#DIV/0!</v>
      </c>
      <c r="AE485" t="e">
        <f t="shared" si="148"/>
        <v>#DIV/0!</v>
      </c>
      <c r="AF485" t="e">
        <f t="shared" si="149"/>
        <v>#DIV/0!</v>
      </c>
      <c r="AG485">
        <f t="shared" si="150"/>
        <v>-2</v>
      </c>
      <c r="AH485" t="str">
        <f t="shared" si="143"/>
        <v>na</v>
      </c>
      <c r="AI485">
        <f t="shared" si="151"/>
        <v>0</v>
      </c>
      <c r="AJ485" t="str">
        <f t="shared" si="152"/>
        <v/>
      </c>
      <c r="AK485" t="str">
        <f t="shared" si="144"/>
        <v/>
      </c>
    </row>
    <row r="486" spans="1:37" x14ac:dyDescent="0.25">
      <c r="A486" t="str">
        <f t="shared" si="142"/>
        <v>ARM</v>
      </c>
      <c r="B486">
        <v>2301071.3029999998</v>
      </c>
      <c r="C486">
        <v>5052363.5814659996</v>
      </c>
      <c r="D486">
        <v>5587011.2084659999</v>
      </c>
      <c r="E486">
        <v>5338915.1536290003</v>
      </c>
      <c r="F486">
        <v>5006127.4050040003</v>
      </c>
      <c r="G486">
        <v>6816743.3826630004</v>
      </c>
      <c r="H486" t="s">
        <v>247</v>
      </c>
      <c r="I486">
        <v>4222796.41</v>
      </c>
      <c r="J486">
        <v>5613096.5999999996</v>
      </c>
      <c r="K486" t="s">
        <v>247</v>
      </c>
      <c r="L486">
        <v>4298338.96</v>
      </c>
      <c r="N486" t="s">
        <v>170</v>
      </c>
      <c r="O486" s="69">
        <v>2301071.3029999998</v>
      </c>
      <c r="P486" s="69">
        <v>5052363.5814659996</v>
      </c>
      <c r="Q486" s="69">
        <v>5587011.2084659999</v>
      </c>
      <c r="R486" s="69">
        <v>5338915.1536290003</v>
      </c>
      <c r="S486" s="69">
        <v>5006127.4050040003</v>
      </c>
      <c r="T486" s="69">
        <v>6816743.3826630004</v>
      </c>
      <c r="U486" s="69"/>
      <c r="V486" s="69">
        <v>4222796.41</v>
      </c>
      <c r="W486" s="69">
        <v>5613096.5999999996</v>
      </c>
      <c r="X486" s="69"/>
      <c r="Y486" s="69">
        <v>4298338.96</v>
      </c>
      <c r="Z486" s="69" t="str">
        <f t="shared" si="145"/>
        <v>ARM</v>
      </c>
      <c r="AA486" s="69" t="str">
        <f>VLOOKUP(Z486,'MainData-aidsinfo'!$D$2:$E$115,2,0)</f>
        <v>Armenia</v>
      </c>
      <c r="AC486">
        <f t="shared" si="146"/>
        <v>9</v>
      </c>
      <c r="AD486" s="70">
        <f t="shared" si="147"/>
        <v>4915162.6671364447</v>
      </c>
      <c r="AE486">
        <f t="shared" si="148"/>
        <v>0.21456832752068714</v>
      </c>
      <c r="AF486">
        <f t="shared" si="149"/>
        <v>0.58123191771009319</v>
      </c>
      <c r="AG486">
        <f t="shared" si="150"/>
        <v>7</v>
      </c>
      <c r="AH486">
        <f t="shared" si="143"/>
        <v>0.5793099459298332</v>
      </c>
      <c r="AI486">
        <f t="shared" si="151"/>
        <v>0</v>
      </c>
      <c r="AJ486" t="str">
        <f t="shared" si="152"/>
        <v/>
      </c>
      <c r="AK486" t="str">
        <f t="shared" si="144"/>
        <v/>
      </c>
    </row>
    <row r="487" spans="1:37" x14ac:dyDescent="0.25">
      <c r="A487" t="str">
        <f t="shared" si="142"/>
        <v>AZE</v>
      </c>
      <c r="B487">
        <v>6061650.1150000002</v>
      </c>
      <c r="C487">
        <v>8236250.7000000002</v>
      </c>
      <c r="D487">
        <v>14555704.304</v>
      </c>
      <c r="E487" t="s">
        <v>247</v>
      </c>
      <c r="F487">
        <v>18611700.868999999</v>
      </c>
      <c r="G487">
        <v>20627360.079999998</v>
      </c>
      <c r="H487" t="s">
        <v>247</v>
      </c>
      <c r="I487" t="s">
        <v>247</v>
      </c>
      <c r="J487" t="s">
        <v>247</v>
      </c>
      <c r="K487" t="s">
        <v>247</v>
      </c>
      <c r="L487" t="s">
        <v>247</v>
      </c>
      <c r="N487" t="s">
        <v>201</v>
      </c>
      <c r="O487" s="69">
        <v>6061650.1150000002</v>
      </c>
      <c r="P487" s="69">
        <v>8236250.7000000002</v>
      </c>
      <c r="Q487" s="69">
        <v>14555704.304</v>
      </c>
      <c r="R487" s="69"/>
      <c r="S487" s="69">
        <v>18611700.868999999</v>
      </c>
      <c r="T487" s="69">
        <v>20627360.079999998</v>
      </c>
      <c r="U487" s="69"/>
      <c r="V487" s="69"/>
      <c r="W487" s="69"/>
      <c r="X487" s="69"/>
      <c r="Y487" s="69"/>
      <c r="Z487" s="69" t="str">
        <f t="shared" si="145"/>
        <v>AZE</v>
      </c>
      <c r="AA487" s="69" t="str">
        <f>VLOOKUP(Z487,'MainData-aidsinfo'!$D$2:$E$115,2,0)</f>
        <v>Azerbaijan</v>
      </c>
      <c r="AC487">
        <f t="shared" si="146"/>
        <v>5</v>
      </c>
      <c r="AD487" s="70">
        <f t="shared" si="147"/>
        <v>13618533.2136</v>
      </c>
      <c r="AE487">
        <f t="shared" si="148"/>
        <v>0.97879676057539411</v>
      </c>
      <c r="AF487">
        <f t="shared" si="149"/>
        <v>8.2765900895433031</v>
      </c>
      <c r="AG487">
        <f t="shared" si="150"/>
        <v>3</v>
      </c>
      <c r="AH487">
        <f t="shared" si="143"/>
        <v>3.6944609511147639E-3</v>
      </c>
      <c r="AI487">
        <f t="shared" si="151"/>
        <v>1</v>
      </c>
      <c r="AJ487" t="str">
        <f t="shared" si="152"/>
        <v>UP</v>
      </c>
      <c r="AK487" t="str">
        <f t="shared" si="144"/>
        <v>AZE</v>
      </c>
    </row>
    <row r="488" spans="1:37" x14ac:dyDescent="0.25">
      <c r="A488" t="str">
        <f t="shared" si="142"/>
        <v>BDI</v>
      </c>
      <c r="B488">
        <v>27034143.1994</v>
      </c>
      <c r="C488">
        <v>41776441.888449997</v>
      </c>
      <c r="D488">
        <v>25443438.07</v>
      </c>
      <c r="E488">
        <v>38747562</v>
      </c>
      <c r="F488">
        <v>41460906</v>
      </c>
      <c r="G488">
        <v>18414529.07</v>
      </c>
      <c r="H488" t="s">
        <v>247</v>
      </c>
      <c r="I488" t="s">
        <v>247</v>
      </c>
      <c r="J488" t="s">
        <v>247</v>
      </c>
      <c r="K488" t="s">
        <v>247</v>
      </c>
      <c r="L488" t="s">
        <v>247</v>
      </c>
      <c r="N488" t="s">
        <v>107</v>
      </c>
      <c r="O488" s="69">
        <v>27034143.1994</v>
      </c>
      <c r="P488" s="69">
        <v>41776441.888449997</v>
      </c>
      <c r="Q488" s="69">
        <v>25443438.07</v>
      </c>
      <c r="R488" s="69">
        <v>38747562</v>
      </c>
      <c r="S488" s="69">
        <v>41460906</v>
      </c>
      <c r="T488" s="69">
        <v>18414529.07</v>
      </c>
      <c r="U488" s="69"/>
      <c r="V488" s="69"/>
      <c r="W488" s="69"/>
      <c r="X488" s="69"/>
      <c r="Y488" s="69"/>
      <c r="Z488" s="69" t="str">
        <f t="shared" si="145"/>
        <v>BDI</v>
      </c>
      <c r="AA488" s="69" t="str">
        <f>VLOOKUP(Z488,'MainData-aidsinfo'!$D$2:$E$115,2,0)</f>
        <v>Burundi</v>
      </c>
      <c r="AC488">
        <f t="shared" si="146"/>
        <v>6</v>
      </c>
      <c r="AD488" s="70">
        <f t="shared" si="147"/>
        <v>32146170.037974998</v>
      </c>
      <c r="AE488">
        <f t="shared" si="148"/>
        <v>-0.1672334037728429</v>
      </c>
      <c r="AF488">
        <f t="shared" si="149"/>
        <v>-0.33924427145390973</v>
      </c>
      <c r="AG488">
        <f t="shared" si="150"/>
        <v>4</v>
      </c>
      <c r="AH488">
        <f t="shared" si="143"/>
        <v>0.75148840359039348</v>
      </c>
      <c r="AI488">
        <f t="shared" si="151"/>
        <v>0</v>
      </c>
      <c r="AJ488" t="str">
        <f t="shared" si="152"/>
        <v/>
      </c>
      <c r="AK488" t="str">
        <f t="shared" si="144"/>
        <v/>
      </c>
    </row>
    <row r="489" spans="1:37" x14ac:dyDescent="0.25">
      <c r="A489" t="str">
        <f t="shared" si="142"/>
        <v>BEN</v>
      </c>
      <c r="B489">
        <v>32435197.377</v>
      </c>
      <c r="C489">
        <v>18197534.640000001</v>
      </c>
      <c r="D489">
        <v>27550069.625999998</v>
      </c>
      <c r="E489">
        <v>30811007.309999999</v>
      </c>
      <c r="F489">
        <v>22257640.539999999</v>
      </c>
      <c r="G489">
        <v>20362463.719999999</v>
      </c>
      <c r="H489">
        <v>18587204.805190001</v>
      </c>
      <c r="I489">
        <v>16793571.890000001</v>
      </c>
      <c r="J489">
        <v>22805997.288469002</v>
      </c>
      <c r="K489">
        <v>13229861.390000001</v>
      </c>
      <c r="L489">
        <v>17051508.989999998</v>
      </c>
      <c r="N489" t="s">
        <v>105</v>
      </c>
      <c r="O489" s="69">
        <v>32435197.377</v>
      </c>
      <c r="P489" s="69">
        <v>18197534.640000001</v>
      </c>
      <c r="Q489" s="69">
        <v>27550069.625999998</v>
      </c>
      <c r="R489" s="69">
        <v>30811007.309999999</v>
      </c>
      <c r="S489" s="69">
        <v>22257640.539999999</v>
      </c>
      <c r="T489" s="69">
        <v>20362463.719999999</v>
      </c>
      <c r="U489" s="69">
        <v>18587204.805190001</v>
      </c>
      <c r="V489" s="69">
        <v>16793571.890000001</v>
      </c>
      <c r="W489" s="69">
        <v>22805997.288469002</v>
      </c>
      <c r="X489" s="69">
        <v>13229861.390000001</v>
      </c>
      <c r="Y489" s="69">
        <v>17051508.989999998</v>
      </c>
      <c r="Z489" s="69" t="str">
        <f t="shared" si="145"/>
        <v>BEN</v>
      </c>
      <c r="AA489" s="69" t="str">
        <f>VLOOKUP(Z489,'MainData-aidsinfo'!$D$2:$E$115,2,0)</f>
        <v>Benin</v>
      </c>
      <c r="AC489">
        <f t="shared" si="146"/>
        <v>11</v>
      </c>
      <c r="AD489" s="70">
        <f t="shared" si="147"/>
        <v>21825641.597878095</v>
      </c>
      <c r="AE489">
        <f t="shared" si="148"/>
        <v>-0.7027287789298341</v>
      </c>
      <c r="AF489">
        <f t="shared" si="149"/>
        <v>-2.9631922055012443</v>
      </c>
      <c r="AG489">
        <f t="shared" si="150"/>
        <v>9</v>
      </c>
      <c r="AH489">
        <f t="shared" si="143"/>
        <v>1.5876982463058152E-2</v>
      </c>
      <c r="AI489">
        <f t="shared" si="151"/>
        <v>1</v>
      </c>
      <c r="AJ489" t="str">
        <f t="shared" si="152"/>
        <v>DOWN</v>
      </c>
      <c r="AK489" t="str">
        <f t="shared" si="144"/>
        <v>BEN</v>
      </c>
    </row>
    <row r="490" spans="1:37" x14ac:dyDescent="0.25">
      <c r="A490" t="str">
        <f t="shared" si="142"/>
        <v>BFA</v>
      </c>
      <c r="B490">
        <v>62092749.530000001</v>
      </c>
      <c r="C490">
        <v>58282723.806000002</v>
      </c>
      <c r="D490">
        <v>48066175.899999999</v>
      </c>
      <c r="E490">
        <v>56480730.493000001</v>
      </c>
      <c r="F490">
        <v>58401077.946999997</v>
      </c>
      <c r="G490" t="s">
        <v>247</v>
      </c>
      <c r="H490" t="s">
        <v>247</v>
      </c>
      <c r="I490" t="s">
        <v>247</v>
      </c>
      <c r="J490">
        <v>39055319.805</v>
      </c>
      <c r="K490" t="s">
        <v>247</v>
      </c>
      <c r="L490">
        <v>33535223.16</v>
      </c>
      <c r="N490" t="s">
        <v>122</v>
      </c>
      <c r="O490" s="69">
        <v>62092749.530000001</v>
      </c>
      <c r="P490" s="69">
        <v>58282723.806000002</v>
      </c>
      <c r="Q490" s="69">
        <v>48066175.899999999</v>
      </c>
      <c r="R490" s="69">
        <v>56480730.493000001</v>
      </c>
      <c r="S490" s="69">
        <v>58401077.946999997</v>
      </c>
      <c r="T490" s="69"/>
      <c r="U490" s="69"/>
      <c r="V490" s="69"/>
      <c r="W490" s="69">
        <v>39055319.805</v>
      </c>
      <c r="X490" s="69"/>
      <c r="Y490" s="69">
        <v>33535223.16</v>
      </c>
      <c r="Z490" s="69" t="str">
        <f t="shared" si="145"/>
        <v>BFA</v>
      </c>
      <c r="AA490" s="69" t="str">
        <f>VLOOKUP(Z490,'MainData-aidsinfo'!$D$2:$E$115,2,0)</f>
        <v>Burkina Faso</v>
      </c>
      <c r="AC490">
        <f t="shared" si="146"/>
        <v>7</v>
      </c>
      <c r="AD490" s="70">
        <f t="shared" si="147"/>
        <v>50844857.234428577</v>
      </c>
      <c r="AE490">
        <f t="shared" si="148"/>
        <v>-0.90068940089316418</v>
      </c>
      <c r="AF490">
        <f t="shared" si="149"/>
        <v>-4.6356077139781844</v>
      </c>
      <c r="AG490">
        <f t="shared" si="150"/>
        <v>5</v>
      </c>
      <c r="AH490">
        <f t="shared" si="143"/>
        <v>5.655061165110286E-3</v>
      </c>
      <c r="AI490">
        <f t="shared" si="151"/>
        <v>1</v>
      </c>
      <c r="AJ490" t="str">
        <f t="shared" si="152"/>
        <v>DOWN</v>
      </c>
      <c r="AK490" t="str">
        <f t="shared" si="144"/>
        <v>BFA</v>
      </c>
    </row>
    <row r="491" spans="1:37" x14ac:dyDescent="0.25">
      <c r="A491" t="str">
        <f t="shared" si="142"/>
        <v>BGD</v>
      </c>
      <c r="B491">
        <v>26938053.800000001</v>
      </c>
      <c r="C491">
        <v>15203323.755720001</v>
      </c>
      <c r="D491">
        <v>18804376.593199998</v>
      </c>
      <c r="E491">
        <v>12483352</v>
      </c>
      <c r="F491">
        <v>21143541.870000001</v>
      </c>
      <c r="G491">
        <v>19405721.91</v>
      </c>
      <c r="H491">
        <v>12759321.98</v>
      </c>
      <c r="I491">
        <v>9137462</v>
      </c>
      <c r="J491">
        <v>7103747</v>
      </c>
      <c r="K491">
        <v>15071566</v>
      </c>
      <c r="L491" t="s">
        <v>247</v>
      </c>
      <c r="N491" t="s">
        <v>234</v>
      </c>
      <c r="O491" s="69">
        <v>26938053.800000001</v>
      </c>
      <c r="P491" s="69">
        <v>15203323.755720001</v>
      </c>
      <c r="Q491" s="69">
        <v>18804376.593199998</v>
      </c>
      <c r="R491" s="69">
        <v>12483352</v>
      </c>
      <c r="S491" s="69">
        <v>21143541.870000001</v>
      </c>
      <c r="T491" s="69">
        <v>19405721.91</v>
      </c>
      <c r="U491" s="69">
        <v>12759321.98</v>
      </c>
      <c r="V491" s="69">
        <v>9137462</v>
      </c>
      <c r="W491" s="69">
        <v>7103747</v>
      </c>
      <c r="X491" s="69">
        <v>15071566</v>
      </c>
      <c r="Y491" s="69"/>
      <c r="Z491" s="69" t="str">
        <f t="shared" si="145"/>
        <v>BGD</v>
      </c>
      <c r="AA491" s="69" t="str">
        <f>VLOOKUP(Z491,'MainData-aidsinfo'!$D$2:$E$115,2,0)</f>
        <v>Bangladesh</v>
      </c>
      <c r="AC491">
        <f t="shared" si="146"/>
        <v>10</v>
      </c>
      <c r="AD491" s="70">
        <f t="shared" si="147"/>
        <v>15805046.690892</v>
      </c>
      <c r="AE491">
        <f t="shared" si="148"/>
        <v>-0.65901782399943909</v>
      </c>
      <c r="AF491">
        <f t="shared" si="149"/>
        <v>-2.4782823811419332</v>
      </c>
      <c r="AG491">
        <f t="shared" si="150"/>
        <v>8</v>
      </c>
      <c r="AH491">
        <f t="shared" si="143"/>
        <v>3.8213835525804977E-2</v>
      </c>
      <c r="AI491">
        <f t="shared" si="151"/>
        <v>1</v>
      </c>
      <c r="AJ491" t="str">
        <f t="shared" si="152"/>
        <v>DOWN</v>
      </c>
      <c r="AK491" t="str">
        <f t="shared" si="144"/>
        <v>BGD</v>
      </c>
    </row>
    <row r="492" spans="1:37" x14ac:dyDescent="0.25">
      <c r="A492" t="str">
        <f t="shared" si="142"/>
        <v>BGR</v>
      </c>
      <c r="B492">
        <v>11051032.157</v>
      </c>
      <c r="C492">
        <v>9892606.1280000005</v>
      </c>
      <c r="D492">
        <v>13716892.525</v>
      </c>
      <c r="E492">
        <v>10838021.336999999</v>
      </c>
      <c r="F492">
        <v>11959461.555</v>
      </c>
      <c r="G492">
        <v>14796160.603</v>
      </c>
      <c r="H492">
        <v>12925531.955</v>
      </c>
      <c r="I492" t="s">
        <v>247</v>
      </c>
      <c r="J492" t="s">
        <v>247</v>
      </c>
      <c r="K492" t="s">
        <v>247</v>
      </c>
      <c r="L492" t="s">
        <v>247</v>
      </c>
      <c r="N492" t="s">
        <v>203</v>
      </c>
      <c r="O492" s="69">
        <v>11051032.157</v>
      </c>
      <c r="P492" s="69">
        <v>9892606.1280000005</v>
      </c>
      <c r="Q492" s="69">
        <v>13716892.525</v>
      </c>
      <c r="R492" s="69">
        <v>10838021.336999999</v>
      </c>
      <c r="S492" s="69">
        <v>11959461.555</v>
      </c>
      <c r="T492" s="69">
        <v>14796160.603</v>
      </c>
      <c r="U492" s="69">
        <v>12925531.955</v>
      </c>
      <c r="V492" s="69"/>
      <c r="W492" s="69"/>
      <c r="X492" s="69"/>
      <c r="Y492" s="69"/>
      <c r="Z492" s="69" t="str">
        <f t="shared" si="145"/>
        <v>BGR</v>
      </c>
      <c r="AA492" s="69" t="str">
        <f>VLOOKUP(Z492,'MainData-aidsinfo'!$D$2:$E$115,2,0)</f>
        <v>Bulgaria</v>
      </c>
      <c r="AC492">
        <f t="shared" si="146"/>
        <v>7</v>
      </c>
      <c r="AD492" s="70">
        <f t="shared" si="147"/>
        <v>12168529.465714287</v>
      </c>
      <c r="AE492">
        <f t="shared" si="148"/>
        <v>0.60707328099282243</v>
      </c>
      <c r="AF492">
        <f t="shared" si="149"/>
        <v>1.708254209970884</v>
      </c>
      <c r="AG492">
        <f t="shared" si="150"/>
        <v>5</v>
      </c>
      <c r="AH492">
        <f t="shared" si="143"/>
        <v>0.1482904248772893</v>
      </c>
      <c r="AI492">
        <f t="shared" si="151"/>
        <v>0</v>
      </c>
      <c r="AJ492" t="str">
        <f t="shared" si="152"/>
        <v/>
      </c>
      <c r="AK492" t="str">
        <f t="shared" si="144"/>
        <v/>
      </c>
    </row>
    <row r="493" spans="1:37" x14ac:dyDescent="0.25">
      <c r="A493" t="str">
        <f t="shared" si="142"/>
        <v>BHS</v>
      </c>
      <c r="B493">
        <v>4886400</v>
      </c>
      <c r="C493" t="s">
        <v>247</v>
      </c>
      <c r="D493" t="s">
        <v>247</v>
      </c>
      <c r="E493" t="s">
        <v>247</v>
      </c>
      <c r="F493" t="s">
        <v>247</v>
      </c>
      <c r="G493" t="s">
        <v>247</v>
      </c>
      <c r="H493" t="s">
        <v>247</v>
      </c>
      <c r="I493" t="s">
        <v>247</v>
      </c>
      <c r="J493" t="s">
        <v>247</v>
      </c>
      <c r="K493" t="s">
        <v>247</v>
      </c>
      <c r="L493" t="s">
        <v>247</v>
      </c>
      <c r="N493" t="s">
        <v>246</v>
      </c>
      <c r="O493" s="69">
        <v>4886400</v>
      </c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 t="str">
        <f t="shared" si="145"/>
        <v>BHS</v>
      </c>
      <c r="AA493" s="69" t="str">
        <f>VLOOKUP(Z493,'MainData-aidsinfo'!$D$2:$E$115,2,0)</f>
        <v>Bahamas</v>
      </c>
      <c r="AC493">
        <f t="shared" si="146"/>
        <v>1</v>
      </c>
      <c r="AD493" s="70">
        <f t="shared" si="147"/>
        <v>4886400</v>
      </c>
      <c r="AE493" t="e">
        <f t="shared" si="148"/>
        <v>#DIV/0!</v>
      </c>
      <c r="AF493" t="e">
        <f t="shared" si="149"/>
        <v>#DIV/0!</v>
      </c>
      <c r="AG493">
        <f t="shared" si="150"/>
        <v>-1</v>
      </c>
      <c r="AH493" t="str">
        <f t="shared" si="143"/>
        <v>na</v>
      </c>
      <c r="AI493">
        <f t="shared" si="151"/>
        <v>0</v>
      </c>
      <c r="AJ493" t="str">
        <f t="shared" si="152"/>
        <v/>
      </c>
      <c r="AK493" t="str">
        <f t="shared" si="144"/>
        <v/>
      </c>
    </row>
    <row r="494" spans="1:37" x14ac:dyDescent="0.25">
      <c r="A494" t="str">
        <f t="shared" si="142"/>
        <v>BLR</v>
      </c>
      <c r="B494">
        <v>17734673.999000002</v>
      </c>
      <c r="C494">
        <v>19722982.052000001</v>
      </c>
      <c r="D494">
        <v>19864483.489999998</v>
      </c>
      <c r="E494">
        <v>19785986.546</v>
      </c>
      <c r="F494">
        <v>18582286.118999999</v>
      </c>
      <c r="G494">
        <v>22445922.881000001</v>
      </c>
      <c r="H494" t="s">
        <v>247</v>
      </c>
      <c r="I494">
        <v>17639014.43</v>
      </c>
      <c r="J494">
        <v>21000246.840999998</v>
      </c>
      <c r="K494" t="s">
        <v>247</v>
      </c>
      <c r="L494" t="s">
        <v>247</v>
      </c>
      <c r="N494" t="s">
        <v>132</v>
      </c>
      <c r="O494" s="69">
        <v>17734673.999000002</v>
      </c>
      <c r="P494" s="69">
        <v>19722982.052000001</v>
      </c>
      <c r="Q494" s="69">
        <v>19864483.489999998</v>
      </c>
      <c r="R494" s="69">
        <v>19785986.546</v>
      </c>
      <c r="S494" s="69">
        <v>18582286.118999999</v>
      </c>
      <c r="T494" s="69">
        <v>22445922.881000001</v>
      </c>
      <c r="U494" s="69"/>
      <c r="V494" s="69">
        <v>17639014.43</v>
      </c>
      <c r="W494" s="69">
        <v>21000246.840999998</v>
      </c>
      <c r="X494" s="69"/>
      <c r="Y494" s="69"/>
      <c r="Z494" s="69" t="str">
        <f t="shared" si="145"/>
        <v>BLR</v>
      </c>
      <c r="AA494" s="69" t="str">
        <f>VLOOKUP(Z494,'MainData-aidsinfo'!$D$2:$E$115,2,0)</f>
        <v>Belarus</v>
      </c>
      <c r="AC494">
        <f t="shared" si="146"/>
        <v>8</v>
      </c>
      <c r="AD494" s="70">
        <f t="shared" si="147"/>
        <v>19596949.544749998</v>
      </c>
      <c r="AE494">
        <f t="shared" si="148"/>
        <v>0.27855005831190227</v>
      </c>
      <c r="AF494">
        <f t="shared" si="149"/>
        <v>0.71042283000502748</v>
      </c>
      <c r="AG494">
        <f t="shared" si="150"/>
        <v>6</v>
      </c>
      <c r="AH494">
        <f t="shared" si="143"/>
        <v>0.50410571076396204</v>
      </c>
      <c r="AI494">
        <f t="shared" si="151"/>
        <v>0</v>
      </c>
      <c r="AJ494" t="str">
        <f t="shared" si="152"/>
        <v/>
      </c>
      <c r="AK494" t="str">
        <f t="shared" si="144"/>
        <v/>
      </c>
    </row>
    <row r="495" spans="1:37" x14ac:dyDescent="0.25">
      <c r="A495" t="str">
        <f t="shared" si="142"/>
        <v>BLZ</v>
      </c>
      <c r="B495">
        <v>2052000</v>
      </c>
      <c r="C495">
        <v>2830500</v>
      </c>
      <c r="D495" t="s">
        <v>247</v>
      </c>
      <c r="E495">
        <v>2850400</v>
      </c>
      <c r="F495" t="s">
        <v>247</v>
      </c>
      <c r="G495" t="s">
        <v>247</v>
      </c>
      <c r="H495" t="s">
        <v>247</v>
      </c>
      <c r="I495" t="s">
        <v>247</v>
      </c>
      <c r="J495" t="s">
        <v>247</v>
      </c>
      <c r="K495" t="s">
        <v>247</v>
      </c>
      <c r="L495" t="s">
        <v>247</v>
      </c>
      <c r="N495" t="s">
        <v>241</v>
      </c>
      <c r="O495" s="69">
        <v>2052000</v>
      </c>
      <c r="P495" s="69">
        <v>2830500</v>
      </c>
      <c r="Q495" s="69"/>
      <c r="R495" s="69">
        <v>2850400</v>
      </c>
      <c r="S495" s="69"/>
      <c r="T495" s="69"/>
      <c r="U495" s="69"/>
      <c r="V495" s="69"/>
      <c r="W495" s="69"/>
      <c r="X495" s="69"/>
      <c r="Y495" s="69"/>
      <c r="Z495" s="69" t="str">
        <f t="shared" si="145"/>
        <v>BLZ</v>
      </c>
      <c r="AA495" s="69" t="str">
        <f>VLOOKUP(Z495,'MainData-aidsinfo'!$D$2:$E$115,2,0)</f>
        <v>Belize</v>
      </c>
      <c r="AC495">
        <f t="shared" si="146"/>
        <v>3</v>
      </c>
      <c r="AD495" s="70">
        <f t="shared" si="147"/>
        <v>2577633.3333333335</v>
      </c>
      <c r="AE495">
        <f t="shared" si="148"/>
        <v>0.77005440467854924</v>
      </c>
      <c r="AF495">
        <f t="shared" si="149"/>
        <v>1.2070230239027144</v>
      </c>
      <c r="AG495">
        <f t="shared" si="150"/>
        <v>1</v>
      </c>
      <c r="AH495">
        <f t="shared" si="143"/>
        <v>0.44045806003682703</v>
      </c>
      <c r="AI495">
        <f t="shared" si="151"/>
        <v>0</v>
      </c>
      <c r="AJ495" t="str">
        <f t="shared" si="152"/>
        <v/>
      </c>
      <c r="AK495" t="str">
        <f t="shared" si="144"/>
        <v/>
      </c>
    </row>
    <row r="496" spans="1:37" x14ac:dyDescent="0.25">
      <c r="A496" t="str">
        <f t="shared" si="142"/>
        <v>BOL</v>
      </c>
      <c r="B496">
        <v>9700000</v>
      </c>
      <c r="C496" t="s">
        <v>247</v>
      </c>
      <c r="D496">
        <v>9300000</v>
      </c>
      <c r="E496">
        <v>11700000</v>
      </c>
      <c r="F496" t="s">
        <v>247</v>
      </c>
      <c r="G496" t="s">
        <v>247</v>
      </c>
      <c r="H496" t="s">
        <v>247</v>
      </c>
      <c r="I496" t="s">
        <v>247</v>
      </c>
      <c r="J496" t="s">
        <v>247</v>
      </c>
      <c r="K496" t="s">
        <v>247</v>
      </c>
      <c r="L496" t="s">
        <v>247</v>
      </c>
      <c r="N496" t="s">
        <v>172</v>
      </c>
      <c r="O496" s="69">
        <v>9700000</v>
      </c>
      <c r="P496" s="69"/>
      <c r="Q496" s="69">
        <v>9300000</v>
      </c>
      <c r="R496" s="69">
        <v>11700000</v>
      </c>
      <c r="S496" s="69"/>
      <c r="T496" s="69"/>
      <c r="U496" s="69"/>
      <c r="V496" s="69"/>
      <c r="W496" s="69"/>
      <c r="X496" s="69"/>
      <c r="Y496" s="69"/>
      <c r="Z496" s="69" t="str">
        <f t="shared" si="145"/>
        <v>BOL</v>
      </c>
      <c r="AA496" s="69" t="str">
        <f>VLOOKUP(Z496,'MainData-aidsinfo'!$D$2:$E$115,2,0)</f>
        <v>Bolivia (Plurinational State of)</v>
      </c>
      <c r="AC496">
        <f t="shared" si="146"/>
        <v>3</v>
      </c>
      <c r="AD496" s="70">
        <f t="shared" si="147"/>
        <v>10233333.333333334</v>
      </c>
      <c r="AE496">
        <f t="shared" si="148"/>
        <v>0.64490202163702415</v>
      </c>
      <c r="AF496">
        <f t="shared" si="149"/>
        <v>0.84381962420022227</v>
      </c>
      <c r="AG496">
        <f t="shared" si="150"/>
        <v>1</v>
      </c>
      <c r="AH496">
        <f t="shared" si="143"/>
        <v>0.55379633570842213</v>
      </c>
      <c r="AI496">
        <f t="shared" si="151"/>
        <v>0</v>
      </c>
      <c r="AJ496" t="str">
        <f t="shared" si="152"/>
        <v/>
      </c>
      <c r="AK496" t="str">
        <f t="shared" si="144"/>
        <v/>
      </c>
    </row>
    <row r="497" spans="1:37" x14ac:dyDescent="0.25">
      <c r="A497" t="str">
        <f t="shared" si="142"/>
        <v>BRA</v>
      </c>
      <c r="B497">
        <v>656848865.5</v>
      </c>
      <c r="C497">
        <v>734242593.75399995</v>
      </c>
      <c r="D497">
        <v>812604545.05700004</v>
      </c>
      <c r="E497">
        <v>694741476.79999995</v>
      </c>
      <c r="F497" t="s">
        <v>247</v>
      </c>
      <c r="G497">
        <v>804365939</v>
      </c>
      <c r="H497" t="s">
        <v>247</v>
      </c>
      <c r="I497" t="s">
        <v>247</v>
      </c>
      <c r="J497">
        <v>771909014</v>
      </c>
      <c r="K497">
        <v>699139356</v>
      </c>
      <c r="L497">
        <v>676781247</v>
      </c>
      <c r="N497" t="s">
        <v>134</v>
      </c>
      <c r="O497" s="69">
        <v>656848865.5</v>
      </c>
      <c r="P497" s="69">
        <v>734242593.75399995</v>
      </c>
      <c r="Q497" s="69">
        <v>812604545.05700004</v>
      </c>
      <c r="R497" s="69">
        <v>694741476.79999995</v>
      </c>
      <c r="S497" s="69"/>
      <c r="T497" s="69">
        <v>804365939</v>
      </c>
      <c r="U497" s="69"/>
      <c r="V497" s="69"/>
      <c r="W497" s="69">
        <v>771909014</v>
      </c>
      <c r="X497" s="69">
        <v>699139356</v>
      </c>
      <c r="Y497" s="69">
        <v>676781247</v>
      </c>
      <c r="Z497" s="69" t="str">
        <f t="shared" si="145"/>
        <v>BRA</v>
      </c>
      <c r="AA497" s="69" t="str">
        <f>VLOOKUP(Z497,'MainData-aidsinfo'!$D$2:$E$115,2,0)</f>
        <v>Brazil</v>
      </c>
      <c r="AC497">
        <f t="shared" si="146"/>
        <v>8</v>
      </c>
      <c r="AD497" s="70">
        <f t="shared" si="147"/>
        <v>731329129.63887501</v>
      </c>
      <c r="AE497">
        <f t="shared" si="148"/>
        <v>-5.6314433347947224E-2</v>
      </c>
      <c r="AF497">
        <f t="shared" si="149"/>
        <v>-0.13816087668023874</v>
      </c>
      <c r="AG497">
        <f t="shared" si="150"/>
        <v>6</v>
      </c>
      <c r="AH497">
        <f t="shared" si="143"/>
        <v>0.89463346362203588</v>
      </c>
      <c r="AI497">
        <f t="shared" si="151"/>
        <v>0</v>
      </c>
      <c r="AJ497" t="str">
        <f t="shared" si="152"/>
        <v/>
      </c>
      <c r="AK497" t="str">
        <f t="shared" si="144"/>
        <v/>
      </c>
    </row>
    <row r="498" spans="1:37" x14ac:dyDescent="0.25">
      <c r="A498" t="str">
        <f t="shared" si="142"/>
        <v>BRB</v>
      </c>
      <c r="B498" t="s">
        <v>247</v>
      </c>
      <c r="C498">
        <v>7400000</v>
      </c>
      <c r="D498" t="s">
        <v>247</v>
      </c>
      <c r="E498">
        <v>10000000</v>
      </c>
      <c r="F498">
        <v>16000000</v>
      </c>
      <c r="G498" t="s">
        <v>247</v>
      </c>
      <c r="H498" t="s">
        <v>247</v>
      </c>
      <c r="I498" t="s">
        <v>247</v>
      </c>
      <c r="J498" t="s">
        <v>247</v>
      </c>
      <c r="K498" t="s">
        <v>247</v>
      </c>
      <c r="L498" t="s">
        <v>247</v>
      </c>
      <c r="N498" t="s">
        <v>115</v>
      </c>
      <c r="O498" s="69"/>
      <c r="P498" s="69">
        <v>7400000</v>
      </c>
      <c r="Q498" s="69"/>
      <c r="R498" s="69">
        <v>10000000</v>
      </c>
      <c r="S498" s="69">
        <v>16000000</v>
      </c>
      <c r="T498" s="69"/>
      <c r="U498" s="69"/>
      <c r="V498" s="69"/>
      <c r="W498" s="69"/>
      <c r="X498" s="69"/>
      <c r="Y498" s="69"/>
      <c r="Z498" s="69" t="str">
        <f t="shared" si="145"/>
        <v>BRB</v>
      </c>
      <c r="AA498" s="69" t="str">
        <f>VLOOKUP(Z498,'MainData-aidsinfo'!$D$2:$E$115,2,0)</f>
        <v>Barbados</v>
      </c>
      <c r="AC498">
        <f t="shared" si="146"/>
        <v>3</v>
      </c>
      <c r="AD498" s="70">
        <f t="shared" si="147"/>
        <v>11133333.333333334</v>
      </c>
      <c r="AE498">
        <f t="shared" si="148"/>
        <v>0.91530338141801337</v>
      </c>
      <c r="AF498">
        <f t="shared" si="149"/>
        <v>2.2725489319166128</v>
      </c>
      <c r="AG498">
        <f t="shared" si="150"/>
        <v>1</v>
      </c>
      <c r="AH498">
        <f t="shared" si="143"/>
        <v>0.26390168859450308</v>
      </c>
      <c r="AI498">
        <f t="shared" si="151"/>
        <v>0</v>
      </c>
      <c r="AJ498" t="str">
        <f t="shared" si="152"/>
        <v/>
      </c>
      <c r="AK498" t="str">
        <f t="shared" si="144"/>
        <v/>
      </c>
    </row>
    <row r="499" spans="1:37" x14ac:dyDescent="0.25">
      <c r="A499" t="str">
        <f t="shared" si="142"/>
        <v>BWA</v>
      </c>
      <c r="B499">
        <v>306431292.8258</v>
      </c>
      <c r="C499">
        <v>363240716.40850002</v>
      </c>
      <c r="D499">
        <v>390616018.76179999</v>
      </c>
      <c r="E499" t="s">
        <v>247</v>
      </c>
      <c r="F499" t="s">
        <v>247</v>
      </c>
      <c r="G499">
        <v>137629200.68000001</v>
      </c>
      <c r="H499">
        <v>159600000</v>
      </c>
      <c r="I499">
        <v>157743195.88</v>
      </c>
      <c r="J499">
        <v>158991773.62</v>
      </c>
      <c r="K499" t="s">
        <v>247</v>
      </c>
      <c r="L499">
        <v>145035473</v>
      </c>
      <c r="N499" s="1" t="s">
        <v>50</v>
      </c>
      <c r="O499" s="73">
        <v>306431292.8258</v>
      </c>
      <c r="P499" s="73">
        <v>363240716.40850002</v>
      </c>
      <c r="Q499" s="73">
        <v>390616018.76179999</v>
      </c>
      <c r="R499" s="73"/>
      <c r="S499" s="73"/>
      <c r="T499" s="73">
        <v>137629200.68000001</v>
      </c>
      <c r="U499" s="73">
        <v>159600000</v>
      </c>
      <c r="V499" s="73">
        <v>157743195.88</v>
      </c>
      <c r="W499" s="73">
        <v>158991773.62</v>
      </c>
      <c r="X499" s="73"/>
      <c r="Y499" s="73">
        <v>145035473</v>
      </c>
      <c r="Z499" s="69" t="str">
        <f t="shared" si="145"/>
        <v>BWA</v>
      </c>
      <c r="AA499" s="69" t="str">
        <f>VLOOKUP(Z499,'MainData-aidsinfo'!$D$2:$E$115,2,0)</f>
        <v>Botswana</v>
      </c>
      <c r="AC499">
        <f t="shared" si="146"/>
        <v>8</v>
      </c>
      <c r="AD499" s="70">
        <f t="shared" si="147"/>
        <v>227410958.89701247</v>
      </c>
      <c r="AE499">
        <f t="shared" si="148"/>
        <v>-0.84305620348674615</v>
      </c>
      <c r="AF499">
        <f t="shared" si="149"/>
        <v>-3.8396424724625722</v>
      </c>
      <c r="AG499">
        <f t="shared" si="150"/>
        <v>6</v>
      </c>
      <c r="AH499">
        <f t="shared" si="143"/>
        <v>8.5624835455158019E-3</v>
      </c>
      <c r="AI499">
        <f t="shared" si="151"/>
        <v>1</v>
      </c>
      <c r="AJ499" t="str">
        <f t="shared" si="152"/>
        <v>DOWN</v>
      </c>
      <c r="AK499" t="str">
        <f t="shared" si="144"/>
        <v>BWA</v>
      </c>
    </row>
    <row r="500" spans="1:37" x14ac:dyDescent="0.25">
      <c r="A500" t="str">
        <f t="shared" si="142"/>
        <v>CAF</v>
      </c>
      <c r="B500">
        <v>11400000</v>
      </c>
      <c r="C500">
        <v>14900000</v>
      </c>
      <c r="D500">
        <v>15800000</v>
      </c>
      <c r="E500" t="s">
        <v>247</v>
      </c>
      <c r="F500" t="s">
        <v>247</v>
      </c>
      <c r="G500" t="s">
        <v>247</v>
      </c>
      <c r="H500" t="s">
        <v>247</v>
      </c>
      <c r="I500" t="s">
        <v>247</v>
      </c>
      <c r="J500" t="s">
        <v>247</v>
      </c>
      <c r="K500" t="s">
        <v>247</v>
      </c>
      <c r="L500" t="s">
        <v>247</v>
      </c>
      <c r="N500" t="s">
        <v>65</v>
      </c>
      <c r="O500" s="69">
        <v>11400000</v>
      </c>
      <c r="P500" s="69">
        <v>14900000</v>
      </c>
      <c r="Q500" s="69">
        <v>15800000</v>
      </c>
      <c r="R500" s="69"/>
      <c r="S500" s="69"/>
      <c r="T500" s="69"/>
      <c r="U500" s="69"/>
      <c r="V500" s="69"/>
      <c r="W500" s="69"/>
      <c r="X500" s="69"/>
      <c r="Y500" s="69"/>
      <c r="Z500" s="69" t="str">
        <f t="shared" si="145"/>
        <v>CAF</v>
      </c>
      <c r="AA500" s="69" t="str">
        <f>VLOOKUP(Z500,'MainData-aidsinfo'!$D$2:$E$115,2,0)</f>
        <v>Central African Republic</v>
      </c>
      <c r="AC500">
        <f t="shared" si="146"/>
        <v>3</v>
      </c>
      <c r="AD500" s="70">
        <f t="shared" si="147"/>
        <v>14033333.333333334</v>
      </c>
      <c r="AE500">
        <f t="shared" si="148"/>
        <v>0.94643719722503428</v>
      </c>
      <c r="AF500">
        <f t="shared" si="149"/>
        <v>2.9311629051165635</v>
      </c>
      <c r="AG500">
        <f t="shared" si="150"/>
        <v>1</v>
      </c>
      <c r="AH500">
        <f t="shared" si="143"/>
        <v>0.20930740446017251</v>
      </c>
      <c r="AI500">
        <f t="shared" si="151"/>
        <v>0</v>
      </c>
      <c r="AJ500" t="str">
        <f t="shared" si="152"/>
        <v/>
      </c>
      <c r="AK500" t="str">
        <f t="shared" si="144"/>
        <v/>
      </c>
    </row>
    <row r="501" spans="1:37" x14ac:dyDescent="0.25">
      <c r="A501" t="str">
        <f t="shared" si="142"/>
        <v>CHL</v>
      </c>
      <c r="B501">
        <v>141307412.05399999</v>
      </c>
      <c r="C501">
        <v>157229158.8055</v>
      </c>
      <c r="D501">
        <v>165883779.12720001</v>
      </c>
      <c r="E501">
        <v>212550138.9797</v>
      </c>
      <c r="F501" t="s">
        <v>247</v>
      </c>
      <c r="G501" t="s">
        <v>247</v>
      </c>
      <c r="H501">
        <v>172772050.00999999</v>
      </c>
      <c r="I501">
        <v>184816554.10859999</v>
      </c>
      <c r="J501">
        <v>282358585.18739998</v>
      </c>
      <c r="K501">
        <v>316014348.30000001</v>
      </c>
      <c r="L501">
        <v>325931502.75</v>
      </c>
      <c r="N501" t="s">
        <v>137</v>
      </c>
      <c r="O501" s="69">
        <v>141307412.05399999</v>
      </c>
      <c r="P501" s="69">
        <v>157229158.8055</v>
      </c>
      <c r="Q501" s="69">
        <v>165883779.12720001</v>
      </c>
      <c r="R501" s="69">
        <v>212550138.9797</v>
      </c>
      <c r="S501" s="69"/>
      <c r="T501" s="69"/>
      <c r="U501" s="69">
        <v>172772050.00999999</v>
      </c>
      <c r="V501" s="69">
        <v>184816554.10859999</v>
      </c>
      <c r="W501" s="69">
        <v>282358585.18739998</v>
      </c>
      <c r="X501" s="69">
        <v>316014348.30000001</v>
      </c>
      <c r="Y501" s="69">
        <v>325931502.75</v>
      </c>
      <c r="Z501" s="69" t="str">
        <f t="shared" si="145"/>
        <v>CHL</v>
      </c>
      <c r="AA501" s="69" t="str">
        <f>VLOOKUP(Z501,'MainData-aidsinfo'!$D$2:$E$115,2,0)</f>
        <v>Chile</v>
      </c>
      <c r="AC501">
        <f t="shared" si="146"/>
        <v>9</v>
      </c>
      <c r="AD501" s="70">
        <f t="shared" si="147"/>
        <v>217651503.25804442</v>
      </c>
      <c r="AE501">
        <f t="shared" si="148"/>
        <v>0.85679264610387174</v>
      </c>
      <c r="AF501">
        <f t="shared" si="149"/>
        <v>4.3960273575941615</v>
      </c>
      <c r="AG501">
        <f t="shared" si="150"/>
        <v>7</v>
      </c>
      <c r="AH501">
        <f t="shared" si="143"/>
        <v>3.1721049787127547E-3</v>
      </c>
      <c r="AI501">
        <f t="shared" si="151"/>
        <v>1</v>
      </c>
      <c r="AJ501" t="str">
        <f t="shared" si="152"/>
        <v>UP</v>
      </c>
      <c r="AK501" t="str">
        <f t="shared" si="144"/>
        <v>CHL</v>
      </c>
    </row>
    <row r="502" spans="1:37" x14ac:dyDescent="0.25">
      <c r="A502" t="str">
        <f t="shared" si="142"/>
        <v>CIV</v>
      </c>
      <c r="B502">
        <v>119936505.632</v>
      </c>
      <c r="C502">
        <v>114776945.68000001</v>
      </c>
      <c r="D502">
        <v>97995386.861900002</v>
      </c>
      <c r="E502">
        <v>124202802.57610001</v>
      </c>
      <c r="F502">
        <v>63012679.566399999</v>
      </c>
      <c r="G502" t="s">
        <v>247</v>
      </c>
      <c r="H502" t="s">
        <v>247</v>
      </c>
      <c r="I502" t="s">
        <v>247</v>
      </c>
      <c r="J502" t="s">
        <v>247</v>
      </c>
      <c r="K502" t="s">
        <v>247</v>
      </c>
      <c r="L502" t="s">
        <v>247</v>
      </c>
      <c r="N502" t="s">
        <v>76</v>
      </c>
      <c r="O502" s="69">
        <v>119936505.632</v>
      </c>
      <c r="P502" s="69">
        <v>114776945.68000001</v>
      </c>
      <c r="Q502" s="69">
        <v>97995386.861900002</v>
      </c>
      <c r="R502" s="69">
        <v>124202802.57610001</v>
      </c>
      <c r="S502" s="69">
        <v>63012679.566399999</v>
      </c>
      <c r="T502" s="69"/>
      <c r="U502" s="69"/>
      <c r="V502" s="69"/>
      <c r="W502" s="69"/>
      <c r="X502" s="69"/>
      <c r="Y502" s="69"/>
      <c r="Z502" s="69" t="str">
        <f t="shared" si="145"/>
        <v>CIV</v>
      </c>
      <c r="AA502" s="69" t="str">
        <f>VLOOKUP(Z502,'MainData-aidsinfo'!$D$2:$E$115,2,0)</f>
        <v>Côte d'Ivoire</v>
      </c>
      <c r="AC502">
        <f t="shared" si="146"/>
        <v>5</v>
      </c>
      <c r="AD502" s="70">
        <f t="shared" si="147"/>
        <v>103984864.06328</v>
      </c>
      <c r="AE502">
        <f t="shared" si="148"/>
        <v>-0.66117788757280027</v>
      </c>
      <c r="AF502">
        <f t="shared" si="149"/>
        <v>-1.5264585096904413</v>
      </c>
      <c r="AG502">
        <f t="shared" si="150"/>
        <v>3</v>
      </c>
      <c r="AH502">
        <f t="shared" si="143"/>
        <v>0.22432805069145009</v>
      </c>
      <c r="AI502">
        <f t="shared" si="151"/>
        <v>0</v>
      </c>
      <c r="AJ502" t="str">
        <f t="shared" si="152"/>
        <v/>
      </c>
      <c r="AK502" t="str">
        <f t="shared" si="144"/>
        <v/>
      </c>
    </row>
    <row r="503" spans="1:37" x14ac:dyDescent="0.25">
      <c r="A503" t="str">
        <f t="shared" si="142"/>
        <v>CMR</v>
      </c>
      <c r="B503">
        <v>76970910.989999995</v>
      </c>
      <c r="C503">
        <v>64185623.685000002</v>
      </c>
      <c r="D503">
        <v>47971214.202</v>
      </c>
      <c r="E503">
        <v>50840874.391999997</v>
      </c>
      <c r="F503">
        <v>72549302.969999999</v>
      </c>
      <c r="G503" t="s">
        <v>247</v>
      </c>
      <c r="H503" t="s">
        <v>247</v>
      </c>
      <c r="I503" t="s">
        <v>247</v>
      </c>
      <c r="J503" t="s">
        <v>247</v>
      </c>
      <c r="K503" t="s">
        <v>247</v>
      </c>
      <c r="L503" t="s">
        <v>247</v>
      </c>
      <c r="N503" t="s">
        <v>71</v>
      </c>
      <c r="O503" s="69">
        <v>76970910.989999995</v>
      </c>
      <c r="P503" s="69">
        <v>64185623.685000002</v>
      </c>
      <c r="Q503" s="69">
        <v>47971214.202</v>
      </c>
      <c r="R503" s="69">
        <v>50840874.391999997</v>
      </c>
      <c r="S503" s="69">
        <v>72549302.969999999</v>
      </c>
      <c r="T503" s="69"/>
      <c r="U503" s="69"/>
      <c r="V503" s="69"/>
      <c r="W503" s="69"/>
      <c r="X503" s="69"/>
      <c r="Y503" s="69"/>
      <c r="Z503" s="69" t="str">
        <f t="shared" si="145"/>
        <v>CMR</v>
      </c>
      <c r="AA503" s="69" t="str">
        <f>VLOOKUP(Z503,'MainData-aidsinfo'!$D$2:$E$115,2,0)</f>
        <v>Cameroon</v>
      </c>
      <c r="AC503">
        <f t="shared" si="146"/>
        <v>5</v>
      </c>
      <c r="AD503" s="70">
        <f t="shared" si="147"/>
        <v>62503585.247799993</v>
      </c>
      <c r="AE503">
        <f t="shared" si="148"/>
        <v>-0.27306163965797992</v>
      </c>
      <c r="AF503">
        <f t="shared" si="149"/>
        <v>-0.49164068095614377</v>
      </c>
      <c r="AG503">
        <f t="shared" si="150"/>
        <v>3</v>
      </c>
      <c r="AH503">
        <f t="shared" si="143"/>
        <v>0.65669734979598993</v>
      </c>
      <c r="AI503">
        <f t="shared" si="151"/>
        <v>0</v>
      </c>
      <c r="AJ503" t="str">
        <f t="shared" si="152"/>
        <v/>
      </c>
      <c r="AK503" t="str">
        <f t="shared" si="144"/>
        <v/>
      </c>
    </row>
    <row r="504" spans="1:37" x14ac:dyDescent="0.25">
      <c r="A504" t="str">
        <f t="shared" si="142"/>
        <v>COD</v>
      </c>
      <c r="B504">
        <v>186945819</v>
      </c>
      <c r="C504">
        <v>195554363</v>
      </c>
      <c r="D504">
        <v>190800215</v>
      </c>
      <c r="E504">
        <v>229278486</v>
      </c>
      <c r="F504">
        <v>222443091</v>
      </c>
      <c r="G504">
        <v>222422695</v>
      </c>
      <c r="H504">
        <v>82833995.599999994</v>
      </c>
      <c r="I504">
        <v>149439207.09999999</v>
      </c>
      <c r="J504">
        <v>174572248.59999999</v>
      </c>
      <c r="K504" t="s">
        <v>247</v>
      </c>
      <c r="L504" t="s">
        <v>247</v>
      </c>
      <c r="N504" t="s">
        <v>117</v>
      </c>
      <c r="O504" s="69">
        <v>186945819</v>
      </c>
      <c r="P504" s="69">
        <v>195554363</v>
      </c>
      <c r="Q504" s="69">
        <v>190800215</v>
      </c>
      <c r="R504" s="69">
        <v>229278486</v>
      </c>
      <c r="S504" s="69">
        <v>222443091</v>
      </c>
      <c r="T504" s="69">
        <v>222422695</v>
      </c>
      <c r="U504" s="69">
        <v>82833995.599999994</v>
      </c>
      <c r="V504" s="69">
        <v>149439207.09999999</v>
      </c>
      <c r="W504" s="69">
        <v>174572248.59999999</v>
      </c>
      <c r="X504" s="69"/>
      <c r="Y504" s="69"/>
      <c r="Z504" s="69" t="str">
        <f t="shared" si="145"/>
        <v>COD</v>
      </c>
      <c r="AA504" s="69" t="str">
        <f>VLOOKUP(Z504,'MainData-aidsinfo'!$D$2:$E$115,2,0)</f>
        <v>Democratic Republic of the Congo</v>
      </c>
      <c r="AC504">
        <f t="shared" si="146"/>
        <v>9</v>
      </c>
      <c r="AD504" s="70">
        <f t="shared" si="147"/>
        <v>183810013.36666664</v>
      </c>
      <c r="AE504">
        <f t="shared" si="148"/>
        <v>-0.41009143915486906</v>
      </c>
      <c r="AF504">
        <f t="shared" si="149"/>
        <v>-1.1896350080914615</v>
      </c>
      <c r="AG504">
        <f t="shared" si="150"/>
        <v>7</v>
      </c>
      <c r="AH504">
        <f t="shared" si="143"/>
        <v>0.27297059422486897</v>
      </c>
      <c r="AI504">
        <f t="shared" si="151"/>
        <v>0</v>
      </c>
      <c r="AJ504" t="str">
        <f t="shared" si="152"/>
        <v/>
      </c>
      <c r="AK504" t="str">
        <f t="shared" si="144"/>
        <v/>
      </c>
    </row>
    <row r="505" spans="1:37" x14ac:dyDescent="0.25">
      <c r="A505" t="str">
        <f t="shared" si="142"/>
        <v>COG</v>
      </c>
      <c r="B505">
        <v>11900000</v>
      </c>
      <c r="C505">
        <v>16500000</v>
      </c>
      <c r="D505" t="s">
        <v>247</v>
      </c>
      <c r="E505" t="s">
        <v>247</v>
      </c>
      <c r="F505" t="s">
        <v>247</v>
      </c>
      <c r="G505" t="s">
        <v>247</v>
      </c>
      <c r="H505" t="s">
        <v>247</v>
      </c>
      <c r="I505" t="s">
        <v>247</v>
      </c>
      <c r="J505" t="s">
        <v>247</v>
      </c>
      <c r="K505" t="s">
        <v>247</v>
      </c>
      <c r="L505" t="s">
        <v>247</v>
      </c>
      <c r="N505" t="s">
        <v>73</v>
      </c>
      <c r="O505" s="69">
        <v>11900000</v>
      </c>
      <c r="P505" s="69">
        <v>16500000</v>
      </c>
      <c r="Q505" s="69"/>
      <c r="R505" s="69"/>
      <c r="S505" s="69"/>
      <c r="T505" s="69"/>
      <c r="U505" s="69"/>
      <c r="V505" s="69"/>
      <c r="W505" s="69"/>
      <c r="X505" s="69"/>
      <c r="Y505" s="69"/>
      <c r="Z505" s="69" t="str">
        <f t="shared" si="145"/>
        <v>COG</v>
      </c>
      <c r="AA505" s="69" t="str">
        <f>VLOOKUP(Z505,'MainData-aidsinfo'!$D$2:$E$115,2,0)</f>
        <v>Congo</v>
      </c>
      <c r="AC505">
        <f t="shared" si="146"/>
        <v>2</v>
      </c>
      <c r="AD505" s="70">
        <f t="shared" si="147"/>
        <v>14200000</v>
      </c>
      <c r="AE505">
        <f t="shared" si="148"/>
        <v>1</v>
      </c>
      <c r="AF505" t="e">
        <f t="shared" si="149"/>
        <v>#DIV/0!</v>
      </c>
      <c r="AG505">
        <f t="shared" si="150"/>
        <v>0</v>
      </c>
      <c r="AH505" t="str">
        <f t="shared" si="143"/>
        <v>na</v>
      </c>
      <c r="AI505">
        <f t="shared" si="151"/>
        <v>0</v>
      </c>
      <c r="AJ505" t="str">
        <f t="shared" si="152"/>
        <v/>
      </c>
      <c r="AK505" t="str">
        <f t="shared" si="144"/>
        <v/>
      </c>
    </row>
    <row r="506" spans="1:37" x14ac:dyDescent="0.25">
      <c r="A506" t="str">
        <f t="shared" si="142"/>
        <v>COL</v>
      </c>
      <c r="B506">
        <v>105630779.18629999</v>
      </c>
      <c r="C506">
        <v>113064729.66769999</v>
      </c>
      <c r="D506">
        <v>96673834.900000006</v>
      </c>
      <c r="E506">
        <v>134944827.13190001</v>
      </c>
      <c r="F506">
        <v>119528046.6654</v>
      </c>
      <c r="G506" t="s">
        <v>247</v>
      </c>
      <c r="H506" t="s">
        <v>247</v>
      </c>
      <c r="I506" t="s">
        <v>247</v>
      </c>
      <c r="J506" t="s">
        <v>247</v>
      </c>
      <c r="K506" t="s">
        <v>247</v>
      </c>
      <c r="L506" t="s">
        <v>247</v>
      </c>
      <c r="N506" t="s">
        <v>139</v>
      </c>
      <c r="O506" s="69">
        <v>105630779.18629999</v>
      </c>
      <c r="P506" s="69">
        <v>113064729.66769999</v>
      </c>
      <c r="Q506" s="69">
        <v>96673834.900000006</v>
      </c>
      <c r="R506" s="69">
        <v>134944827.13190001</v>
      </c>
      <c r="S506" s="69">
        <v>119528046.6654</v>
      </c>
      <c r="T506" s="69"/>
      <c r="U506" s="69"/>
      <c r="V506" s="69"/>
      <c r="W506" s="69"/>
      <c r="X506" s="69"/>
      <c r="Y506" s="69"/>
      <c r="Z506" s="69" t="str">
        <f t="shared" si="145"/>
        <v>COL</v>
      </c>
      <c r="AA506" s="69" t="str">
        <f>VLOOKUP(Z506,'MainData-aidsinfo'!$D$2:$E$115,2,0)</f>
        <v>Colombia</v>
      </c>
      <c r="AC506">
        <f t="shared" si="146"/>
        <v>5</v>
      </c>
      <c r="AD506" s="70">
        <f t="shared" si="147"/>
        <v>113968443.51025999</v>
      </c>
      <c r="AE506">
        <f t="shared" si="148"/>
        <v>0.54188028214536432</v>
      </c>
      <c r="AF506">
        <f t="shared" si="149"/>
        <v>1.1167325013491951</v>
      </c>
      <c r="AG506">
        <f t="shared" si="150"/>
        <v>3</v>
      </c>
      <c r="AH506">
        <f t="shared" si="143"/>
        <v>0.34549179663995006</v>
      </c>
      <c r="AI506">
        <f t="shared" si="151"/>
        <v>0</v>
      </c>
      <c r="AJ506" t="str">
        <f t="shared" si="152"/>
        <v/>
      </c>
      <c r="AK506" t="str">
        <f t="shared" si="144"/>
        <v/>
      </c>
    </row>
    <row r="507" spans="1:37" x14ac:dyDescent="0.25">
      <c r="A507" t="str">
        <f t="shared" si="142"/>
        <v>COM</v>
      </c>
      <c r="B507" t="s">
        <v>247</v>
      </c>
      <c r="C507">
        <v>169643</v>
      </c>
      <c r="D507">
        <v>936323</v>
      </c>
      <c r="E507">
        <v>1532305.5619870001</v>
      </c>
      <c r="F507">
        <v>696389.56002900004</v>
      </c>
      <c r="G507">
        <v>1052149</v>
      </c>
      <c r="H507" t="s">
        <v>247</v>
      </c>
      <c r="I507">
        <v>836125</v>
      </c>
      <c r="J507">
        <v>2325188.18946</v>
      </c>
      <c r="K507">
        <v>1243076.3770000001</v>
      </c>
      <c r="L507">
        <v>1625227.92</v>
      </c>
      <c r="N507" t="s">
        <v>205</v>
      </c>
      <c r="O507" s="69"/>
      <c r="P507" s="69">
        <v>169643</v>
      </c>
      <c r="Q507" s="69">
        <v>936323</v>
      </c>
      <c r="R507" s="69">
        <v>1532305.5619870001</v>
      </c>
      <c r="S507" s="69">
        <v>696389.56002900004</v>
      </c>
      <c r="T507" s="69">
        <v>1052149</v>
      </c>
      <c r="U507" s="69"/>
      <c r="V507" s="69">
        <v>836125</v>
      </c>
      <c r="W507" s="69">
        <v>2325188.18946</v>
      </c>
      <c r="X507" s="69">
        <v>1243076.3770000001</v>
      </c>
      <c r="Y507" s="69">
        <v>1625227.92</v>
      </c>
      <c r="Z507" s="69" t="str">
        <f t="shared" si="145"/>
        <v>COM</v>
      </c>
      <c r="AA507" s="69" t="str">
        <f>VLOOKUP(Z507,'MainData-aidsinfo'!$D$2:$E$115,2,0)</f>
        <v>Comoros</v>
      </c>
      <c r="AC507">
        <f t="shared" si="146"/>
        <v>9</v>
      </c>
      <c r="AD507" s="70">
        <f t="shared" si="147"/>
        <v>1157380.8453862222</v>
      </c>
      <c r="AE507">
        <f t="shared" si="148"/>
        <v>0.61992225229378517</v>
      </c>
      <c r="AF507">
        <f t="shared" si="149"/>
        <v>2.0902726506733056</v>
      </c>
      <c r="AG507">
        <f t="shared" si="150"/>
        <v>7</v>
      </c>
      <c r="AH507">
        <f t="shared" si="143"/>
        <v>7.4939852079853889E-2</v>
      </c>
      <c r="AI507">
        <f t="shared" si="151"/>
        <v>0</v>
      </c>
      <c r="AJ507" t="str">
        <f t="shared" si="152"/>
        <v/>
      </c>
      <c r="AK507" t="str">
        <f t="shared" si="144"/>
        <v/>
      </c>
    </row>
    <row r="508" spans="1:37" x14ac:dyDescent="0.25">
      <c r="A508" t="str">
        <f t="shared" si="142"/>
        <v>CPV</v>
      </c>
      <c r="B508">
        <v>1110770.6529999999</v>
      </c>
      <c r="C508">
        <v>2550065.4279999998</v>
      </c>
      <c r="D508">
        <v>3601972.7230000002</v>
      </c>
      <c r="E508">
        <v>34027.801243330003</v>
      </c>
      <c r="F508">
        <v>4916286.0449999999</v>
      </c>
      <c r="G508">
        <v>3811653.11</v>
      </c>
      <c r="H508" t="s">
        <v>247</v>
      </c>
      <c r="I508" t="s">
        <v>247</v>
      </c>
      <c r="J508" t="s">
        <v>247</v>
      </c>
      <c r="K508" t="s">
        <v>247</v>
      </c>
      <c r="L508" t="s">
        <v>247</v>
      </c>
      <c r="N508" t="s">
        <v>127</v>
      </c>
      <c r="O508" s="69">
        <v>1110770.6529999999</v>
      </c>
      <c r="P508" s="69">
        <v>2550065.4279999998</v>
      </c>
      <c r="Q508" s="69">
        <v>3601972.7230000002</v>
      </c>
      <c r="R508" s="69">
        <v>34027.801243330003</v>
      </c>
      <c r="S508" s="69">
        <v>4916286.0449999999</v>
      </c>
      <c r="T508" s="69">
        <v>3811653.11</v>
      </c>
      <c r="U508" s="69"/>
      <c r="V508" s="69"/>
      <c r="W508" s="69"/>
      <c r="X508" s="69"/>
      <c r="Y508" s="69"/>
      <c r="Z508" s="69" t="str">
        <f t="shared" si="145"/>
        <v>CPV</v>
      </c>
      <c r="AA508" s="69" t="str">
        <f>VLOOKUP(Z508,'MainData-aidsinfo'!$D$2:$E$115,2,0)</f>
        <v>Cabo Verde</v>
      </c>
      <c r="AC508">
        <f t="shared" si="146"/>
        <v>6</v>
      </c>
      <c r="AD508" s="70">
        <f t="shared" si="147"/>
        <v>2670795.9600405549</v>
      </c>
      <c r="AE508">
        <f t="shared" si="148"/>
        <v>0.4995623933453619</v>
      </c>
      <c r="AF508">
        <f t="shared" si="149"/>
        <v>1.1533536485474158</v>
      </c>
      <c r="AG508">
        <f t="shared" si="150"/>
        <v>4</v>
      </c>
      <c r="AH508">
        <f t="shared" si="143"/>
        <v>0.31299245106925505</v>
      </c>
      <c r="AI508">
        <f t="shared" si="151"/>
        <v>0</v>
      </c>
      <c r="AJ508" t="str">
        <f t="shared" si="152"/>
        <v/>
      </c>
      <c r="AK508" t="str">
        <f t="shared" si="144"/>
        <v/>
      </c>
    </row>
    <row r="509" spans="1:37" x14ac:dyDescent="0.25">
      <c r="A509" t="str">
        <f t="shared" si="142"/>
        <v>CRI</v>
      </c>
      <c r="B509" t="s">
        <v>247</v>
      </c>
      <c r="C509">
        <v>30556390</v>
      </c>
      <c r="D509" t="s">
        <v>247</v>
      </c>
      <c r="E509">
        <v>22246679</v>
      </c>
      <c r="F509" t="s">
        <v>247</v>
      </c>
      <c r="G509">
        <v>19139767.162599999</v>
      </c>
      <c r="H509" t="s">
        <v>247</v>
      </c>
      <c r="I509" t="s">
        <v>247</v>
      </c>
      <c r="J509" t="s">
        <v>247</v>
      </c>
      <c r="K509">
        <v>54011158.689999998</v>
      </c>
      <c r="L509" t="s">
        <v>247</v>
      </c>
      <c r="N509" t="s">
        <v>148</v>
      </c>
      <c r="O509" s="69"/>
      <c r="P509" s="69">
        <v>30556390</v>
      </c>
      <c r="Q509" s="69"/>
      <c r="R509" s="69">
        <v>22246679</v>
      </c>
      <c r="S509" s="69"/>
      <c r="T509" s="69">
        <v>19139767.162599999</v>
      </c>
      <c r="U509" s="69"/>
      <c r="V509" s="69"/>
      <c r="W509" s="69"/>
      <c r="X509" s="69">
        <v>54011158.689999998</v>
      </c>
      <c r="Y509" s="69"/>
      <c r="Z509" s="69" t="str">
        <f t="shared" si="145"/>
        <v>CRI</v>
      </c>
      <c r="AA509" s="69" t="str">
        <f>VLOOKUP(Z509,'MainData-aidsinfo'!$D$2:$E$115,2,0)</f>
        <v>Costa Rica</v>
      </c>
      <c r="AC509">
        <f t="shared" si="146"/>
        <v>4</v>
      </c>
      <c r="AD509" s="70">
        <f t="shared" si="147"/>
        <v>31488498.713149998</v>
      </c>
      <c r="AE509">
        <f t="shared" si="148"/>
        <v>0.69498391648800062</v>
      </c>
      <c r="AF509">
        <f t="shared" si="149"/>
        <v>1.366927846974165</v>
      </c>
      <c r="AG509">
        <f t="shared" si="150"/>
        <v>2</v>
      </c>
      <c r="AH509">
        <f t="shared" si="143"/>
        <v>0.30501608351199938</v>
      </c>
      <c r="AI509">
        <f t="shared" si="151"/>
        <v>0</v>
      </c>
      <c r="AJ509" t="str">
        <f t="shared" si="152"/>
        <v/>
      </c>
      <c r="AK509" t="str">
        <f t="shared" si="144"/>
        <v/>
      </c>
    </row>
    <row r="510" spans="1:37" x14ac:dyDescent="0.25">
      <c r="A510" t="str">
        <f t="shared" si="142"/>
        <v>CUB</v>
      </c>
      <c r="B510">
        <v>68720826.109999999</v>
      </c>
      <c r="C510">
        <v>66854941.953000002</v>
      </c>
      <c r="D510">
        <v>70567385.728</v>
      </c>
      <c r="E510">
        <v>72046447.785999998</v>
      </c>
      <c r="F510">
        <v>69734372.397</v>
      </c>
      <c r="G510" t="s">
        <v>247</v>
      </c>
      <c r="H510" t="s">
        <v>247</v>
      </c>
      <c r="I510" t="s">
        <v>247</v>
      </c>
      <c r="J510" t="s">
        <v>247</v>
      </c>
      <c r="K510" t="s">
        <v>247</v>
      </c>
      <c r="L510" t="s">
        <v>247</v>
      </c>
      <c r="N510" t="s">
        <v>150</v>
      </c>
      <c r="O510" s="69">
        <v>68720826.109999999</v>
      </c>
      <c r="P510" s="69">
        <v>66854941.953000002</v>
      </c>
      <c r="Q510" s="69">
        <v>70567385.728</v>
      </c>
      <c r="R510" s="69">
        <v>72046447.785999998</v>
      </c>
      <c r="S510" s="69">
        <v>69734372.397</v>
      </c>
      <c r="T510" s="69"/>
      <c r="U510" s="69"/>
      <c r="V510" s="69"/>
      <c r="W510" s="69"/>
      <c r="X510" s="69"/>
      <c r="Y510" s="69"/>
      <c r="Z510" s="69" t="str">
        <f t="shared" si="145"/>
        <v>CUB</v>
      </c>
      <c r="AA510" s="69" t="str">
        <f>VLOOKUP(Z510,'MainData-aidsinfo'!$D$2:$E$115,2,0)</f>
        <v>Cuba</v>
      </c>
      <c r="AC510">
        <f t="shared" si="146"/>
        <v>5</v>
      </c>
      <c r="AD510" s="70">
        <f t="shared" si="147"/>
        <v>69584794.794800013</v>
      </c>
      <c r="AE510">
        <f t="shared" si="148"/>
        <v>0.58461915331873326</v>
      </c>
      <c r="AF510">
        <f t="shared" si="149"/>
        <v>1.248095975778708</v>
      </c>
      <c r="AG510">
        <f t="shared" si="150"/>
        <v>3</v>
      </c>
      <c r="AH510">
        <f t="shared" si="143"/>
        <v>0.30053524361245404</v>
      </c>
      <c r="AI510">
        <f t="shared" si="151"/>
        <v>0</v>
      </c>
      <c r="AJ510" t="str">
        <f t="shared" si="152"/>
        <v/>
      </c>
      <c r="AK510" t="str">
        <f t="shared" si="144"/>
        <v/>
      </c>
    </row>
    <row r="511" spans="1:37" x14ac:dyDescent="0.25">
      <c r="A511" t="str">
        <f t="shared" si="142"/>
        <v>DJI</v>
      </c>
      <c r="B511">
        <v>2000000</v>
      </c>
      <c r="C511">
        <v>5027300</v>
      </c>
      <c r="D511">
        <v>3867100</v>
      </c>
      <c r="E511">
        <v>28744000</v>
      </c>
      <c r="F511" t="s">
        <v>247</v>
      </c>
      <c r="G511" t="s">
        <v>247</v>
      </c>
      <c r="H511" t="s">
        <v>247</v>
      </c>
      <c r="I511" t="s">
        <v>247</v>
      </c>
      <c r="J511" t="s">
        <v>247</v>
      </c>
      <c r="K511" t="s">
        <v>247</v>
      </c>
      <c r="L511" t="s">
        <v>247</v>
      </c>
      <c r="N511" t="s">
        <v>119</v>
      </c>
      <c r="O511" s="69">
        <v>2000000</v>
      </c>
      <c r="P511" s="69">
        <v>5027300</v>
      </c>
      <c r="Q511" s="69">
        <v>3867100</v>
      </c>
      <c r="R511" s="69">
        <v>28744000</v>
      </c>
      <c r="S511" s="69"/>
      <c r="T511" s="69"/>
      <c r="U511" s="69"/>
      <c r="V511" s="69"/>
      <c r="W511" s="69"/>
      <c r="X511" s="69"/>
      <c r="Y511" s="69"/>
      <c r="Z511" s="69" t="str">
        <f t="shared" si="145"/>
        <v>DJI</v>
      </c>
      <c r="AA511" s="69" t="str">
        <f>VLOOKUP(Z511,'MainData-aidsinfo'!$D$2:$E$115,2,0)</f>
        <v>Djibouti</v>
      </c>
      <c r="AC511">
        <f t="shared" si="146"/>
        <v>4</v>
      </c>
      <c r="AD511" s="70">
        <f t="shared" si="147"/>
        <v>9909600</v>
      </c>
      <c r="AE511">
        <f t="shared" si="148"/>
        <v>0.8090101761511278</v>
      </c>
      <c r="AF511">
        <f t="shared" si="149"/>
        <v>1.9464504979422597</v>
      </c>
      <c r="AG511">
        <f t="shared" si="150"/>
        <v>2</v>
      </c>
      <c r="AH511">
        <f t="shared" si="143"/>
        <v>0.1909898238488722</v>
      </c>
      <c r="AI511">
        <f t="shared" si="151"/>
        <v>0</v>
      </c>
      <c r="AJ511" t="str">
        <f t="shared" si="152"/>
        <v/>
      </c>
      <c r="AK511" t="str">
        <f t="shared" si="144"/>
        <v/>
      </c>
    </row>
    <row r="512" spans="1:37" x14ac:dyDescent="0.25">
      <c r="A512" t="str">
        <f t="shared" si="142"/>
        <v>DOM</v>
      </c>
      <c r="B512" t="s">
        <v>247</v>
      </c>
      <c r="C512" t="s">
        <v>247</v>
      </c>
      <c r="D512" t="s">
        <v>247</v>
      </c>
      <c r="E512">
        <v>40729788.159999996</v>
      </c>
      <c r="F512">
        <v>17053575.079999998</v>
      </c>
      <c r="G512">
        <v>17026154.43</v>
      </c>
      <c r="H512">
        <v>19117473.129000001</v>
      </c>
      <c r="I512">
        <v>26788581</v>
      </c>
      <c r="J512">
        <v>20973402.230999999</v>
      </c>
      <c r="K512">
        <v>89156187.780000001</v>
      </c>
      <c r="L512">
        <v>97118276.620000005</v>
      </c>
      <c r="N512" t="s">
        <v>111</v>
      </c>
      <c r="O512" s="69"/>
      <c r="P512" s="69"/>
      <c r="Q512" s="69"/>
      <c r="R512" s="69">
        <v>40729788.159999996</v>
      </c>
      <c r="S512" s="69">
        <v>17053575.079999998</v>
      </c>
      <c r="T512" s="69">
        <v>17026154.43</v>
      </c>
      <c r="U512" s="69">
        <v>19117473.129000001</v>
      </c>
      <c r="V512" s="69">
        <v>26788581</v>
      </c>
      <c r="W512" s="69">
        <v>20973402.230999999</v>
      </c>
      <c r="X512" s="69">
        <v>89156187.780000001</v>
      </c>
      <c r="Y512" s="69">
        <v>97118276.620000005</v>
      </c>
      <c r="Z512" s="69" t="str">
        <f t="shared" si="145"/>
        <v>DOM</v>
      </c>
      <c r="AA512" s="69" t="str">
        <f>VLOOKUP(Z512,'MainData-aidsinfo'!$D$2:$E$115,2,0)</f>
        <v>Dominican Republic</v>
      </c>
      <c r="AC512">
        <f t="shared" si="146"/>
        <v>8</v>
      </c>
      <c r="AD512" s="70">
        <f t="shared" si="147"/>
        <v>40995429.803750001</v>
      </c>
      <c r="AE512">
        <f t="shared" si="148"/>
        <v>0.68124607462344677</v>
      </c>
      <c r="AF512">
        <f t="shared" si="149"/>
        <v>2.2794823064884406</v>
      </c>
      <c r="AG512">
        <f t="shared" si="150"/>
        <v>6</v>
      </c>
      <c r="AH512">
        <f t="shared" si="143"/>
        <v>6.2844369993257529E-2</v>
      </c>
      <c r="AI512">
        <f t="shared" si="151"/>
        <v>0</v>
      </c>
      <c r="AJ512" t="str">
        <f t="shared" si="152"/>
        <v/>
      </c>
      <c r="AK512" t="str">
        <f t="shared" si="144"/>
        <v/>
      </c>
    </row>
    <row r="513" spans="1:37" x14ac:dyDescent="0.25">
      <c r="A513" t="str">
        <f t="shared" si="142"/>
        <v>DZA</v>
      </c>
      <c r="B513">
        <v>2708184.2329000002</v>
      </c>
      <c r="C513">
        <v>5759009.2062999997</v>
      </c>
      <c r="D513">
        <v>6314132.3388999999</v>
      </c>
      <c r="E513">
        <v>6773707.2900999999</v>
      </c>
      <c r="F513">
        <v>12456208.6131</v>
      </c>
      <c r="G513">
        <v>17268653.408</v>
      </c>
      <c r="H513" t="s">
        <v>247</v>
      </c>
      <c r="I513" t="s">
        <v>247</v>
      </c>
      <c r="J513">
        <v>25934056.378699999</v>
      </c>
      <c r="K513" t="s">
        <v>247</v>
      </c>
      <c r="L513" t="s">
        <v>247</v>
      </c>
      <c r="N513" t="s">
        <v>199</v>
      </c>
      <c r="O513" s="69">
        <v>2708184.2329000002</v>
      </c>
      <c r="P513" s="69">
        <v>5759009.2062999997</v>
      </c>
      <c r="Q513" s="69">
        <v>6314132.3388999999</v>
      </c>
      <c r="R513" s="69">
        <v>6773707.2900999999</v>
      </c>
      <c r="S513" s="69">
        <v>12456208.6131</v>
      </c>
      <c r="T513" s="69">
        <v>17268653.408</v>
      </c>
      <c r="U513" s="69"/>
      <c r="V513" s="69"/>
      <c r="W513" s="69">
        <v>25934056.378699999</v>
      </c>
      <c r="X513" s="69"/>
      <c r="Y513" s="69"/>
      <c r="Z513" s="69" t="str">
        <f t="shared" si="145"/>
        <v>DZA</v>
      </c>
      <c r="AA513" s="69" t="str">
        <f>VLOOKUP(Z513,'MainData-aidsinfo'!$D$2:$E$115,2,0)</f>
        <v>Algeria</v>
      </c>
      <c r="AC513">
        <f t="shared" si="146"/>
        <v>7</v>
      </c>
      <c r="AD513" s="70">
        <f t="shared" si="147"/>
        <v>11030564.495428571</v>
      </c>
      <c r="AE513">
        <f t="shared" si="148"/>
        <v>0.97548258692526502</v>
      </c>
      <c r="AF513">
        <f t="shared" si="149"/>
        <v>9.9112994675457156</v>
      </c>
      <c r="AG513">
        <f t="shared" si="150"/>
        <v>5</v>
      </c>
      <c r="AH513">
        <f t="shared" si="143"/>
        <v>1.7840716549499534E-4</v>
      </c>
      <c r="AI513">
        <f t="shared" si="151"/>
        <v>1</v>
      </c>
      <c r="AJ513" t="str">
        <f t="shared" si="152"/>
        <v>UP</v>
      </c>
      <c r="AK513" t="str">
        <f t="shared" si="144"/>
        <v>DZA</v>
      </c>
    </row>
    <row r="514" spans="1:37" x14ac:dyDescent="0.25">
      <c r="A514" t="str">
        <f t="shared" si="142"/>
        <v>ECU</v>
      </c>
      <c r="B514" t="s">
        <v>247</v>
      </c>
      <c r="C514">
        <v>28641874.300000001</v>
      </c>
      <c r="D514" t="s">
        <v>247</v>
      </c>
      <c r="E514" t="s">
        <v>247</v>
      </c>
      <c r="F514" t="s">
        <v>247</v>
      </c>
      <c r="G514">
        <v>13230521.220000001</v>
      </c>
      <c r="H514" t="s">
        <v>247</v>
      </c>
      <c r="I514" t="s">
        <v>247</v>
      </c>
      <c r="J514">
        <v>24904746</v>
      </c>
      <c r="K514">
        <v>15614260</v>
      </c>
      <c r="L514">
        <v>15959367</v>
      </c>
      <c r="N514" t="s">
        <v>152</v>
      </c>
      <c r="O514" s="69"/>
      <c r="P514" s="69">
        <v>28641874.300000001</v>
      </c>
      <c r="Q514" s="69"/>
      <c r="R514" s="69"/>
      <c r="S514" s="69"/>
      <c r="T514" s="69">
        <v>13230521.220000001</v>
      </c>
      <c r="U514" s="69"/>
      <c r="V514" s="69"/>
      <c r="W514" s="69">
        <v>24904746</v>
      </c>
      <c r="X514" s="69">
        <v>15614260</v>
      </c>
      <c r="Y514" s="69">
        <v>15959367</v>
      </c>
      <c r="Z514" s="69" t="str">
        <f t="shared" si="145"/>
        <v>ECU</v>
      </c>
      <c r="AA514" s="69" t="str">
        <f>VLOOKUP(Z514,'MainData-aidsinfo'!$D$2:$E$115,2,0)</f>
        <v>Ecuador</v>
      </c>
      <c r="AC514">
        <f t="shared" si="146"/>
        <v>5</v>
      </c>
      <c r="AD514" s="70">
        <f t="shared" si="147"/>
        <v>19670153.704000004</v>
      </c>
      <c r="AE514">
        <f t="shared" si="148"/>
        <v>-0.56229547935518198</v>
      </c>
      <c r="AF514">
        <f t="shared" si="149"/>
        <v>-1.1777500063173518</v>
      </c>
      <c r="AG514">
        <f t="shared" si="150"/>
        <v>3</v>
      </c>
      <c r="AH514">
        <f t="shared" si="143"/>
        <v>0.32381961397852094</v>
      </c>
      <c r="AI514">
        <f t="shared" si="151"/>
        <v>0</v>
      </c>
      <c r="AJ514" t="str">
        <f t="shared" si="152"/>
        <v/>
      </c>
      <c r="AK514" t="str">
        <f t="shared" si="144"/>
        <v/>
      </c>
    </row>
    <row r="515" spans="1:37" x14ac:dyDescent="0.25">
      <c r="A515" t="str">
        <f t="shared" si="142"/>
        <v>ERI</v>
      </c>
      <c r="B515">
        <v>13600000</v>
      </c>
      <c r="C515" t="s">
        <v>247</v>
      </c>
      <c r="D515" t="s">
        <v>247</v>
      </c>
      <c r="E515" t="s">
        <v>247</v>
      </c>
      <c r="F515" t="s">
        <v>247</v>
      </c>
      <c r="G515" t="s">
        <v>247</v>
      </c>
      <c r="H515" t="s">
        <v>247</v>
      </c>
      <c r="I515" t="s">
        <v>247</v>
      </c>
      <c r="J515" t="s">
        <v>247</v>
      </c>
      <c r="K515">
        <v>4600000</v>
      </c>
      <c r="L515">
        <v>4200000</v>
      </c>
      <c r="N515" t="s">
        <v>129</v>
      </c>
      <c r="O515" s="69">
        <v>13600000</v>
      </c>
      <c r="P515" s="69"/>
      <c r="Q515" s="69"/>
      <c r="R515" s="69"/>
      <c r="S515" s="69"/>
      <c r="T515" s="69"/>
      <c r="U515" s="69"/>
      <c r="V515" s="69"/>
      <c r="W515" s="69"/>
      <c r="X515" s="69">
        <v>4600000</v>
      </c>
      <c r="Y515" s="69">
        <v>4200000</v>
      </c>
      <c r="Z515" s="69" t="str">
        <f t="shared" si="145"/>
        <v>ERI</v>
      </c>
      <c r="AA515" s="69" t="str">
        <f>VLOOKUP(Z515,'MainData-aidsinfo'!$D$2:$E$115,2,0)</f>
        <v>Eritrea</v>
      </c>
      <c r="AC515">
        <f t="shared" si="146"/>
        <v>3</v>
      </c>
      <c r="AD515" s="70">
        <f t="shared" si="147"/>
        <v>7466666.666666667</v>
      </c>
      <c r="AE515">
        <f t="shared" si="148"/>
        <v>-0.99858128674616264</v>
      </c>
      <c r="AF515">
        <f t="shared" si="149"/>
        <v>-18.753192077012052</v>
      </c>
      <c r="AG515">
        <f t="shared" si="150"/>
        <v>1</v>
      </c>
      <c r="AH515">
        <f t="shared" si="143"/>
        <v>3.3915153897020059E-2</v>
      </c>
      <c r="AI515">
        <f t="shared" si="151"/>
        <v>1</v>
      </c>
      <c r="AJ515" t="str">
        <f t="shared" si="152"/>
        <v>DOWN</v>
      </c>
      <c r="AK515" t="str">
        <f t="shared" si="144"/>
        <v>ERI</v>
      </c>
    </row>
    <row r="516" spans="1:37" x14ac:dyDescent="0.25">
      <c r="A516" t="str">
        <f t="shared" si="142"/>
        <v>ETH</v>
      </c>
      <c r="B516" t="s">
        <v>247</v>
      </c>
      <c r="C516" t="s">
        <v>247</v>
      </c>
      <c r="D516">
        <v>403300000</v>
      </c>
      <c r="E516" t="s">
        <v>247</v>
      </c>
      <c r="F516" t="s">
        <v>247</v>
      </c>
      <c r="G516" t="s">
        <v>247</v>
      </c>
      <c r="H516" t="s">
        <v>247</v>
      </c>
      <c r="I516">
        <v>351600000</v>
      </c>
      <c r="J516" t="s">
        <v>247</v>
      </c>
      <c r="K516">
        <v>252600000</v>
      </c>
      <c r="L516">
        <v>187200000</v>
      </c>
      <c r="N516" t="s">
        <v>112</v>
      </c>
      <c r="O516" s="69"/>
      <c r="P516" s="69"/>
      <c r="Q516" s="69">
        <v>403300000</v>
      </c>
      <c r="R516" s="69"/>
      <c r="S516" s="69"/>
      <c r="T516" s="69"/>
      <c r="U516" s="69"/>
      <c r="V516" s="69">
        <v>351600000</v>
      </c>
      <c r="W516" s="69"/>
      <c r="X516" s="69">
        <v>252600000</v>
      </c>
      <c r="Y516" s="69">
        <v>187200000</v>
      </c>
      <c r="Z516" s="69" t="str">
        <f t="shared" si="145"/>
        <v>ETH</v>
      </c>
      <c r="AA516" s="69" t="str">
        <f>VLOOKUP(Z516,'MainData-aidsinfo'!$D$2:$E$115,2,0)</f>
        <v>Ethiopia</v>
      </c>
      <c r="AC516">
        <f t="shared" si="146"/>
        <v>4</v>
      </c>
      <c r="AD516" s="70">
        <f t="shared" si="147"/>
        <v>298675000</v>
      </c>
      <c r="AE516">
        <f t="shared" si="148"/>
        <v>-0.91584975013060532</v>
      </c>
      <c r="AF516">
        <f t="shared" si="149"/>
        <v>-3.2257507046774032</v>
      </c>
      <c r="AG516">
        <f t="shared" si="150"/>
        <v>2</v>
      </c>
      <c r="AH516">
        <f t="shared" si="143"/>
        <v>8.4150249869394678E-2</v>
      </c>
      <c r="AI516">
        <f t="shared" si="151"/>
        <v>0</v>
      </c>
      <c r="AJ516" t="str">
        <f t="shared" si="152"/>
        <v/>
      </c>
      <c r="AK516" t="str">
        <f t="shared" si="144"/>
        <v/>
      </c>
    </row>
    <row r="517" spans="1:37" x14ac:dyDescent="0.25">
      <c r="A517" t="str">
        <f t="shared" si="142"/>
        <v>FJI</v>
      </c>
      <c r="B517">
        <v>2332251.247</v>
      </c>
      <c r="C517">
        <v>2332251.247</v>
      </c>
      <c r="D517">
        <v>2255211.9500000002</v>
      </c>
      <c r="E517">
        <v>335117.6249</v>
      </c>
      <c r="F517">
        <v>191953</v>
      </c>
      <c r="G517">
        <v>213386.66667000001</v>
      </c>
      <c r="H517" t="s">
        <v>247</v>
      </c>
      <c r="I517">
        <v>668269</v>
      </c>
      <c r="J517" t="s">
        <v>247</v>
      </c>
      <c r="K517" t="s">
        <v>247</v>
      </c>
      <c r="L517" t="s">
        <v>247</v>
      </c>
      <c r="N517" t="s">
        <v>174</v>
      </c>
      <c r="O517" s="69">
        <v>2332251.247</v>
      </c>
      <c r="P517" s="69">
        <v>2332251.247</v>
      </c>
      <c r="Q517" s="69">
        <v>2255211.9500000002</v>
      </c>
      <c r="R517" s="69">
        <v>335117.6249</v>
      </c>
      <c r="S517" s="69">
        <v>191953</v>
      </c>
      <c r="T517" s="69">
        <v>213386.66667000001</v>
      </c>
      <c r="U517" s="69"/>
      <c r="V517" s="69">
        <v>668269</v>
      </c>
      <c r="W517" s="69"/>
      <c r="X517" s="69"/>
      <c r="Y517" s="69"/>
      <c r="Z517" s="69" t="str">
        <f t="shared" si="145"/>
        <v>FJI</v>
      </c>
      <c r="AA517" s="69" t="str">
        <f>VLOOKUP(Z517,'MainData-aidsinfo'!$D$2:$E$115,2,0)</f>
        <v>Fiji</v>
      </c>
      <c r="AC517">
        <f t="shared" si="146"/>
        <v>7</v>
      </c>
      <c r="AD517" s="70">
        <f t="shared" si="147"/>
        <v>1189777.2479385715</v>
      </c>
      <c r="AE517">
        <f t="shared" si="148"/>
        <v>-0.77326005295516564</v>
      </c>
      <c r="AF517">
        <f t="shared" si="149"/>
        <v>-2.7268443025088986</v>
      </c>
      <c r="AG517">
        <f t="shared" si="150"/>
        <v>5</v>
      </c>
      <c r="AH517">
        <f t="shared" si="143"/>
        <v>4.1435677776026247E-2</v>
      </c>
      <c r="AI517">
        <f t="shared" si="151"/>
        <v>1</v>
      </c>
      <c r="AJ517" t="str">
        <f t="shared" si="152"/>
        <v>DOWN</v>
      </c>
      <c r="AK517" t="str">
        <f t="shared" si="144"/>
        <v>FJI</v>
      </c>
    </row>
    <row r="518" spans="1:37" x14ac:dyDescent="0.25">
      <c r="A518" t="str">
        <f t="shared" si="142"/>
        <v>GAB</v>
      </c>
      <c r="B518">
        <v>6583069.5822000001</v>
      </c>
      <c r="C518">
        <v>8035394.6569999997</v>
      </c>
      <c r="D518">
        <v>9934667.2559999991</v>
      </c>
      <c r="E518">
        <v>15229284.894400001</v>
      </c>
      <c r="F518">
        <v>11176198.454500001</v>
      </c>
      <c r="G518">
        <v>6452777.3095000004</v>
      </c>
      <c r="H518" t="s">
        <v>247</v>
      </c>
      <c r="I518" t="s">
        <v>247</v>
      </c>
      <c r="J518" t="s">
        <v>247</v>
      </c>
      <c r="K518">
        <v>5825622.4199999999</v>
      </c>
      <c r="L518" t="s">
        <v>247</v>
      </c>
      <c r="N518" t="s">
        <v>67</v>
      </c>
      <c r="O518" s="69">
        <v>6583069.5822000001</v>
      </c>
      <c r="P518" s="69">
        <v>8035394.6569999997</v>
      </c>
      <c r="Q518" s="69">
        <v>9934667.2559999991</v>
      </c>
      <c r="R518" s="69">
        <v>15229284.894400001</v>
      </c>
      <c r="S518" s="69">
        <v>11176198.454500001</v>
      </c>
      <c r="T518" s="69">
        <v>6452777.3095000004</v>
      </c>
      <c r="U518" s="69"/>
      <c r="V518" s="69"/>
      <c r="W518" s="69"/>
      <c r="X518" s="69">
        <v>5825622.4199999999</v>
      </c>
      <c r="Y518" s="69"/>
      <c r="Z518" s="69" t="str">
        <f t="shared" si="145"/>
        <v>GAB</v>
      </c>
      <c r="AA518" s="69" t="str">
        <f>VLOOKUP(Z518,'MainData-aidsinfo'!$D$2:$E$115,2,0)</f>
        <v>Gabon</v>
      </c>
      <c r="AC518">
        <f t="shared" si="146"/>
        <v>7</v>
      </c>
      <c r="AD518" s="70">
        <f t="shared" si="147"/>
        <v>9033859.2248</v>
      </c>
      <c r="AE518">
        <f t="shared" si="148"/>
        <v>-0.22911654920458507</v>
      </c>
      <c r="AF518">
        <f t="shared" si="149"/>
        <v>-0.52632084119704803</v>
      </c>
      <c r="AG518">
        <f t="shared" si="150"/>
        <v>5</v>
      </c>
      <c r="AH518">
        <f t="shared" si="143"/>
        <v>0.62116788549533886</v>
      </c>
      <c r="AI518">
        <f t="shared" si="151"/>
        <v>0</v>
      </c>
      <c r="AJ518" t="str">
        <f t="shared" si="152"/>
        <v/>
      </c>
      <c r="AK518" t="str">
        <f t="shared" si="144"/>
        <v/>
      </c>
    </row>
    <row r="519" spans="1:37" x14ac:dyDescent="0.25">
      <c r="A519" t="str">
        <f t="shared" si="142"/>
        <v>GEO</v>
      </c>
      <c r="B519">
        <v>10372885.445</v>
      </c>
      <c r="C519">
        <v>15909290</v>
      </c>
      <c r="D519">
        <v>14255584</v>
      </c>
      <c r="E519">
        <v>16557873</v>
      </c>
      <c r="F519">
        <v>16103397</v>
      </c>
      <c r="G519">
        <v>16962519</v>
      </c>
      <c r="H519">
        <v>15953309.810000001</v>
      </c>
      <c r="I519" t="s">
        <v>247</v>
      </c>
      <c r="J519">
        <v>19929495.739999998</v>
      </c>
      <c r="K519" t="s">
        <v>247</v>
      </c>
      <c r="L519">
        <v>15897791.050000001</v>
      </c>
      <c r="N519" t="s">
        <v>153</v>
      </c>
      <c r="O519" s="69">
        <v>10372885.445</v>
      </c>
      <c r="P519" s="69">
        <v>15909290</v>
      </c>
      <c r="Q519" s="69">
        <v>14255584</v>
      </c>
      <c r="R519" s="69">
        <v>16557873</v>
      </c>
      <c r="S519" s="69">
        <v>16103397</v>
      </c>
      <c r="T519" s="69">
        <v>16962519</v>
      </c>
      <c r="U519" s="69">
        <v>15953309.810000001</v>
      </c>
      <c r="V519" s="69"/>
      <c r="W519" s="69">
        <v>19929495.739999998</v>
      </c>
      <c r="X519" s="69"/>
      <c r="Y519" s="69">
        <v>15897791.050000001</v>
      </c>
      <c r="Z519" s="69" t="str">
        <f t="shared" si="145"/>
        <v>GEO</v>
      </c>
      <c r="AA519" s="69" t="str">
        <f>VLOOKUP(Z519,'MainData-aidsinfo'!$D$2:$E$115,2,0)</f>
        <v>Georgia</v>
      </c>
      <c r="AC519">
        <f t="shared" si="146"/>
        <v>9</v>
      </c>
      <c r="AD519" s="70">
        <f t="shared" si="147"/>
        <v>15771349.449444443</v>
      </c>
      <c r="AE519">
        <f t="shared" si="148"/>
        <v>0.64012360056181372</v>
      </c>
      <c r="AF519">
        <f t="shared" si="149"/>
        <v>2.2044379913910586</v>
      </c>
      <c r="AG519">
        <f t="shared" si="150"/>
        <v>7</v>
      </c>
      <c r="AH519">
        <f t="shared" si="143"/>
        <v>6.331489301589685E-2</v>
      </c>
      <c r="AI519">
        <f t="shared" si="151"/>
        <v>0</v>
      </c>
      <c r="AJ519" t="str">
        <f t="shared" si="152"/>
        <v/>
      </c>
      <c r="AK519" t="str">
        <f t="shared" si="144"/>
        <v/>
      </c>
    </row>
    <row r="520" spans="1:37" x14ac:dyDescent="0.25">
      <c r="A520" t="str">
        <f t="shared" si="142"/>
        <v>GHA</v>
      </c>
      <c r="B520">
        <v>54228387</v>
      </c>
      <c r="C520">
        <v>62147564</v>
      </c>
      <c r="D520">
        <v>81677333</v>
      </c>
      <c r="E520">
        <v>145105927</v>
      </c>
      <c r="F520">
        <v>106502691</v>
      </c>
      <c r="G520">
        <v>151619631.25</v>
      </c>
      <c r="H520">
        <v>92306722.480000004</v>
      </c>
      <c r="I520">
        <v>68079469</v>
      </c>
      <c r="J520" t="s">
        <v>247</v>
      </c>
      <c r="K520" t="s">
        <v>247</v>
      </c>
      <c r="L520" t="s">
        <v>247</v>
      </c>
      <c r="N520" t="s">
        <v>86</v>
      </c>
      <c r="O520" s="69">
        <v>54228387</v>
      </c>
      <c r="P520" s="69">
        <v>62147564</v>
      </c>
      <c r="Q520" s="69">
        <v>81677333</v>
      </c>
      <c r="R520" s="69">
        <v>145105927</v>
      </c>
      <c r="S520" s="69">
        <v>106502691</v>
      </c>
      <c r="T520" s="69">
        <v>151619631.25</v>
      </c>
      <c r="U520" s="69">
        <v>92306722.480000004</v>
      </c>
      <c r="V520" s="69">
        <v>68079469</v>
      </c>
      <c r="W520" s="69"/>
      <c r="X520" s="69"/>
      <c r="Y520" s="69"/>
      <c r="Z520" s="69" t="str">
        <f t="shared" si="145"/>
        <v>GHA</v>
      </c>
      <c r="AA520" s="69" t="str">
        <f>VLOOKUP(Z520,'MainData-aidsinfo'!$D$2:$E$115,2,0)</f>
        <v>Ghana</v>
      </c>
      <c r="AC520">
        <f t="shared" si="146"/>
        <v>8</v>
      </c>
      <c r="AD520" s="70">
        <f t="shared" si="147"/>
        <v>95208465.591250002</v>
      </c>
      <c r="AE520">
        <f t="shared" si="148"/>
        <v>0.33165536259979095</v>
      </c>
      <c r="AF520">
        <f t="shared" si="149"/>
        <v>0.86112558744976497</v>
      </c>
      <c r="AG520">
        <f t="shared" si="150"/>
        <v>6</v>
      </c>
      <c r="AH520">
        <f t="shared" si="143"/>
        <v>0.42224209347460279</v>
      </c>
      <c r="AI520">
        <f t="shared" si="151"/>
        <v>0</v>
      </c>
      <c r="AJ520" t="str">
        <f t="shared" si="152"/>
        <v/>
      </c>
      <c r="AK520" t="str">
        <f t="shared" si="144"/>
        <v/>
      </c>
    </row>
    <row r="521" spans="1:37" x14ac:dyDescent="0.25">
      <c r="A521" t="str">
        <f t="shared" si="142"/>
        <v>GIN</v>
      </c>
      <c r="B521">
        <v>13508991.968</v>
      </c>
      <c r="C521">
        <v>11942596.701099999</v>
      </c>
      <c r="D521">
        <v>15044153.486300001</v>
      </c>
      <c r="E521">
        <v>12076993.017200001</v>
      </c>
      <c r="F521">
        <v>14413835.380000001</v>
      </c>
      <c r="G521">
        <v>15762745.267000001</v>
      </c>
      <c r="H521" t="s">
        <v>247</v>
      </c>
      <c r="I521">
        <v>20925838</v>
      </c>
      <c r="J521">
        <v>8873515</v>
      </c>
      <c r="K521">
        <v>14156319.4</v>
      </c>
      <c r="L521">
        <v>27264405</v>
      </c>
      <c r="N521" t="s">
        <v>92</v>
      </c>
      <c r="O521" s="69">
        <v>13508991.968</v>
      </c>
      <c r="P521" s="69">
        <v>11942596.701099999</v>
      </c>
      <c r="Q521" s="69">
        <v>15044153.486300001</v>
      </c>
      <c r="R521" s="69">
        <v>12076993.017200001</v>
      </c>
      <c r="S521" s="69">
        <v>14413835.380000001</v>
      </c>
      <c r="T521" s="69">
        <v>15762745.267000001</v>
      </c>
      <c r="U521" s="69"/>
      <c r="V521" s="69">
        <v>20925838</v>
      </c>
      <c r="W521" s="69">
        <v>8873515</v>
      </c>
      <c r="X521" s="69">
        <v>14156319.4</v>
      </c>
      <c r="Y521" s="69">
        <v>27264405</v>
      </c>
      <c r="Z521" s="69" t="str">
        <f t="shared" si="145"/>
        <v>GIN</v>
      </c>
      <c r="AA521" s="69" t="str">
        <f>VLOOKUP(Z521,'MainData-aidsinfo'!$D$2:$E$115,2,0)</f>
        <v>Guinea</v>
      </c>
      <c r="AC521">
        <f t="shared" si="146"/>
        <v>10</v>
      </c>
      <c r="AD521" s="70">
        <f t="shared" si="147"/>
        <v>15396939.321960002</v>
      </c>
      <c r="AE521">
        <f t="shared" si="148"/>
        <v>0.47802418532531687</v>
      </c>
      <c r="AF521">
        <f t="shared" si="149"/>
        <v>1.5393199671387838</v>
      </c>
      <c r="AG521">
        <f t="shared" si="150"/>
        <v>8</v>
      </c>
      <c r="AH521">
        <f t="shared" si="143"/>
        <v>0.16228895842345331</v>
      </c>
      <c r="AI521">
        <f t="shared" si="151"/>
        <v>0</v>
      </c>
      <c r="AJ521" t="str">
        <f t="shared" si="152"/>
        <v/>
      </c>
      <c r="AK521" t="str">
        <f t="shared" si="144"/>
        <v/>
      </c>
    </row>
    <row r="522" spans="1:37" x14ac:dyDescent="0.25">
      <c r="A522" t="str">
        <f t="shared" si="142"/>
        <v>GMB</v>
      </c>
      <c r="B522" t="s">
        <v>247</v>
      </c>
      <c r="C522" t="s">
        <v>247</v>
      </c>
      <c r="D522" t="s">
        <v>247</v>
      </c>
      <c r="E522" t="s">
        <v>247</v>
      </c>
      <c r="F522" t="s">
        <v>247</v>
      </c>
      <c r="G522" t="s">
        <v>247</v>
      </c>
      <c r="H522">
        <v>16000000</v>
      </c>
      <c r="I522" t="s">
        <v>247</v>
      </c>
      <c r="J522" t="s">
        <v>247</v>
      </c>
      <c r="K522" t="s">
        <v>247</v>
      </c>
      <c r="L522">
        <v>1000000</v>
      </c>
      <c r="N522" t="s">
        <v>82</v>
      </c>
      <c r="O522" s="69"/>
      <c r="P522" s="69"/>
      <c r="Q522" s="69"/>
      <c r="R522" s="69"/>
      <c r="S522" s="69"/>
      <c r="T522" s="69"/>
      <c r="U522" s="69">
        <v>16000000</v>
      </c>
      <c r="V522" s="69"/>
      <c r="W522" s="69"/>
      <c r="X522" s="69"/>
      <c r="Y522" s="69">
        <v>1000000</v>
      </c>
      <c r="Z522" s="69" t="str">
        <f t="shared" si="145"/>
        <v>GMB</v>
      </c>
      <c r="AA522" s="69" t="str">
        <f>VLOOKUP(Z522,'MainData-aidsinfo'!$D$2:$E$115,2,0)</f>
        <v>Gambia</v>
      </c>
      <c r="AC522">
        <f t="shared" si="146"/>
        <v>2</v>
      </c>
      <c r="AD522" s="70">
        <f t="shared" si="147"/>
        <v>8500000</v>
      </c>
      <c r="AE522">
        <f t="shared" si="148"/>
        <v>-1</v>
      </c>
      <c r="AF522" t="e">
        <f t="shared" si="149"/>
        <v>#DIV/0!</v>
      </c>
      <c r="AG522">
        <f t="shared" si="150"/>
        <v>0</v>
      </c>
      <c r="AH522" t="str">
        <f t="shared" si="143"/>
        <v>na</v>
      </c>
      <c r="AI522">
        <f t="shared" si="151"/>
        <v>0</v>
      </c>
      <c r="AJ522" t="str">
        <f t="shared" si="152"/>
        <v/>
      </c>
      <c r="AK522" t="str">
        <f t="shared" si="144"/>
        <v/>
      </c>
    </row>
    <row r="523" spans="1:37" x14ac:dyDescent="0.25">
      <c r="A523" t="str">
        <f t="shared" si="142"/>
        <v>GNB</v>
      </c>
      <c r="B523">
        <v>5238000</v>
      </c>
      <c r="C523">
        <v>5211800</v>
      </c>
      <c r="D523" t="s">
        <v>247</v>
      </c>
      <c r="E523" t="s">
        <v>247</v>
      </c>
      <c r="F523" t="s">
        <v>247</v>
      </c>
      <c r="G523" t="s">
        <v>247</v>
      </c>
      <c r="H523" t="s">
        <v>247</v>
      </c>
      <c r="I523" t="s">
        <v>247</v>
      </c>
      <c r="J523" t="s">
        <v>247</v>
      </c>
      <c r="K523" t="s">
        <v>247</v>
      </c>
      <c r="L523" t="s">
        <v>247</v>
      </c>
      <c r="N523" t="s">
        <v>69</v>
      </c>
      <c r="O523" s="69">
        <v>5238000</v>
      </c>
      <c r="P523" s="69">
        <v>5211800</v>
      </c>
      <c r="Q523" s="69"/>
      <c r="R523" s="69"/>
      <c r="S523" s="69"/>
      <c r="T523" s="69"/>
      <c r="U523" s="69"/>
      <c r="V523" s="69"/>
      <c r="W523" s="69"/>
      <c r="X523" s="69"/>
      <c r="Y523" s="69"/>
      <c r="Z523" s="69" t="str">
        <f t="shared" si="145"/>
        <v>GNB</v>
      </c>
      <c r="AA523" s="69" t="str">
        <f>VLOOKUP(Z523,'MainData-aidsinfo'!$D$2:$E$115,2,0)</f>
        <v>Guinea-Bissau</v>
      </c>
      <c r="AC523">
        <f t="shared" si="146"/>
        <v>2</v>
      </c>
      <c r="AD523" s="70">
        <f t="shared" si="147"/>
        <v>5224900</v>
      </c>
      <c r="AE523">
        <f t="shared" si="148"/>
        <v>-1</v>
      </c>
      <c r="AF523" t="e">
        <f t="shared" si="149"/>
        <v>#DIV/0!</v>
      </c>
      <c r="AG523">
        <f t="shared" si="150"/>
        <v>0</v>
      </c>
      <c r="AH523" t="str">
        <f t="shared" si="143"/>
        <v>na</v>
      </c>
      <c r="AI523">
        <f t="shared" si="151"/>
        <v>0</v>
      </c>
      <c r="AJ523" t="str">
        <f t="shared" si="152"/>
        <v/>
      </c>
      <c r="AK523" t="str">
        <f t="shared" si="144"/>
        <v/>
      </c>
    </row>
    <row r="524" spans="1:37" x14ac:dyDescent="0.25">
      <c r="A524" t="str">
        <f t="shared" si="142"/>
        <v>GNQ</v>
      </c>
      <c r="B524">
        <v>2862300</v>
      </c>
      <c r="C524" t="s">
        <v>247</v>
      </c>
      <c r="D524" t="s">
        <v>247</v>
      </c>
      <c r="E524">
        <v>2378000</v>
      </c>
      <c r="F524">
        <v>8672000</v>
      </c>
      <c r="G524" t="s">
        <v>247</v>
      </c>
      <c r="H524" t="s">
        <v>247</v>
      </c>
      <c r="I524" t="s">
        <v>247</v>
      </c>
      <c r="J524" t="s">
        <v>247</v>
      </c>
      <c r="K524" t="s">
        <v>247</v>
      </c>
      <c r="L524" t="s">
        <v>247</v>
      </c>
      <c r="N524" t="s">
        <v>60</v>
      </c>
      <c r="O524" s="69">
        <v>2862300</v>
      </c>
      <c r="P524" s="69"/>
      <c r="Q524" s="69"/>
      <c r="R524" s="69">
        <v>2378000</v>
      </c>
      <c r="S524" s="69">
        <v>8672000</v>
      </c>
      <c r="T524" s="69"/>
      <c r="U524" s="69"/>
      <c r="V524" s="69"/>
      <c r="W524" s="69"/>
      <c r="X524" s="69"/>
      <c r="Y524" s="69"/>
      <c r="Z524" s="69" t="str">
        <f t="shared" si="145"/>
        <v>GNQ</v>
      </c>
      <c r="AA524" s="69" t="str">
        <f>VLOOKUP(Z524,'MainData-aidsinfo'!$D$2:$E$115,2,0)</f>
        <v>Equatorial Guinea</v>
      </c>
      <c r="AC524">
        <f t="shared" si="146"/>
        <v>3</v>
      </c>
      <c r="AD524" s="70">
        <f t="shared" si="147"/>
        <v>4637433.333333333</v>
      </c>
      <c r="AE524">
        <f t="shared" si="148"/>
        <v>0.64189688067532091</v>
      </c>
      <c r="AF524">
        <f t="shared" si="149"/>
        <v>0.83712107236889743</v>
      </c>
      <c r="AG524">
        <f t="shared" si="150"/>
        <v>1</v>
      </c>
      <c r="AH524">
        <f t="shared" si="143"/>
        <v>0.55629543360245071</v>
      </c>
      <c r="AI524">
        <f t="shared" si="151"/>
        <v>0</v>
      </c>
      <c r="AJ524" t="str">
        <f t="shared" si="152"/>
        <v/>
      </c>
      <c r="AK524" t="str">
        <f t="shared" si="144"/>
        <v/>
      </c>
    </row>
    <row r="525" spans="1:37" x14ac:dyDescent="0.25">
      <c r="A525" t="str">
        <f t="shared" si="142"/>
        <v>GTM</v>
      </c>
      <c r="B525">
        <v>45025408.166000001</v>
      </c>
      <c r="C525">
        <v>46082033.711999997</v>
      </c>
      <c r="D525">
        <v>46930846.413000003</v>
      </c>
      <c r="E525">
        <v>53225006</v>
      </c>
      <c r="F525">
        <v>57371338</v>
      </c>
      <c r="G525">
        <v>55519729</v>
      </c>
      <c r="H525" t="s">
        <v>247</v>
      </c>
      <c r="I525">
        <v>21587237.27</v>
      </c>
      <c r="J525">
        <v>23819204.350000001</v>
      </c>
      <c r="K525">
        <v>22482606.84</v>
      </c>
      <c r="L525">
        <v>27943483.98</v>
      </c>
      <c r="N525" t="s">
        <v>158</v>
      </c>
      <c r="O525" s="69">
        <v>45025408.166000001</v>
      </c>
      <c r="P525" s="69">
        <v>46082033.711999997</v>
      </c>
      <c r="Q525" s="69">
        <v>46930846.413000003</v>
      </c>
      <c r="R525" s="69">
        <v>53225006</v>
      </c>
      <c r="S525" s="69">
        <v>57371338</v>
      </c>
      <c r="T525" s="69">
        <v>55519729</v>
      </c>
      <c r="U525" s="69"/>
      <c r="V525" s="69">
        <v>21587237.27</v>
      </c>
      <c r="W525" s="69">
        <v>23819204.350000001</v>
      </c>
      <c r="X525" s="69">
        <v>22482606.84</v>
      </c>
      <c r="Y525" s="69">
        <v>27943483.98</v>
      </c>
      <c r="Z525" s="69" t="str">
        <f t="shared" si="145"/>
        <v>GTM</v>
      </c>
      <c r="AA525" s="69" t="str">
        <f>VLOOKUP(Z525,'MainData-aidsinfo'!$D$2:$E$115,2,0)</f>
        <v>Guatemala</v>
      </c>
      <c r="AC525">
        <f t="shared" si="146"/>
        <v>10</v>
      </c>
      <c r="AD525" s="70">
        <f t="shared" si="147"/>
        <v>39998689.373099998</v>
      </c>
      <c r="AE525">
        <f t="shared" si="148"/>
        <v>-0.7286922103286595</v>
      </c>
      <c r="AF525">
        <f t="shared" si="149"/>
        <v>-3.0095332879524896</v>
      </c>
      <c r="AG525">
        <f t="shared" si="150"/>
        <v>8</v>
      </c>
      <c r="AH525">
        <f t="shared" si="143"/>
        <v>1.6825504457299096E-2</v>
      </c>
      <c r="AI525">
        <f t="shared" si="151"/>
        <v>1</v>
      </c>
      <c r="AJ525" t="str">
        <f t="shared" si="152"/>
        <v>DOWN</v>
      </c>
      <c r="AK525" t="str">
        <f t="shared" si="144"/>
        <v>GTM</v>
      </c>
    </row>
    <row r="526" spans="1:37" x14ac:dyDescent="0.25">
      <c r="A526" t="str">
        <f t="shared" si="142"/>
        <v>GUY</v>
      </c>
      <c r="B526" t="s">
        <v>247</v>
      </c>
      <c r="C526" t="s">
        <v>247</v>
      </c>
      <c r="D526">
        <v>21600000</v>
      </c>
      <c r="E526">
        <v>21800000</v>
      </c>
      <c r="F526" t="s">
        <v>247</v>
      </c>
      <c r="G526" t="s">
        <v>247</v>
      </c>
      <c r="H526" t="s">
        <v>247</v>
      </c>
      <c r="I526" t="s">
        <v>247</v>
      </c>
      <c r="J526" t="s">
        <v>247</v>
      </c>
      <c r="K526" t="s">
        <v>247</v>
      </c>
      <c r="L526" t="s">
        <v>247</v>
      </c>
      <c r="N526" t="s">
        <v>93</v>
      </c>
      <c r="O526" s="69"/>
      <c r="P526" s="69"/>
      <c r="Q526" s="69">
        <v>21600000</v>
      </c>
      <c r="R526" s="69">
        <v>21800000</v>
      </c>
      <c r="S526" s="69"/>
      <c r="T526" s="69"/>
      <c r="U526" s="69"/>
      <c r="V526" s="69"/>
      <c r="W526" s="69"/>
      <c r="X526" s="69"/>
      <c r="Y526" s="69"/>
      <c r="Z526" s="69" t="str">
        <f t="shared" si="145"/>
        <v>GUY</v>
      </c>
      <c r="AA526" s="69" t="str">
        <f>VLOOKUP(Z526,'MainData-aidsinfo'!$D$2:$E$115,2,0)</f>
        <v>Guyana</v>
      </c>
      <c r="AC526">
        <f t="shared" si="146"/>
        <v>2</v>
      </c>
      <c r="AD526" s="70">
        <f t="shared" si="147"/>
        <v>21700000</v>
      </c>
      <c r="AE526">
        <f t="shared" si="148"/>
        <v>1</v>
      </c>
      <c r="AF526" t="e">
        <f t="shared" si="149"/>
        <v>#DIV/0!</v>
      </c>
      <c r="AG526">
        <f t="shared" si="150"/>
        <v>0</v>
      </c>
      <c r="AH526" t="str">
        <f t="shared" si="143"/>
        <v>na</v>
      </c>
      <c r="AI526">
        <f t="shared" si="151"/>
        <v>0</v>
      </c>
      <c r="AJ526" t="str">
        <f t="shared" si="152"/>
        <v/>
      </c>
      <c r="AK526" t="str">
        <f t="shared" si="144"/>
        <v/>
      </c>
    </row>
    <row r="527" spans="1:37" x14ac:dyDescent="0.25">
      <c r="A527" t="str">
        <f t="shared" si="142"/>
        <v>HND</v>
      </c>
      <c r="B527">
        <v>31974902.982999999</v>
      </c>
      <c r="C527">
        <v>36184175.200999998</v>
      </c>
      <c r="D527">
        <v>36126243.037</v>
      </c>
      <c r="E527">
        <v>38299978.068000004</v>
      </c>
      <c r="F527">
        <v>36713777.038999997</v>
      </c>
      <c r="G527" t="s">
        <v>247</v>
      </c>
      <c r="H527" t="s">
        <v>247</v>
      </c>
      <c r="I527" t="s">
        <v>247</v>
      </c>
      <c r="J527" t="s">
        <v>247</v>
      </c>
      <c r="K527" t="s">
        <v>247</v>
      </c>
      <c r="L527" t="s">
        <v>247</v>
      </c>
      <c r="N527" t="s">
        <v>160</v>
      </c>
      <c r="O527" s="69">
        <v>31974902.982999999</v>
      </c>
      <c r="P527" s="69">
        <v>36184175.200999998</v>
      </c>
      <c r="Q527" s="69">
        <v>36126243.037</v>
      </c>
      <c r="R527" s="69">
        <v>38299978.068000004</v>
      </c>
      <c r="S527" s="69">
        <v>36713777.038999997</v>
      </c>
      <c r="T527" s="69"/>
      <c r="U527" s="69"/>
      <c r="V527" s="69"/>
      <c r="W527" s="69"/>
      <c r="X527" s="69"/>
      <c r="Y527" s="69"/>
      <c r="Z527" s="69" t="str">
        <f t="shared" si="145"/>
        <v>HND</v>
      </c>
      <c r="AA527" s="69" t="str">
        <f>VLOOKUP(Z527,'MainData-aidsinfo'!$D$2:$E$115,2,0)</f>
        <v>Honduras</v>
      </c>
      <c r="AC527">
        <f t="shared" si="146"/>
        <v>5</v>
      </c>
      <c r="AD527" s="70">
        <f t="shared" si="147"/>
        <v>35859815.265600003</v>
      </c>
      <c r="AE527">
        <f t="shared" si="148"/>
        <v>0.78248433605998946</v>
      </c>
      <c r="AF527">
        <f t="shared" si="149"/>
        <v>2.1765976212285487</v>
      </c>
      <c r="AG527">
        <f t="shared" si="150"/>
        <v>3</v>
      </c>
      <c r="AH527">
        <f t="shared" si="143"/>
        <v>0.11772430725347588</v>
      </c>
      <c r="AI527">
        <f t="shared" si="151"/>
        <v>0</v>
      </c>
      <c r="AJ527" t="str">
        <f t="shared" si="152"/>
        <v/>
      </c>
      <c r="AK527" t="str">
        <f t="shared" si="144"/>
        <v/>
      </c>
    </row>
    <row r="528" spans="1:37" x14ac:dyDescent="0.25">
      <c r="A528" t="str">
        <f t="shared" si="142"/>
        <v>HTI</v>
      </c>
      <c r="B528">
        <v>135718466.40000001</v>
      </c>
      <c r="C528">
        <v>166132149.59999999</v>
      </c>
      <c r="D528">
        <v>209009281</v>
      </c>
      <c r="E528">
        <v>115806396</v>
      </c>
      <c r="F528">
        <v>127874387</v>
      </c>
      <c r="G528">
        <v>137722259</v>
      </c>
      <c r="H528">
        <v>127805770</v>
      </c>
      <c r="I528">
        <v>111563836</v>
      </c>
      <c r="J528" t="s">
        <v>247</v>
      </c>
      <c r="K528" t="s">
        <v>247</v>
      </c>
      <c r="L528" t="s">
        <v>247</v>
      </c>
      <c r="N528" t="s">
        <v>83</v>
      </c>
      <c r="O528" s="69">
        <v>135718466.40000001</v>
      </c>
      <c r="P528" s="69">
        <v>166132149.59999999</v>
      </c>
      <c r="Q528" s="69">
        <v>209009281</v>
      </c>
      <c r="R528" s="69">
        <v>115806396</v>
      </c>
      <c r="S528" s="69">
        <v>127874387</v>
      </c>
      <c r="T528" s="69">
        <v>137722259</v>
      </c>
      <c r="U528" s="69">
        <v>127805770</v>
      </c>
      <c r="V528" s="69">
        <v>111563836</v>
      </c>
      <c r="W528" s="69"/>
      <c r="X528" s="69"/>
      <c r="Y528" s="69"/>
      <c r="Z528" s="69" t="str">
        <f t="shared" si="145"/>
        <v>HTI</v>
      </c>
      <c r="AA528" s="69" t="str">
        <f>VLOOKUP(Z528,'MainData-aidsinfo'!$D$2:$E$115,2,0)</f>
        <v>Haiti</v>
      </c>
      <c r="AC528">
        <f t="shared" si="146"/>
        <v>8</v>
      </c>
      <c r="AD528" s="70">
        <f t="shared" si="147"/>
        <v>141454068.125</v>
      </c>
      <c r="AE528">
        <f t="shared" si="148"/>
        <v>-0.51354719586280528</v>
      </c>
      <c r="AF528">
        <f t="shared" si="149"/>
        <v>-1.466012413965156</v>
      </c>
      <c r="AG528">
        <f t="shared" si="150"/>
        <v>6</v>
      </c>
      <c r="AH528">
        <f t="shared" si="143"/>
        <v>0.19300202123751214</v>
      </c>
      <c r="AI528">
        <f t="shared" si="151"/>
        <v>0</v>
      </c>
      <c r="AJ528" t="str">
        <f t="shared" si="152"/>
        <v/>
      </c>
      <c r="AK528" t="str">
        <f t="shared" si="144"/>
        <v/>
      </c>
    </row>
    <row r="529" spans="1:37" x14ac:dyDescent="0.25">
      <c r="A529" t="str">
        <f t="shared" si="142"/>
        <v>IDN</v>
      </c>
      <c r="B529">
        <v>60285420.009999998</v>
      </c>
      <c r="C529">
        <v>68801197</v>
      </c>
      <c r="D529">
        <v>72543621</v>
      </c>
      <c r="E529">
        <v>87002694</v>
      </c>
      <c r="F529" t="s">
        <v>247</v>
      </c>
      <c r="G529" t="s">
        <v>247</v>
      </c>
      <c r="H529">
        <v>114585088</v>
      </c>
      <c r="I529">
        <v>173477066</v>
      </c>
      <c r="J529">
        <v>151974617.88</v>
      </c>
      <c r="K529">
        <v>119102112.14</v>
      </c>
      <c r="L529" t="s">
        <v>247</v>
      </c>
      <c r="N529" t="s">
        <v>245</v>
      </c>
      <c r="O529" s="69">
        <v>60285420.009999998</v>
      </c>
      <c r="P529" s="69">
        <v>68801197</v>
      </c>
      <c r="Q529" s="69">
        <v>72543621</v>
      </c>
      <c r="R529" s="69">
        <v>87002694</v>
      </c>
      <c r="S529" s="69"/>
      <c r="T529" s="69"/>
      <c r="U529" s="69">
        <v>114585088</v>
      </c>
      <c r="V529" s="69">
        <v>173477066</v>
      </c>
      <c r="W529" s="69">
        <v>151974617.88</v>
      </c>
      <c r="X529" s="69">
        <v>119102112.14</v>
      </c>
      <c r="Y529" s="69"/>
      <c r="Z529" s="69" t="str">
        <f t="shared" si="145"/>
        <v>IDN</v>
      </c>
      <c r="AA529" s="69" t="str">
        <f>VLOOKUP(Z529,'MainData-aidsinfo'!$D$2:$E$115,2,0)</f>
        <v>Indonesia</v>
      </c>
      <c r="AC529">
        <f t="shared" si="146"/>
        <v>8</v>
      </c>
      <c r="AD529" s="70">
        <f t="shared" si="147"/>
        <v>105971477.00375</v>
      </c>
      <c r="AE529">
        <f t="shared" si="148"/>
        <v>0.86119027674018855</v>
      </c>
      <c r="AF529">
        <f t="shared" si="149"/>
        <v>4.1502036811469099</v>
      </c>
      <c r="AG529">
        <f t="shared" si="150"/>
        <v>6</v>
      </c>
      <c r="AH529">
        <f t="shared" si="143"/>
        <v>6.0097234656045851E-3</v>
      </c>
      <c r="AI529">
        <f t="shared" si="151"/>
        <v>1</v>
      </c>
      <c r="AJ529" t="str">
        <f t="shared" si="152"/>
        <v>UP</v>
      </c>
      <c r="AK529" t="str">
        <f t="shared" si="144"/>
        <v>IDN</v>
      </c>
    </row>
    <row r="530" spans="1:37" x14ac:dyDescent="0.25">
      <c r="A530" t="str">
        <f t="shared" si="142"/>
        <v>IND</v>
      </c>
      <c r="B530">
        <v>140001565</v>
      </c>
      <c r="C530">
        <v>225715496</v>
      </c>
      <c r="D530">
        <v>275000076</v>
      </c>
      <c r="E530">
        <v>205808366</v>
      </c>
      <c r="F530">
        <v>144554317</v>
      </c>
      <c r="G530">
        <v>164330065</v>
      </c>
      <c r="H530" t="s">
        <v>247</v>
      </c>
      <c r="I530" t="s">
        <v>247</v>
      </c>
      <c r="J530">
        <v>370506154</v>
      </c>
      <c r="K530">
        <v>275000000</v>
      </c>
      <c r="L530" t="s">
        <v>247</v>
      </c>
      <c r="N530" t="s">
        <v>235</v>
      </c>
      <c r="O530" s="69">
        <v>140001565</v>
      </c>
      <c r="P530" s="69">
        <v>225715496</v>
      </c>
      <c r="Q530" s="69">
        <v>275000076</v>
      </c>
      <c r="R530" s="69">
        <v>205808366</v>
      </c>
      <c r="S530" s="69">
        <v>144554317</v>
      </c>
      <c r="T530" s="69">
        <v>164330065</v>
      </c>
      <c r="U530" s="69"/>
      <c r="V530" s="69"/>
      <c r="W530" s="69">
        <v>370506154</v>
      </c>
      <c r="X530" s="69">
        <v>275000000</v>
      </c>
      <c r="Y530" s="69"/>
      <c r="Z530" s="69" t="str">
        <f t="shared" si="145"/>
        <v>IND</v>
      </c>
      <c r="AA530" s="69" t="str">
        <f>VLOOKUP(Z530,'MainData-aidsinfo'!$D$2:$E$115,2,0)</f>
        <v>India</v>
      </c>
      <c r="AC530">
        <f t="shared" si="146"/>
        <v>8</v>
      </c>
      <c r="AD530" s="70">
        <f t="shared" si="147"/>
        <v>225114504.875</v>
      </c>
      <c r="AE530">
        <f t="shared" si="148"/>
        <v>0.57832566755001491</v>
      </c>
      <c r="AF530">
        <f t="shared" si="149"/>
        <v>1.7364456727574282</v>
      </c>
      <c r="AG530">
        <f t="shared" si="150"/>
        <v>6</v>
      </c>
      <c r="AH530">
        <f t="shared" si="143"/>
        <v>0.13316313747803657</v>
      </c>
      <c r="AI530">
        <f t="shared" si="151"/>
        <v>0</v>
      </c>
      <c r="AJ530" t="str">
        <f t="shared" si="152"/>
        <v/>
      </c>
      <c r="AK530" t="str">
        <f t="shared" si="144"/>
        <v/>
      </c>
    </row>
    <row r="531" spans="1:37" x14ac:dyDescent="0.25">
      <c r="A531" t="str">
        <f t="shared" si="142"/>
        <v>IRN</v>
      </c>
      <c r="B531">
        <v>40800000</v>
      </c>
      <c r="C531" t="s">
        <v>247</v>
      </c>
      <c r="D531" t="s">
        <v>247</v>
      </c>
      <c r="E531">
        <v>74500000</v>
      </c>
      <c r="F531" t="s">
        <v>247</v>
      </c>
      <c r="G531" t="s">
        <v>247</v>
      </c>
      <c r="H531" t="s">
        <v>247</v>
      </c>
      <c r="I531" t="s">
        <v>247</v>
      </c>
      <c r="J531" t="s">
        <v>247</v>
      </c>
      <c r="K531" t="s">
        <v>247</v>
      </c>
      <c r="L531" t="s">
        <v>247</v>
      </c>
      <c r="N531" t="s">
        <v>207</v>
      </c>
      <c r="O531" s="69">
        <v>40800000</v>
      </c>
      <c r="P531" s="69"/>
      <c r="Q531" s="69"/>
      <c r="R531" s="69">
        <v>74500000</v>
      </c>
      <c r="S531" s="69"/>
      <c r="T531" s="69"/>
      <c r="U531" s="69"/>
      <c r="V531" s="69"/>
      <c r="W531" s="69"/>
      <c r="X531" s="69"/>
      <c r="Y531" s="69"/>
      <c r="Z531" s="69" t="str">
        <f t="shared" si="145"/>
        <v>IRN</v>
      </c>
      <c r="AA531" s="69" t="str">
        <f>VLOOKUP(Z531,'MainData-aidsinfo'!$D$2:$E$115,2,0)</f>
        <v>Iran (Islamic Republic of)</v>
      </c>
      <c r="AC531">
        <f t="shared" si="146"/>
        <v>2</v>
      </c>
      <c r="AD531" s="70">
        <f t="shared" si="147"/>
        <v>57650000</v>
      </c>
      <c r="AE531">
        <f t="shared" si="148"/>
        <v>1</v>
      </c>
      <c r="AF531" t="e">
        <f t="shared" si="149"/>
        <v>#DIV/0!</v>
      </c>
      <c r="AG531">
        <f t="shared" si="150"/>
        <v>0</v>
      </c>
      <c r="AH531" t="str">
        <f t="shared" si="143"/>
        <v>na</v>
      </c>
      <c r="AI531">
        <f t="shared" si="151"/>
        <v>0</v>
      </c>
      <c r="AJ531" t="str">
        <f t="shared" si="152"/>
        <v/>
      </c>
      <c r="AK531" t="str">
        <f t="shared" si="144"/>
        <v/>
      </c>
    </row>
    <row r="532" spans="1:37" x14ac:dyDescent="0.25">
      <c r="A532" t="str">
        <f t="shared" si="142"/>
        <v>JAM</v>
      </c>
      <c r="B532">
        <v>15192487.45149</v>
      </c>
      <c r="C532">
        <v>14666841.45149</v>
      </c>
      <c r="D532">
        <v>18364388</v>
      </c>
      <c r="E532">
        <v>17136135</v>
      </c>
      <c r="F532">
        <v>12591006.461999999</v>
      </c>
      <c r="G532">
        <v>15477905.998</v>
      </c>
      <c r="H532">
        <v>16847596</v>
      </c>
      <c r="I532">
        <v>19487738.73</v>
      </c>
      <c r="J532" t="s">
        <v>247</v>
      </c>
      <c r="K532" t="s">
        <v>247</v>
      </c>
      <c r="L532" t="s">
        <v>247</v>
      </c>
      <c r="N532" t="s">
        <v>94</v>
      </c>
      <c r="O532" s="69">
        <v>15192487.45149</v>
      </c>
      <c r="P532" s="69">
        <v>14666841.45149</v>
      </c>
      <c r="Q532" s="69">
        <v>18364388</v>
      </c>
      <c r="R532" s="69">
        <v>17136135</v>
      </c>
      <c r="S532" s="69">
        <v>12591006.461999999</v>
      </c>
      <c r="T532" s="69">
        <v>15477905.998</v>
      </c>
      <c r="U532" s="69">
        <v>16847596</v>
      </c>
      <c r="V532" s="69">
        <v>19487738.73</v>
      </c>
      <c r="W532" s="69"/>
      <c r="X532" s="69"/>
      <c r="Y532" s="69"/>
      <c r="Z532" s="69" t="str">
        <f t="shared" si="145"/>
        <v>JAM</v>
      </c>
      <c r="AA532" s="69" t="str">
        <f>VLOOKUP(Z532,'MainData-aidsinfo'!$D$2:$E$115,2,0)</f>
        <v>Jamaica</v>
      </c>
      <c r="AC532">
        <f t="shared" si="146"/>
        <v>8</v>
      </c>
      <c r="AD532" s="70">
        <f t="shared" si="147"/>
        <v>16220512.3866225</v>
      </c>
      <c r="AE532">
        <f t="shared" si="148"/>
        <v>0.36902471997620095</v>
      </c>
      <c r="AF532">
        <f t="shared" si="149"/>
        <v>0.9725664120689691</v>
      </c>
      <c r="AG532">
        <f t="shared" si="150"/>
        <v>6</v>
      </c>
      <c r="AH532">
        <f t="shared" si="143"/>
        <v>0.36832922751307401</v>
      </c>
      <c r="AI532">
        <f t="shared" si="151"/>
        <v>0</v>
      </c>
      <c r="AJ532" t="str">
        <f t="shared" si="152"/>
        <v/>
      </c>
      <c r="AK532" t="str">
        <f t="shared" si="144"/>
        <v/>
      </c>
    </row>
    <row r="533" spans="1:37" x14ac:dyDescent="0.25">
      <c r="A533" t="str">
        <f t="shared" si="142"/>
        <v>KAZ</v>
      </c>
      <c r="B533">
        <v>22778078.559999999</v>
      </c>
      <c r="C533" t="s">
        <v>247</v>
      </c>
      <c r="D533">
        <v>36887017.877999999</v>
      </c>
      <c r="E533">
        <v>37809895.395999998</v>
      </c>
      <c r="F533">
        <v>37802614.791000001</v>
      </c>
      <c r="G533">
        <v>43041166.667000003</v>
      </c>
      <c r="H533">
        <v>33995760.386</v>
      </c>
      <c r="I533">
        <v>31756838.274</v>
      </c>
      <c r="J533">
        <v>34816917.769000001</v>
      </c>
      <c r="K533">
        <v>33594038.141999997</v>
      </c>
      <c r="L533">
        <v>35213104.090000004</v>
      </c>
      <c r="N533" t="s">
        <v>162</v>
      </c>
      <c r="O533" s="69">
        <v>22778078.559999999</v>
      </c>
      <c r="P533" s="69"/>
      <c r="Q533" s="69">
        <v>36887017.877999999</v>
      </c>
      <c r="R533" s="69">
        <v>37809895.395999998</v>
      </c>
      <c r="S533" s="69">
        <v>37802614.791000001</v>
      </c>
      <c r="T533" s="69">
        <v>43041166.667000003</v>
      </c>
      <c r="U533" s="69">
        <v>33995760.386</v>
      </c>
      <c r="V533" s="69">
        <v>31756838.274</v>
      </c>
      <c r="W533" s="69">
        <v>34816917.769000001</v>
      </c>
      <c r="X533" s="69">
        <v>33594038.141999997</v>
      </c>
      <c r="Y533" s="69">
        <v>35213104.090000004</v>
      </c>
      <c r="Z533" s="69" t="str">
        <f t="shared" si="145"/>
        <v>KAZ</v>
      </c>
      <c r="AA533" s="69" t="str">
        <f>VLOOKUP(Z533,'MainData-aidsinfo'!$D$2:$E$115,2,0)</f>
        <v>Kazakhstan</v>
      </c>
      <c r="AC533">
        <f t="shared" si="146"/>
        <v>10</v>
      </c>
      <c r="AD533" s="70">
        <f t="shared" si="147"/>
        <v>34769543.195300005</v>
      </c>
      <c r="AE533">
        <f t="shared" si="148"/>
        <v>0.23427878752334699</v>
      </c>
      <c r="AF533">
        <f t="shared" si="149"/>
        <v>0.6816100565665848</v>
      </c>
      <c r="AG533">
        <f t="shared" si="150"/>
        <v>8</v>
      </c>
      <c r="AH533">
        <f t="shared" si="143"/>
        <v>0.51472945646883472</v>
      </c>
      <c r="AI533">
        <f t="shared" si="151"/>
        <v>0</v>
      </c>
      <c r="AJ533" t="str">
        <f t="shared" si="152"/>
        <v/>
      </c>
      <c r="AK533" t="str">
        <f t="shared" si="144"/>
        <v/>
      </c>
    </row>
    <row r="534" spans="1:37" x14ac:dyDescent="0.25">
      <c r="A534" t="str">
        <f t="shared" si="142"/>
        <v>KEN</v>
      </c>
      <c r="B534">
        <v>670864163</v>
      </c>
      <c r="C534">
        <v>726058593.79999995</v>
      </c>
      <c r="D534">
        <v>837615747.79999995</v>
      </c>
      <c r="E534">
        <v>740551431.10000002</v>
      </c>
      <c r="F534">
        <v>800451316.08000004</v>
      </c>
      <c r="G534">
        <v>1070667886.7</v>
      </c>
      <c r="H534" t="s">
        <v>247</v>
      </c>
      <c r="I534">
        <v>948002181.07000005</v>
      </c>
      <c r="J534">
        <v>1174884585.21</v>
      </c>
      <c r="K534" t="s">
        <v>247</v>
      </c>
      <c r="L534">
        <v>754585321.70000005</v>
      </c>
      <c r="N534" t="s">
        <v>63</v>
      </c>
      <c r="O534" s="69">
        <v>670864163</v>
      </c>
      <c r="P534" s="69">
        <v>726058593.79999995</v>
      </c>
      <c r="Q534" s="69">
        <v>837615747.79999995</v>
      </c>
      <c r="R534" s="69">
        <v>740551431.10000002</v>
      </c>
      <c r="S534" s="69">
        <v>800451316.08000004</v>
      </c>
      <c r="T534" s="69">
        <v>1070667886.7</v>
      </c>
      <c r="U534" s="69"/>
      <c r="V534" s="69">
        <v>948002181.07000005</v>
      </c>
      <c r="W534" s="69">
        <v>1174884585.21</v>
      </c>
      <c r="X534" s="69"/>
      <c r="Y534" s="69">
        <v>754585321.70000005</v>
      </c>
      <c r="Z534" s="69" t="str">
        <f t="shared" si="145"/>
        <v>KEN</v>
      </c>
      <c r="AA534" s="69" t="str">
        <f>VLOOKUP(Z534,'MainData-aidsinfo'!$D$2:$E$115,2,0)</f>
        <v>Kenya</v>
      </c>
      <c r="AC534">
        <f t="shared" si="146"/>
        <v>9</v>
      </c>
      <c r="AD534" s="70">
        <f t="shared" si="147"/>
        <v>858186802.93999994</v>
      </c>
      <c r="AE534">
        <f t="shared" si="148"/>
        <v>0.52876279673334925</v>
      </c>
      <c r="AF534">
        <f t="shared" si="149"/>
        <v>1.648238572460855</v>
      </c>
      <c r="AG534">
        <f t="shared" si="150"/>
        <v>7</v>
      </c>
      <c r="AH534">
        <f t="shared" si="143"/>
        <v>0.14329402189642781</v>
      </c>
      <c r="AI534">
        <f t="shared" si="151"/>
        <v>0</v>
      </c>
      <c r="AJ534" t="str">
        <f t="shared" si="152"/>
        <v/>
      </c>
      <c r="AK534" t="str">
        <f t="shared" si="144"/>
        <v/>
      </c>
    </row>
    <row r="535" spans="1:37" x14ac:dyDescent="0.25">
      <c r="A535" t="str">
        <f t="shared" si="142"/>
        <v>KGZ</v>
      </c>
      <c r="B535">
        <v>12153796</v>
      </c>
      <c r="C535">
        <v>11235261</v>
      </c>
      <c r="D535">
        <v>5720845</v>
      </c>
      <c r="E535">
        <v>13399289</v>
      </c>
      <c r="F535">
        <v>17609990</v>
      </c>
      <c r="G535">
        <v>15978696.32</v>
      </c>
      <c r="H535" t="s">
        <v>247</v>
      </c>
      <c r="I535">
        <v>22020486.66</v>
      </c>
      <c r="J535">
        <v>17307702</v>
      </c>
      <c r="K535">
        <v>9961526</v>
      </c>
      <c r="L535">
        <v>6905322.7400000002</v>
      </c>
      <c r="N535" t="s">
        <v>176</v>
      </c>
      <c r="O535" s="69">
        <v>12153796</v>
      </c>
      <c r="P535" s="69">
        <v>11235261</v>
      </c>
      <c r="Q535" s="69">
        <v>5720845</v>
      </c>
      <c r="R535" s="69">
        <v>13399289</v>
      </c>
      <c r="S535" s="69">
        <v>17609990</v>
      </c>
      <c r="T535" s="69">
        <v>15978696.32</v>
      </c>
      <c r="U535" s="69"/>
      <c r="V535" s="69">
        <v>22020486.66</v>
      </c>
      <c r="W535" s="69">
        <v>17307702</v>
      </c>
      <c r="X535" s="69">
        <v>9961526</v>
      </c>
      <c r="Y535" s="69">
        <v>6905322.7400000002</v>
      </c>
      <c r="Z535" s="69" t="str">
        <f t="shared" si="145"/>
        <v>KGZ</v>
      </c>
      <c r="AA535" s="69" t="str">
        <f>VLOOKUP(Z535,'MainData-aidsinfo'!$D$2:$E$115,2,0)</f>
        <v>Kyrgyzstan</v>
      </c>
      <c r="AC535">
        <f t="shared" si="146"/>
        <v>10</v>
      </c>
      <c r="AD535" s="70">
        <f t="shared" si="147"/>
        <v>13229291.471999999</v>
      </c>
      <c r="AE535">
        <f t="shared" si="148"/>
        <v>0.1022607241657527</v>
      </c>
      <c r="AF535">
        <f t="shared" si="149"/>
        <v>0.29076128398859258</v>
      </c>
      <c r="AG535">
        <f t="shared" si="150"/>
        <v>8</v>
      </c>
      <c r="AH535">
        <f t="shared" si="143"/>
        <v>0.77862926452616488</v>
      </c>
      <c r="AI535">
        <f t="shared" si="151"/>
        <v>0</v>
      </c>
      <c r="AJ535" t="str">
        <f t="shared" si="152"/>
        <v/>
      </c>
      <c r="AK535" t="str">
        <f t="shared" si="144"/>
        <v/>
      </c>
    </row>
    <row r="536" spans="1:37" x14ac:dyDescent="0.25">
      <c r="A536" t="str">
        <f t="shared" si="142"/>
        <v>KHM</v>
      </c>
      <c r="B536">
        <v>53735197.850000001</v>
      </c>
      <c r="C536">
        <v>58059469.210000001</v>
      </c>
      <c r="D536">
        <v>52834014.909999996</v>
      </c>
      <c r="E536">
        <v>50883717.619999997</v>
      </c>
      <c r="F536" t="s">
        <v>247</v>
      </c>
      <c r="G536" t="s">
        <v>247</v>
      </c>
      <c r="H536">
        <v>43322535</v>
      </c>
      <c r="I536" t="s">
        <v>247</v>
      </c>
      <c r="J536">
        <v>34400000</v>
      </c>
      <c r="K536" t="s">
        <v>247</v>
      </c>
      <c r="L536" t="s">
        <v>247</v>
      </c>
      <c r="N536" t="s">
        <v>135</v>
      </c>
      <c r="O536" s="69">
        <v>53735197.850000001</v>
      </c>
      <c r="P536" s="69">
        <v>58059469.210000001</v>
      </c>
      <c r="Q536" s="69">
        <v>52834014.909999996</v>
      </c>
      <c r="R536" s="69">
        <v>50883717.619999997</v>
      </c>
      <c r="S536" s="69"/>
      <c r="T536" s="69"/>
      <c r="U536" s="69">
        <v>43322535</v>
      </c>
      <c r="V536" s="69"/>
      <c r="W536" s="69">
        <v>34400000</v>
      </c>
      <c r="X536" s="69"/>
      <c r="Y536" s="69"/>
      <c r="Z536" s="69" t="str">
        <f t="shared" si="145"/>
        <v>KHM</v>
      </c>
      <c r="AA536" s="69" t="str">
        <f>VLOOKUP(Z536,'MainData-aidsinfo'!$D$2:$E$115,2,0)</f>
        <v>Cambodia</v>
      </c>
      <c r="AC536">
        <f t="shared" si="146"/>
        <v>6</v>
      </c>
      <c r="AD536" s="70">
        <f t="shared" si="147"/>
        <v>48872489.098333336</v>
      </c>
      <c r="AE536">
        <f t="shared" si="148"/>
        <v>-0.95415393722357367</v>
      </c>
      <c r="AF536">
        <f t="shared" si="149"/>
        <v>-6.3755555486969779</v>
      </c>
      <c r="AG536">
        <f t="shared" si="150"/>
        <v>4</v>
      </c>
      <c r="AH536">
        <f t="shared" si="143"/>
        <v>3.1046111716514116E-3</v>
      </c>
      <c r="AI536">
        <f t="shared" si="151"/>
        <v>1</v>
      </c>
      <c r="AJ536" t="str">
        <f t="shared" si="152"/>
        <v>DOWN</v>
      </c>
      <c r="AK536" t="str">
        <f t="shared" si="144"/>
        <v>KHM</v>
      </c>
    </row>
    <row r="537" spans="1:37" x14ac:dyDescent="0.25">
      <c r="A537" t="str">
        <f t="shared" si="142"/>
        <v>LAO</v>
      </c>
      <c r="B537">
        <v>5997398</v>
      </c>
      <c r="C537">
        <v>8586397.0700000003</v>
      </c>
      <c r="D537">
        <v>11749215.6</v>
      </c>
      <c r="E537" t="s">
        <v>247</v>
      </c>
      <c r="F537" t="s">
        <v>247</v>
      </c>
      <c r="G537" t="s">
        <v>247</v>
      </c>
      <c r="H537" t="s">
        <v>247</v>
      </c>
      <c r="I537">
        <v>8272784.1869999999</v>
      </c>
      <c r="J537">
        <v>4633491</v>
      </c>
      <c r="K537" t="s">
        <v>247</v>
      </c>
      <c r="L537">
        <v>1149370</v>
      </c>
      <c r="N537" t="s">
        <v>163</v>
      </c>
      <c r="O537" s="69">
        <v>5997398</v>
      </c>
      <c r="P537" s="69">
        <v>8586397.0700000003</v>
      </c>
      <c r="Q537" s="69">
        <v>11749215.6</v>
      </c>
      <c r="R537" s="69"/>
      <c r="S537" s="69"/>
      <c r="T537" s="69"/>
      <c r="U537" s="69"/>
      <c r="V537" s="69">
        <v>8272784.1869999999</v>
      </c>
      <c r="W537" s="69">
        <v>4633491</v>
      </c>
      <c r="X537" s="69"/>
      <c r="Y537" s="69">
        <v>1149370</v>
      </c>
      <c r="Z537" s="69" t="str">
        <f t="shared" si="145"/>
        <v>LAO</v>
      </c>
      <c r="AA537" s="69" t="str">
        <f>VLOOKUP(Z537,'MainData-aidsinfo'!$D$2:$E$115,2,0)</f>
        <v>Lao People's Democratic Republic</v>
      </c>
      <c r="AC537">
        <f t="shared" si="146"/>
        <v>6</v>
      </c>
      <c r="AD537" s="70">
        <f t="shared" si="147"/>
        <v>6731442.6428333335</v>
      </c>
      <c r="AE537">
        <f t="shared" si="148"/>
        <v>-0.65219902278241837</v>
      </c>
      <c r="AF537">
        <f t="shared" si="149"/>
        <v>-1.7207332866630514</v>
      </c>
      <c r="AG537">
        <f t="shared" si="150"/>
        <v>4</v>
      </c>
      <c r="AH537">
        <f t="shared" si="143"/>
        <v>0.16041231664030628</v>
      </c>
      <c r="AI537">
        <f t="shared" si="151"/>
        <v>0</v>
      </c>
      <c r="AJ537" t="str">
        <f t="shared" si="152"/>
        <v/>
      </c>
      <c r="AK537" t="str">
        <f t="shared" si="144"/>
        <v/>
      </c>
    </row>
    <row r="538" spans="1:37" x14ac:dyDescent="0.25">
      <c r="A538" t="str">
        <f t="shared" si="142"/>
        <v>LBN</v>
      </c>
      <c r="B538">
        <v>4450000</v>
      </c>
      <c r="C538">
        <v>2420000</v>
      </c>
      <c r="D538">
        <v>2420000</v>
      </c>
      <c r="E538" t="s">
        <v>247</v>
      </c>
      <c r="F538">
        <v>5191497</v>
      </c>
      <c r="G538" t="s">
        <v>247</v>
      </c>
      <c r="H538" t="s">
        <v>247</v>
      </c>
      <c r="I538" t="s">
        <v>247</v>
      </c>
      <c r="J538">
        <v>779241</v>
      </c>
      <c r="K538" t="s">
        <v>247</v>
      </c>
      <c r="L538">
        <v>6829080</v>
      </c>
      <c r="N538" t="s">
        <v>209</v>
      </c>
      <c r="O538" s="69">
        <v>4450000</v>
      </c>
      <c r="P538" s="69">
        <v>2420000</v>
      </c>
      <c r="Q538" s="69">
        <v>2420000</v>
      </c>
      <c r="R538" s="69"/>
      <c r="S538" s="69">
        <v>5191497</v>
      </c>
      <c r="T538" s="69"/>
      <c r="U538" s="69"/>
      <c r="V538" s="69"/>
      <c r="W538" s="69">
        <v>779241</v>
      </c>
      <c r="X538" s="69"/>
      <c r="Y538" s="69">
        <v>6829080</v>
      </c>
      <c r="Z538" s="69" t="str">
        <f t="shared" si="145"/>
        <v>LBN</v>
      </c>
      <c r="AA538" s="69" t="str">
        <f>VLOOKUP(Z538,'MainData-aidsinfo'!$D$2:$E$115,2,0)</f>
        <v>Lebanon</v>
      </c>
      <c r="AC538">
        <f t="shared" si="146"/>
        <v>6</v>
      </c>
      <c r="AD538" s="70">
        <f t="shared" si="147"/>
        <v>3681636.3333333335</v>
      </c>
      <c r="AE538">
        <f t="shared" si="148"/>
        <v>0.23672749321361289</v>
      </c>
      <c r="AF538">
        <f t="shared" si="149"/>
        <v>0.48730613328146249</v>
      </c>
      <c r="AG538">
        <f t="shared" si="150"/>
        <v>4</v>
      </c>
      <c r="AH538">
        <f t="shared" si="143"/>
        <v>0.65154185341834747</v>
      </c>
      <c r="AI538">
        <f t="shared" si="151"/>
        <v>0</v>
      </c>
      <c r="AJ538" t="str">
        <f t="shared" si="152"/>
        <v/>
      </c>
      <c r="AK538" t="str">
        <f t="shared" si="144"/>
        <v/>
      </c>
    </row>
    <row r="539" spans="1:37" x14ac:dyDescent="0.25">
      <c r="A539" t="str">
        <f t="shared" si="142"/>
        <v>LBR</v>
      </c>
      <c r="B539" t="s">
        <v>247</v>
      </c>
      <c r="C539">
        <v>28357694.890000001</v>
      </c>
      <c r="D539">
        <v>31123572.25</v>
      </c>
      <c r="E539" t="s">
        <v>247</v>
      </c>
      <c r="F539" t="s">
        <v>247</v>
      </c>
      <c r="G539">
        <v>11522040.99</v>
      </c>
      <c r="H539">
        <v>10280475.050000001</v>
      </c>
      <c r="I539" t="s">
        <v>247</v>
      </c>
      <c r="J539" t="s">
        <v>247</v>
      </c>
      <c r="K539" t="s">
        <v>247</v>
      </c>
      <c r="L539" t="s">
        <v>247</v>
      </c>
      <c r="N539" t="s">
        <v>90</v>
      </c>
      <c r="O539" s="69"/>
      <c r="P539" s="69">
        <v>28357694.890000001</v>
      </c>
      <c r="Q539" s="69">
        <v>31123572.25</v>
      </c>
      <c r="R539" s="69"/>
      <c r="S539" s="69"/>
      <c r="T539" s="69">
        <v>11522040.99</v>
      </c>
      <c r="U539" s="69">
        <v>10280475.050000001</v>
      </c>
      <c r="V539" s="69"/>
      <c r="W539" s="69"/>
      <c r="X539" s="69"/>
      <c r="Y539" s="69"/>
      <c r="Z539" s="69" t="str">
        <f t="shared" si="145"/>
        <v>LBR</v>
      </c>
      <c r="AA539" s="69" t="str">
        <f>VLOOKUP(Z539,'MainData-aidsinfo'!$D$2:$E$115,2,0)</f>
        <v>Liberia</v>
      </c>
      <c r="AC539">
        <f t="shared" si="146"/>
        <v>4</v>
      </c>
      <c r="AD539" s="70">
        <f t="shared" si="147"/>
        <v>20320945.794999998</v>
      </c>
      <c r="AE539">
        <f t="shared" si="148"/>
        <v>-0.95417282621488164</v>
      </c>
      <c r="AF539">
        <f t="shared" si="149"/>
        <v>-4.5091950309104076</v>
      </c>
      <c r="AG539">
        <f t="shared" si="150"/>
        <v>2</v>
      </c>
      <c r="AH539">
        <f t="shared" si="143"/>
        <v>4.5827173785118323E-2</v>
      </c>
      <c r="AI539">
        <f t="shared" si="151"/>
        <v>1</v>
      </c>
      <c r="AJ539" t="str">
        <f t="shared" si="152"/>
        <v>DOWN</v>
      </c>
      <c r="AK539" t="str">
        <f t="shared" si="144"/>
        <v>LBR</v>
      </c>
    </row>
    <row r="540" spans="1:37" x14ac:dyDescent="0.25">
      <c r="A540" t="str">
        <f t="shared" si="142"/>
        <v>LKA</v>
      </c>
      <c r="B540">
        <v>4504057.8013000004</v>
      </c>
      <c r="C540">
        <v>4727897.1553999996</v>
      </c>
      <c r="D540" t="s">
        <v>247</v>
      </c>
      <c r="E540" t="s">
        <v>247</v>
      </c>
      <c r="F540">
        <v>1226938</v>
      </c>
      <c r="G540" t="s">
        <v>247</v>
      </c>
      <c r="H540" t="s">
        <v>247</v>
      </c>
      <c r="I540" t="s">
        <v>247</v>
      </c>
      <c r="J540" t="s">
        <v>247</v>
      </c>
      <c r="K540" t="s">
        <v>247</v>
      </c>
      <c r="L540">
        <v>4349942.51</v>
      </c>
      <c r="N540" t="s">
        <v>228</v>
      </c>
      <c r="O540" s="69">
        <v>4504057.8013000004</v>
      </c>
      <c r="P540" s="69">
        <v>4727897.1553999996</v>
      </c>
      <c r="Q540" s="69"/>
      <c r="R540" s="69"/>
      <c r="S540" s="69">
        <v>1226938</v>
      </c>
      <c r="T540" s="69"/>
      <c r="U540" s="69"/>
      <c r="V540" s="69"/>
      <c r="W540" s="69"/>
      <c r="X540" s="69"/>
      <c r="Y540" s="69">
        <v>4349942.51</v>
      </c>
      <c r="Z540" s="69" t="str">
        <f t="shared" si="145"/>
        <v>LKA</v>
      </c>
      <c r="AA540" s="69" t="str">
        <f>VLOOKUP(Z540,'MainData-aidsinfo'!$D$2:$E$115,2,0)</f>
        <v>Sri Lanka</v>
      </c>
      <c r="AC540">
        <f t="shared" si="146"/>
        <v>4</v>
      </c>
      <c r="AD540" s="70">
        <f t="shared" si="147"/>
        <v>3702208.8666750002</v>
      </c>
      <c r="AE540">
        <f t="shared" si="148"/>
        <v>-0.10717239629231452</v>
      </c>
      <c r="AF540">
        <f t="shared" si="149"/>
        <v>-0.15244265706645654</v>
      </c>
      <c r="AG540">
        <f t="shared" si="150"/>
        <v>2</v>
      </c>
      <c r="AH540">
        <f t="shared" si="143"/>
        <v>0.89282760370768532</v>
      </c>
      <c r="AI540">
        <f t="shared" si="151"/>
        <v>0</v>
      </c>
      <c r="AJ540" t="str">
        <f t="shared" si="152"/>
        <v/>
      </c>
      <c r="AK540" t="str">
        <f t="shared" si="144"/>
        <v/>
      </c>
    </row>
    <row r="541" spans="1:37" x14ac:dyDescent="0.25">
      <c r="A541" t="str">
        <f t="shared" si="142"/>
        <v>LSO</v>
      </c>
      <c r="B541">
        <v>81741090.201399997</v>
      </c>
      <c r="C541" t="s">
        <v>247</v>
      </c>
      <c r="D541" t="s">
        <v>247</v>
      </c>
      <c r="E541" t="s">
        <v>247</v>
      </c>
      <c r="F541">
        <v>63493171</v>
      </c>
      <c r="G541">
        <v>114646369</v>
      </c>
      <c r="H541">
        <v>99302984.769999996</v>
      </c>
      <c r="I541">
        <v>101260603</v>
      </c>
      <c r="J541">
        <v>110299410</v>
      </c>
      <c r="K541" t="s">
        <v>247</v>
      </c>
      <c r="L541" t="s">
        <v>247</v>
      </c>
      <c r="N541" t="s">
        <v>49</v>
      </c>
      <c r="O541" s="69">
        <v>81741090.201399997</v>
      </c>
      <c r="P541" s="69"/>
      <c r="Q541" s="69"/>
      <c r="R541" s="69"/>
      <c r="S541" s="69">
        <v>63493171</v>
      </c>
      <c r="T541" s="69">
        <v>114646369</v>
      </c>
      <c r="U541" s="69">
        <v>99302984.769999996</v>
      </c>
      <c r="V541" s="69">
        <v>101260603</v>
      </c>
      <c r="W541" s="69">
        <v>110299410</v>
      </c>
      <c r="X541" s="69"/>
      <c r="Y541" s="69"/>
      <c r="Z541" s="69" t="str">
        <f t="shared" si="145"/>
        <v>LSO</v>
      </c>
      <c r="AA541" s="69" t="str">
        <f>VLOOKUP(Z541,'MainData-aidsinfo'!$D$2:$E$115,2,0)</f>
        <v>Lesotho</v>
      </c>
      <c r="AC541">
        <f t="shared" si="146"/>
        <v>6</v>
      </c>
      <c r="AD541" s="70">
        <f t="shared" si="147"/>
        <v>95123937.995233342</v>
      </c>
      <c r="AE541">
        <f t="shared" si="148"/>
        <v>0.5907122982470302</v>
      </c>
      <c r="AF541">
        <f t="shared" si="149"/>
        <v>1.4641846224536237</v>
      </c>
      <c r="AG541">
        <f t="shared" si="150"/>
        <v>4</v>
      </c>
      <c r="AH541">
        <f t="shared" si="143"/>
        <v>0.21699342836122193</v>
      </c>
      <c r="AI541">
        <f t="shared" si="151"/>
        <v>0</v>
      </c>
      <c r="AJ541" t="str">
        <f t="shared" si="152"/>
        <v/>
      </c>
      <c r="AK541" t="str">
        <f t="shared" si="144"/>
        <v/>
      </c>
    </row>
    <row r="542" spans="1:37" x14ac:dyDescent="0.25">
      <c r="A542" t="str">
        <f t="shared" si="142"/>
        <v>LTU</v>
      </c>
      <c r="B542" t="s">
        <v>247</v>
      </c>
      <c r="C542" t="s">
        <v>247</v>
      </c>
      <c r="D542">
        <v>3668400</v>
      </c>
      <c r="E542">
        <v>2500000</v>
      </c>
      <c r="F542" t="s">
        <v>247</v>
      </c>
      <c r="G542" t="s">
        <v>247</v>
      </c>
      <c r="H542" t="s">
        <v>247</v>
      </c>
      <c r="I542" t="s">
        <v>247</v>
      </c>
      <c r="J542" t="s">
        <v>247</v>
      </c>
      <c r="K542" t="s">
        <v>247</v>
      </c>
      <c r="L542" t="s">
        <v>247</v>
      </c>
      <c r="N542" t="s">
        <v>178</v>
      </c>
      <c r="O542" s="69"/>
      <c r="P542" s="69"/>
      <c r="Q542" s="69">
        <v>3668400</v>
      </c>
      <c r="R542" s="69">
        <v>2500000</v>
      </c>
      <c r="S542" s="69"/>
      <c r="T542" s="69"/>
      <c r="U542" s="69"/>
      <c r="V542" s="69"/>
      <c r="W542" s="69"/>
      <c r="X542" s="69"/>
      <c r="Y542" s="69"/>
      <c r="Z542" s="69" t="str">
        <f t="shared" si="145"/>
        <v>LTU</v>
      </c>
      <c r="AA542" s="69" t="str">
        <f>VLOOKUP(Z542,'MainData-aidsinfo'!$D$2:$E$115,2,0)</f>
        <v>Lithuania</v>
      </c>
      <c r="AC542">
        <f t="shared" si="146"/>
        <v>2</v>
      </c>
      <c r="AD542" s="70">
        <f t="shared" si="147"/>
        <v>3084200</v>
      </c>
      <c r="AE542">
        <f t="shared" si="148"/>
        <v>-1</v>
      </c>
      <c r="AF542" t="e">
        <f t="shared" si="149"/>
        <v>#DIV/0!</v>
      </c>
      <c r="AG542">
        <f t="shared" si="150"/>
        <v>0</v>
      </c>
      <c r="AH542" t="str">
        <f t="shared" si="143"/>
        <v>na</v>
      </c>
      <c r="AI542">
        <f t="shared" si="151"/>
        <v>0</v>
      </c>
      <c r="AJ542" t="str">
        <f t="shared" si="152"/>
        <v/>
      </c>
      <c r="AK542" t="str">
        <f t="shared" si="144"/>
        <v/>
      </c>
    </row>
    <row r="543" spans="1:37" x14ac:dyDescent="0.25">
      <c r="A543" t="str">
        <f t="shared" si="142"/>
        <v>LVA</v>
      </c>
      <c r="B543">
        <v>7134019.1872699996</v>
      </c>
      <c r="C543">
        <v>6176719.8595860004</v>
      </c>
      <c r="D543">
        <v>267460</v>
      </c>
      <c r="E543">
        <v>619656</v>
      </c>
      <c r="F543">
        <v>9452207</v>
      </c>
      <c r="G543">
        <v>8763408.2599999998</v>
      </c>
      <c r="H543" t="s">
        <v>247</v>
      </c>
      <c r="I543">
        <v>10336296.899080001</v>
      </c>
      <c r="J543" t="s">
        <v>247</v>
      </c>
      <c r="K543" t="s">
        <v>247</v>
      </c>
      <c r="L543" t="s">
        <v>247</v>
      </c>
      <c r="N543" t="s">
        <v>142</v>
      </c>
      <c r="O543" s="69">
        <v>7134019.1872699996</v>
      </c>
      <c r="P543" s="69">
        <v>6176719.8595860004</v>
      </c>
      <c r="Q543" s="69">
        <v>267460</v>
      </c>
      <c r="R543" s="69">
        <v>619656</v>
      </c>
      <c r="S543" s="69">
        <v>9452207</v>
      </c>
      <c r="T543" s="69">
        <v>8763408.2599999998</v>
      </c>
      <c r="U543" s="69"/>
      <c r="V543" s="69">
        <v>10336296.899080001</v>
      </c>
      <c r="W543" s="69"/>
      <c r="X543" s="69"/>
      <c r="Y543" s="69"/>
      <c r="Z543" s="69" t="str">
        <f t="shared" si="145"/>
        <v>LVA</v>
      </c>
      <c r="AA543" s="69" t="str">
        <f>VLOOKUP(Z543,'MainData-aidsinfo'!$D$2:$E$115,2,0)</f>
        <v>Latvia</v>
      </c>
      <c r="AC543">
        <f t="shared" si="146"/>
        <v>7</v>
      </c>
      <c r="AD543" s="70">
        <f t="shared" si="147"/>
        <v>6107109.6008479996</v>
      </c>
      <c r="AE543">
        <f t="shared" si="148"/>
        <v>0.4742245693140848</v>
      </c>
      <c r="AF543">
        <f t="shared" si="149"/>
        <v>1.2044453148957539</v>
      </c>
      <c r="AG543">
        <f t="shared" si="150"/>
        <v>5</v>
      </c>
      <c r="AH543">
        <f t="shared" si="143"/>
        <v>0.28231548089992109</v>
      </c>
      <c r="AI543">
        <f t="shared" si="151"/>
        <v>0</v>
      </c>
      <c r="AJ543" t="str">
        <f t="shared" si="152"/>
        <v/>
      </c>
      <c r="AK543" t="str">
        <f t="shared" si="144"/>
        <v/>
      </c>
    </row>
    <row r="544" spans="1:37" x14ac:dyDescent="0.25">
      <c r="A544" t="str">
        <f t="shared" si="142"/>
        <v>MDA</v>
      </c>
      <c r="B544">
        <v>11859795.5868</v>
      </c>
      <c r="C544">
        <v>10948535.551999999</v>
      </c>
      <c r="D544">
        <v>14352889.931700001</v>
      </c>
      <c r="E544">
        <v>9582311.6508000009</v>
      </c>
      <c r="F544">
        <v>7866204.29</v>
      </c>
      <c r="G544">
        <v>9166145.8200000003</v>
      </c>
      <c r="H544">
        <v>7440285.1299999999</v>
      </c>
      <c r="I544">
        <v>7527689.21</v>
      </c>
      <c r="J544">
        <v>8479680.6400000006</v>
      </c>
      <c r="K544">
        <v>8220553.3509999998</v>
      </c>
      <c r="L544">
        <v>8709969.3499999996</v>
      </c>
      <c r="N544" t="s">
        <v>124</v>
      </c>
      <c r="O544" s="69">
        <v>11859795.5868</v>
      </c>
      <c r="P544" s="69">
        <v>10948535.551999999</v>
      </c>
      <c r="Q544" s="69">
        <v>14352889.931700001</v>
      </c>
      <c r="R544" s="69">
        <v>9582311.6508000009</v>
      </c>
      <c r="S544" s="69">
        <v>7866204.29</v>
      </c>
      <c r="T544" s="69">
        <v>9166145.8200000003</v>
      </c>
      <c r="U544" s="69">
        <v>7440285.1299999999</v>
      </c>
      <c r="V544" s="69">
        <v>7527689.21</v>
      </c>
      <c r="W544" s="69">
        <v>8479680.6400000006</v>
      </c>
      <c r="X544" s="69">
        <v>8220553.3509999998</v>
      </c>
      <c r="Y544" s="69">
        <v>8709969.3499999996</v>
      </c>
      <c r="Z544" s="69" t="str">
        <f t="shared" si="145"/>
        <v>MDA</v>
      </c>
      <c r="AA544" s="69" t="str">
        <f>VLOOKUP(Z544,'MainData-aidsinfo'!$D$2:$E$115,2,0)</f>
        <v>Republic of Moldova</v>
      </c>
      <c r="AC544">
        <f t="shared" si="146"/>
        <v>11</v>
      </c>
      <c r="AD544" s="70">
        <f t="shared" si="147"/>
        <v>9468550.9556636345</v>
      </c>
      <c r="AE544">
        <f t="shared" si="148"/>
        <v>-0.69055680559117849</v>
      </c>
      <c r="AF544">
        <f t="shared" si="149"/>
        <v>-2.8642789570285987</v>
      </c>
      <c r="AG544">
        <f t="shared" si="150"/>
        <v>9</v>
      </c>
      <c r="AH544">
        <f t="shared" si="143"/>
        <v>1.8649823852068113E-2</v>
      </c>
      <c r="AI544">
        <f t="shared" si="151"/>
        <v>1</v>
      </c>
      <c r="AJ544" t="str">
        <f t="shared" si="152"/>
        <v>DOWN</v>
      </c>
      <c r="AK544" t="str">
        <f t="shared" si="144"/>
        <v>MDA</v>
      </c>
    </row>
    <row r="545" spans="1:37" x14ac:dyDescent="0.25">
      <c r="A545" t="str">
        <f t="shared" ref="A545:A595" si="153">A188</f>
        <v>MDG</v>
      </c>
      <c r="B545" t="s">
        <v>247</v>
      </c>
      <c r="C545">
        <v>9431066.6829199996</v>
      </c>
      <c r="D545">
        <v>13881177.84341</v>
      </c>
      <c r="E545">
        <v>9820637.2620010003</v>
      </c>
      <c r="F545">
        <v>6786275.7432399997</v>
      </c>
      <c r="G545">
        <v>5737418</v>
      </c>
      <c r="H545">
        <v>5737504</v>
      </c>
      <c r="I545">
        <v>3660789</v>
      </c>
      <c r="J545">
        <v>5242599</v>
      </c>
      <c r="K545">
        <v>147685</v>
      </c>
      <c r="L545" t="s">
        <v>247</v>
      </c>
      <c r="N545" t="s">
        <v>165</v>
      </c>
      <c r="O545" s="69"/>
      <c r="P545" s="69">
        <v>9431066.6829199996</v>
      </c>
      <c r="Q545" s="69">
        <v>13881177.84341</v>
      </c>
      <c r="R545" s="69">
        <v>9820637.2620010003</v>
      </c>
      <c r="S545" s="69">
        <v>6786275.7432399997</v>
      </c>
      <c r="T545" s="69">
        <v>5737418</v>
      </c>
      <c r="U545" s="69">
        <v>5737504</v>
      </c>
      <c r="V545" s="69">
        <v>3660789</v>
      </c>
      <c r="W545" s="69">
        <v>5242599</v>
      </c>
      <c r="X545" s="69">
        <v>147685</v>
      </c>
      <c r="Y545" s="69"/>
      <c r="Z545" s="69" t="str">
        <f t="shared" si="145"/>
        <v>MDG</v>
      </c>
      <c r="AA545" s="69" t="str">
        <f>VLOOKUP(Z545,'MainData-aidsinfo'!$D$2:$E$115,2,0)</f>
        <v>Madagascar</v>
      </c>
      <c r="AC545">
        <f t="shared" si="146"/>
        <v>9</v>
      </c>
      <c r="AD545" s="70">
        <f t="shared" si="147"/>
        <v>6716128.0590634448</v>
      </c>
      <c r="AE545">
        <f t="shared" si="148"/>
        <v>-0.88268504688166538</v>
      </c>
      <c r="AF545">
        <f t="shared" si="149"/>
        <v>-4.96923193038901</v>
      </c>
      <c r="AG545">
        <f t="shared" si="150"/>
        <v>7</v>
      </c>
      <c r="AH545">
        <f t="shared" ref="AH545:AH594" si="154">IFERROR(_xlfn.T.DIST.2T(ABS(AF545),AG545),"na")</f>
        <v>1.6205825944347841E-3</v>
      </c>
      <c r="AI545">
        <f t="shared" si="151"/>
        <v>1</v>
      </c>
      <c r="AJ545" t="str">
        <f t="shared" si="152"/>
        <v>DOWN</v>
      </c>
      <c r="AK545" t="str">
        <f t="shared" ref="AK545:AK593" si="155">IF(AJ545&lt;&gt;"",N545,"")</f>
        <v>MDG</v>
      </c>
    </row>
    <row r="546" spans="1:37" x14ac:dyDescent="0.25">
      <c r="A546" t="str">
        <f t="shared" si="153"/>
        <v>MKD</v>
      </c>
      <c r="B546">
        <v>4800000</v>
      </c>
      <c r="C546">
        <v>4800000</v>
      </c>
      <c r="D546" t="s">
        <v>247</v>
      </c>
      <c r="E546" t="s">
        <v>247</v>
      </c>
      <c r="F546" t="s">
        <v>247</v>
      </c>
      <c r="G546" t="s">
        <v>247</v>
      </c>
      <c r="H546" t="s">
        <v>247</v>
      </c>
      <c r="I546" t="s">
        <v>247</v>
      </c>
      <c r="J546" t="s">
        <v>247</v>
      </c>
      <c r="K546" t="s">
        <v>247</v>
      </c>
      <c r="L546">
        <v>2309800</v>
      </c>
      <c r="N546" t="s">
        <v>239</v>
      </c>
      <c r="O546" s="69">
        <v>4800000</v>
      </c>
      <c r="P546" s="69">
        <v>4800000</v>
      </c>
      <c r="Q546" s="69"/>
      <c r="R546" s="69"/>
      <c r="S546" s="69"/>
      <c r="T546" s="69"/>
      <c r="U546" s="69"/>
      <c r="V546" s="69"/>
      <c r="W546" s="69"/>
      <c r="X546" s="69"/>
      <c r="Y546" s="69">
        <v>2309800</v>
      </c>
      <c r="Z546" s="69" t="str">
        <f t="shared" ref="Z546:Z594" si="156">N546</f>
        <v>MKD</v>
      </c>
      <c r="AA546" s="69" t="str">
        <f>VLOOKUP(Z546,'MainData-aidsinfo'!$D$2:$E$115,2,0)</f>
        <v>The former Yugoslav Republic of Macedonia</v>
      </c>
      <c r="AC546">
        <f t="shared" ref="AC546:AC594" si="157">COUNTA(O546:Y546)</f>
        <v>3</v>
      </c>
      <c r="AD546" s="70">
        <f t="shared" ref="AD546:AD594" si="158">SUM(O546:Y546)/AC546</f>
        <v>3969933.3333333335</v>
      </c>
      <c r="AE546">
        <f t="shared" ref="AE546:AE594" si="159">PEARSON($O$480:$Y$480,O546:Y546)</f>
        <v>-0.99587059488582264</v>
      </c>
      <c r="AF546">
        <f t="shared" ref="AF546:AF594" si="160">(AE546*(SQRT(AC546-2)))/(SQRT(1-AE546^2))</f>
        <v>-10.969655114603208</v>
      </c>
      <c r="AG546">
        <f t="shared" ref="AG546:AG594" si="161">AC546-2</f>
        <v>1</v>
      </c>
      <c r="AH546">
        <f t="shared" si="154"/>
        <v>5.7874656698388427E-2</v>
      </c>
      <c r="AI546">
        <f t="shared" ref="AI546:AI595" si="162">IF(AH546&lt;0.05,1,0)</f>
        <v>0</v>
      </c>
      <c r="AJ546" t="str">
        <f t="shared" ref="AJ546:AJ595" si="163">IF(AI546=1,IF(AE546&gt;0,"UP","DOWN"),"")</f>
        <v/>
      </c>
      <c r="AK546" t="str">
        <f t="shared" si="155"/>
        <v/>
      </c>
    </row>
    <row r="547" spans="1:37" x14ac:dyDescent="0.25">
      <c r="A547" t="str">
        <f t="shared" si="153"/>
        <v>MLI</v>
      </c>
      <c r="B547">
        <v>28408825.418000001</v>
      </c>
      <c r="C547">
        <v>36703031.8046</v>
      </c>
      <c r="D547">
        <v>24333789.602000002</v>
      </c>
      <c r="E547">
        <v>21794990.039999999</v>
      </c>
      <c r="F547" t="s">
        <v>247</v>
      </c>
      <c r="G547" t="s">
        <v>247</v>
      </c>
      <c r="H547" t="s">
        <v>247</v>
      </c>
      <c r="I547">
        <v>33224961</v>
      </c>
      <c r="J547" t="s">
        <v>247</v>
      </c>
      <c r="K547" t="s">
        <v>247</v>
      </c>
      <c r="L547">
        <v>33224961</v>
      </c>
      <c r="N547" t="s">
        <v>100</v>
      </c>
      <c r="O547" s="69">
        <v>28408825.418000001</v>
      </c>
      <c r="P547" s="69">
        <v>36703031.8046</v>
      </c>
      <c r="Q547" s="69">
        <v>24333789.602000002</v>
      </c>
      <c r="R547" s="69">
        <v>21794990.039999999</v>
      </c>
      <c r="S547" s="69"/>
      <c r="T547" s="69"/>
      <c r="U547" s="69"/>
      <c r="V547" s="69">
        <v>33224961</v>
      </c>
      <c r="W547" s="69"/>
      <c r="X547" s="69"/>
      <c r="Y547" s="69">
        <v>33224961</v>
      </c>
      <c r="Z547" s="69" t="str">
        <f t="shared" si="156"/>
        <v>MLI</v>
      </c>
      <c r="AA547" s="69" t="str">
        <f>VLOOKUP(Z547,'MainData-aidsinfo'!$D$2:$E$115,2,0)</f>
        <v>Mali</v>
      </c>
      <c r="AC547">
        <f t="shared" si="157"/>
        <v>6</v>
      </c>
      <c r="AD547" s="70">
        <f t="shared" si="158"/>
        <v>29615093.144099999</v>
      </c>
      <c r="AE547">
        <f t="shared" si="159"/>
        <v>0.30819338004684854</v>
      </c>
      <c r="AF547">
        <f t="shared" si="160"/>
        <v>0.64792534889612063</v>
      </c>
      <c r="AG547">
        <f t="shared" si="161"/>
        <v>4</v>
      </c>
      <c r="AH547">
        <f t="shared" si="154"/>
        <v>0.55234652041736876</v>
      </c>
      <c r="AI547">
        <f t="shared" si="162"/>
        <v>0</v>
      </c>
      <c r="AJ547" t="str">
        <f t="shared" si="163"/>
        <v/>
      </c>
      <c r="AK547" t="str">
        <f t="shared" si="155"/>
        <v/>
      </c>
    </row>
    <row r="548" spans="1:37" x14ac:dyDescent="0.25">
      <c r="A548" t="str">
        <f t="shared" si="153"/>
        <v>MMR</v>
      </c>
      <c r="B548" t="s">
        <v>247</v>
      </c>
      <c r="C548">
        <v>40500000</v>
      </c>
      <c r="D548" t="s">
        <v>247</v>
      </c>
      <c r="E548" t="s">
        <v>247</v>
      </c>
      <c r="F548" t="s">
        <v>247</v>
      </c>
      <c r="G548" t="s">
        <v>247</v>
      </c>
      <c r="H548" t="s">
        <v>247</v>
      </c>
      <c r="I548">
        <v>86300000</v>
      </c>
      <c r="J548">
        <v>106500000</v>
      </c>
      <c r="K548" t="s">
        <v>247</v>
      </c>
      <c r="L548" t="s">
        <v>247</v>
      </c>
      <c r="N548" t="s">
        <v>123</v>
      </c>
      <c r="O548" s="69"/>
      <c r="P548" s="69">
        <v>40500000</v>
      </c>
      <c r="Q548" s="69"/>
      <c r="R548" s="69"/>
      <c r="S548" s="69"/>
      <c r="T548" s="69"/>
      <c r="U548" s="69"/>
      <c r="V548" s="69">
        <v>86300000</v>
      </c>
      <c r="W548" s="69">
        <v>106500000</v>
      </c>
      <c r="X548" s="69"/>
      <c r="Y548" s="69"/>
      <c r="Z548" s="69" t="str">
        <f t="shared" si="156"/>
        <v>MMR</v>
      </c>
      <c r="AA548" s="69" t="str">
        <f>VLOOKUP(Z548,'MainData-aidsinfo'!$D$2:$E$115,2,0)</f>
        <v>Myanmar</v>
      </c>
      <c r="AC548">
        <f t="shared" si="157"/>
        <v>3</v>
      </c>
      <c r="AD548" s="70">
        <f t="shared" si="158"/>
        <v>77766666.666666672</v>
      </c>
      <c r="AE548">
        <f t="shared" si="159"/>
        <v>0.98544280654287819</v>
      </c>
      <c r="AF548">
        <f t="shared" si="160"/>
        <v>5.7964741880178936</v>
      </c>
      <c r="AG548">
        <f t="shared" si="161"/>
        <v>1</v>
      </c>
      <c r="AH548">
        <f t="shared" si="154"/>
        <v>0.10875824770863787</v>
      </c>
      <c r="AI548">
        <f t="shared" si="162"/>
        <v>0</v>
      </c>
      <c r="AJ548" t="str">
        <f t="shared" si="163"/>
        <v/>
      </c>
      <c r="AK548" t="str">
        <f t="shared" si="155"/>
        <v/>
      </c>
    </row>
    <row r="549" spans="1:37" x14ac:dyDescent="0.25">
      <c r="A549" t="str">
        <f t="shared" si="153"/>
        <v>MNE</v>
      </c>
      <c r="B549">
        <v>830100</v>
      </c>
      <c r="C549" t="s">
        <v>247</v>
      </c>
      <c r="D549" t="s">
        <v>247</v>
      </c>
      <c r="E549" t="s">
        <v>247</v>
      </c>
      <c r="F549" t="s">
        <v>247</v>
      </c>
      <c r="G549" t="s">
        <v>247</v>
      </c>
      <c r="H549" t="s">
        <v>247</v>
      </c>
      <c r="I549" t="s">
        <v>247</v>
      </c>
      <c r="J549" t="s">
        <v>247</v>
      </c>
      <c r="K549" t="s">
        <v>247</v>
      </c>
      <c r="L549" t="s">
        <v>247</v>
      </c>
      <c r="N549" t="s">
        <v>213</v>
      </c>
      <c r="O549" s="69">
        <v>830100</v>
      </c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 t="str">
        <f t="shared" si="156"/>
        <v>MNE</v>
      </c>
      <c r="AA549" s="69" t="str">
        <f>VLOOKUP(Z549,'MainData-aidsinfo'!$D$2:$E$115,2,0)</f>
        <v>Montenegro</v>
      </c>
      <c r="AC549">
        <f t="shared" si="157"/>
        <v>1</v>
      </c>
      <c r="AD549" s="70">
        <f t="shared" si="158"/>
        <v>830100</v>
      </c>
      <c r="AE549" t="e">
        <f t="shared" si="159"/>
        <v>#DIV/0!</v>
      </c>
      <c r="AF549" t="e">
        <f t="shared" si="160"/>
        <v>#DIV/0!</v>
      </c>
      <c r="AG549">
        <f t="shared" si="161"/>
        <v>-1</v>
      </c>
      <c r="AH549" t="str">
        <f t="shared" si="154"/>
        <v>na</v>
      </c>
      <c r="AI549">
        <f t="shared" si="162"/>
        <v>0</v>
      </c>
      <c r="AJ549" t="str">
        <f t="shared" si="163"/>
        <v/>
      </c>
      <c r="AK549" t="str">
        <f t="shared" si="155"/>
        <v/>
      </c>
    </row>
    <row r="550" spans="1:37" x14ac:dyDescent="0.25">
      <c r="A550" t="str">
        <f t="shared" si="153"/>
        <v>MNG</v>
      </c>
      <c r="B550">
        <v>4758316.4952600002</v>
      </c>
      <c r="C550">
        <v>3883709.3332000002</v>
      </c>
      <c r="D550">
        <v>3949790.9632000001</v>
      </c>
      <c r="E550" t="s">
        <v>247</v>
      </c>
      <c r="F550">
        <v>3552745</v>
      </c>
      <c r="G550">
        <v>2858199</v>
      </c>
      <c r="H550" t="s">
        <v>247</v>
      </c>
      <c r="I550">
        <v>5255800</v>
      </c>
      <c r="J550" t="s">
        <v>247</v>
      </c>
      <c r="K550" t="s">
        <v>247</v>
      </c>
      <c r="L550">
        <v>1996091</v>
      </c>
      <c r="N550" t="s">
        <v>211</v>
      </c>
      <c r="O550" s="69">
        <v>4758316.4952600002</v>
      </c>
      <c r="P550" s="69">
        <v>3883709.3332000002</v>
      </c>
      <c r="Q550" s="69">
        <v>3949790.9632000001</v>
      </c>
      <c r="R550" s="69"/>
      <c r="S550" s="69">
        <v>3552745</v>
      </c>
      <c r="T550" s="69">
        <v>2858199</v>
      </c>
      <c r="U550" s="69"/>
      <c r="V550" s="69">
        <v>5255800</v>
      </c>
      <c r="W550" s="69"/>
      <c r="X550" s="69"/>
      <c r="Y550" s="69">
        <v>1996091</v>
      </c>
      <c r="Z550" s="69" t="str">
        <f t="shared" si="156"/>
        <v>MNG</v>
      </c>
      <c r="AA550" s="69" t="str">
        <f>VLOOKUP(Z550,'MainData-aidsinfo'!$D$2:$E$115,2,0)</f>
        <v>Mongolia</v>
      </c>
      <c r="AC550">
        <f t="shared" si="157"/>
        <v>7</v>
      </c>
      <c r="AD550" s="70">
        <f t="shared" si="158"/>
        <v>3750664.5416657142</v>
      </c>
      <c r="AE550">
        <f t="shared" si="159"/>
        <v>-0.50354073936421184</v>
      </c>
      <c r="AF550">
        <f t="shared" si="160"/>
        <v>-1.3032274149549223</v>
      </c>
      <c r="AG550">
        <f t="shared" si="161"/>
        <v>5</v>
      </c>
      <c r="AH550">
        <f t="shared" si="154"/>
        <v>0.24927961678379945</v>
      </c>
      <c r="AI550">
        <f t="shared" si="162"/>
        <v>0</v>
      </c>
      <c r="AJ550" t="str">
        <f t="shared" si="163"/>
        <v/>
      </c>
      <c r="AK550" t="str">
        <f t="shared" si="155"/>
        <v/>
      </c>
    </row>
    <row r="551" spans="1:37" x14ac:dyDescent="0.25">
      <c r="A551" t="str">
        <f t="shared" si="153"/>
        <v>MOZ</v>
      </c>
      <c r="B551" t="s">
        <v>247</v>
      </c>
      <c r="C551">
        <v>213485240.19999999</v>
      </c>
      <c r="D551">
        <v>260279345</v>
      </c>
      <c r="E551">
        <v>257440190.229</v>
      </c>
      <c r="F551">
        <v>353766025.42900002</v>
      </c>
      <c r="G551">
        <v>353836435.60000002</v>
      </c>
      <c r="H551">
        <v>343606041</v>
      </c>
      <c r="I551">
        <v>329521478</v>
      </c>
      <c r="J551" t="s">
        <v>247</v>
      </c>
      <c r="K551" t="s">
        <v>247</v>
      </c>
      <c r="L551">
        <v>557780694.87</v>
      </c>
      <c r="N551" s="1" t="s">
        <v>54</v>
      </c>
      <c r="O551" s="73"/>
      <c r="P551" s="73">
        <v>213485240.19999999</v>
      </c>
      <c r="Q551" s="73">
        <v>260279345</v>
      </c>
      <c r="R551" s="73">
        <v>257440190.229</v>
      </c>
      <c r="S551" s="73">
        <v>353766025.42900002</v>
      </c>
      <c r="T551" s="73">
        <v>353836435.60000002</v>
      </c>
      <c r="U551" s="73">
        <v>343606041</v>
      </c>
      <c r="V551" s="73">
        <v>329521478</v>
      </c>
      <c r="W551" s="73"/>
      <c r="X551" s="73"/>
      <c r="Y551" s="73">
        <v>557780694.87</v>
      </c>
      <c r="Z551" s="69" t="str">
        <f t="shared" si="156"/>
        <v>MOZ</v>
      </c>
      <c r="AA551" s="69" t="str">
        <f>VLOOKUP(Z551,'MainData-aidsinfo'!$D$2:$E$115,2,0)</f>
        <v>Mozambique</v>
      </c>
      <c r="AC551">
        <f t="shared" si="157"/>
        <v>8</v>
      </c>
      <c r="AD551" s="70">
        <f t="shared" si="158"/>
        <v>333714431.29100001</v>
      </c>
      <c r="AE551">
        <f t="shared" si="159"/>
        <v>0.91484859619660608</v>
      </c>
      <c r="AF551">
        <f t="shared" si="160"/>
        <v>5.5496005529588031</v>
      </c>
      <c r="AG551">
        <f t="shared" si="161"/>
        <v>6</v>
      </c>
      <c r="AH551">
        <f t="shared" si="154"/>
        <v>1.4466346886252185E-3</v>
      </c>
      <c r="AI551">
        <f t="shared" si="162"/>
        <v>1</v>
      </c>
      <c r="AJ551" t="str">
        <f t="shared" si="163"/>
        <v>UP</v>
      </c>
      <c r="AK551" t="str">
        <f t="shared" si="155"/>
        <v>MOZ</v>
      </c>
    </row>
    <row r="552" spans="1:37" x14ac:dyDescent="0.25">
      <c r="A552" t="str">
        <f t="shared" si="153"/>
        <v>MRT</v>
      </c>
      <c r="B552">
        <v>86917</v>
      </c>
      <c r="C552">
        <v>946354</v>
      </c>
      <c r="D552">
        <v>4082502</v>
      </c>
      <c r="E552">
        <v>3934241</v>
      </c>
      <c r="F552">
        <v>2731148</v>
      </c>
      <c r="G552" t="s">
        <v>247</v>
      </c>
      <c r="H552" t="s">
        <v>247</v>
      </c>
      <c r="I552" t="s">
        <v>247</v>
      </c>
      <c r="J552" t="s">
        <v>247</v>
      </c>
      <c r="K552">
        <v>3587649</v>
      </c>
      <c r="L552" t="s">
        <v>247</v>
      </c>
      <c r="N552" t="s">
        <v>180</v>
      </c>
      <c r="O552" s="69">
        <v>86917</v>
      </c>
      <c r="P552" s="69">
        <v>946354</v>
      </c>
      <c r="Q552" s="69">
        <v>4082502</v>
      </c>
      <c r="R552" s="69">
        <v>3934241</v>
      </c>
      <c r="S552" s="69">
        <v>2731148</v>
      </c>
      <c r="T552" s="69"/>
      <c r="U552" s="69"/>
      <c r="V552" s="69"/>
      <c r="W552" s="69"/>
      <c r="X552" s="69">
        <v>3587649</v>
      </c>
      <c r="Y552" s="69"/>
      <c r="Z552" s="69" t="str">
        <f t="shared" si="156"/>
        <v>MRT</v>
      </c>
      <c r="AA552" s="69" t="str">
        <f>VLOOKUP(Z552,'MainData-aidsinfo'!$D$2:$E$115,2,0)</f>
        <v>Mauritania</v>
      </c>
      <c r="AC552">
        <f t="shared" si="157"/>
        <v>6</v>
      </c>
      <c r="AD552" s="70">
        <f t="shared" si="158"/>
        <v>2561468.5</v>
      </c>
      <c r="AE552">
        <f t="shared" si="159"/>
        <v>0.57926332250254742</v>
      </c>
      <c r="AF552">
        <f t="shared" si="160"/>
        <v>1.4212601048514149</v>
      </c>
      <c r="AG552">
        <f t="shared" si="161"/>
        <v>4</v>
      </c>
      <c r="AH552">
        <f t="shared" si="154"/>
        <v>0.22828976072461887</v>
      </c>
      <c r="AI552">
        <f t="shared" si="162"/>
        <v>0</v>
      </c>
      <c r="AJ552" t="str">
        <f t="shared" si="163"/>
        <v/>
      </c>
      <c r="AK552" t="str">
        <f t="shared" si="155"/>
        <v/>
      </c>
    </row>
    <row r="553" spans="1:37" x14ac:dyDescent="0.25">
      <c r="A553" t="str">
        <f t="shared" si="153"/>
        <v>MUS</v>
      </c>
      <c r="B553" t="s">
        <v>247</v>
      </c>
      <c r="C553">
        <v>7565500</v>
      </c>
      <c r="D553" t="s">
        <v>247</v>
      </c>
      <c r="E553" t="s">
        <v>247</v>
      </c>
      <c r="F553" t="s">
        <v>247</v>
      </c>
      <c r="G553" t="s">
        <v>247</v>
      </c>
      <c r="H553" t="s">
        <v>247</v>
      </c>
      <c r="I553" t="s">
        <v>247</v>
      </c>
      <c r="J553" t="s">
        <v>247</v>
      </c>
      <c r="K553">
        <v>7500000</v>
      </c>
      <c r="L553" t="s">
        <v>247</v>
      </c>
      <c r="N553" t="s">
        <v>102</v>
      </c>
      <c r="O553" s="69"/>
      <c r="P553" s="69">
        <v>7565500</v>
      </c>
      <c r="Q553" s="69"/>
      <c r="R553" s="69"/>
      <c r="S553" s="69"/>
      <c r="T553" s="69"/>
      <c r="U553" s="69"/>
      <c r="V553" s="69"/>
      <c r="W553" s="69"/>
      <c r="X553" s="69">
        <v>7500000</v>
      </c>
      <c r="Y553" s="69"/>
      <c r="Z553" s="69" t="str">
        <f t="shared" si="156"/>
        <v>MUS</v>
      </c>
      <c r="AA553" s="69" t="str">
        <f>VLOOKUP(Z553,'MainData-aidsinfo'!$D$2:$E$115,2,0)</f>
        <v>Mauritius</v>
      </c>
      <c r="AC553">
        <f t="shared" si="157"/>
        <v>2</v>
      </c>
      <c r="AD553" s="70">
        <f t="shared" si="158"/>
        <v>7532750</v>
      </c>
      <c r="AE553">
        <f t="shared" si="159"/>
        <v>-1</v>
      </c>
      <c r="AF553" t="e">
        <f t="shared" si="160"/>
        <v>#DIV/0!</v>
      </c>
      <c r="AG553">
        <f t="shared" si="161"/>
        <v>0</v>
      </c>
      <c r="AH553" t="str">
        <f t="shared" si="154"/>
        <v>na</v>
      </c>
      <c r="AI553">
        <f t="shared" si="162"/>
        <v>0</v>
      </c>
      <c r="AJ553" t="str">
        <f t="shared" si="163"/>
        <v/>
      </c>
      <c r="AK553" t="str">
        <f t="shared" si="155"/>
        <v/>
      </c>
    </row>
    <row r="554" spans="1:37" x14ac:dyDescent="0.25">
      <c r="A554" t="str">
        <f t="shared" si="153"/>
        <v>MWI</v>
      </c>
      <c r="B554">
        <v>71804797</v>
      </c>
      <c r="C554">
        <v>65560000</v>
      </c>
      <c r="D554">
        <v>151972234</v>
      </c>
      <c r="E554">
        <v>145522435</v>
      </c>
      <c r="F554" t="s">
        <v>247</v>
      </c>
      <c r="G554" t="s">
        <v>247</v>
      </c>
      <c r="H554">
        <v>227510308</v>
      </c>
      <c r="I554">
        <v>227793950.01899999</v>
      </c>
      <c r="J554">
        <v>218441548</v>
      </c>
      <c r="K554" t="s">
        <v>247</v>
      </c>
      <c r="L554">
        <v>258614000.59999999</v>
      </c>
      <c r="N554" t="s">
        <v>58</v>
      </c>
      <c r="O554" s="69">
        <v>71804797</v>
      </c>
      <c r="P554" s="69">
        <v>65560000</v>
      </c>
      <c r="Q554" s="69">
        <v>151972234</v>
      </c>
      <c r="R554" s="69">
        <v>145522435</v>
      </c>
      <c r="S554" s="69"/>
      <c r="T554" s="69"/>
      <c r="U554" s="69">
        <v>227510308</v>
      </c>
      <c r="V554" s="69">
        <v>227793950.01899999</v>
      </c>
      <c r="W554" s="69">
        <v>218441548</v>
      </c>
      <c r="X554" s="69"/>
      <c r="Y554" s="69">
        <v>258614000.59999999</v>
      </c>
      <c r="Z554" s="69" t="str">
        <f t="shared" si="156"/>
        <v>MWI</v>
      </c>
      <c r="AA554" s="69" t="str">
        <f>VLOOKUP(Z554,'MainData-aidsinfo'!$D$2:$E$115,2,0)</f>
        <v>Malawi</v>
      </c>
      <c r="AC554">
        <f t="shared" si="157"/>
        <v>8</v>
      </c>
      <c r="AD554" s="70">
        <f t="shared" si="158"/>
        <v>170902409.07737499</v>
      </c>
      <c r="AE554">
        <f t="shared" si="159"/>
        <v>0.94658124717267234</v>
      </c>
      <c r="AF554">
        <f t="shared" si="160"/>
        <v>7.1903558120662154</v>
      </c>
      <c r="AG554">
        <f t="shared" si="161"/>
        <v>6</v>
      </c>
      <c r="AH554">
        <f t="shared" si="154"/>
        <v>3.6597978672929011E-4</v>
      </c>
      <c r="AI554">
        <f t="shared" si="162"/>
        <v>1</v>
      </c>
      <c r="AJ554" t="str">
        <f t="shared" si="163"/>
        <v>UP</v>
      </c>
      <c r="AK554" t="str">
        <f t="shared" si="155"/>
        <v>MWI</v>
      </c>
    </row>
    <row r="555" spans="1:37" x14ac:dyDescent="0.25">
      <c r="A555" t="str">
        <f t="shared" si="153"/>
        <v>MYS</v>
      </c>
      <c r="B555">
        <v>28179411.500100002</v>
      </c>
      <c r="C555">
        <v>31945129.0066</v>
      </c>
      <c r="D555">
        <v>39193880.450000003</v>
      </c>
      <c r="E555">
        <v>56645650.416000001</v>
      </c>
      <c r="F555">
        <v>58084996.540399998</v>
      </c>
      <c r="G555">
        <v>53802555.684</v>
      </c>
      <c r="H555" t="s">
        <v>247</v>
      </c>
      <c r="I555" t="s">
        <v>247</v>
      </c>
      <c r="J555">
        <v>36935752.604800001</v>
      </c>
      <c r="K555" t="s">
        <v>247</v>
      </c>
      <c r="L555">
        <v>24360560.379999999</v>
      </c>
      <c r="N555" t="s">
        <v>154</v>
      </c>
      <c r="O555" s="69">
        <v>28179411.500100002</v>
      </c>
      <c r="P555" s="69">
        <v>31945129.0066</v>
      </c>
      <c r="Q555" s="69">
        <v>39193880.450000003</v>
      </c>
      <c r="R555" s="69">
        <v>56645650.416000001</v>
      </c>
      <c r="S555" s="69">
        <v>58084996.540399998</v>
      </c>
      <c r="T555" s="69">
        <v>53802555.684</v>
      </c>
      <c r="U555" s="69"/>
      <c r="V555" s="69"/>
      <c r="W555" s="69">
        <v>36935752.604800001</v>
      </c>
      <c r="X555" s="69"/>
      <c r="Y555" s="69">
        <v>24360560.379999999</v>
      </c>
      <c r="Z555" s="69" t="str">
        <f t="shared" si="156"/>
        <v>MYS</v>
      </c>
      <c r="AA555" s="69" t="str">
        <f>VLOOKUP(Z555,'MainData-aidsinfo'!$D$2:$E$115,2,0)</f>
        <v>Malaysia</v>
      </c>
      <c r="AC555">
        <f t="shared" si="157"/>
        <v>8</v>
      </c>
      <c r="AD555" s="70">
        <f t="shared" si="158"/>
        <v>41143492.0727375</v>
      </c>
      <c r="AE555">
        <f t="shared" si="159"/>
        <v>-0.11532545778572491</v>
      </c>
      <c r="AF555">
        <f t="shared" si="160"/>
        <v>-0.2843860176905984</v>
      </c>
      <c r="AG555">
        <f t="shared" si="161"/>
        <v>6</v>
      </c>
      <c r="AH555">
        <f t="shared" si="154"/>
        <v>0.78567439687064655</v>
      </c>
      <c r="AI555">
        <f t="shared" si="162"/>
        <v>0</v>
      </c>
      <c r="AJ555" t="str">
        <f t="shared" si="163"/>
        <v/>
      </c>
      <c r="AK555" t="str">
        <f t="shared" si="155"/>
        <v/>
      </c>
    </row>
    <row r="556" spans="1:37" x14ac:dyDescent="0.25">
      <c r="A556" t="str">
        <f t="shared" si="153"/>
        <v>NAM</v>
      </c>
      <c r="B556">
        <v>373541930.09320003</v>
      </c>
      <c r="C556">
        <v>522362401.5133</v>
      </c>
      <c r="D556" t="s">
        <v>247</v>
      </c>
      <c r="E556">
        <v>485582541.42009997</v>
      </c>
      <c r="F556">
        <v>419608699</v>
      </c>
      <c r="G556">
        <v>414406653</v>
      </c>
      <c r="H556" t="s">
        <v>247</v>
      </c>
      <c r="I556">
        <v>363714229.14999998</v>
      </c>
      <c r="J556">
        <v>445482145.14999998</v>
      </c>
      <c r="K556" t="s">
        <v>247</v>
      </c>
      <c r="L556" t="s">
        <v>247</v>
      </c>
      <c r="N556" t="s">
        <v>56</v>
      </c>
      <c r="O556" s="69">
        <v>373541930.09320003</v>
      </c>
      <c r="P556" s="69">
        <v>522362401.5133</v>
      </c>
      <c r="Q556" s="69"/>
      <c r="R556" s="69">
        <v>485582541.42009997</v>
      </c>
      <c r="S556" s="69">
        <v>419608699</v>
      </c>
      <c r="T556" s="69">
        <v>414406653</v>
      </c>
      <c r="U556" s="69"/>
      <c r="V556" s="69">
        <v>363714229.14999998</v>
      </c>
      <c r="W556" s="69">
        <v>445482145.14999998</v>
      </c>
      <c r="X556" s="69"/>
      <c r="Y556" s="69"/>
      <c r="Z556" s="69" t="str">
        <f t="shared" si="156"/>
        <v>NAM</v>
      </c>
      <c r="AA556" s="69" t="str">
        <f>VLOOKUP(Z556,'MainData-aidsinfo'!$D$2:$E$115,2,0)</f>
        <v>Namibia</v>
      </c>
      <c r="AC556">
        <f t="shared" si="157"/>
        <v>7</v>
      </c>
      <c r="AD556" s="70">
        <f t="shared" si="158"/>
        <v>432099799.90380001</v>
      </c>
      <c r="AE556">
        <f t="shared" si="159"/>
        <v>-0.25585296986615258</v>
      </c>
      <c r="AF556">
        <f t="shared" si="160"/>
        <v>-0.59180235598779285</v>
      </c>
      <c r="AG556">
        <f t="shared" si="161"/>
        <v>5</v>
      </c>
      <c r="AH556">
        <f t="shared" si="154"/>
        <v>0.57972622643021254</v>
      </c>
      <c r="AI556">
        <f t="shared" si="162"/>
        <v>0</v>
      </c>
      <c r="AJ556" t="str">
        <f t="shared" si="163"/>
        <v/>
      </c>
      <c r="AK556" t="str">
        <f t="shared" si="155"/>
        <v/>
      </c>
    </row>
    <row r="557" spans="1:37" x14ac:dyDescent="0.25">
      <c r="A557" t="str">
        <f t="shared" si="153"/>
        <v>NER</v>
      </c>
      <c r="B557">
        <v>10080691.869000001</v>
      </c>
      <c r="C557">
        <v>14180564.6</v>
      </c>
      <c r="D557">
        <v>14617433.41</v>
      </c>
      <c r="E557">
        <v>16094799.874700001</v>
      </c>
      <c r="F557">
        <v>13575588.907</v>
      </c>
      <c r="G557">
        <v>10899296.803981001</v>
      </c>
      <c r="H557">
        <v>14391198.400994999</v>
      </c>
      <c r="I557">
        <v>18756304.440000001</v>
      </c>
      <c r="J557">
        <v>32216586.390000001</v>
      </c>
      <c r="K557" t="s">
        <v>247</v>
      </c>
      <c r="L557" t="s">
        <v>247</v>
      </c>
      <c r="N557" t="s">
        <v>184</v>
      </c>
      <c r="O557" s="69">
        <v>10080691.869000001</v>
      </c>
      <c r="P557" s="69">
        <v>14180564.6</v>
      </c>
      <c r="Q557" s="69">
        <v>14617433.41</v>
      </c>
      <c r="R557" s="69">
        <v>16094799.874700001</v>
      </c>
      <c r="S557" s="69">
        <v>13575588.907</v>
      </c>
      <c r="T557" s="69">
        <v>10899296.803981001</v>
      </c>
      <c r="U557" s="69">
        <v>14391198.400994999</v>
      </c>
      <c r="V557" s="69">
        <v>18756304.440000001</v>
      </c>
      <c r="W557" s="69">
        <v>32216586.390000001</v>
      </c>
      <c r="X557" s="69"/>
      <c r="Y557" s="69"/>
      <c r="Z557" s="69" t="str">
        <f t="shared" si="156"/>
        <v>NER</v>
      </c>
      <c r="AA557" s="69" t="str">
        <f>VLOOKUP(Z557,'MainData-aidsinfo'!$D$2:$E$115,2,0)</f>
        <v>Niger</v>
      </c>
      <c r="AC557">
        <f t="shared" si="157"/>
        <v>9</v>
      </c>
      <c r="AD557" s="70">
        <f t="shared" si="158"/>
        <v>16090273.855075113</v>
      </c>
      <c r="AE557">
        <f t="shared" si="159"/>
        <v>0.6713282067549432</v>
      </c>
      <c r="AF557">
        <f t="shared" si="160"/>
        <v>2.3964690608439949</v>
      </c>
      <c r="AG557">
        <f t="shared" si="161"/>
        <v>7</v>
      </c>
      <c r="AH557">
        <f t="shared" si="154"/>
        <v>4.7713049613683105E-2</v>
      </c>
      <c r="AI557">
        <f t="shared" si="162"/>
        <v>1</v>
      </c>
      <c r="AJ557" t="str">
        <f t="shared" si="163"/>
        <v>UP</v>
      </c>
      <c r="AK557" t="str">
        <f t="shared" si="155"/>
        <v>NER</v>
      </c>
    </row>
    <row r="558" spans="1:37" x14ac:dyDescent="0.25">
      <c r="A558" t="str">
        <f t="shared" si="153"/>
        <v>NGA</v>
      </c>
      <c r="B558">
        <v>415287430</v>
      </c>
      <c r="C558">
        <v>496917471</v>
      </c>
      <c r="D558">
        <v>499432729</v>
      </c>
      <c r="E558">
        <v>574310062</v>
      </c>
      <c r="F558" t="s">
        <v>247</v>
      </c>
      <c r="G558" t="s">
        <v>247</v>
      </c>
      <c r="H558">
        <v>501736462</v>
      </c>
      <c r="I558">
        <v>553039154</v>
      </c>
      <c r="J558">
        <v>560296399</v>
      </c>
      <c r="K558">
        <v>532371498</v>
      </c>
      <c r="L558" t="s">
        <v>247</v>
      </c>
      <c r="N558" t="s">
        <v>95</v>
      </c>
      <c r="O558" s="69">
        <v>415287430</v>
      </c>
      <c r="P558" s="69">
        <v>496917471</v>
      </c>
      <c r="Q558" s="69">
        <v>499432729</v>
      </c>
      <c r="R558" s="69">
        <v>574310062</v>
      </c>
      <c r="S558" s="69"/>
      <c r="T558" s="69"/>
      <c r="U558" s="69">
        <v>501736462</v>
      </c>
      <c r="V558" s="69">
        <v>553039154</v>
      </c>
      <c r="W558" s="69">
        <v>560296399</v>
      </c>
      <c r="X558" s="69">
        <v>532371498</v>
      </c>
      <c r="Y558" s="69"/>
      <c r="Z558" s="69" t="str">
        <f t="shared" si="156"/>
        <v>NGA</v>
      </c>
      <c r="AA558" s="69" t="str">
        <f>VLOOKUP(Z558,'MainData-aidsinfo'!$D$2:$E$115,2,0)</f>
        <v>Nigeria</v>
      </c>
      <c r="AC558">
        <f t="shared" si="157"/>
        <v>8</v>
      </c>
      <c r="AD558" s="70">
        <f t="shared" si="158"/>
        <v>516673900.625</v>
      </c>
      <c r="AE558">
        <f t="shared" si="159"/>
        <v>0.6372606643047285</v>
      </c>
      <c r="AF558">
        <f t="shared" si="160"/>
        <v>2.025519817029616</v>
      </c>
      <c r="AG558">
        <f t="shared" si="161"/>
        <v>6</v>
      </c>
      <c r="AH558">
        <f t="shared" si="154"/>
        <v>8.9215675523197008E-2</v>
      </c>
      <c r="AI558">
        <f t="shared" si="162"/>
        <v>0</v>
      </c>
      <c r="AJ558" t="str">
        <f t="shared" si="163"/>
        <v/>
      </c>
      <c r="AK558" t="str">
        <f t="shared" si="155"/>
        <v/>
      </c>
    </row>
    <row r="559" spans="1:37" x14ac:dyDescent="0.25">
      <c r="A559" t="str">
        <f t="shared" si="153"/>
        <v>NIC</v>
      </c>
      <c r="B559">
        <v>14900000</v>
      </c>
      <c r="C559">
        <v>23800000</v>
      </c>
      <c r="D559" t="s">
        <v>247</v>
      </c>
      <c r="E559" t="s">
        <v>247</v>
      </c>
      <c r="F559" t="s">
        <v>247</v>
      </c>
      <c r="G559" t="s">
        <v>247</v>
      </c>
      <c r="H559" t="s">
        <v>247</v>
      </c>
      <c r="I559" t="s">
        <v>247</v>
      </c>
      <c r="J559" t="s">
        <v>247</v>
      </c>
      <c r="K559" t="s">
        <v>247</v>
      </c>
      <c r="L559" t="s">
        <v>247</v>
      </c>
      <c r="N559" t="s">
        <v>182</v>
      </c>
      <c r="O559" s="69">
        <v>14900000</v>
      </c>
      <c r="P559" s="69">
        <v>23800000</v>
      </c>
      <c r="Q559" s="69"/>
      <c r="R559" s="69"/>
      <c r="S559" s="69"/>
      <c r="T559" s="69"/>
      <c r="U559" s="69"/>
      <c r="V559" s="69"/>
      <c r="W559" s="69"/>
      <c r="X559" s="69"/>
      <c r="Y559" s="69"/>
      <c r="Z559" s="69" t="str">
        <f t="shared" si="156"/>
        <v>NIC</v>
      </c>
      <c r="AA559" s="69" t="str">
        <f>VLOOKUP(Z559,'MainData-aidsinfo'!$D$2:$E$115,2,0)</f>
        <v>Nicaragua</v>
      </c>
      <c r="AC559">
        <f t="shared" si="157"/>
        <v>2</v>
      </c>
      <c r="AD559" s="70">
        <f t="shared" si="158"/>
        <v>19350000</v>
      </c>
      <c r="AE559">
        <f t="shared" si="159"/>
        <v>1</v>
      </c>
      <c r="AF559" t="e">
        <f t="shared" si="160"/>
        <v>#DIV/0!</v>
      </c>
      <c r="AG559">
        <f t="shared" si="161"/>
        <v>0</v>
      </c>
      <c r="AH559" t="str">
        <f t="shared" si="154"/>
        <v>na</v>
      </c>
      <c r="AI559">
        <f t="shared" si="162"/>
        <v>0</v>
      </c>
      <c r="AJ559" t="str">
        <f t="shared" si="163"/>
        <v/>
      </c>
      <c r="AK559" t="str">
        <f t="shared" si="155"/>
        <v/>
      </c>
    </row>
    <row r="560" spans="1:37" x14ac:dyDescent="0.25">
      <c r="A560" t="str">
        <f t="shared" si="153"/>
        <v>NPL</v>
      </c>
      <c r="B560">
        <v>20454800.16</v>
      </c>
      <c r="C560" t="s">
        <v>247</v>
      </c>
      <c r="D560" t="s">
        <v>247</v>
      </c>
      <c r="E560" t="s">
        <v>247</v>
      </c>
      <c r="F560">
        <v>16357124.91</v>
      </c>
      <c r="G560">
        <v>18815087</v>
      </c>
      <c r="H560" t="s">
        <v>247</v>
      </c>
      <c r="I560">
        <v>18893917</v>
      </c>
      <c r="J560">
        <v>20002670</v>
      </c>
      <c r="K560">
        <v>15759394.880000001</v>
      </c>
      <c r="L560">
        <v>115982.26</v>
      </c>
      <c r="N560" t="s">
        <v>216</v>
      </c>
      <c r="O560" s="69">
        <v>20454800.16</v>
      </c>
      <c r="P560" s="69"/>
      <c r="Q560" s="69"/>
      <c r="R560" s="69"/>
      <c r="S560" s="69">
        <v>16357124.91</v>
      </c>
      <c r="T560" s="69">
        <v>18815087</v>
      </c>
      <c r="U560" s="69"/>
      <c r="V560" s="69">
        <v>18893917</v>
      </c>
      <c r="W560" s="69">
        <v>20002670</v>
      </c>
      <c r="X560" s="69">
        <v>15759394.880000001</v>
      </c>
      <c r="Y560" s="69">
        <v>115982.26</v>
      </c>
      <c r="Z560" s="69" t="str">
        <f t="shared" si="156"/>
        <v>NPL</v>
      </c>
      <c r="AA560" s="69" t="str">
        <f>VLOOKUP(Z560,'MainData-aidsinfo'!$D$2:$E$115,2,0)</f>
        <v>Nepal</v>
      </c>
      <c r="AC560">
        <f t="shared" si="157"/>
        <v>7</v>
      </c>
      <c r="AD560" s="70">
        <f t="shared" si="158"/>
        <v>15771282.315714285</v>
      </c>
      <c r="AE560">
        <f t="shared" si="159"/>
        <v>-0.56789762073790362</v>
      </c>
      <c r="AF560">
        <f t="shared" si="160"/>
        <v>-1.5427759920894246</v>
      </c>
      <c r="AG560">
        <f t="shared" si="161"/>
        <v>5</v>
      </c>
      <c r="AH560">
        <f t="shared" si="154"/>
        <v>0.18352982973896023</v>
      </c>
      <c r="AI560">
        <f t="shared" si="162"/>
        <v>0</v>
      </c>
      <c r="AJ560" t="str">
        <f t="shared" si="163"/>
        <v/>
      </c>
      <c r="AK560" t="str">
        <f t="shared" si="155"/>
        <v/>
      </c>
    </row>
    <row r="561" spans="1:37" x14ac:dyDescent="0.25">
      <c r="A561" t="str">
        <f t="shared" si="153"/>
        <v>OMN</v>
      </c>
      <c r="B561">
        <v>811771</v>
      </c>
      <c r="C561" t="s">
        <v>247</v>
      </c>
      <c r="D561">
        <v>4703922.2690000003</v>
      </c>
      <c r="E561">
        <v>5422075</v>
      </c>
      <c r="F561">
        <v>3890134</v>
      </c>
      <c r="G561">
        <v>4324861</v>
      </c>
      <c r="H561" t="s">
        <v>247</v>
      </c>
      <c r="I561" t="s">
        <v>247</v>
      </c>
      <c r="J561" t="s">
        <v>247</v>
      </c>
      <c r="K561" t="s">
        <v>247</v>
      </c>
      <c r="L561" t="s">
        <v>247</v>
      </c>
      <c r="N561" t="s">
        <v>218</v>
      </c>
      <c r="O561" s="69">
        <v>811771</v>
      </c>
      <c r="P561" s="69"/>
      <c r="Q561" s="69">
        <v>4703922.2690000003</v>
      </c>
      <c r="R561" s="69">
        <v>5422075</v>
      </c>
      <c r="S561" s="69">
        <v>3890134</v>
      </c>
      <c r="T561" s="69">
        <v>4324861</v>
      </c>
      <c r="U561" s="69"/>
      <c r="V561" s="69"/>
      <c r="W561" s="69"/>
      <c r="X561" s="69"/>
      <c r="Y561" s="69"/>
      <c r="Z561" s="69" t="str">
        <f t="shared" si="156"/>
        <v>OMN</v>
      </c>
      <c r="AA561" s="69" t="str">
        <f>VLOOKUP(Z561,'MainData-aidsinfo'!$D$2:$E$115,2,0)</f>
        <v>Oman</v>
      </c>
      <c r="AC561">
        <f t="shared" si="157"/>
        <v>5</v>
      </c>
      <c r="AD561" s="70">
        <f t="shared" si="158"/>
        <v>3830552.6538000004</v>
      </c>
      <c r="AE561">
        <f t="shared" si="159"/>
        <v>0.6744762231571908</v>
      </c>
      <c r="AF561">
        <f t="shared" si="160"/>
        <v>1.5823276653533067</v>
      </c>
      <c r="AG561">
        <f t="shared" si="161"/>
        <v>3</v>
      </c>
      <c r="AH561">
        <f t="shared" si="154"/>
        <v>0.21172561136719351</v>
      </c>
      <c r="AI561">
        <f t="shared" si="162"/>
        <v>0</v>
      </c>
      <c r="AJ561" t="str">
        <f t="shared" si="163"/>
        <v/>
      </c>
      <c r="AK561" t="str">
        <f t="shared" si="155"/>
        <v/>
      </c>
    </row>
    <row r="562" spans="1:37" x14ac:dyDescent="0.25">
      <c r="A562" t="str">
        <f t="shared" si="153"/>
        <v>PAK</v>
      </c>
      <c r="B562">
        <v>14064508.18</v>
      </c>
      <c r="C562">
        <v>12951614.964</v>
      </c>
      <c r="D562">
        <v>5209746.9000000004</v>
      </c>
      <c r="E562">
        <v>10450151.359999999</v>
      </c>
      <c r="F562">
        <v>9993630.0199999996</v>
      </c>
      <c r="G562" t="s">
        <v>247</v>
      </c>
      <c r="H562" t="s">
        <v>247</v>
      </c>
      <c r="I562" t="s">
        <v>247</v>
      </c>
      <c r="J562" t="s">
        <v>247</v>
      </c>
      <c r="K562" t="s">
        <v>247</v>
      </c>
      <c r="L562">
        <v>8428830.0399999991</v>
      </c>
      <c r="N562" t="s">
        <v>220</v>
      </c>
      <c r="O562" s="69">
        <v>14064508.18</v>
      </c>
      <c r="P562" s="69">
        <v>12951614.964</v>
      </c>
      <c r="Q562" s="69">
        <v>5209746.9000000004</v>
      </c>
      <c r="R562" s="69">
        <v>10450151.359999999</v>
      </c>
      <c r="S562" s="69">
        <v>9993630.0199999996</v>
      </c>
      <c r="T562" s="69"/>
      <c r="U562" s="69"/>
      <c r="V562" s="69"/>
      <c r="W562" s="69"/>
      <c r="X562" s="69"/>
      <c r="Y562" s="69">
        <v>8428830.0399999991</v>
      </c>
      <c r="Z562" s="69" t="str">
        <f t="shared" si="156"/>
        <v>PAK</v>
      </c>
      <c r="AA562" s="69" t="str">
        <f>VLOOKUP(Z562,'MainData-aidsinfo'!$D$2:$E$115,2,0)</f>
        <v>Pakistan</v>
      </c>
      <c r="AC562">
        <f t="shared" si="157"/>
        <v>6</v>
      </c>
      <c r="AD562" s="70">
        <f t="shared" si="158"/>
        <v>10183080.243999999</v>
      </c>
      <c r="AE562">
        <f t="shared" si="159"/>
        <v>-0.43570743945497392</v>
      </c>
      <c r="AF562">
        <f t="shared" si="160"/>
        <v>-0.96814372123783821</v>
      </c>
      <c r="AG562">
        <f t="shared" si="161"/>
        <v>4</v>
      </c>
      <c r="AH562">
        <f t="shared" si="154"/>
        <v>0.38779640289792161</v>
      </c>
      <c r="AI562">
        <f t="shared" si="162"/>
        <v>0</v>
      </c>
      <c r="AJ562" t="str">
        <f t="shared" si="163"/>
        <v/>
      </c>
      <c r="AK562" t="str">
        <f t="shared" si="155"/>
        <v/>
      </c>
    </row>
    <row r="563" spans="1:37" x14ac:dyDescent="0.25">
      <c r="A563" t="str">
        <f t="shared" si="153"/>
        <v>PER</v>
      </c>
      <c r="B563">
        <v>62229415.310000002</v>
      </c>
      <c r="C563">
        <v>36431352.439999998</v>
      </c>
      <c r="D563" t="s">
        <v>247</v>
      </c>
      <c r="E563" t="s">
        <v>247</v>
      </c>
      <c r="F563">
        <v>74861271.666999996</v>
      </c>
      <c r="G563">
        <v>78148248</v>
      </c>
      <c r="H563" t="s">
        <v>247</v>
      </c>
      <c r="I563" t="s">
        <v>247</v>
      </c>
      <c r="J563" t="s">
        <v>247</v>
      </c>
      <c r="K563" t="s">
        <v>247</v>
      </c>
      <c r="L563" t="s">
        <v>247</v>
      </c>
      <c r="N563" t="s">
        <v>167</v>
      </c>
      <c r="O563" s="69">
        <v>62229415.310000002</v>
      </c>
      <c r="P563" s="69">
        <v>36431352.439999998</v>
      </c>
      <c r="Q563" s="69"/>
      <c r="R563" s="69"/>
      <c r="S563" s="69">
        <v>74861271.666999996</v>
      </c>
      <c r="T563" s="69">
        <v>78148248</v>
      </c>
      <c r="U563" s="69"/>
      <c r="V563" s="69"/>
      <c r="W563" s="69"/>
      <c r="X563" s="69"/>
      <c r="Y563" s="69"/>
      <c r="Z563" s="69" t="str">
        <f t="shared" si="156"/>
        <v>PER</v>
      </c>
      <c r="AA563" s="69" t="str">
        <f>VLOOKUP(Z563,'MainData-aidsinfo'!$D$2:$E$115,2,0)</f>
        <v>Peru</v>
      </c>
      <c r="AC563">
        <f t="shared" si="157"/>
        <v>4</v>
      </c>
      <c r="AD563" s="70">
        <f t="shared" si="158"/>
        <v>62917571.854249999</v>
      </c>
      <c r="AE563">
        <f t="shared" si="159"/>
        <v>0.72026210392876577</v>
      </c>
      <c r="AF563">
        <f t="shared" si="160"/>
        <v>1.4683601847042134</v>
      </c>
      <c r="AG563">
        <f t="shared" si="161"/>
        <v>2</v>
      </c>
      <c r="AH563">
        <f t="shared" si="154"/>
        <v>0.27973789607123423</v>
      </c>
      <c r="AI563">
        <f t="shared" si="162"/>
        <v>0</v>
      </c>
      <c r="AJ563" t="str">
        <f t="shared" si="163"/>
        <v/>
      </c>
      <c r="AK563" t="str">
        <f t="shared" si="155"/>
        <v/>
      </c>
    </row>
    <row r="564" spans="1:37" x14ac:dyDescent="0.25">
      <c r="A564" t="str">
        <f t="shared" si="153"/>
        <v>PHL</v>
      </c>
      <c r="B564">
        <v>12030977.525</v>
      </c>
      <c r="C564">
        <v>12495864.971999999</v>
      </c>
      <c r="D564">
        <v>12645620.200999999</v>
      </c>
      <c r="E564">
        <v>9642394.6225000005</v>
      </c>
      <c r="F564">
        <v>10319421.63998</v>
      </c>
      <c r="G564" t="s">
        <v>247</v>
      </c>
      <c r="H564" t="s">
        <v>247</v>
      </c>
      <c r="I564" t="s">
        <v>247</v>
      </c>
      <c r="J564" t="s">
        <v>247</v>
      </c>
      <c r="K564" t="s">
        <v>247</v>
      </c>
      <c r="L564" t="s">
        <v>247</v>
      </c>
      <c r="N564" t="s">
        <v>186</v>
      </c>
      <c r="O564" s="69">
        <v>12030977.525</v>
      </c>
      <c r="P564" s="69">
        <v>12495864.971999999</v>
      </c>
      <c r="Q564" s="69">
        <v>12645620.200999999</v>
      </c>
      <c r="R564" s="69">
        <v>9642394.6225000005</v>
      </c>
      <c r="S564" s="69">
        <v>10319421.63998</v>
      </c>
      <c r="T564" s="69"/>
      <c r="U564" s="69"/>
      <c r="V564" s="69"/>
      <c r="W564" s="69"/>
      <c r="X564" s="69"/>
      <c r="Y564" s="69"/>
      <c r="Z564" s="69" t="str">
        <f t="shared" si="156"/>
        <v>PHL</v>
      </c>
      <c r="AA564" s="69" t="str">
        <f>VLOOKUP(Z564,'MainData-aidsinfo'!$D$2:$E$115,2,0)</f>
        <v>Philippines</v>
      </c>
      <c r="AC564">
        <f t="shared" si="157"/>
        <v>5</v>
      </c>
      <c r="AD564" s="70">
        <f t="shared" si="158"/>
        <v>11426855.792096</v>
      </c>
      <c r="AE564">
        <f t="shared" si="159"/>
        <v>-0.72944849247032117</v>
      </c>
      <c r="AF564">
        <f t="shared" si="160"/>
        <v>-1.8470406913167294</v>
      </c>
      <c r="AG564">
        <f t="shared" si="161"/>
        <v>3</v>
      </c>
      <c r="AH564">
        <f t="shared" si="154"/>
        <v>0.16190013509479778</v>
      </c>
      <c r="AI564">
        <f t="shared" si="162"/>
        <v>0</v>
      </c>
      <c r="AJ564" t="str">
        <f t="shared" si="163"/>
        <v/>
      </c>
      <c r="AK564" t="str">
        <f t="shared" si="155"/>
        <v/>
      </c>
    </row>
    <row r="565" spans="1:37" x14ac:dyDescent="0.25">
      <c r="A565" t="str">
        <f t="shared" si="153"/>
        <v>PNG</v>
      </c>
      <c r="B565">
        <v>50333020.230099998</v>
      </c>
      <c r="C565">
        <v>51209268.519400001</v>
      </c>
      <c r="D565">
        <v>47372864</v>
      </c>
      <c r="E565">
        <v>36659267.380000003</v>
      </c>
      <c r="F565" t="s">
        <v>247</v>
      </c>
      <c r="G565" t="s">
        <v>247</v>
      </c>
      <c r="H565" t="s">
        <v>247</v>
      </c>
      <c r="I565" t="s">
        <v>247</v>
      </c>
      <c r="J565" t="s">
        <v>247</v>
      </c>
      <c r="K565" t="s">
        <v>247</v>
      </c>
      <c r="L565" t="s">
        <v>247</v>
      </c>
      <c r="N565" t="s">
        <v>113</v>
      </c>
      <c r="O565" s="69">
        <v>50333020.230099998</v>
      </c>
      <c r="P565" s="69">
        <v>51209268.519400001</v>
      </c>
      <c r="Q565" s="69">
        <v>47372864</v>
      </c>
      <c r="R565" s="69">
        <v>36659267.380000003</v>
      </c>
      <c r="S565" s="69"/>
      <c r="T565" s="69"/>
      <c r="U565" s="69"/>
      <c r="V565" s="69"/>
      <c r="W565" s="69"/>
      <c r="X565" s="69"/>
      <c r="Y565" s="69"/>
      <c r="Z565" s="69" t="str">
        <f t="shared" si="156"/>
        <v>PNG</v>
      </c>
      <c r="AA565" s="69" t="str">
        <f>VLOOKUP(Z565,'MainData-aidsinfo'!$D$2:$E$115,2,0)</f>
        <v>Papua New Guinea</v>
      </c>
      <c r="AC565">
        <f t="shared" si="157"/>
        <v>4</v>
      </c>
      <c r="AD565" s="70">
        <f t="shared" si="158"/>
        <v>46393605.032375</v>
      </c>
      <c r="AE565">
        <f t="shared" si="159"/>
        <v>-0.86512765538759817</v>
      </c>
      <c r="AF565">
        <f t="shared" si="160"/>
        <v>-2.4393799988025155</v>
      </c>
      <c r="AG565">
        <f t="shared" si="161"/>
        <v>2</v>
      </c>
      <c r="AH565">
        <f t="shared" si="154"/>
        <v>0.13487234461240172</v>
      </c>
      <c r="AI565">
        <f t="shared" si="162"/>
        <v>0</v>
      </c>
      <c r="AJ565" t="str">
        <f t="shared" si="163"/>
        <v/>
      </c>
      <c r="AK565" t="str">
        <f t="shared" si="155"/>
        <v/>
      </c>
    </row>
    <row r="566" spans="1:37" x14ac:dyDescent="0.25">
      <c r="A566" t="str">
        <f t="shared" si="153"/>
        <v>PRY</v>
      </c>
      <c r="B566">
        <v>14042677</v>
      </c>
      <c r="C566">
        <v>12414684</v>
      </c>
      <c r="D566">
        <v>9208240</v>
      </c>
      <c r="E566">
        <v>13657172.375</v>
      </c>
      <c r="F566">
        <v>14941352.605</v>
      </c>
      <c r="G566" t="s">
        <v>247</v>
      </c>
      <c r="H566" t="s">
        <v>247</v>
      </c>
      <c r="I566" t="s">
        <v>247</v>
      </c>
      <c r="J566" t="s">
        <v>247</v>
      </c>
      <c r="K566">
        <v>2198377</v>
      </c>
      <c r="L566">
        <v>3849266.2</v>
      </c>
      <c r="N566" t="s">
        <v>144</v>
      </c>
      <c r="O566" s="69">
        <v>14042677</v>
      </c>
      <c r="P566" s="69">
        <v>12414684</v>
      </c>
      <c r="Q566" s="69">
        <v>9208240</v>
      </c>
      <c r="R566" s="69">
        <v>13657172.375</v>
      </c>
      <c r="S566" s="69">
        <v>14941352.605</v>
      </c>
      <c r="T566" s="69"/>
      <c r="U566" s="69"/>
      <c r="V566" s="69"/>
      <c r="W566" s="69"/>
      <c r="X566" s="69">
        <v>2198377</v>
      </c>
      <c r="Y566" s="69">
        <v>3849266.2</v>
      </c>
      <c r="Z566" s="69" t="str">
        <f t="shared" si="156"/>
        <v>PRY</v>
      </c>
      <c r="AA566" s="69" t="str">
        <f>VLOOKUP(Z566,'MainData-aidsinfo'!$D$2:$E$115,2,0)</f>
        <v>Paraguay</v>
      </c>
      <c r="AC566">
        <f t="shared" si="157"/>
        <v>7</v>
      </c>
      <c r="AD566" s="70">
        <f t="shared" si="158"/>
        <v>10044538.454285715</v>
      </c>
      <c r="AE566">
        <f t="shared" si="159"/>
        <v>-0.84329283771769392</v>
      </c>
      <c r="AF566">
        <f t="shared" si="160"/>
        <v>-3.5085027639534294</v>
      </c>
      <c r="AG566">
        <f t="shared" si="161"/>
        <v>5</v>
      </c>
      <c r="AH566">
        <f t="shared" si="154"/>
        <v>1.7128037218942602E-2</v>
      </c>
      <c r="AI566">
        <f t="shared" si="162"/>
        <v>1</v>
      </c>
      <c r="AJ566" t="str">
        <f t="shared" si="163"/>
        <v>DOWN</v>
      </c>
      <c r="AK566" t="str">
        <f t="shared" si="155"/>
        <v>PRY</v>
      </c>
    </row>
    <row r="567" spans="1:37" x14ac:dyDescent="0.25">
      <c r="A567" t="str">
        <f t="shared" si="153"/>
        <v>ROU</v>
      </c>
      <c r="B567">
        <v>84255940</v>
      </c>
      <c r="C567">
        <v>95508030</v>
      </c>
      <c r="D567">
        <v>108228460</v>
      </c>
      <c r="E567">
        <v>34583120.8266</v>
      </c>
      <c r="F567" t="s">
        <v>247</v>
      </c>
      <c r="G567">
        <v>98535201</v>
      </c>
      <c r="H567" t="s">
        <v>247</v>
      </c>
      <c r="I567" t="s">
        <v>247</v>
      </c>
      <c r="J567" t="s">
        <v>247</v>
      </c>
      <c r="K567" t="s">
        <v>247</v>
      </c>
      <c r="L567" t="s">
        <v>247</v>
      </c>
      <c r="N567" t="s">
        <v>222</v>
      </c>
      <c r="O567" s="69">
        <v>84255940</v>
      </c>
      <c r="P567" s="69">
        <v>95508030</v>
      </c>
      <c r="Q567" s="69">
        <v>108228460</v>
      </c>
      <c r="R567" s="69">
        <v>34583120.8266</v>
      </c>
      <c r="S567" s="69"/>
      <c r="T567" s="69">
        <v>98535201</v>
      </c>
      <c r="U567" s="69"/>
      <c r="V567" s="69"/>
      <c r="W567" s="69"/>
      <c r="X567" s="69"/>
      <c r="Y567" s="69"/>
      <c r="Z567" s="69" t="str">
        <f t="shared" si="156"/>
        <v>ROU</v>
      </c>
      <c r="AA567" s="69" t="str">
        <f>VLOOKUP(Z567,'MainData-aidsinfo'!$D$2:$E$115,2,0)</f>
        <v>Romania</v>
      </c>
      <c r="AC567">
        <f t="shared" si="157"/>
        <v>5</v>
      </c>
      <c r="AD567" s="70">
        <f t="shared" si="158"/>
        <v>84222150.365319997</v>
      </c>
      <c r="AE567">
        <f t="shared" si="159"/>
        <v>-8.0806448293193014E-2</v>
      </c>
      <c r="AF567">
        <f t="shared" si="160"/>
        <v>-0.14042007407937809</v>
      </c>
      <c r="AG567">
        <f t="shared" si="161"/>
        <v>3</v>
      </c>
      <c r="AH567">
        <f t="shared" si="154"/>
        <v>0.89722611326237955</v>
      </c>
      <c r="AI567">
        <f t="shared" si="162"/>
        <v>0</v>
      </c>
      <c r="AJ567" t="str">
        <f t="shared" si="163"/>
        <v/>
      </c>
      <c r="AK567" t="str">
        <f t="shared" si="155"/>
        <v/>
      </c>
    </row>
    <row r="568" spans="1:37" x14ac:dyDescent="0.25">
      <c r="A568" t="str">
        <f t="shared" si="153"/>
        <v>RWA</v>
      </c>
      <c r="B568">
        <v>173621081</v>
      </c>
      <c r="C568" t="s">
        <v>247</v>
      </c>
      <c r="D568">
        <v>234613362</v>
      </c>
      <c r="E568">
        <v>243667683.09999999</v>
      </c>
      <c r="F568">
        <v>196498101</v>
      </c>
      <c r="G568">
        <v>217589955</v>
      </c>
      <c r="H568" t="s">
        <v>247</v>
      </c>
      <c r="I568" t="s">
        <v>247</v>
      </c>
      <c r="J568" t="s">
        <v>247</v>
      </c>
      <c r="K568" t="s">
        <v>247</v>
      </c>
      <c r="L568" t="s">
        <v>247</v>
      </c>
      <c r="N568" t="s">
        <v>74</v>
      </c>
      <c r="O568" s="69">
        <v>173621081</v>
      </c>
      <c r="P568" s="69"/>
      <c r="Q568" s="69">
        <v>234613362</v>
      </c>
      <c r="R568" s="69">
        <v>243667683.09999999</v>
      </c>
      <c r="S568" s="69">
        <v>196498101</v>
      </c>
      <c r="T568" s="69">
        <v>217589955</v>
      </c>
      <c r="U568" s="69"/>
      <c r="V568" s="69"/>
      <c r="W568" s="69"/>
      <c r="X568" s="69"/>
      <c r="Y568" s="69"/>
      <c r="Z568" s="69" t="str">
        <f t="shared" si="156"/>
        <v>RWA</v>
      </c>
      <c r="AA568" s="69" t="str">
        <f>VLOOKUP(Z568,'MainData-aidsinfo'!$D$2:$E$115,2,0)</f>
        <v>Rwanda</v>
      </c>
      <c r="AC568">
        <f t="shared" si="157"/>
        <v>5</v>
      </c>
      <c r="AD568" s="70">
        <f t="shared" si="158"/>
        <v>213198036.42000002</v>
      </c>
      <c r="AE568">
        <f t="shared" si="159"/>
        <v>0.40753059756865145</v>
      </c>
      <c r="AF568">
        <f t="shared" si="160"/>
        <v>0.77296345820203771</v>
      </c>
      <c r="AG568">
        <f t="shared" si="161"/>
        <v>3</v>
      </c>
      <c r="AH568">
        <f t="shared" si="154"/>
        <v>0.49585966947140658</v>
      </c>
      <c r="AI568">
        <f t="shared" si="162"/>
        <v>0</v>
      </c>
      <c r="AJ568" t="str">
        <f t="shared" si="163"/>
        <v/>
      </c>
      <c r="AK568" t="str">
        <f t="shared" si="155"/>
        <v/>
      </c>
    </row>
    <row r="569" spans="1:37" x14ac:dyDescent="0.25">
      <c r="A569" t="str">
        <f t="shared" si="153"/>
        <v>SDN</v>
      </c>
      <c r="B569">
        <v>15358624</v>
      </c>
      <c r="C569" t="s">
        <v>247</v>
      </c>
      <c r="D569">
        <v>23349252.050000001</v>
      </c>
      <c r="E569">
        <v>18458156</v>
      </c>
      <c r="F569">
        <v>13840875</v>
      </c>
      <c r="G569" t="s">
        <v>247</v>
      </c>
      <c r="H569" t="s">
        <v>247</v>
      </c>
      <c r="I569" t="s">
        <v>247</v>
      </c>
      <c r="J569" t="s">
        <v>247</v>
      </c>
      <c r="K569" t="s">
        <v>247</v>
      </c>
      <c r="L569" t="s">
        <v>247</v>
      </c>
      <c r="N569" t="s">
        <v>190</v>
      </c>
      <c r="O569" s="69">
        <v>15358624</v>
      </c>
      <c r="P569" s="69"/>
      <c r="Q569" s="69">
        <v>23349252.050000001</v>
      </c>
      <c r="R569" s="69">
        <v>18458156</v>
      </c>
      <c r="S569" s="69">
        <v>13840875</v>
      </c>
      <c r="T569" s="69"/>
      <c r="U569" s="69"/>
      <c r="V569" s="69"/>
      <c r="W569" s="69"/>
      <c r="X569" s="69"/>
      <c r="Y569" s="69"/>
      <c r="Z569" s="69" t="str">
        <f t="shared" si="156"/>
        <v>SDN</v>
      </c>
      <c r="AA569" s="69" t="str">
        <f>VLOOKUP(Z569,'MainData-aidsinfo'!$D$2:$E$115,2,0)</f>
        <v>Sudan</v>
      </c>
      <c r="AC569">
        <f t="shared" si="157"/>
        <v>4</v>
      </c>
      <c r="AD569" s="70">
        <f t="shared" si="158"/>
        <v>17751726.762499999</v>
      </c>
      <c r="AE569">
        <f t="shared" si="159"/>
        <v>-0.10830370727776391</v>
      </c>
      <c r="AF569">
        <f t="shared" si="160"/>
        <v>-0.15407083890679057</v>
      </c>
      <c r="AG569">
        <f t="shared" si="161"/>
        <v>2</v>
      </c>
      <c r="AH569">
        <f t="shared" si="154"/>
        <v>0.89169629272223583</v>
      </c>
      <c r="AI569">
        <f t="shared" si="162"/>
        <v>0</v>
      </c>
      <c r="AJ569" t="str">
        <f t="shared" si="163"/>
        <v/>
      </c>
      <c r="AK569" t="str">
        <f t="shared" si="155"/>
        <v/>
      </c>
    </row>
    <row r="570" spans="1:37" x14ac:dyDescent="0.25">
      <c r="A570" t="str">
        <f t="shared" si="153"/>
        <v>SEN</v>
      </c>
      <c r="B570" t="s">
        <v>247</v>
      </c>
      <c r="C570" t="s">
        <v>247</v>
      </c>
      <c r="D570">
        <v>21357516.116</v>
      </c>
      <c r="E570">
        <v>25134303.651999999</v>
      </c>
      <c r="F570">
        <v>22380529.552000001</v>
      </c>
      <c r="G570">
        <v>17191879.879999999</v>
      </c>
      <c r="H570">
        <v>12756882.123</v>
      </c>
      <c r="I570" t="s">
        <v>247</v>
      </c>
      <c r="J570" t="s">
        <v>247</v>
      </c>
      <c r="K570" t="s">
        <v>247</v>
      </c>
      <c r="L570" t="s">
        <v>247</v>
      </c>
      <c r="N570" t="s">
        <v>156</v>
      </c>
      <c r="O570" s="69"/>
      <c r="P570" s="69"/>
      <c r="Q570" s="69">
        <v>21357516.116</v>
      </c>
      <c r="R570" s="69">
        <v>25134303.651999999</v>
      </c>
      <c r="S570" s="69">
        <v>22380529.552000001</v>
      </c>
      <c r="T570" s="69">
        <v>17191879.879999999</v>
      </c>
      <c r="U570" s="69">
        <v>12756882.123</v>
      </c>
      <c r="V570" s="69"/>
      <c r="W570" s="69"/>
      <c r="X570" s="69"/>
      <c r="Y570" s="69"/>
      <c r="Z570" s="69" t="str">
        <f t="shared" si="156"/>
        <v>SEN</v>
      </c>
      <c r="AA570" s="69" t="str">
        <f>VLOOKUP(Z570,'MainData-aidsinfo'!$D$2:$E$115,2,0)</f>
        <v>Senegal</v>
      </c>
      <c r="AC570">
        <f t="shared" si="157"/>
        <v>5</v>
      </c>
      <c r="AD570" s="70">
        <f t="shared" si="158"/>
        <v>19764222.264599998</v>
      </c>
      <c r="AE570">
        <f t="shared" si="159"/>
        <v>-0.82035348644025285</v>
      </c>
      <c r="AF570">
        <f t="shared" si="160"/>
        <v>-2.4847024829287045</v>
      </c>
      <c r="AG570">
        <f t="shared" si="161"/>
        <v>3</v>
      </c>
      <c r="AH570">
        <f t="shared" si="154"/>
        <v>8.889933860763842E-2</v>
      </c>
      <c r="AI570">
        <f t="shared" si="162"/>
        <v>0</v>
      </c>
      <c r="AJ570" t="str">
        <f t="shared" si="163"/>
        <v/>
      </c>
      <c r="AK570" t="str">
        <f t="shared" si="155"/>
        <v/>
      </c>
    </row>
    <row r="571" spans="1:37" x14ac:dyDescent="0.25">
      <c r="A571" t="str">
        <f t="shared" si="153"/>
        <v>SGP</v>
      </c>
      <c r="B571">
        <v>14361842</v>
      </c>
      <c r="C571">
        <v>16486429</v>
      </c>
      <c r="D571">
        <v>23091270</v>
      </c>
      <c r="E571">
        <v>23746298</v>
      </c>
      <c r="F571">
        <v>23739323</v>
      </c>
      <c r="G571">
        <v>23202747</v>
      </c>
      <c r="H571" t="s">
        <v>247</v>
      </c>
      <c r="I571">
        <v>26962709</v>
      </c>
      <c r="J571">
        <v>52093243</v>
      </c>
      <c r="K571" t="s">
        <v>247</v>
      </c>
      <c r="L571" t="s">
        <v>247</v>
      </c>
      <c r="N571" t="s">
        <v>188</v>
      </c>
      <c r="O571" s="69">
        <v>14361842</v>
      </c>
      <c r="P571" s="69">
        <v>16486429</v>
      </c>
      <c r="Q571" s="69">
        <v>23091270</v>
      </c>
      <c r="R571" s="69">
        <v>23746298</v>
      </c>
      <c r="S571" s="69">
        <v>23739323</v>
      </c>
      <c r="T571" s="69">
        <v>23202747</v>
      </c>
      <c r="U571" s="69"/>
      <c r="V571" s="69">
        <v>26962709</v>
      </c>
      <c r="W571" s="69">
        <v>52093243</v>
      </c>
      <c r="X571" s="69"/>
      <c r="Y571" s="69"/>
      <c r="Z571" s="69" t="str">
        <f t="shared" si="156"/>
        <v>SGP</v>
      </c>
      <c r="AA571" s="69" t="str">
        <f>VLOOKUP(Z571,'MainData-aidsinfo'!$D$2:$E$115,2,0)</f>
        <v>Singapore</v>
      </c>
      <c r="AC571">
        <f t="shared" si="157"/>
        <v>8</v>
      </c>
      <c r="AD571" s="70">
        <f t="shared" si="158"/>
        <v>25460482.625</v>
      </c>
      <c r="AE571">
        <f t="shared" si="159"/>
        <v>0.82028716081350228</v>
      </c>
      <c r="AF571">
        <f t="shared" si="160"/>
        <v>3.5130314158001807</v>
      </c>
      <c r="AG571">
        <f t="shared" si="161"/>
        <v>6</v>
      </c>
      <c r="AH571">
        <f t="shared" si="154"/>
        <v>1.2624856956626006E-2</v>
      </c>
      <c r="AI571">
        <f t="shared" si="162"/>
        <v>1</v>
      </c>
      <c r="AJ571" t="str">
        <f t="shared" si="163"/>
        <v>UP</v>
      </c>
      <c r="AK571" t="str">
        <f t="shared" si="155"/>
        <v>SGP</v>
      </c>
    </row>
    <row r="572" spans="1:37" x14ac:dyDescent="0.25">
      <c r="A572" t="str">
        <f t="shared" si="153"/>
        <v>SLE</v>
      </c>
      <c r="B572">
        <v>14300400</v>
      </c>
      <c r="C572" t="s">
        <v>247</v>
      </c>
      <c r="D572">
        <v>20868600</v>
      </c>
      <c r="E572" t="s">
        <v>247</v>
      </c>
      <c r="F572" t="s">
        <v>247</v>
      </c>
      <c r="G572" t="s">
        <v>247</v>
      </c>
      <c r="H572" t="s">
        <v>247</v>
      </c>
      <c r="I572" t="s">
        <v>247</v>
      </c>
      <c r="J572" t="s">
        <v>247</v>
      </c>
      <c r="K572" t="s">
        <v>247</v>
      </c>
      <c r="L572" t="s">
        <v>247</v>
      </c>
      <c r="N572" t="s">
        <v>88</v>
      </c>
      <c r="O572" s="69">
        <v>14300400</v>
      </c>
      <c r="P572" s="69"/>
      <c r="Q572" s="69">
        <v>20868600</v>
      </c>
      <c r="R572" s="69"/>
      <c r="S572" s="69"/>
      <c r="T572" s="69"/>
      <c r="U572" s="69"/>
      <c r="V572" s="69"/>
      <c r="W572" s="69"/>
      <c r="X572" s="69"/>
      <c r="Y572" s="69"/>
      <c r="Z572" s="69" t="str">
        <f t="shared" si="156"/>
        <v>SLE</v>
      </c>
      <c r="AA572" s="69" t="str">
        <f>VLOOKUP(Z572,'MainData-aidsinfo'!$D$2:$E$115,2,0)</f>
        <v>Sierra Leone</v>
      </c>
      <c r="AC572">
        <f t="shared" si="157"/>
        <v>2</v>
      </c>
      <c r="AD572" s="70">
        <f t="shared" si="158"/>
        <v>17584500</v>
      </c>
      <c r="AE572">
        <f t="shared" si="159"/>
        <v>1</v>
      </c>
      <c r="AF572" t="e">
        <f t="shared" si="160"/>
        <v>#DIV/0!</v>
      </c>
      <c r="AG572">
        <f t="shared" si="161"/>
        <v>0</v>
      </c>
      <c r="AH572" t="str">
        <f t="shared" si="154"/>
        <v>na</v>
      </c>
      <c r="AI572">
        <f t="shared" si="162"/>
        <v>0</v>
      </c>
      <c r="AJ572" t="str">
        <f t="shared" si="163"/>
        <v/>
      </c>
      <c r="AK572" t="str">
        <f t="shared" si="155"/>
        <v/>
      </c>
    </row>
    <row r="573" spans="1:37" x14ac:dyDescent="0.25">
      <c r="A573" t="str">
        <f t="shared" si="153"/>
        <v>SLV</v>
      </c>
      <c r="B573" t="s">
        <v>247</v>
      </c>
      <c r="C573">
        <v>49857063</v>
      </c>
      <c r="D573" t="s">
        <v>247</v>
      </c>
      <c r="E573">
        <v>59224233</v>
      </c>
      <c r="F573">
        <v>62305782</v>
      </c>
      <c r="G573">
        <v>68138036</v>
      </c>
      <c r="H573">
        <v>69971303</v>
      </c>
      <c r="I573" t="s">
        <v>247</v>
      </c>
      <c r="J573">
        <v>60112211</v>
      </c>
      <c r="K573">
        <v>49288264</v>
      </c>
      <c r="L573">
        <v>46000846</v>
      </c>
      <c r="N573" t="s">
        <v>141</v>
      </c>
      <c r="O573" s="69"/>
      <c r="P573" s="69">
        <v>49857063</v>
      </c>
      <c r="Q573" s="69"/>
      <c r="R573" s="69">
        <v>59224233</v>
      </c>
      <c r="S573" s="69">
        <v>62305782</v>
      </c>
      <c r="T573" s="69">
        <v>68138036</v>
      </c>
      <c r="U573" s="69">
        <v>69971303</v>
      </c>
      <c r="V573" s="69"/>
      <c r="W573" s="69">
        <v>60112211</v>
      </c>
      <c r="X573" s="69">
        <v>49288264</v>
      </c>
      <c r="Y573" s="69">
        <v>46000846</v>
      </c>
      <c r="Z573" s="69" t="str">
        <f t="shared" si="156"/>
        <v>SLV</v>
      </c>
      <c r="AA573" s="69" t="str">
        <f>VLOOKUP(Z573,'MainData-aidsinfo'!$D$2:$E$115,2,0)</f>
        <v>El Salvador</v>
      </c>
      <c r="AC573">
        <f t="shared" si="157"/>
        <v>8</v>
      </c>
      <c r="AD573" s="70">
        <f t="shared" si="158"/>
        <v>58112217.25</v>
      </c>
      <c r="AE573">
        <f t="shared" si="159"/>
        <v>-0.26511344264208331</v>
      </c>
      <c r="AF573">
        <f t="shared" si="160"/>
        <v>-0.6734920717575853</v>
      </c>
      <c r="AG573">
        <f t="shared" si="161"/>
        <v>6</v>
      </c>
      <c r="AH573">
        <f t="shared" si="154"/>
        <v>0.52571309079040951</v>
      </c>
      <c r="AI573">
        <f t="shared" si="162"/>
        <v>0</v>
      </c>
      <c r="AJ573" t="str">
        <f t="shared" si="163"/>
        <v/>
      </c>
      <c r="AK573" t="str">
        <f t="shared" si="155"/>
        <v/>
      </c>
    </row>
    <row r="574" spans="1:37" x14ac:dyDescent="0.25">
      <c r="A574" t="str">
        <f t="shared" si="153"/>
        <v>SOM</v>
      </c>
      <c r="B574">
        <v>6000000</v>
      </c>
      <c r="C574" t="s">
        <v>247</v>
      </c>
      <c r="D574" t="s">
        <v>247</v>
      </c>
      <c r="E574" t="s">
        <v>247</v>
      </c>
      <c r="F574" t="s">
        <v>247</v>
      </c>
      <c r="G574" t="s">
        <v>247</v>
      </c>
      <c r="H574" t="s">
        <v>247</v>
      </c>
      <c r="I574" t="s">
        <v>247</v>
      </c>
      <c r="J574" t="s">
        <v>247</v>
      </c>
      <c r="K574">
        <v>6000000</v>
      </c>
      <c r="L574">
        <v>6500000</v>
      </c>
      <c r="N574" t="s">
        <v>226</v>
      </c>
      <c r="O574" s="69">
        <v>6000000</v>
      </c>
      <c r="P574" s="69"/>
      <c r="Q574" s="69"/>
      <c r="R574" s="69"/>
      <c r="S574" s="69"/>
      <c r="T574" s="69"/>
      <c r="U574" s="69"/>
      <c r="V574" s="69"/>
      <c r="W574" s="69"/>
      <c r="X574" s="69">
        <v>6000000</v>
      </c>
      <c r="Y574" s="69">
        <v>6500000</v>
      </c>
      <c r="Z574" s="69" t="str">
        <f t="shared" si="156"/>
        <v>SOM</v>
      </c>
      <c r="AA574" s="69" t="str">
        <f>VLOOKUP(Z574,'MainData-aidsinfo'!$D$2:$E$115,2,0)</f>
        <v>Somalia</v>
      </c>
      <c r="AC574">
        <f t="shared" si="157"/>
        <v>3</v>
      </c>
      <c r="AD574" s="70">
        <f t="shared" si="158"/>
        <v>6166666.666666667</v>
      </c>
      <c r="AE574">
        <f t="shared" si="159"/>
        <v>0.5765566601970552</v>
      </c>
      <c r="AF574">
        <f t="shared" si="160"/>
        <v>0.70565032900954283</v>
      </c>
      <c r="AG574">
        <f t="shared" si="161"/>
        <v>1</v>
      </c>
      <c r="AH574">
        <f t="shared" si="154"/>
        <v>0.60879200996827643</v>
      </c>
      <c r="AI574">
        <f t="shared" si="162"/>
        <v>0</v>
      </c>
      <c r="AJ574" t="str">
        <f t="shared" si="163"/>
        <v/>
      </c>
      <c r="AK574" t="str">
        <f t="shared" si="155"/>
        <v/>
      </c>
    </row>
    <row r="575" spans="1:37" x14ac:dyDescent="0.25">
      <c r="A575" t="str">
        <f t="shared" si="153"/>
        <v>SRB</v>
      </c>
      <c r="B575" t="s">
        <v>247</v>
      </c>
      <c r="C575" t="s">
        <v>247</v>
      </c>
      <c r="D575" t="s">
        <v>247</v>
      </c>
      <c r="E575">
        <v>13400000</v>
      </c>
      <c r="F575">
        <v>16400000</v>
      </c>
      <c r="G575" t="s">
        <v>247</v>
      </c>
      <c r="H575" t="s">
        <v>247</v>
      </c>
      <c r="I575" t="s">
        <v>247</v>
      </c>
      <c r="J575" t="s">
        <v>247</v>
      </c>
      <c r="K575" t="s">
        <v>247</v>
      </c>
      <c r="L575" t="s">
        <v>247</v>
      </c>
      <c r="N575" t="s">
        <v>224</v>
      </c>
      <c r="O575" s="69"/>
      <c r="P575" s="69"/>
      <c r="Q575" s="69"/>
      <c r="R575" s="69">
        <v>13400000</v>
      </c>
      <c r="S575" s="69">
        <v>16400000</v>
      </c>
      <c r="T575" s="69"/>
      <c r="U575" s="69"/>
      <c r="V575" s="69"/>
      <c r="W575" s="69"/>
      <c r="X575" s="69"/>
      <c r="Y575" s="69"/>
      <c r="Z575" s="69" t="str">
        <f t="shared" si="156"/>
        <v>SRB</v>
      </c>
      <c r="AA575" s="69" t="str">
        <f>VLOOKUP(Z575,'MainData-aidsinfo'!$D$2:$E$115,2,0)</f>
        <v>Serbia</v>
      </c>
      <c r="AC575">
        <f t="shared" si="157"/>
        <v>2</v>
      </c>
      <c r="AD575" s="70">
        <f t="shared" si="158"/>
        <v>14900000</v>
      </c>
      <c r="AE575">
        <f t="shared" si="159"/>
        <v>1</v>
      </c>
      <c r="AF575" t="e">
        <f t="shared" si="160"/>
        <v>#DIV/0!</v>
      </c>
      <c r="AG575">
        <f t="shared" si="161"/>
        <v>0</v>
      </c>
      <c r="AH575" t="str">
        <f t="shared" si="154"/>
        <v>na</v>
      </c>
      <c r="AI575">
        <f t="shared" si="162"/>
        <v>0</v>
      </c>
      <c r="AJ575" t="str">
        <f t="shared" si="163"/>
        <v/>
      </c>
      <c r="AK575" t="str">
        <f t="shared" si="155"/>
        <v/>
      </c>
    </row>
    <row r="576" spans="1:37" x14ac:dyDescent="0.25">
      <c r="A576" t="str">
        <f t="shared" si="153"/>
        <v>SUR</v>
      </c>
      <c r="B576">
        <v>3900000</v>
      </c>
      <c r="C576">
        <v>6000000</v>
      </c>
      <c r="D576">
        <v>4500000</v>
      </c>
      <c r="E576" t="s">
        <v>247</v>
      </c>
      <c r="F576" t="s">
        <v>247</v>
      </c>
      <c r="G576" t="s">
        <v>247</v>
      </c>
      <c r="H576" t="s">
        <v>247</v>
      </c>
      <c r="I576" t="s">
        <v>247</v>
      </c>
      <c r="J576" t="s">
        <v>247</v>
      </c>
      <c r="K576" t="s">
        <v>247</v>
      </c>
      <c r="L576" t="s">
        <v>247</v>
      </c>
      <c r="N576" t="s">
        <v>96</v>
      </c>
      <c r="O576" s="69">
        <v>3900000</v>
      </c>
      <c r="P576" s="69">
        <v>6000000</v>
      </c>
      <c r="Q576" s="69">
        <v>4500000</v>
      </c>
      <c r="R576" s="69"/>
      <c r="S576" s="69"/>
      <c r="T576" s="69"/>
      <c r="U576" s="69"/>
      <c r="V576" s="69"/>
      <c r="W576" s="69"/>
      <c r="X576" s="69"/>
      <c r="Y576" s="69"/>
      <c r="Z576" s="69" t="str">
        <f t="shared" si="156"/>
        <v>SUR</v>
      </c>
      <c r="AA576" s="69" t="str">
        <f>VLOOKUP(Z576,'MainData-aidsinfo'!$D$2:$E$115,2,0)</f>
        <v>Suriname</v>
      </c>
      <c r="AC576">
        <f t="shared" si="157"/>
        <v>3</v>
      </c>
      <c r="AD576" s="70">
        <f t="shared" si="158"/>
        <v>4800000</v>
      </c>
      <c r="AE576">
        <f t="shared" si="159"/>
        <v>0.27735009811261452</v>
      </c>
      <c r="AF576">
        <f t="shared" si="160"/>
        <v>0.28867513459481281</v>
      </c>
      <c r="AG576">
        <f t="shared" si="161"/>
        <v>1</v>
      </c>
      <c r="AH576">
        <f t="shared" si="154"/>
        <v>0.82108762497793331</v>
      </c>
      <c r="AI576">
        <f t="shared" si="162"/>
        <v>0</v>
      </c>
      <c r="AJ576" t="str">
        <f t="shared" si="163"/>
        <v/>
      </c>
      <c r="AK576" t="str">
        <f t="shared" si="155"/>
        <v/>
      </c>
    </row>
    <row r="577" spans="1:37" x14ac:dyDescent="0.25">
      <c r="A577" t="str">
        <f t="shared" si="153"/>
        <v>SWZ</v>
      </c>
      <c r="B577" t="s">
        <v>247</v>
      </c>
      <c r="C577" t="s">
        <v>247</v>
      </c>
      <c r="D577">
        <v>86800000</v>
      </c>
      <c r="E577" t="s">
        <v>247</v>
      </c>
      <c r="F577">
        <v>97000000</v>
      </c>
      <c r="G577" t="s">
        <v>247</v>
      </c>
      <c r="H577" t="s">
        <v>247</v>
      </c>
      <c r="I577" t="s">
        <v>247</v>
      </c>
      <c r="J577" t="s">
        <v>247</v>
      </c>
      <c r="K577" t="s">
        <v>247</v>
      </c>
      <c r="L577" t="s">
        <v>247</v>
      </c>
      <c r="N577" t="s">
        <v>46</v>
      </c>
      <c r="O577" s="69"/>
      <c r="P577" s="69"/>
      <c r="Q577" s="69">
        <v>86800000</v>
      </c>
      <c r="R577" s="69"/>
      <c r="S577" s="69">
        <v>97000000</v>
      </c>
      <c r="T577" s="69"/>
      <c r="U577" s="69"/>
      <c r="V577" s="69"/>
      <c r="W577" s="69"/>
      <c r="X577" s="69"/>
      <c r="Y577" s="69"/>
      <c r="Z577" s="69" t="str">
        <f t="shared" si="156"/>
        <v>SWZ</v>
      </c>
      <c r="AA577" s="69" t="str">
        <f>VLOOKUP(Z577,'MainData-aidsinfo'!$D$2:$E$115,2,0)</f>
        <v>Eswatini</v>
      </c>
      <c r="AC577">
        <f t="shared" si="157"/>
        <v>2</v>
      </c>
      <c r="AD577" s="70">
        <f t="shared" si="158"/>
        <v>91900000</v>
      </c>
      <c r="AE577">
        <f t="shared" si="159"/>
        <v>1</v>
      </c>
      <c r="AF577" t="e">
        <f t="shared" si="160"/>
        <v>#DIV/0!</v>
      </c>
      <c r="AG577">
        <f t="shared" si="161"/>
        <v>0</v>
      </c>
      <c r="AH577" t="str">
        <f t="shared" si="154"/>
        <v>na</v>
      </c>
      <c r="AI577">
        <f t="shared" si="162"/>
        <v>0</v>
      </c>
      <c r="AJ577" t="str">
        <f t="shared" si="163"/>
        <v/>
      </c>
      <c r="AK577" t="str">
        <f t="shared" si="155"/>
        <v/>
      </c>
    </row>
    <row r="578" spans="1:37" x14ac:dyDescent="0.25">
      <c r="A578" t="str">
        <f t="shared" si="153"/>
        <v>SYC</v>
      </c>
      <c r="B578">
        <v>1748649.3570999999</v>
      </c>
      <c r="C578">
        <v>2354608.0909099998</v>
      </c>
      <c r="D578">
        <v>2172223.6922840001</v>
      </c>
      <c r="E578">
        <v>4686371.8333000001</v>
      </c>
      <c r="F578">
        <v>2900786.48</v>
      </c>
      <c r="G578">
        <v>3560042.9409599998</v>
      </c>
      <c r="H578" t="s">
        <v>247</v>
      </c>
      <c r="I578">
        <v>10127833.455329999</v>
      </c>
      <c r="J578" t="s">
        <v>247</v>
      </c>
      <c r="K578">
        <v>3682276.96</v>
      </c>
      <c r="L578">
        <v>1943787.76</v>
      </c>
      <c r="N578" t="s">
        <v>237</v>
      </c>
      <c r="O578" s="69">
        <v>1748649.3570999999</v>
      </c>
      <c r="P578" s="69">
        <v>2354608.0909099998</v>
      </c>
      <c r="Q578" s="69">
        <v>2172223.6922840001</v>
      </c>
      <c r="R578" s="69">
        <v>4686371.8333000001</v>
      </c>
      <c r="S578" s="69">
        <v>2900786.48</v>
      </c>
      <c r="T578" s="69">
        <v>3560042.9409599998</v>
      </c>
      <c r="U578" s="69"/>
      <c r="V578" s="69">
        <v>10127833.455329999</v>
      </c>
      <c r="W578" s="69"/>
      <c r="X578" s="69">
        <v>3682276.96</v>
      </c>
      <c r="Y578" s="69">
        <v>1943787.76</v>
      </c>
      <c r="Z578" s="69" t="str">
        <f t="shared" si="156"/>
        <v>SYC</v>
      </c>
      <c r="AA578" s="69" t="str">
        <f>VLOOKUP(Z578,'MainData-aidsinfo'!$D$2:$E$115,2,0)</f>
        <v>Seychelles</v>
      </c>
      <c r="AC578">
        <f t="shared" si="157"/>
        <v>9</v>
      </c>
      <c r="AD578" s="70">
        <f t="shared" si="158"/>
        <v>3686286.7299871114</v>
      </c>
      <c r="AE578">
        <f t="shared" si="159"/>
        <v>0.30895143431470473</v>
      </c>
      <c r="AF578">
        <f t="shared" si="160"/>
        <v>0.85945508246254487</v>
      </c>
      <c r="AG578">
        <f t="shared" si="161"/>
        <v>7</v>
      </c>
      <c r="AH578">
        <f t="shared" si="154"/>
        <v>0.41854691065972749</v>
      </c>
      <c r="AI578">
        <f t="shared" si="162"/>
        <v>0</v>
      </c>
      <c r="AJ578" t="str">
        <f t="shared" si="163"/>
        <v/>
      </c>
      <c r="AK578" t="str">
        <f t="shared" si="155"/>
        <v/>
      </c>
    </row>
    <row r="579" spans="1:37" x14ac:dyDescent="0.25">
      <c r="A579" t="str">
        <f t="shared" si="153"/>
        <v>TCD</v>
      </c>
      <c r="B579">
        <v>12657267.02</v>
      </c>
      <c r="C579">
        <v>11791489.433</v>
      </c>
      <c r="D579">
        <v>18001758.366</v>
      </c>
      <c r="E579">
        <v>16349143.888</v>
      </c>
      <c r="F579">
        <v>17632653.699999999</v>
      </c>
      <c r="G579" t="s">
        <v>247</v>
      </c>
      <c r="H579" t="s">
        <v>247</v>
      </c>
      <c r="I579" t="s">
        <v>247</v>
      </c>
      <c r="J579" t="s">
        <v>247</v>
      </c>
      <c r="K579" t="s">
        <v>247</v>
      </c>
      <c r="L579" t="s">
        <v>247</v>
      </c>
      <c r="N579" t="s">
        <v>98</v>
      </c>
      <c r="O579" s="69">
        <v>12657267.02</v>
      </c>
      <c r="P579" s="69">
        <v>11791489.433</v>
      </c>
      <c r="Q579" s="69">
        <v>18001758.366</v>
      </c>
      <c r="R579" s="69">
        <v>16349143.888</v>
      </c>
      <c r="S579" s="69">
        <v>17632653.699999999</v>
      </c>
      <c r="T579" s="69"/>
      <c r="U579" s="69"/>
      <c r="V579" s="69"/>
      <c r="W579" s="69"/>
      <c r="X579" s="69"/>
      <c r="Y579" s="69"/>
      <c r="Z579" s="69" t="str">
        <f t="shared" si="156"/>
        <v>TCD</v>
      </c>
      <c r="AA579" s="69" t="str">
        <f>VLOOKUP(Z579,'MainData-aidsinfo'!$D$2:$E$115,2,0)</f>
        <v>Chad</v>
      </c>
      <c r="AC579">
        <f t="shared" si="157"/>
        <v>5</v>
      </c>
      <c r="AD579" s="70">
        <f t="shared" si="158"/>
        <v>15286462.481400002</v>
      </c>
      <c r="AE579">
        <f t="shared" si="159"/>
        <v>0.79704314783397312</v>
      </c>
      <c r="AF579">
        <f t="shared" si="160"/>
        <v>2.2859216888279015</v>
      </c>
      <c r="AG579">
        <f t="shared" si="161"/>
        <v>3</v>
      </c>
      <c r="AH579">
        <f t="shared" si="154"/>
        <v>0.10635430331928562</v>
      </c>
      <c r="AI579">
        <f t="shared" si="162"/>
        <v>0</v>
      </c>
      <c r="AJ579" t="str">
        <f t="shared" si="163"/>
        <v/>
      </c>
      <c r="AK579" t="str">
        <f t="shared" si="155"/>
        <v/>
      </c>
    </row>
    <row r="580" spans="1:37" x14ac:dyDescent="0.25">
      <c r="A580" t="str">
        <f t="shared" si="153"/>
        <v>TGO</v>
      </c>
      <c r="B580">
        <v>15272333.491699999</v>
      </c>
      <c r="C580">
        <v>24317567.241</v>
      </c>
      <c r="D580">
        <v>21971071.636999998</v>
      </c>
      <c r="E580">
        <v>20455089.93</v>
      </c>
      <c r="F580">
        <v>26857752.384</v>
      </c>
      <c r="G580">
        <v>25321421.379000001</v>
      </c>
      <c r="H580">
        <v>18162646.467999998</v>
      </c>
      <c r="I580">
        <v>24594122.859000001</v>
      </c>
      <c r="J580">
        <v>38872398.909999996</v>
      </c>
      <c r="K580" t="s">
        <v>247</v>
      </c>
      <c r="L580">
        <v>20353231.550000001</v>
      </c>
      <c r="N580" t="s">
        <v>78</v>
      </c>
      <c r="O580" s="69">
        <v>15272333.491699999</v>
      </c>
      <c r="P580" s="69">
        <v>24317567.241</v>
      </c>
      <c r="Q580" s="69">
        <v>21971071.636999998</v>
      </c>
      <c r="R580" s="69">
        <v>20455089.93</v>
      </c>
      <c r="S580" s="69">
        <v>26857752.384</v>
      </c>
      <c r="T580" s="69">
        <v>25321421.379000001</v>
      </c>
      <c r="U580" s="69">
        <v>18162646.467999998</v>
      </c>
      <c r="V580" s="69">
        <v>24594122.859000001</v>
      </c>
      <c r="W580" s="69">
        <v>38872398.909999996</v>
      </c>
      <c r="X580" s="69"/>
      <c r="Y580" s="69">
        <v>20353231.550000001</v>
      </c>
      <c r="Z580" s="69" t="str">
        <f t="shared" si="156"/>
        <v>TGO</v>
      </c>
      <c r="AA580" s="69" t="str">
        <f>VLOOKUP(Z580,'MainData-aidsinfo'!$D$2:$E$115,2,0)</f>
        <v>Togo</v>
      </c>
      <c r="AC580">
        <f t="shared" si="157"/>
        <v>10</v>
      </c>
      <c r="AD580" s="70">
        <f t="shared" si="158"/>
        <v>23617763.584970001</v>
      </c>
      <c r="AE580">
        <f t="shared" si="159"/>
        <v>0.39405336142532194</v>
      </c>
      <c r="AF580">
        <f t="shared" si="160"/>
        <v>1.2126714156468241</v>
      </c>
      <c r="AG580">
        <f t="shared" si="161"/>
        <v>8</v>
      </c>
      <c r="AH580">
        <f t="shared" si="154"/>
        <v>0.25984747353316029</v>
      </c>
      <c r="AI580">
        <f t="shared" si="162"/>
        <v>0</v>
      </c>
      <c r="AJ580" t="str">
        <f t="shared" si="163"/>
        <v/>
      </c>
      <c r="AK580" t="str">
        <f t="shared" si="155"/>
        <v/>
      </c>
    </row>
    <row r="581" spans="1:37" x14ac:dyDescent="0.25">
      <c r="A581" t="str">
        <f t="shared" si="153"/>
        <v>THA</v>
      </c>
      <c r="B581">
        <v>209106534.21000001</v>
      </c>
      <c r="C581">
        <v>242670429.06600001</v>
      </c>
      <c r="D581">
        <v>325388454.30000001</v>
      </c>
      <c r="E581">
        <v>282888793.48610002</v>
      </c>
      <c r="F581">
        <v>287278782.40976</v>
      </c>
      <c r="G581" t="s">
        <v>247</v>
      </c>
      <c r="H581" t="s">
        <v>247</v>
      </c>
      <c r="I581" t="s">
        <v>247</v>
      </c>
      <c r="J581" t="s">
        <v>247</v>
      </c>
      <c r="K581">
        <v>258641956.53999999</v>
      </c>
      <c r="L581">
        <v>295888255.94999999</v>
      </c>
      <c r="N581" t="s">
        <v>108</v>
      </c>
      <c r="O581" s="69">
        <v>209106534.21000001</v>
      </c>
      <c r="P581" s="69">
        <v>242670429.06600001</v>
      </c>
      <c r="Q581" s="69">
        <v>325388454.30000001</v>
      </c>
      <c r="R581" s="69">
        <v>282888793.48610002</v>
      </c>
      <c r="S581" s="69">
        <v>287278782.40976</v>
      </c>
      <c r="T581" s="69"/>
      <c r="U581" s="69"/>
      <c r="V581" s="69"/>
      <c r="W581" s="69"/>
      <c r="X581" s="69">
        <v>258641956.53999999</v>
      </c>
      <c r="Y581" s="69">
        <v>295888255.94999999</v>
      </c>
      <c r="Z581" s="69" t="str">
        <f t="shared" si="156"/>
        <v>THA</v>
      </c>
      <c r="AA581" s="69" t="str">
        <f>VLOOKUP(Z581,'MainData-aidsinfo'!$D$2:$E$115,2,0)</f>
        <v>Thailand</v>
      </c>
      <c r="AC581">
        <f t="shared" si="157"/>
        <v>7</v>
      </c>
      <c r="AD581" s="70">
        <f t="shared" si="158"/>
        <v>271694743.70883715</v>
      </c>
      <c r="AE581">
        <f t="shared" si="159"/>
        <v>0.33473479042976556</v>
      </c>
      <c r="AF581">
        <f t="shared" si="160"/>
        <v>0.79431169782130218</v>
      </c>
      <c r="AG581">
        <f t="shared" si="161"/>
        <v>5</v>
      </c>
      <c r="AH581">
        <f t="shared" si="154"/>
        <v>0.46303032805010674</v>
      </c>
      <c r="AI581">
        <f t="shared" si="162"/>
        <v>0</v>
      </c>
      <c r="AJ581" t="str">
        <f t="shared" si="163"/>
        <v/>
      </c>
      <c r="AK581" t="str">
        <f t="shared" si="155"/>
        <v/>
      </c>
    </row>
    <row r="582" spans="1:37" x14ac:dyDescent="0.25">
      <c r="A582" t="str">
        <f t="shared" si="153"/>
        <v>TJK</v>
      </c>
      <c r="B582">
        <v>7501040.7195300004</v>
      </c>
      <c r="C582">
        <v>15293808.277690001</v>
      </c>
      <c r="D582">
        <v>15370003.12913</v>
      </c>
      <c r="E582">
        <v>12715923.9999</v>
      </c>
      <c r="F582">
        <v>14077892.561100001</v>
      </c>
      <c r="G582" t="s">
        <v>247</v>
      </c>
      <c r="H582" t="s">
        <v>247</v>
      </c>
      <c r="I582" t="s">
        <v>247</v>
      </c>
      <c r="J582">
        <v>11756424.52</v>
      </c>
      <c r="K582">
        <v>4439988.55</v>
      </c>
      <c r="L582" t="s">
        <v>247</v>
      </c>
      <c r="N582" t="s">
        <v>192</v>
      </c>
      <c r="O582" s="69">
        <v>7501040.7195300004</v>
      </c>
      <c r="P582" s="69">
        <v>15293808.277690001</v>
      </c>
      <c r="Q582" s="69">
        <v>15370003.12913</v>
      </c>
      <c r="R582" s="69">
        <v>12715923.9999</v>
      </c>
      <c r="S582" s="69">
        <v>14077892.561100001</v>
      </c>
      <c r="T582" s="69"/>
      <c r="U582" s="69"/>
      <c r="V582" s="69"/>
      <c r="W582" s="69">
        <v>11756424.52</v>
      </c>
      <c r="X582" s="69">
        <v>4439988.55</v>
      </c>
      <c r="Y582" s="69"/>
      <c r="Z582" s="69" t="str">
        <f t="shared" si="156"/>
        <v>TJK</v>
      </c>
      <c r="AA582" s="69" t="str">
        <f>VLOOKUP(Z582,'MainData-aidsinfo'!$D$2:$E$115,2,0)</f>
        <v>Tajikistan</v>
      </c>
      <c r="AC582">
        <f t="shared" si="157"/>
        <v>7</v>
      </c>
      <c r="AD582" s="70">
        <f t="shared" si="158"/>
        <v>11593583.108192857</v>
      </c>
      <c r="AE582">
        <f t="shared" si="159"/>
        <v>-0.45019341553010911</v>
      </c>
      <c r="AF582">
        <f t="shared" si="160"/>
        <v>-1.1273693104517053</v>
      </c>
      <c r="AG582">
        <f t="shared" si="161"/>
        <v>5</v>
      </c>
      <c r="AH582">
        <f t="shared" si="154"/>
        <v>0.31076198631699525</v>
      </c>
      <c r="AI582">
        <f t="shared" si="162"/>
        <v>0</v>
      </c>
      <c r="AJ582" t="str">
        <f t="shared" si="163"/>
        <v/>
      </c>
      <c r="AK582" t="str">
        <f t="shared" si="155"/>
        <v/>
      </c>
    </row>
    <row r="583" spans="1:37" x14ac:dyDescent="0.25">
      <c r="A583" t="str">
        <f t="shared" si="153"/>
        <v>TTO</v>
      </c>
      <c r="B583">
        <v>13778000</v>
      </c>
      <c r="C583" t="s">
        <v>247</v>
      </c>
      <c r="D583" t="s">
        <v>247</v>
      </c>
      <c r="E583" t="s">
        <v>247</v>
      </c>
      <c r="F583" t="s">
        <v>247</v>
      </c>
      <c r="G583" t="s">
        <v>247</v>
      </c>
      <c r="H583" t="s">
        <v>247</v>
      </c>
      <c r="I583" t="s">
        <v>247</v>
      </c>
      <c r="J583" t="s">
        <v>247</v>
      </c>
      <c r="K583" t="s">
        <v>247</v>
      </c>
      <c r="L583" t="s">
        <v>247</v>
      </c>
      <c r="N583" t="s">
        <v>125</v>
      </c>
      <c r="O583" s="69">
        <v>13778000</v>
      </c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 t="str">
        <f t="shared" si="156"/>
        <v>TTO</v>
      </c>
      <c r="AA583" s="69" t="str">
        <f>VLOOKUP(Z583,'MainData-aidsinfo'!$D$2:$E$115,2,0)</f>
        <v>Trinidad and Tobago</v>
      </c>
      <c r="AC583">
        <f t="shared" si="157"/>
        <v>1</v>
      </c>
      <c r="AD583" s="70">
        <f t="shared" si="158"/>
        <v>13778000</v>
      </c>
      <c r="AE583" t="e">
        <f t="shared" si="159"/>
        <v>#DIV/0!</v>
      </c>
      <c r="AF583" t="e">
        <f t="shared" si="160"/>
        <v>#DIV/0!</v>
      </c>
      <c r="AG583">
        <f t="shared" si="161"/>
        <v>-1</v>
      </c>
      <c r="AH583" t="str">
        <f t="shared" si="154"/>
        <v>na</v>
      </c>
      <c r="AI583">
        <f t="shared" si="162"/>
        <v>0</v>
      </c>
      <c r="AJ583" t="str">
        <f t="shared" si="163"/>
        <v/>
      </c>
      <c r="AK583" t="str">
        <f t="shared" si="155"/>
        <v/>
      </c>
    </row>
    <row r="584" spans="1:37" x14ac:dyDescent="0.25">
      <c r="A584" t="str">
        <f t="shared" si="153"/>
        <v>TUN</v>
      </c>
      <c r="B584" t="s">
        <v>247</v>
      </c>
      <c r="C584">
        <v>3010000</v>
      </c>
      <c r="D584">
        <v>2717400</v>
      </c>
      <c r="E584" t="s">
        <v>247</v>
      </c>
      <c r="F584" t="s">
        <v>247</v>
      </c>
      <c r="G584" t="s">
        <v>247</v>
      </c>
      <c r="H584" t="s">
        <v>247</v>
      </c>
      <c r="I584" t="s">
        <v>247</v>
      </c>
      <c r="J584" t="s">
        <v>247</v>
      </c>
      <c r="K584" t="s">
        <v>247</v>
      </c>
      <c r="L584" t="s">
        <v>247</v>
      </c>
      <c r="N584" t="s">
        <v>230</v>
      </c>
      <c r="O584" s="69"/>
      <c r="P584" s="69">
        <v>3010000</v>
      </c>
      <c r="Q584" s="69">
        <v>2717400</v>
      </c>
      <c r="R584" s="69"/>
      <c r="S584" s="69"/>
      <c r="T584" s="69"/>
      <c r="U584" s="69"/>
      <c r="V584" s="69"/>
      <c r="W584" s="69"/>
      <c r="X584" s="69"/>
      <c r="Y584" s="69"/>
      <c r="Z584" s="69" t="str">
        <f t="shared" si="156"/>
        <v>TUN</v>
      </c>
      <c r="AA584" s="69" t="str">
        <f>VLOOKUP(Z584,'MainData-aidsinfo'!$D$2:$E$115,2,0)</f>
        <v>Tunisia</v>
      </c>
      <c r="AC584">
        <f t="shared" si="157"/>
        <v>2</v>
      </c>
      <c r="AD584" s="70">
        <f t="shared" si="158"/>
        <v>2863700</v>
      </c>
      <c r="AE584">
        <f t="shared" si="159"/>
        <v>-1</v>
      </c>
      <c r="AF584" t="e">
        <f t="shared" si="160"/>
        <v>#DIV/0!</v>
      </c>
      <c r="AG584">
        <f t="shared" si="161"/>
        <v>0</v>
      </c>
      <c r="AH584" t="str">
        <f t="shared" si="154"/>
        <v>na</v>
      </c>
      <c r="AI584">
        <f t="shared" si="162"/>
        <v>0</v>
      </c>
      <c r="AJ584" t="str">
        <f t="shared" si="163"/>
        <v/>
      </c>
      <c r="AK584" t="str">
        <f t="shared" si="155"/>
        <v/>
      </c>
    </row>
    <row r="585" spans="1:37" x14ac:dyDescent="0.25">
      <c r="A585" t="str">
        <f t="shared" si="153"/>
        <v>TZA</v>
      </c>
      <c r="B585" t="s">
        <v>247</v>
      </c>
      <c r="C585">
        <v>525668655</v>
      </c>
      <c r="D585" t="s">
        <v>247</v>
      </c>
      <c r="E585" t="s">
        <v>247</v>
      </c>
      <c r="F585" t="s">
        <v>247</v>
      </c>
      <c r="G585" t="s">
        <v>247</v>
      </c>
      <c r="H585" t="s">
        <v>247</v>
      </c>
      <c r="I585">
        <v>63412271.649599992</v>
      </c>
      <c r="J585" t="s">
        <v>247</v>
      </c>
      <c r="K585">
        <v>440000000</v>
      </c>
      <c r="L585">
        <v>532800000</v>
      </c>
      <c r="N585" t="s">
        <v>62</v>
      </c>
      <c r="O585" s="73"/>
      <c r="P585" s="73">
        <v>525668655</v>
      </c>
      <c r="Q585" s="73"/>
      <c r="R585" s="73"/>
      <c r="S585" s="73"/>
      <c r="T585" s="73"/>
      <c r="U585" s="73"/>
      <c r="V585" s="73">
        <v>63412271.649599992</v>
      </c>
      <c r="W585" s="73"/>
      <c r="X585" s="73">
        <v>440000000</v>
      </c>
      <c r="Y585" s="73">
        <v>532800000</v>
      </c>
      <c r="Z585" s="69" t="str">
        <f t="shared" si="156"/>
        <v>TZA</v>
      </c>
      <c r="AA585" s="69" t="str">
        <f>VLOOKUP(Z585,'MainData-aidsinfo'!$D$2:$E$115,2,0)</f>
        <v>United Republic of Tanzania</v>
      </c>
      <c r="AC585">
        <f t="shared" si="157"/>
        <v>4</v>
      </c>
      <c r="AD585" s="70">
        <f t="shared" si="158"/>
        <v>390470231.66240001</v>
      </c>
      <c r="AE585">
        <f t="shared" si="159"/>
        <v>-0.10617112546875843</v>
      </c>
      <c r="AF585">
        <f t="shared" si="160"/>
        <v>-0.15100212881176106</v>
      </c>
      <c r="AG585">
        <f t="shared" si="161"/>
        <v>2</v>
      </c>
      <c r="AH585">
        <f t="shared" si="154"/>
        <v>0.89382887453124171</v>
      </c>
      <c r="AI585">
        <f t="shared" si="162"/>
        <v>0</v>
      </c>
      <c r="AJ585" t="str">
        <f t="shared" si="163"/>
        <v/>
      </c>
      <c r="AK585" t="str">
        <f t="shared" si="155"/>
        <v/>
      </c>
    </row>
    <row r="586" spans="1:37" x14ac:dyDescent="0.25">
      <c r="A586" t="str">
        <f t="shared" si="153"/>
        <v>UGA</v>
      </c>
      <c r="B586">
        <v>296700000</v>
      </c>
      <c r="C586" t="s">
        <v>247</v>
      </c>
      <c r="D586" t="s">
        <v>247</v>
      </c>
      <c r="E586" t="s">
        <v>247</v>
      </c>
      <c r="F586" t="s">
        <v>247</v>
      </c>
      <c r="G586" t="s">
        <v>247</v>
      </c>
      <c r="H586" t="s">
        <v>247</v>
      </c>
      <c r="I586" t="s">
        <v>247</v>
      </c>
      <c r="J586">
        <v>688900000</v>
      </c>
      <c r="K586" t="s">
        <v>247</v>
      </c>
      <c r="L586" t="s">
        <v>247</v>
      </c>
      <c r="N586" t="s">
        <v>61</v>
      </c>
      <c r="O586" s="69">
        <v>296700000</v>
      </c>
      <c r="P586" s="69"/>
      <c r="Q586" s="69"/>
      <c r="R586" s="69"/>
      <c r="S586" s="69"/>
      <c r="T586" s="69"/>
      <c r="U586" s="69"/>
      <c r="V586" s="69"/>
      <c r="W586" s="69">
        <v>688900000</v>
      </c>
      <c r="X586" s="69"/>
      <c r="Y586" s="69"/>
      <c r="Z586" s="69" t="str">
        <f t="shared" si="156"/>
        <v>UGA</v>
      </c>
      <c r="AA586" s="69" t="str">
        <f>VLOOKUP(Z586,'MainData-aidsinfo'!$D$2:$E$115,2,0)</f>
        <v>Uganda</v>
      </c>
      <c r="AC586">
        <f t="shared" si="157"/>
        <v>2</v>
      </c>
      <c r="AD586" s="70">
        <f t="shared" si="158"/>
        <v>492800000</v>
      </c>
      <c r="AE586">
        <f t="shared" si="159"/>
        <v>1</v>
      </c>
      <c r="AF586" t="e">
        <f t="shared" si="160"/>
        <v>#DIV/0!</v>
      </c>
      <c r="AG586">
        <f t="shared" si="161"/>
        <v>0</v>
      </c>
      <c r="AH586" t="str">
        <f t="shared" si="154"/>
        <v>na</v>
      </c>
      <c r="AI586">
        <f t="shared" si="162"/>
        <v>0</v>
      </c>
      <c r="AJ586" t="str">
        <f t="shared" si="163"/>
        <v/>
      </c>
      <c r="AK586" t="str">
        <f t="shared" si="155"/>
        <v/>
      </c>
    </row>
    <row r="587" spans="1:37" x14ac:dyDescent="0.25">
      <c r="A587" t="str">
        <f t="shared" si="153"/>
        <v>UKR</v>
      </c>
      <c r="B587">
        <v>65397492.188100003</v>
      </c>
      <c r="C587">
        <v>72838817.382100001</v>
      </c>
      <c r="D587">
        <v>107004261.22</v>
      </c>
      <c r="E587">
        <v>124325857.09999999</v>
      </c>
      <c r="F587" t="s">
        <v>247</v>
      </c>
      <c r="G587" t="s">
        <v>247</v>
      </c>
      <c r="H587">
        <v>97737794.310000002</v>
      </c>
      <c r="I587">
        <v>104175191.14</v>
      </c>
      <c r="J587">
        <v>107815069.02</v>
      </c>
      <c r="K587" t="s">
        <v>247</v>
      </c>
      <c r="L587" t="s">
        <v>247</v>
      </c>
      <c r="N587" t="s">
        <v>110</v>
      </c>
      <c r="O587" s="69">
        <v>65397492.188100003</v>
      </c>
      <c r="P587" s="69">
        <v>72838817.382100001</v>
      </c>
      <c r="Q587" s="69">
        <v>107004261.22</v>
      </c>
      <c r="R587" s="69">
        <v>124325857.09999999</v>
      </c>
      <c r="S587" s="69"/>
      <c r="T587" s="69"/>
      <c r="U587" s="69">
        <v>97737794.310000002</v>
      </c>
      <c r="V587" s="69">
        <v>104175191.14</v>
      </c>
      <c r="W587" s="69">
        <v>107815069.02</v>
      </c>
      <c r="X587" s="69"/>
      <c r="Y587" s="69"/>
      <c r="Z587" s="69" t="str">
        <f t="shared" si="156"/>
        <v>UKR</v>
      </c>
      <c r="AA587" s="69" t="str">
        <f>VLOOKUP(Z587,'MainData-aidsinfo'!$D$2:$E$115,2,0)</f>
        <v>Ukraine</v>
      </c>
      <c r="AC587">
        <f t="shared" si="157"/>
        <v>7</v>
      </c>
      <c r="AD587" s="70">
        <f t="shared" si="158"/>
        <v>97042068.908600003</v>
      </c>
      <c r="AE587">
        <f t="shared" si="159"/>
        <v>0.55711241857657845</v>
      </c>
      <c r="AF587">
        <f t="shared" si="160"/>
        <v>1.5001030911469648</v>
      </c>
      <c r="AG587">
        <f t="shared" si="161"/>
        <v>5</v>
      </c>
      <c r="AH587">
        <f t="shared" si="154"/>
        <v>0.19387800861343557</v>
      </c>
      <c r="AI587">
        <f t="shared" si="162"/>
        <v>0</v>
      </c>
      <c r="AJ587" t="str">
        <f t="shared" si="163"/>
        <v/>
      </c>
      <c r="AK587" t="str">
        <f t="shared" si="155"/>
        <v/>
      </c>
    </row>
    <row r="588" spans="1:37" x14ac:dyDescent="0.25">
      <c r="A588" t="str">
        <f t="shared" si="153"/>
        <v>UZB</v>
      </c>
      <c r="B588">
        <v>15939901</v>
      </c>
      <c r="C588">
        <v>23663617.899999999</v>
      </c>
      <c r="D588">
        <v>19149708</v>
      </c>
      <c r="E588">
        <v>24106268</v>
      </c>
      <c r="F588">
        <v>21315540.510000002</v>
      </c>
      <c r="G588">
        <v>19113116.175999999</v>
      </c>
      <c r="H588" t="s">
        <v>247</v>
      </c>
      <c r="I588" t="s">
        <v>247</v>
      </c>
      <c r="J588" t="s">
        <v>247</v>
      </c>
      <c r="K588" t="s">
        <v>247</v>
      </c>
      <c r="L588">
        <v>2954481.76</v>
      </c>
      <c r="N588" t="s">
        <v>193</v>
      </c>
      <c r="O588" s="69">
        <v>15939901</v>
      </c>
      <c r="P588" s="69">
        <v>23663617.899999999</v>
      </c>
      <c r="Q588" s="69">
        <v>19149708</v>
      </c>
      <c r="R588" s="69">
        <v>24106268</v>
      </c>
      <c r="S588" s="69">
        <v>21315540.510000002</v>
      </c>
      <c r="T588" s="69">
        <v>19113116.175999999</v>
      </c>
      <c r="U588" s="69"/>
      <c r="V588" s="69"/>
      <c r="W588" s="69"/>
      <c r="X588" s="69"/>
      <c r="Y588" s="69">
        <v>2954481.76</v>
      </c>
      <c r="Z588" s="69" t="str">
        <f t="shared" si="156"/>
        <v>UZB</v>
      </c>
      <c r="AA588" s="69" t="str">
        <f>VLOOKUP(Z588,'MainData-aidsinfo'!$D$2:$E$115,2,0)</f>
        <v>Uzbekistan</v>
      </c>
      <c r="AC588">
        <f t="shared" si="157"/>
        <v>7</v>
      </c>
      <c r="AD588" s="70">
        <f t="shared" si="158"/>
        <v>18034661.906571429</v>
      </c>
      <c r="AE588">
        <f t="shared" si="159"/>
        <v>-0.73996589700928539</v>
      </c>
      <c r="AF588">
        <f t="shared" si="160"/>
        <v>-2.4598644973544608</v>
      </c>
      <c r="AG588">
        <f t="shared" si="161"/>
        <v>5</v>
      </c>
      <c r="AH588">
        <f t="shared" si="154"/>
        <v>5.7238145503334413E-2</v>
      </c>
      <c r="AI588">
        <f t="shared" si="162"/>
        <v>0</v>
      </c>
      <c r="AJ588" t="str">
        <f t="shared" si="163"/>
        <v/>
      </c>
      <c r="AK588" t="str">
        <f t="shared" si="155"/>
        <v/>
      </c>
    </row>
    <row r="589" spans="1:37" x14ac:dyDescent="0.25">
      <c r="A589" t="str">
        <f t="shared" si="153"/>
        <v>VEN</v>
      </c>
      <c r="B589">
        <v>83424284.353499994</v>
      </c>
      <c r="C589">
        <v>109663740.2154</v>
      </c>
      <c r="D589">
        <v>80485621.420900002</v>
      </c>
      <c r="E589">
        <v>66618451.891199999</v>
      </c>
      <c r="F589">
        <v>72603707.791099995</v>
      </c>
      <c r="G589" t="s">
        <v>247</v>
      </c>
      <c r="H589" t="s">
        <v>247</v>
      </c>
      <c r="I589">
        <v>9002384</v>
      </c>
      <c r="J589">
        <v>369330.80346000002</v>
      </c>
      <c r="K589">
        <v>26929358</v>
      </c>
      <c r="L589">
        <v>15061770</v>
      </c>
      <c r="N589" t="s">
        <v>131</v>
      </c>
      <c r="O589" s="69">
        <v>83424284.353499994</v>
      </c>
      <c r="P589" s="69">
        <v>109663740.2154</v>
      </c>
      <c r="Q589" s="69">
        <v>80485621.420900002</v>
      </c>
      <c r="R589" s="69">
        <v>66618451.891199999</v>
      </c>
      <c r="S589" s="69">
        <v>72603707.791099995</v>
      </c>
      <c r="T589" s="69"/>
      <c r="U589" s="69"/>
      <c r="V589" s="69">
        <v>9002384</v>
      </c>
      <c r="W589" s="69">
        <v>369330.80346000002</v>
      </c>
      <c r="X589" s="69">
        <v>26929358</v>
      </c>
      <c r="Y589" s="69">
        <v>15061770</v>
      </c>
      <c r="Z589" s="69" t="str">
        <f t="shared" si="156"/>
        <v>VEN</v>
      </c>
      <c r="AA589" s="69" t="str">
        <f>VLOOKUP(Z589,'MainData-aidsinfo'!$D$2:$E$115,2,0)</f>
        <v>Venezuela (Bolivarian Republic of)</v>
      </c>
      <c r="AC589">
        <f t="shared" si="157"/>
        <v>9</v>
      </c>
      <c r="AD589" s="70">
        <f t="shared" si="158"/>
        <v>51573183.163951106</v>
      </c>
      <c r="AE589">
        <f t="shared" si="159"/>
        <v>-0.90791456641448298</v>
      </c>
      <c r="AF589">
        <f t="shared" si="160"/>
        <v>-5.7308504228399322</v>
      </c>
      <c r="AG589">
        <f t="shared" si="161"/>
        <v>7</v>
      </c>
      <c r="AH589">
        <f t="shared" si="154"/>
        <v>7.1231023391108382E-4</v>
      </c>
      <c r="AI589">
        <f t="shared" si="162"/>
        <v>1</v>
      </c>
      <c r="AJ589" t="str">
        <f t="shared" si="163"/>
        <v>DOWN</v>
      </c>
      <c r="AK589" t="str">
        <f t="shared" si="155"/>
        <v>VEN</v>
      </c>
    </row>
    <row r="590" spans="1:37" x14ac:dyDescent="0.25">
      <c r="A590" t="str">
        <f t="shared" si="153"/>
        <v>VNM</v>
      </c>
      <c r="B590">
        <v>127374483.76000001</v>
      </c>
      <c r="C590">
        <v>139253245</v>
      </c>
      <c r="D590">
        <v>99844926</v>
      </c>
      <c r="E590">
        <v>95446487</v>
      </c>
      <c r="F590" t="s">
        <v>247</v>
      </c>
      <c r="G590" t="s">
        <v>247</v>
      </c>
      <c r="H590" t="s">
        <v>247</v>
      </c>
      <c r="I590" t="s">
        <v>247</v>
      </c>
      <c r="J590" t="s">
        <v>247</v>
      </c>
      <c r="K590" t="s">
        <v>247</v>
      </c>
      <c r="L590" t="s">
        <v>247</v>
      </c>
      <c r="N590" t="s">
        <v>168</v>
      </c>
      <c r="O590" s="69">
        <v>127374483.76000001</v>
      </c>
      <c r="P590" s="69">
        <v>139253245</v>
      </c>
      <c r="Q590" s="69">
        <v>99844926</v>
      </c>
      <c r="R590" s="69">
        <v>95446487</v>
      </c>
      <c r="S590" s="69"/>
      <c r="T590" s="69"/>
      <c r="U590" s="69"/>
      <c r="V590" s="69"/>
      <c r="W590" s="69"/>
      <c r="X590" s="69"/>
      <c r="Y590" s="69"/>
      <c r="Z590" s="69" t="str">
        <f t="shared" si="156"/>
        <v>VNM</v>
      </c>
      <c r="AA590" s="69" t="str">
        <f>VLOOKUP(Z590,'MainData-aidsinfo'!$D$2:$E$115,2,0)</f>
        <v>Viet Nam</v>
      </c>
      <c r="AC590">
        <f t="shared" si="157"/>
        <v>4</v>
      </c>
      <c r="AD590" s="70">
        <f t="shared" si="158"/>
        <v>115479785.44</v>
      </c>
      <c r="AE590">
        <f t="shared" si="159"/>
        <v>-0.82201073042673922</v>
      </c>
      <c r="AF590">
        <f t="shared" si="160"/>
        <v>-2.0413623898718707</v>
      </c>
      <c r="AG590">
        <f t="shared" si="161"/>
        <v>2</v>
      </c>
      <c r="AH590">
        <f t="shared" si="154"/>
        <v>0.17798926957326078</v>
      </c>
      <c r="AI590">
        <f t="shared" si="162"/>
        <v>0</v>
      </c>
      <c r="AJ590" t="str">
        <f t="shared" si="163"/>
        <v/>
      </c>
      <c r="AK590" t="str">
        <f t="shared" si="155"/>
        <v/>
      </c>
    </row>
    <row r="591" spans="1:37" x14ac:dyDescent="0.25">
      <c r="A591" t="str">
        <f t="shared" si="153"/>
        <v>YEM</v>
      </c>
      <c r="B591">
        <v>4926000</v>
      </c>
      <c r="C591">
        <v>2242200</v>
      </c>
      <c r="D591">
        <v>1567400</v>
      </c>
      <c r="E591" t="s">
        <v>247</v>
      </c>
      <c r="F591" t="s">
        <v>247</v>
      </c>
      <c r="G591" t="s">
        <v>247</v>
      </c>
      <c r="H591" t="s">
        <v>247</v>
      </c>
      <c r="I591" t="s">
        <v>247</v>
      </c>
      <c r="J591" t="s">
        <v>247</v>
      </c>
      <c r="K591" t="s">
        <v>247</v>
      </c>
      <c r="L591" t="s">
        <v>247</v>
      </c>
      <c r="N591" t="s">
        <v>232</v>
      </c>
      <c r="O591" s="69">
        <v>4926000</v>
      </c>
      <c r="P591" s="69">
        <v>2242200</v>
      </c>
      <c r="Q591" s="69">
        <v>1567400</v>
      </c>
      <c r="R591" s="69"/>
      <c r="S591" s="69"/>
      <c r="T591" s="69"/>
      <c r="U591" s="69"/>
      <c r="V591" s="69"/>
      <c r="W591" s="69"/>
      <c r="X591" s="69"/>
      <c r="Y591" s="69"/>
      <c r="Z591" s="69" t="str">
        <f t="shared" si="156"/>
        <v>YEM</v>
      </c>
      <c r="AA591" s="69" t="str">
        <f>VLOOKUP(Z591,'MainData-aidsinfo'!$D$2:$E$115,2,0)</f>
        <v>Yemen</v>
      </c>
      <c r="AC591">
        <f t="shared" si="157"/>
        <v>3</v>
      </c>
      <c r="AD591" s="70">
        <f t="shared" si="158"/>
        <v>2911866.6666666665</v>
      </c>
      <c r="AE591">
        <f t="shared" si="159"/>
        <v>-0.94522033604374167</v>
      </c>
      <c r="AF591">
        <f t="shared" si="160"/>
        <v>-2.8956027089600971</v>
      </c>
      <c r="AG591">
        <f t="shared" si="161"/>
        <v>1</v>
      </c>
      <c r="AH591">
        <f t="shared" si="154"/>
        <v>0.21169351860445337</v>
      </c>
      <c r="AI591">
        <f t="shared" si="162"/>
        <v>0</v>
      </c>
      <c r="AJ591" t="str">
        <f t="shared" si="163"/>
        <v/>
      </c>
      <c r="AK591" t="str">
        <f t="shared" si="155"/>
        <v/>
      </c>
    </row>
    <row r="592" spans="1:37" x14ac:dyDescent="0.25">
      <c r="A592" t="str">
        <f t="shared" si="153"/>
        <v>ZAF</v>
      </c>
      <c r="B592">
        <v>2329049277.4000001</v>
      </c>
      <c r="C592" t="s">
        <v>247</v>
      </c>
      <c r="D592" t="s">
        <v>247</v>
      </c>
      <c r="E592" t="s">
        <v>247</v>
      </c>
      <c r="F592" t="s">
        <v>247</v>
      </c>
      <c r="G592">
        <v>1845779414.8</v>
      </c>
      <c r="H592" t="s">
        <v>247</v>
      </c>
      <c r="I592" t="s">
        <v>247</v>
      </c>
      <c r="J592">
        <v>2432035050</v>
      </c>
      <c r="K592">
        <v>2501569029.9699998</v>
      </c>
      <c r="L592" t="s">
        <v>247</v>
      </c>
      <c r="N592" t="s">
        <v>52</v>
      </c>
      <c r="O592" s="73">
        <v>2329049277.4000001</v>
      </c>
      <c r="P592" s="73"/>
      <c r="Q592" s="73"/>
      <c r="R592" s="73"/>
      <c r="S592" s="73"/>
      <c r="T592" s="73">
        <v>1845779414.8</v>
      </c>
      <c r="U592" s="73"/>
      <c r="V592" s="73"/>
      <c r="W592" s="73">
        <v>2432035050</v>
      </c>
      <c r="X592" s="73">
        <v>2501569029.9699998</v>
      </c>
      <c r="Y592" s="73"/>
      <c r="Z592" s="69" t="str">
        <f t="shared" si="156"/>
        <v>ZAF</v>
      </c>
      <c r="AA592" s="69" t="str">
        <f>VLOOKUP(Z592,'MainData-aidsinfo'!$D$2:$E$115,2,0)</f>
        <v>South Africa</v>
      </c>
      <c r="AC592">
        <f t="shared" si="157"/>
        <v>4</v>
      </c>
      <c r="AD592" s="70">
        <f t="shared" si="158"/>
        <v>2277108193.0425</v>
      </c>
      <c r="AE592">
        <f t="shared" si="159"/>
        <v>0.30715836817784559</v>
      </c>
      <c r="AF592">
        <f t="shared" si="160"/>
        <v>0.45645320180226445</v>
      </c>
      <c r="AG592">
        <f t="shared" si="161"/>
        <v>2</v>
      </c>
      <c r="AH592">
        <f t="shared" si="154"/>
        <v>0.69284163182215441</v>
      </c>
      <c r="AI592">
        <f t="shared" si="162"/>
        <v>0</v>
      </c>
      <c r="AJ592" t="str">
        <f t="shared" si="163"/>
        <v/>
      </c>
      <c r="AK592" t="str">
        <f t="shared" si="155"/>
        <v/>
      </c>
    </row>
    <row r="593" spans="1:37" x14ac:dyDescent="0.25">
      <c r="A593" t="str">
        <f t="shared" si="153"/>
        <v>ZMB</v>
      </c>
      <c r="B593" t="s">
        <v>247</v>
      </c>
      <c r="C593" t="s">
        <v>247</v>
      </c>
      <c r="D593" t="s">
        <v>247</v>
      </c>
      <c r="E593">
        <v>282200000</v>
      </c>
      <c r="F593" t="s">
        <v>247</v>
      </c>
      <c r="G593" t="s">
        <v>247</v>
      </c>
      <c r="H593" t="s">
        <v>247</v>
      </c>
      <c r="I593">
        <v>349416013</v>
      </c>
      <c r="J593">
        <v>476777752.99000001</v>
      </c>
      <c r="K593" t="s">
        <v>247</v>
      </c>
      <c r="L593" t="s">
        <v>247</v>
      </c>
      <c r="N593" t="s">
        <v>57</v>
      </c>
      <c r="O593" s="69"/>
      <c r="P593" s="69"/>
      <c r="Q593" s="69"/>
      <c r="R593" s="69">
        <v>282200000</v>
      </c>
      <c r="S593" s="69"/>
      <c r="T593" s="69"/>
      <c r="U593" s="69"/>
      <c r="V593" s="69">
        <v>349416013</v>
      </c>
      <c r="W593" s="69">
        <v>476777752.99000001</v>
      </c>
      <c r="X593" s="69"/>
      <c r="Y593" s="69"/>
      <c r="Z593" s="69" t="str">
        <f t="shared" si="156"/>
        <v>ZMB</v>
      </c>
      <c r="AA593" s="69" t="str">
        <f>VLOOKUP(Z593,'MainData-aidsinfo'!$D$2:$E$115,2,0)</f>
        <v>Zambia</v>
      </c>
      <c r="AC593">
        <f t="shared" si="157"/>
        <v>3</v>
      </c>
      <c r="AD593" s="70">
        <f t="shared" si="158"/>
        <v>369464588.66333336</v>
      </c>
      <c r="AE593">
        <f t="shared" si="159"/>
        <v>0.87270640037464731</v>
      </c>
      <c r="AF593">
        <f t="shared" si="160"/>
        <v>1.787434062302838</v>
      </c>
      <c r="AG593">
        <f t="shared" si="161"/>
        <v>1</v>
      </c>
      <c r="AH593">
        <f t="shared" si="154"/>
        <v>0.32472577518230927</v>
      </c>
      <c r="AI593">
        <f t="shared" si="162"/>
        <v>0</v>
      </c>
      <c r="AJ593" t="str">
        <f t="shared" si="163"/>
        <v/>
      </c>
      <c r="AK593" t="str">
        <f t="shared" si="155"/>
        <v/>
      </c>
    </row>
    <row r="594" spans="1:37" x14ac:dyDescent="0.25">
      <c r="A594" t="str">
        <f t="shared" si="153"/>
        <v>ZWE</v>
      </c>
      <c r="B594">
        <v>90338609.659999996</v>
      </c>
      <c r="C594">
        <v>268908534.60000002</v>
      </c>
      <c r="D594">
        <v>257657385</v>
      </c>
      <c r="E594">
        <v>308835446</v>
      </c>
      <c r="F594">
        <v>253479644</v>
      </c>
      <c r="G594" t="s">
        <v>247</v>
      </c>
      <c r="H594" t="s">
        <v>247</v>
      </c>
      <c r="I594">
        <v>409487010</v>
      </c>
      <c r="J594">
        <v>417971603</v>
      </c>
      <c r="K594" t="s">
        <v>247</v>
      </c>
      <c r="L594">
        <v>374088926.31999999</v>
      </c>
      <c r="N594" t="s">
        <v>53</v>
      </c>
      <c r="O594" s="73">
        <v>90338609.659999996</v>
      </c>
      <c r="P594" s="73">
        <v>268908534.60000002</v>
      </c>
      <c r="Q594" s="73">
        <v>257657385</v>
      </c>
      <c r="R594" s="73">
        <v>308835446</v>
      </c>
      <c r="S594" s="73">
        <v>253479644</v>
      </c>
      <c r="T594" s="73"/>
      <c r="U594" s="73"/>
      <c r="V594" s="73">
        <v>409487010</v>
      </c>
      <c r="W594" s="73">
        <v>417971603</v>
      </c>
      <c r="X594" s="73"/>
      <c r="Y594" s="73">
        <v>374088926.31999999</v>
      </c>
      <c r="Z594" s="69" t="str">
        <f t="shared" si="156"/>
        <v>ZWE</v>
      </c>
      <c r="AA594" s="69" t="str">
        <f>VLOOKUP(Z594,'MainData-aidsinfo'!$D$2:$E$115,2,0)</f>
        <v>Zimbabwe</v>
      </c>
      <c r="AC594">
        <f t="shared" si="157"/>
        <v>8</v>
      </c>
      <c r="AD594" s="70">
        <f t="shared" si="158"/>
        <v>297595894.82249999</v>
      </c>
      <c r="AE594">
        <f t="shared" si="159"/>
        <v>0.8411725784686247</v>
      </c>
      <c r="AF594">
        <f t="shared" si="160"/>
        <v>3.8102260334478775</v>
      </c>
      <c r="AG594">
        <f t="shared" si="161"/>
        <v>6</v>
      </c>
      <c r="AH594">
        <f t="shared" si="154"/>
        <v>8.8612400911172902E-3</v>
      </c>
      <c r="AI594">
        <f t="shared" si="162"/>
        <v>1</v>
      </c>
      <c r="AJ594" t="str">
        <f t="shared" si="163"/>
        <v>UP</v>
      </c>
      <c r="AK594" t="str">
        <f>IF(AJ594&lt;&gt;"",N594,"")</f>
        <v>ZWE</v>
      </c>
    </row>
    <row r="595" spans="1:37" x14ac:dyDescent="0.25">
      <c r="A595" t="str">
        <f t="shared" si="153"/>
        <v>Grand Total</v>
      </c>
      <c r="B595">
        <v>8111110328.8344517</v>
      </c>
      <c r="C595">
        <v>6880025853.8483315</v>
      </c>
      <c r="D595">
        <v>6910334881.4283895</v>
      </c>
      <c r="E595">
        <v>6812634224.3763609</v>
      </c>
      <c r="F595">
        <v>4419894603.5480118</v>
      </c>
      <c r="G595">
        <v>6462104073.1693735</v>
      </c>
      <c r="H595">
        <v>2373968481.4071856</v>
      </c>
      <c r="I595">
        <v>5143345658.3616095</v>
      </c>
      <c r="J595">
        <v>9289298511.7262897</v>
      </c>
      <c r="K595">
        <v>5816762963.6680002</v>
      </c>
      <c r="L595">
        <v>4584855441.5100002</v>
      </c>
      <c r="N595" t="s">
        <v>351</v>
      </c>
      <c r="O595" s="69">
        <v>8111110328.8344517</v>
      </c>
      <c r="P595" s="69">
        <v>6880025853.8483315</v>
      </c>
      <c r="Q595" s="69">
        <v>6910334881.4283895</v>
      </c>
      <c r="R595" s="69">
        <v>6812634224.3763609</v>
      </c>
      <c r="S595" s="69">
        <v>4419894603.5480118</v>
      </c>
      <c r="T595" s="69">
        <v>6462104073.1693735</v>
      </c>
      <c r="U595" s="69">
        <v>2373968481.4071856</v>
      </c>
      <c r="V595" s="69">
        <v>5143345658.3616095</v>
      </c>
      <c r="W595" s="69">
        <v>9289298511.7262897</v>
      </c>
      <c r="X595" s="69">
        <v>5816762963.6680002</v>
      </c>
      <c r="Y595" s="69">
        <v>4584855441.5100002</v>
      </c>
      <c r="Z595" s="69"/>
      <c r="AA595" s="69"/>
      <c r="AC595" s="71"/>
      <c r="AD595" s="72"/>
      <c r="AE595" s="71"/>
      <c r="AF595" s="71"/>
      <c r="AG595" s="71"/>
      <c r="AH595" s="71"/>
      <c r="AI595" s="71">
        <f t="shared" si="162"/>
        <v>1</v>
      </c>
      <c r="AJ595" t="str">
        <f t="shared" si="163"/>
        <v>DOWN</v>
      </c>
    </row>
    <row r="598" spans="1:37" x14ac:dyDescent="0.25">
      <c r="Y598" t="s">
        <v>249</v>
      </c>
    </row>
    <row r="599" spans="1:37" ht="21" x14ac:dyDescent="0.35"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75" t="s">
        <v>374</v>
      </c>
      <c r="AA599" s="75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25"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</row>
    <row r="601" spans="1:37" x14ac:dyDescent="0.25">
      <c r="A601" s="1" t="s">
        <v>240</v>
      </c>
      <c r="B601">
        <f>B4</f>
        <v>2009</v>
      </c>
      <c r="C601">
        <f t="shared" ref="C601:L601" si="164">C4</f>
        <v>2010</v>
      </c>
      <c r="D601">
        <f t="shared" si="164"/>
        <v>2011</v>
      </c>
      <c r="E601">
        <f t="shared" si="164"/>
        <v>2012</v>
      </c>
      <c r="F601">
        <f t="shared" si="164"/>
        <v>2013</v>
      </c>
      <c r="G601">
        <f t="shared" si="164"/>
        <v>2014</v>
      </c>
      <c r="H601">
        <f t="shared" si="164"/>
        <v>2015</v>
      </c>
      <c r="I601">
        <f t="shared" si="164"/>
        <v>2016</v>
      </c>
      <c r="J601">
        <f t="shared" si="164"/>
        <v>2017</v>
      </c>
      <c r="K601">
        <f t="shared" si="164"/>
        <v>2018</v>
      </c>
      <c r="L601">
        <f t="shared" si="164"/>
        <v>2019</v>
      </c>
      <c r="N601" s="58" t="str">
        <f>IF(ISBLANK(A601)=TRUE,"NA",IF(AND(ISBLANK(A480)=FALSE,LEN(A480)=0),"NA",A480))</f>
        <v>Row Labels</v>
      </c>
      <c r="O601" s="58">
        <v>2009</v>
      </c>
      <c r="P601" s="58">
        <v>2010</v>
      </c>
      <c r="Q601" s="58">
        <v>2011</v>
      </c>
      <c r="R601" s="58">
        <v>2012</v>
      </c>
      <c r="S601" s="58">
        <v>2013</v>
      </c>
      <c r="T601" s="58">
        <v>2014</v>
      </c>
      <c r="U601" s="58">
        <v>2015</v>
      </c>
      <c r="V601" s="58">
        <v>2016</v>
      </c>
      <c r="W601" s="58">
        <v>2017</v>
      </c>
      <c r="X601" s="58">
        <v>2018</v>
      </c>
      <c r="Y601" s="58">
        <v>2019</v>
      </c>
      <c r="Z601" t="s">
        <v>367</v>
      </c>
      <c r="AB601" t="s">
        <v>372</v>
      </c>
      <c r="AC601" t="s">
        <v>363</v>
      </c>
      <c r="AD601" t="s">
        <v>373</v>
      </c>
      <c r="AE601" t="s">
        <v>362</v>
      </c>
      <c r="AF601" t="s">
        <v>364</v>
      </c>
      <c r="AG601" t="s">
        <v>365</v>
      </c>
      <c r="AH601" t="s">
        <v>366</v>
      </c>
      <c r="AI601">
        <f>SUM(AI602:AI716)</f>
        <v>23</v>
      </c>
      <c r="AJ601">
        <f>COUNTIF(AJ602:AJ716,"UP")</f>
        <v>9</v>
      </c>
      <c r="AK601" s="56">
        <f>AJ601/AI601</f>
        <v>0.39130434782608697</v>
      </c>
    </row>
    <row r="602" spans="1:37" x14ac:dyDescent="0.25">
      <c r="A602" t="str">
        <f t="shared" ref="A602:A617" si="165">A5</f>
        <v>MAR</v>
      </c>
      <c r="B602">
        <f>IF(B5=0,"na",B5)</f>
        <v>5823291</v>
      </c>
      <c r="C602">
        <f t="shared" ref="C602:L602" si="166">IF(C5=0,"na",C5)</f>
        <v>6357832</v>
      </c>
      <c r="D602">
        <f t="shared" si="166"/>
        <v>6728697</v>
      </c>
      <c r="E602">
        <f t="shared" si="166"/>
        <v>8021984</v>
      </c>
      <c r="F602">
        <f t="shared" si="166"/>
        <v>9943419</v>
      </c>
      <c r="G602" t="str">
        <f t="shared" si="166"/>
        <v>na</v>
      </c>
      <c r="H602">
        <f t="shared" si="166"/>
        <v>10409820</v>
      </c>
      <c r="I602">
        <f t="shared" si="166"/>
        <v>10293925</v>
      </c>
      <c r="J602">
        <f t="shared" si="166"/>
        <v>18244377</v>
      </c>
      <c r="K602" t="str">
        <f t="shared" si="166"/>
        <v>na</v>
      </c>
      <c r="L602" t="str">
        <f t="shared" si="166"/>
        <v>na</v>
      </c>
      <c r="N602" s="58" t="s">
        <v>215</v>
      </c>
      <c r="O602" s="58">
        <v>14648004</v>
      </c>
      <c r="P602" s="58">
        <v>14832191</v>
      </c>
      <c r="Q602" s="58">
        <v>14632692</v>
      </c>
      <c r="R602" s="58">
        <v>21453834</v>
      </c>
      <c r="S602" s="58">
        <v>22730808</v>
      </c>
      <c r="T602" s="58">
        <v>0</v>
      </c>
      <c r="U602" s="58">
        <v>22099998</v>
      </c>
      <c r="V602" s="58">
        <v>22051575</v>
      </c>
      <c r="W602" s="58">
        <v>39062783.097999997</v>
      </c>
      <c r="X602" s="58">
        <v>0</v>
      </c>
      <c r="Y602" s="58">
        <v>0</v>
      </c>
      <c r="Z602" s="69" t="str">
        <f>N602</f>
        <v>MAR</v>
      </c>
      <c r="AA602" s="69" t="str">
        <f>VLOOKUP(Z602,'MainData-aidsinfo'!$D$2:$E$115,2,0)</f>
        <v>Morocco</v>
      </c>
      <c r="AC602">
        <f>COUNTA(O602:Y602)</f>
        <v>11</v>
      </c>
      <c r="AD602" s="70">
        <f>SUM(O602:Y602)/AC602</f>
        <v>15591989.554363636</v>
      </c>
      <c r="AE602">
        <f>PEARSON($O$480:$Y$480,O602:Y602)</f>
        <v>-0.14691312187636638</v>
      </c>
      <c r="AF602">
        <f>(AE602*(SQRT(AC602-2)))/(SQRT(1-AE602^2))</f>
        <v>-0.44557411229463056</v>
      </c>
      <c r="AG602">
        <f>AC602-2</f>
        <v>9</v>
      </c>
      <c r="AH602">
        <f>IFERROR(_xlfn.T.DIST.2T(ABS(AF602),AG602),"na")</f>
        <v>0.66643005446163628</v>
      </c>
      <c r="AI602">
        <f>IF(AH602&lt;0.05,1,0)</f>
        <v>0</v>
      </c>
      <c r="AJ602" t="str">
        <f>IF(AI602=1,IF(AE602&gt;0,"UP","DOWN"),"")</f>
        <v/>
      </c>
      <c r="AK602" t="str">
        <f>IF(AJ602&lt;&gt;"",N602,"")</f>
        <v/>
      </c>
    </row>
    <row r="603" spans="1:37" x14ac:dyDescent="0.25">
      <c r="A603" t="str">
        <f t="shared" si="165"/>
        <v>AFG</v>
      </c>
      <c r="B603">
        <f t="shared" ref="B603:L603" si="167">IF(B6=0,"na",B6)</f>
        <v>132200</v>
      </c>
      <c r="C603">
        <f t="shared" si="167"/>
        <v>200000</v>
      </c>
      <c r="D603" t="str">
        <f t="shared" si="167"/>
        <v>na</v>
      </c>
      <c r="E603">
        <f t="shared" si="167"/>
        <v>24250</v>
      </c>
      <c r="F603">
        <f t="shared" si="167"/>
        <v>245000</v>
      </c>
      <c r="G603">
        <f t="shared" si="167"/>
        <v>104000</v>
      </c>
      <c r="H603">
        <f t="shared" si="167"/>
        <v>470000</v>
      </c>
      <c r="I603">
        <f t="shared" si="167"/>
        <v>205664</v>
      </c>
      <c r="J603">
        <f t="shared" si="167"/>
        <v>43145</v>
      </c>
      <c r="K603">
        <f t="shared" si="167"/>
        <v>140861</v>
      </c>
      <c r="L603" t="str">
        <f t="shared" si="167"/>
        <v>na</v>
      </c>
      <c r="N603" s="58" t="s">
        <v>195</v>
      </c>
      <c r="O603" s="58">
        <v>3241418</v>
      </c>
      <c r="P603" s="58">
        <v>4437825</v>
      </c>
      <c r="Q603" s="58">
        <v>8002073.5499999998</v>
      </c>
      <c r="R603" s="58">
        <v>9052547</v>
      </c>
      <c r="S603" s="58">
        <v>5312479</v>
      </c>
      <c r="T603" s="58">
        <v>4181138</v>
      </c>
      <c r="U603" s="58">
        <v>3822240</v>
      </c>
      <c r="V603" s="58">
        <v>205664</v>
      </c>
      <c r="W603" s="58">
        <v>43145</v>
      </c>
      <c r="X603" s="58">
        <v>10077892.937999999</v>
      </c>
      <c r="Y603" s="58"/>
      <c r="Z603" s="69" t="str">
        <f t="shared" ref="Z603:Z666" si="168">N603</f>
        <v>AFG</v>
      </c>
      <c r="AA603" s="69" t="str">
        <f>VLOOKUP(Z603,'MainData-aidsinfo'!$D$2:$E$115,2,0)</f>
        <v>Afghanistan</v>
      </c>
      <c r="AC603">
        <f t="shared" ref="AC603:AC666" si="169">COUNTA(O603:Y603)</f>
        <v>10</v>
      </c>
      <c r="AD603" s="70">
        <f t="shared" ref="AD603:AD666" si="170">SUM(O603:Y603)/AC603</f>
        <v>4837642.2488000002</v>
      </c>
      <c r="AE603">
        <f t="shared" ref="AE603:AE666" si="171">PEARSON($O$480:$Y$480,O603:Y603)</f>
        <v>-0.13510738392591368</v>
      </c>
      <c r="AF603">
        <f t="shared" ref="AF603:AF666" si="172">(AE603*(SQRT(AC603-2)))/(SQRT(1-AE603^2))</f>
        <v>-0.3856776828669255</v>
      </c>
      <c r="AG603">
        <f t="shared" ref="AG603:AG666" si="173">AC603-2</f>
        <v>8</v>
      </c>
      <c r="AH603">
        <f t="shared" ref="AH603:AH666" si="174">IFERROR(_xlfn.T.DIST.2T(ABS(AF603),AG603),"na")</f>
        <v>0.70978869090328756</v>
      </c>
      <c r="AI603">
        <f t="shared" ref="AI603:AI666" si="175">IF(AH603&lt;0.05,1,0)</f>
        <v>0</v>
      </c>
      <c r="AJ603" t="str">
        <f t="shared" ref="AJ603:AJ666" si="176">IF(AI603=1,IF(AE603&gt;0,"UP","DOWN"),"")</f>
        <v/>
      </c>
      <c r="AK603" t="str">
        <f t="shared" ref="AK603:AK666" si="177">IF(AJ603&lt;&gt;"",N603,"")</f>
        <v/>
      </c>
    </row>
    <row r="604" spans="1:37" x14ac:dyDescent="0.25">
      <c r="A604" t="str">
        <f t="shared" si="165"/>
        <v>AGO</v>
      </c>
      <c r="B604">
        <f t="shared" ref="B604:L604" si="178">IF(B7=0,"na",B7)</f>
        <v>16044315</v>
      </c>
      <c r="C604">
        <f t="shared" si="178"/>
        <v>15877187</v>
      </c>
      <c r="D604">
        <f t="shared" si="178"/>
        <v>21462786</v>
      </c>
      <c r="E604" t="str">
        <f t="shared" si="178"/>
        <v>na</v>
      </c>
      <c r="F604" t="str">
        <f t="shared" si="178"/>
        <v>na</v>
      </c>
      <c r="G604" t="str">
        <f t="shared" si="178"/>
        <v>na</v>
      </c>
      <c r="H604" t="str">
        <f t="shared" si="178"/>
        <v>na</v>
      </c>
      <c r="I604">
        <f t="shared" si="178"/>
        <v>2932213</v>
      </c>
      <c r="J604">
        <f t="shared" si="178"/>
        <v>3292607</v>
      </c>
      <c r="K604" t="str">
        <f t="shared" si="178"/>
        <v>na</v>
      </c>
      <c r="L604" t="str">
        <f t="shared" si="178"/>
        <v>na</v>
      </c>
      <c r="N604" s="58" t="s">
        <v>80</v>
      </c>
      <c r="O604" s="58">
        <v>34423488.789999999</v>
      </c>
      <c r="P604" s="58">
        <v>34064911.060000002</v>
      </c>
      <c r="Q604" s="58">
        <v>33477539.379999999</v>
      </c>
      <c r="R604" s="58"/>
      <c r="S604" s="58"/>
      <c r="T604" s="58"/>
      <c r="U604" s="58"/>
      <c r="V604" s="58">
        <v>19767460.530000001</v>
      </c>
      <c r="W604" s="58">
        <v>20120363.91</v>
      </c>
      <c r="X604" s="58">
        <v>0</v>
      </c>
      <c r="Y604" s="58"/>
      <c r="Z604" s="69" t="str">
        <f t="shared" si="168"/>
        <v>AGO</v>
      </c>
      <c r="AA604" s="69" t="str">
        <f>VLOOKUP(Z604,'MainData-aidsinfo'!$D$2:$E$115,2,0)</f>
        <v>Angola</v>
      </c>
      <c r="AC604">
        <f t="shared" si="169"/>
        <v>6</v>
      </c>
      <c r="AD604" s="70">
        <f t="shared" si="170"/>
        <v>23642293.944999997</v>
      </c>
      <c r="AE604">
        <f t="shared" si="171"/>
        <v>-0.8971507834505712</v>
      </c>
      <c r="AF604">
        <f t="shared" si="172"/>
        <v>-4.0620383353091567</v>
      </c>
      <c r="AG604">
        <f t="shared" si="173"/>
        <v>4</v>
      </c>
      <c r="AH604">
        <f t="shared" si="174"/>
        <v>1.5322974498743921E-2</v>
      </c>
      <c r="AI604">
        <f t="shared" si="175"/>
        <v>1</v>
      </c>
      <c r="AJ604" t="str">
        <f t="shared" si="176"/>
        <v>DOWN</v>
      </c>
      <c r="AK604" t="str">
        <f t="shared" si="177"/>
        <v>AGO</v>
      </c>
    </row>
    <row r="605" spans="1:37" x14ac:dyDescent="0.25">
      <c r="A605" t="str">
        <f t="shared" si="165"/>
        <v>ALB</v>
      </c>
      <c r="B605" t="str">
        <f t="shared" ref="B605:L605" si="179">IF(B8=0,"na",B8)</f>
        <v>na</v>
      </c>
      <c r="C605" t="str">
        <f t="shared" si="179"/>
        <v>na</v>
      </c>
      <c r="D605" t="str">
        <f t="shared" si="179"/>
        <v>na</v>
      </c>
      <c r="E605" t="str">
        <f t="shared" si="179"/>
        <v>na</v>
      </c>
      <c r="F605" t="str">
        <f t="shared" si="179"/>
        <v>na</v>
      </c>
      <c r="G605" t="str">
        <f t="shared" si="179"/>
        <v>na</v>
      </c>
      <c r="H605" t="str">
        <f t="shared" si="179"/>
        <v>na</v>
      </c>
      <c r="I605" t="str">
        <f t="shared" si="179"/>
        <v>na</v>
      </c>
      <c r="J605" t="str">
        <f t="shared" si="179"/>
        <v>na</v>
      </c>
      <c r="K605">
        <f t="shared" si="179"/>
        <v>4100000</v>
      </c>
      <c r="L605" t="str">
        <f t="shared" si="179"/>
        <v>na</v>
      </c>
      <c r="N605" s="58" t="s">
        <v>197</v>
      </c>
      <c r="O605" s="58"/>
      <c r="P605" s="58"/>
      <c r="Q605" s="58"/>
      <c r="R605" s="58"/>
      <c r="S605" s="58"/>
      <c r="T605" s="58"/>
      <c r="U605" s="58"/>
      <c r="V605" s="58">
        <v>0</v>
      </c>
      <c r="W605" s="58">
        <v>0</v>
      </c>
      <c r="X605" s="58">
        <v>5547000</v>
      </c>
      <c r="Y605" s="58">
        <v>0</v>
      </c>
      <c r="Z605" s="69" t="str">
        <f t="shared" si="168"/>
        <v>ALB</v>
      </c>
      <c r="AA605" s="69" t="str">
        <f>VLOOKUP(Z605,'MainData-aidsinfo'!$D$2:$E$115,2,0)</f>
        <v>Albania</v>
      </c>
      <c r="AC605">
        <f t="shared" si="169"/>
        <v>4</v>
      </c>
      <c r="AD605" s="70">
        <f t="shared" si="170"/>
        <v>1386750</v>
      </c>
      <c r="AE605">
        <f t="shared" si="171"/>
        <v>0.2581988897471611</v>
      </c>
      <c r="AF605">
        <f t="shared" si="172"/>
        <v>0.3779644730092272</v>
      </c>
      <c r="AG605">
        <f t="shared" si="173"/>
        <v>2</v>
      </c>
      <c r="AH605">
        <f t="shared" si="174"/>
        <v>0.74180111025283901</v>
      </c>
      <c r="AI605">
        <f t="shared" si="175"/>
        <v>0</v>
      </c>
      <c r="AJ605" t="str">
        <f t="shared" si="176"/>
        <v/>
      </c>
      <c r="AK605" t="str">
        <f t="shared" si="177"/>
        <v/>
      </c>
    </row>
    <row r="606" spans="1:37" x14ac:dyDescent="0.25">
      <c r="A606" t="str">
        <f t="shared" si="165"/>
        <v>ARG</v>
      </c>
      <c r="B606" t="str">
        <f t="shared" ref="B606:L606" si="180">IF(B9=0,"na",B9)</f>
        <v>na</v>
      </c>
      <c r="C606" t="str">
        <f t="shared" si="180"/>
        <v>na</v>
      </c>
      <c r="D606" t="str">
        <f t="shared" si="180"/>
        <v>na</v>
      </c>
      <c r="E606" t="str">
        <f t="shared" si="180"/>
        <v>na</v>
      </c>
      <c r="F606" t="str">
        <f t="shared" si="180"/>
        <v>na</v>
      </c>
      <c r="G606" t="str">
        <f t="shared" si="180"/>
        <v>na</v>
      </c>
      <c r="H606" t="str">
        <f t="shared" si="180"/>
        <v>na</v>
      </c>
      <c r="I606" t="str">
        <f t="shared" si="180"/>
        <v>na</v>
      </c>
      <c r="J606" t="str">
        <f t="shared" si="180"/>
        <v>na</v>
      </c>
      <c r="K606" t="str">
        <f t="shared" si="180"/>
        <v>na</v>
      </c>
      <c r="L606" t="str">
        <f t="shared" si="180"/>
        <v>na</v>
      </c>
      <c r="N606" s="58" t="s">
        <v>146</v>
      </c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69" t="str">
        <f t="shared" si="168"/>
        <v>ARG</v>
      </c>
      <c r="AA606" s="69" t="str">
        <f>VLOOKUP(Z606,'MainData-aidsinfo'!$D$2:$E$115,2,0)</f>
        <v>Argentina</v>
      </c>
      <c r="AC606">
        <f t="shared" si="169"/>
        <v>0</v>
      </c>
      <c r="AD606" s="70" t="e">
        <f t="shared" si="170"/>
        <v>#DIV/0!</v>
      </c>
      <c r="AE606" t="e">
        <f t="shared" si="171"/>
        <v>#DIV/0!</v>
      </c>
      <c r="AF606" t="e">
        <f t="shared" si="172"/>
        <v>#DIV/0!</v>
      </c>
      <c r="AG606">
        <f t="shared" si="173"/>
        <v>-2</v>
      </c>
      <c r="AH606" t="str">
        <f t="shared" si="174"/>
        <v>na</v>
      </c>
      <c r="AI606">
        <f t="shared" si="175"/>
        <v>0</v>
      </c>
      <c r="AJ606" t="str">
        <f t="shared" si="176"/>
        <v/>
      </c>
      <c r="AK606" t="str">
        <f t="shared" si="177"/>
        <v/>
      </c>
    </row>
    <row r="607" spans="1:37" x14ac:dyDescent="0.25">
      <c r="A607" t="str">
        <f t="shared" si="165"/>
        <v>ARM</v>
      </c>
      <c r="B607">
        <f t="shared" ref="B607:L607" si="181">IF(B10=0,"na",B10)</f>
        <v>632640</v>
      </c>
      <c r="C607">
        <f t="shared" si="181"/>
        <v>1961038</v>
      </c>
      <c r="D607">
        <f t="shared" si="181"/>
        <v>2079270</v>
      </c>
      <c r="E607">
        <f t="shared" si="181"/>
        <v>1090732</v>
      </c>
      <c r="F607">
        <f t="shared" si="181"/>
        <v>1072918</v>
      </c>
      <c r="G607">
        <f t="shared" si="181"/>
        <v>1823256</v>
      </c>
      <c r="H607" t="str">
        <f t="shared" si="181"/>
        <v>na</v>
      </c>
      <c r="I607">
        <f t="shared" si="181"/>
        <v>1945687</v>
      </c>
      <c r="J607">
        <f t="shared" si="181"/>
        <v>2180390</v>
      </c>
      <c r="K607" t="str">
        <f t="shared" si="181"/>
        <v>na</v>
      </c>
      <c r="L607">
        <f t="shared" si="181"/>
        <v>2866367</v>
      </c>
      <c r="N607" s="58" t="s">
        <v>170</v>
      </c>
      <c r="O607" s="58">
        <v>2301071.3029999998</v>
      </c>
      <c r="P607" s="58">
        <v>5052363.5814659996</v>
      </c>
      <c r="Q607" s="58">
        <v>5587011.2084659999</v>
      </c>
      <c r="R607" s="58">
        <v>5338915.1536290003</v>
      </c>
      <c r="S607" s="58">
        <v>5006127.4050040003</v>
      </c>
      <c r="T607" s="58">
        <v>6816743.3826630004</v>
      </c>
      <c r="U607" s="58"/>
      <c r="V607" s="58">
        <v>4222796.41</v>
      </c>
      <c r="W607" s="58">
        <v>5613096.5999999996</v>
      </c>
      <c r="X607" s="58"/>
      <c r="Y607" s="58">
        <v>4298338.96</v>
      </c>
      <c r="Z607" s="69" t="str">
        <f t="shared" si="168"/>
        <v>ARM</v>
      </c>
      <c r="AA607" s="69" t="str">
        <f>VLOOKUP(Z607,'MainData-aidsinfo'!$D$2:$E$115,2,0)</f>
        <v>Armenia</v>
      </c>
      <c r="AC607">
        <f t="shared" si="169"/>
        <v>9</v>
      </c>
      <c r="AD607" s="70">
        <f t="shared" si="170"/>
        <v>4915162.6671364447</v>
      </c>
      <c r="AE607">
        <f t="shared" si="171"/>
        <v>0.21456832752068714</v>
      </c>
      <c r="AF607">
        <f t="shared" si="172"/>
        <v>0.58123191771009319</v>
      </c>
      <c r="AG607">
        <f t="shared" si="173"/>
        <v>7</v>
      </c>
      <c r="AH607">
        <f t="shared" si="174"/>
        <v>0.5793099459298332</v>
      </c>
      <c r="AI607">
        <f t="shared" si="175"/>
        <v>0</v>
      </c>
      <c r="AJ607" t="str">
        <f t="shared" si="176"/>
        <v/>
      </c>
      <c r="AK607" t="str">
        <f t="shared" si="177"/>
        <v/>
      </c>
    </row>
    <row r="608" spans="1:37" x14ac:dyDescent="0.25">
      <c r="A608" t="str">
        <f t="shared" si="165"/>
        <v>AZE</v>
      </c>
      <c r="B608">
        <f t="shared" ref="B608:L608" si="182">IF(B11=0,"na",B11)</f>
        <v>4145046</v>
      </c>
      <c r="C608">
        <f t="shared" si="182"/>
        <v>6857540</v>
      </c>
      <c r="D608">
        <f t="shared" si="182"/>
        <v>8563409</v>
      </c>
      <c r="E608" t="str">
        <f t="shared" si="182"/>
        <v>na</v>
      </c>
      <c r="F608">
        <f t="shared" si="182"/>
        <v>13390123</v>
      </c>
      <c r="G608">
        <f t="shared" si="182"/>
        <v>14215892</v>
      </c>
      <c r="H608" t="str">
        <f t="shared" si="182"/>
        <v>na</v>
      </c>
      <c r="I608" t="str">
        <f t="shared" si="182"/>
        <v>na</v>
      </c>
      <c r="J608" t="str">
        <f t="shared" si="182"/>
        <v>na</v>
      </c>
      <c r="K608" t="str">
        <f t="shared" si="182"/>
        <v>na</v>
      </c>
      <c r="L608" t="str">
        <f t="shared" si="182"/>
        <v>na</v>
      </c>
      <c r="N608" s="58" t="s">
        <v>201</v>
      </c>
      <c r="O608" s="58">
        <v>6061650.1150000002</v>
      </c>
      <c r="P608" s="58">
        <v>8236250.7000000002</v>
      </c>
      <c r="Q608" s="58">
        <v>14555704.304</v>
      </c>
      <c r="R608" s="58"/>
      <c r="S608" s="58">
        <v>18611700.868999999</v>
      </c>
      <c r="T608" s="58">
        <v>20627360.079999998</v>
      </c>
      <c r="U608" s="58"/>
      <c r="V608" s="58"/>
      <c r="W608" s="58"/>
      <c r="X608" s="58"/>
      <c r="Y608" s="58"/>
      <c r="Z608" s="69" t="str">
        <f t="shared" si="168"/>
        <v>AZE</v>
      </c>
      <c r="AA608" s="69" t="str">
        <f>VLOOKUP(Z608,'MainData-aidsinfo'!$D$2:$E$115,2,0)</f>
        <v>Azerbaijan</v>
      </c>
      <c r="AC608">
        <f t="shared" si="169"/>
        <v>5</v>
      </c>
      <c r="AD608" s="70">
        <f t="shared" si="170"/>
        <v>13618533.2136</v>
      </c>
      <c r="AE608">
        <f t="shared" si="171"/>
        <v>0.97879676057539411</v>
      </c>
      <c r="AF608">
        <f t="shared" si="172"/>
        <v>8.2765900895433031</v>
      </c>
      <c r="AG608">
        <f t="shared" si="173"/>
        <v>3</v>
      </c>
      <c r="AH608">
        <f t="shared" si="174"/>
        <v>3.6944609511147639E-3</v>
      </c>
      <c r="AI608">
        <f t="shared" si="175"/>
        <v>1</v>
      </c>
      <c r="AJ608" t="str">
        <f t="shared" si="176"/>
        <v>UP</v>
      </c>
      <c r="AK608" t="str">
        <f t="shared" si="177"/>
        <v>AZE</v>
      </c>
    </row>
    <row r="609" spans="1:37" x14ac:dyDescent="0.25">
      <c r="A609" t="str">
        <f t="shared" si="165"/>
        <v>BDI</v>
      </c>
      <c r="B609">
        <f t="shared" ref="B609:L609" si="183">IF(B12=0,"na",B12)</f>
        <v>1900945</v>
      </c>
      <c r="C609">
        <f t="shared" si="183"/>
        <v>1774303</v>
      </c>
      <c r="D609">
        <f t="shared" si="183"/>
        <v>2034615</v>
      </c>
      <c r="E609">
        <f t="shared" si="183"/>
        <v>2132874</v>
      </c>
      <c r="F609">
        <f t="shared" si="183"/>
        <v>1841735</v>
      </c>
      <c r="G609">
        <f t="shared" si="183"/>
        <v>289800</v>
      </c>
      <c r="H609" t="str">
        <f t="shared" si="183"/>
        <v>na</v>
      </c>
      <c r="I609" t="str">
        <f t="shared" si="183"/>
        <v>na</v>
      </c>
      <c r="J609" t="str">
        <f t="shared" si="183"/>
        <v>na</v>
      </c>
      <c r="K609" t="str">
        <f t="shared" si="183"/>
        <v>na</v>
      </c>
      <c r="L609" t="str">
        <f t="shared" si="183"/>
        <v>na</v>
      </c>
      <c r="N609" s="58" t="s">
        <v>107</v>
      </c>
      <c r="O609" s="58">
        <v>27034143.1994</v>
      </c>
      <c r="P609" s="58">
        <v>41776441.888449997</v>
      </c>
      <c r="Q609" s="58">
        <v>25443438.07</v>
      </c>
      <c r="R609" s="58">
        <v>38747562</v>
      </c>
      <c r="S609" s="58">
        <v>41460906</v>
      </c>
      <c r="T609" s="58">
        <v>18414529.07</v>
      </c>
      <c r="U609" s="58"/>
      <c r="V609" s="58"/>
      <c r="W609" s="58"/>
      <c r="X609" s="58"/>
      <c r="Y609" s="58"/>
      <c r="Z609" s="69" t="str">
        <f t="shared" si="168"/>
        <v>BDI</v>
      </c>
      <c r="AA609" s="69" t="str">
        <f>VLOOKUP(Z609,'MainData-aidsinfo'!$D$2:$E$115,2,0)</f>
        <v>Burundi</v>
      </c>
      <c r="AC609">
        <f t="shared" si="169"/>
        <v>6</v>
      </c>
      <c r="AD609" s="70">
        <f t="shared" si="170"/>
        <v>32146170.037974998</v>
      </c>
      <c r="AE609">
        <f t="shared" si="171"/>
        <v>-0.1672334037728429</v>
      </c>
      <c r="AF609">
        <f t="shared" si="172"/>
        <v>-0.33924427145390973</v>
      </c>
      <c r="AG609">
        <f t="shared" si="173"/>
        <v>4</v>
      </c>
      <c r="AH609">
        <f t="shared" si="174"/>
        <v>0.75148840359039348</v>
      </c>
      <c r="AI609">
        <f t="shared" si="175"/>
        <v>0</v>
      </c>
      <c r="AJ609" t="str">
        <f t="shared" si="176"/>
        <v/>
      </c>
      <c r="AK609" t="str">
        <f t="shared" si="177"/>
        <v/>
      </c>
    </row>
    <row r="610" spans="1:37" x14ac:dyDescent="0.25">
      <c r="A610" t="str">
        <f t="shared" si="165"/>
        <v>BEN</v>
      </c>
      <c r="B610">
        <f t="shared" ref="B610:L610" si="184">IF(B13=0,"na",B13)</f>
        <v>12819904</v>
      </c>
      <c r="C610">
        <f t="shared" si="184"/>
        <v>6937649</v>
      </c>
      <c r="D610">
        <f t="shared" si="184"/>
        <v>7796210</v>
      </c>
      <c r="E610">
        <f t="shared" si="184"/>
        <v>11709193</v>
      </c>
      <c r="F610">
        <f t="shared" si="184"/>
        <v>3211305</v>
      </c>
      <c r="G610">
        <f t="shared" si="184"/>
        <v>3936233</v>
      </c>
      <c r="H610">
        <f t="shared" si="184"/>
        <v>4432696</v>
      </c>
      <c r="I610">
        <f t="shared" si="184"/>
        <v>3028372</v>
      </c>
      <c r="J610">
        <f t="shared" si="184"/>
        <v>6423375</v>
      </c>
      <c r="K610">
        <f t="shared" si="184"/>
        <v>1822497</v>
      </c>
      <c r="L610">
        <f t="shared" si="184"/>
        <v>3152090</v>
      </c>
      <c r="N610" s="58" t="s">
        <v>105</v>
      </c>
      <c r="O610" s="58">
        <v>32435197.377</v>
      </c>
      <c r="P610" s="58">
        <v>18197534.640000001</v>
      </c>
      <c r="Q610" s="58">
        <v>27550069.625999998</v>
      </c>
      <c r="R610" s="58">
        <v>30811007.309999999</v>
      </c>
      <c r="S610" s="58">
        <v>22257640.539999999</v>
      </c>
      <c r="T610" s="58">
        <v>20362463.719999999</v>
      </c>
      <c r="U610" s="58">
        <v>18587204.805190001</v>
      </c>
      <c r="V610" s="58">
        <v>16793571.890000001</v>
      </c>
      <c r="W610" s="58">
        <v>22805997.288469002</v>
      </c>
      <c r="X610" s="58">
        <v>13229861.390000001</v>
      </c>
      <c r="Y610" s="58">
        <v>17051508.989999998</v>
      </c>
      <c r="Z610" s="69" t="str">
        <f t="shared" si="168"/>
        <v>BEN</v>
      </c>
      <c r="AA610" s="69" t="str">
        <f>VLOOKUP(Z610,'MainData-aidsinfo'!$D$2:$E$115,2,0)</f>
        <v>Benin</v>
      </c>
      <c r="AC610">
        <f t="shared" si="169"/>
        <v>11</v>
      </c>
      <c r="AD610" s="70">
        <f t="shared" si="170"/>
        <v>21825641.597878095</v>
      </c>
      <c r="AE610">
        <f t="shared" si="171"/>
        <v>-0.7027287789298341</v>
      </c>
      <c r="AF610">
        <f t="shared" si="172"/>
        <v>-2.9631922055012443</v>
      </c>
      <c r="AG610">
        <f t="shared" si="173"/>
        <v>9</v>
      </c>
      <c r="AH610">
        <f t="shared" si="174"/>
        <v>1.5876982463058152E-2</v>
      </c>
      <c r="AI610">
        <f t="shared" si="175"/>
        <v>1</v>
      </c>
      <c r="AJ610" t="str">
        <f t="shared" si="176"/>
        <v>DOWN</v>
      </c>
      <c r="AK610" t="str">
        <f t="shared" si="177"/>
        <v>BEN</v>
      </c>
    </row>
    <row r="611" spans="1:37" x14ac:dyDescent="0.25">
      <c r="A611" t="str">
        <f t="shared" si="165"/>
        <v>BFA</v>
      </c>
      <c r="B611">
        <f t="shared" ref="B611:L611" si="185">IF(B14=0,"na",B14)</f>
        <v>15130314</v>
      </c>
      <c r="C611">
        <f t="shared" si="185"/>
        <v>11118728</v>
      </c>
      <c r="D611">
        <f t="shared" si="185"/>
        <v>7214347</v>
      </c>
      <c r="E611">
        <f t="shared" si="185"/>
        <v>28122266</v>
      </c>
      <c r="F611">
        <f t="shared" si="185"/>
        <v>7780061</v>
      </c>
      <c r="G611" t="str">
        <f t="shared" si="185"/>
        <v>na</v>
      </c>
      <c r="H611" t="str">
        <f t="shared" si="185"/>
        <v>na</v>
      </c>
      <c r="I611" t="str">
        <f t="shared" si="185"/>
        <v>na</v>
      </c>
      <c r="J611">
        <f t="shared" si="185"/>
        <v>18027894</v>
      </c>
      <c r="K611" t="str">
        <f t="shared" si="185"/>
        <v>na</v>
      </c>
      <c r="L611">
        <f t="shared" si="185"/>
        <v>9169190</v>
      </c>
      <c r="N611" s="58" t="s">
        <v>122</v>
      </c>
      <c r="O611" s="58">
        <v>62092749.530000001</v>
      </c>
      <c r="P611" s="58">
        <v>58282723.806000002</v>
      </c>
      <c r="Q611" s="58">
        <v>48066175.899999999</v>
      </c>
      <c r="R611" s="58">
        <v>56480730.493000001</v>
      </c>
      <c r="S611" s="58">
        <v>58401077.946999997</v>
      </c>
      <c r="T611" s="58"/>
      <c r="U611" s="58"/>
      <c r="V611" s="58"/>
      <c r="W611" s="58">
        <v>39055319.805</v>
      </c>
      <c r="X611" s="58"/>
      <c r="Y611" s="58">
        <v>33535223.16</v>
      </c>
      <c r="Z611" s="69" t="str">
        <f t="shared" si="168"/>
        <v>BFA</v>
      </c>
      <c r="AA611" s="69" t="str">
        <f>VLOOKUP(Z611,'MainData-aidsinfo'!$D$2:$E$115,2,0)</f>
        <v>Burkina Faso</v>
      </c>
      <c r="AC611">
        <f t="shared" si="169"/>
        <v>7</v>
      </c>
      <c r="AD611" s="70">
        <f t="shared" si="170"/>
        <v>50844857.234428577</v>
      </c>
      <c r="AE611">
        <f t="shared" si="171"/>
        <v>-0.90068940089316418</v>
      </c>
      <c r="AF611">
        <f t="shared" si="172"/>
        <v>-4.6356077139781844</v>
      </c>
      <c r="AG611">
        <f t="shared" si="173"/>
        <v>5</v>
      </c>
      <c r="AH611">
        <f t="shared" si="174"/>
        <v>5.655061165110286E-3</v>
      </c>
      <c r="AI611">
        <f t="shared" si="175"/>
        <v>1</v>
      </c>
      <c r="AJ611" t="str">
        <f t="shared" si="176"/>
        <v>DOWN</v>
      </c>
      <c r="AK611" t="str">
        <f t="shared" si="177"/>
        <v>BFA</v>
      </c>
    </row>
    <row r="612" spans="1:37" x14ac:dyDescent="0.25">
      <c r="A612" t="str">
        <f t="shared" si="165"/>
        <v>BGD</v>
      </c>
      <c r="B612" t="str">
        <f t="shared" ref="B612:L612" si="186">IF(B15=0,"na",B15)</f>
        <v>na</v>
      </c>
      <c r="C612">
        <f t="shared" si="186"/>
        <v>1202508</v>
      </c>
      <c r="D612">
        <f t="shared" si="186"/>
        <v>746225</v>
      </c>
      <c r="E612">
        <f t="shared" si="186"/>
        <v>984252</v>
      </c>
      <c r="F612">
        <f t="shared" si="186"/>
        <v>3470437</v>
      </c>
      <c r="G612">
        <f t="shared" si="186"/>
        <v>2871845</v>
      </c>
      <c r="H612">
        <f t="shared" si="186"/>
        <v>2623453</v>
      </c>
      <c r="I612">
        <f t="shared" si="186"/>
        <v>2310475</v>
      </c>
      <c r="J612">
        <f t="shared" si="186"/>
        <v>311024</v>
      </c>
      <c r="K612">
        <f t="shared" si="186"/>
        <v>6142305</v>
      </c>
      <c r="L612" t="str">
        <f t="shared" si="186"/>
        <v>na</v>
      </c>
      <c r="N612" s="58" t="s">
        <v>234</v>
      </c>
      <c r="O612" s="58">
        <v>26938053.800000001</v>
      </c>
      <c r="P612" s="58">
        <v>15203323.755720001</v>
      </c>
      <c r="Q612" s="58">
        <v>18804376.593199998</v>
      </c>
      <c r="R612" s="58">
        <v>12483352</v>
      </c>
      <c r="S612" s="58">
        <v>21143541.870000001</v>
      </c>
      <c r="T612" s="58">
        <v>19405721.91</v>
      </c>
      <c r="U612" s="58">
        <v>12759321.98</v>
      </c>
      <c r="V612" s="58">
        <v>9137462</v>
      </c>
      <c r="W612" s="58">
        <v>7103747</v>
      </c>
      <c r="X612" s="58">
        <v>15071566</v>
      </c>
      <c r="Y612" s="58"/>
      <c r="Z612" s="69" t="str">
        <f t="shared" si="168"/>
        <v>BGD</v>
      </c>
      <c r="AA612" s="69" t="str">
        <f>VLOOKUP(Z612,'MainData-aidsinfo'!$D$2:$E$115,2,0)</f>
        <v>Bangladesh</v>
      </c>
      <c r="AC612">
        <f t="shared" si="169"/>
        <v>10</v>
      </c>
      <c r="AD612" s="70">
        <f t="shared" si="170"/>
        <v>15805046.690892</v>
      </c>
      <c r="AE612">
        <f t="shared" si="171"/>
        <v>-0.65901782399943909</v>
      </c>
      <c r="AF612">
        <f t="shared" si="172"/>
        <v>-2.4782823811419332</v>
      </c>
      <c r="AG612">
        <f t="shared" si="173"/>
        <v>8</v>
      </c>
      <c r="AH612">
        <f t="shared" si="174"/>
        <v>3.8213835525804977E-2</v>
      </c>
      <c r="AI612">
        <f t="shared" si="175"/>
        <v>1</v>
      </c>
      <c r="AJ612" t="str">
        <f t="shared" si="176"/>
        <v>DOWN</v>
      </c>
      <c r="AK612" t="str">
        <f t="shared" si="177"/>
        <v>BGD</v>
      </c>
    </row>
    <row r="613" spans="1:37" x14ac:dyDescent="0.25">
      <c r="A613" t="str">
        <f t="shared" si="165"/>
        <v>BGR</v>
      </c>
      <c r="B613">
        <f t="shared" ref="B613:L613" si="187">IF(B16=0,"na",B16)</f>
        <v>5695293</v>
      </c>
      <c r="C613">
        <f t="shared" si="187"/>
        <v>4252150</v>
      </c>
      <c r="D613">
        <f t="shared" si="187"/>
        <v>6961911</v>
      </c>
      <c r="E613">
        <f t="shared" si="187"/>
        <v>6759210</v>
      </c>
      <c r="F613">
        <f t="shared" si="187"/>
        <v>8731855</v>
      </c>
      <c r="G613">
        <f t="shared" si="187"/>
        <v>9919896</v>
      </c>
      <c r="H613">
        <f t="shared" si="187"/>
        <v>9865382</v>
      </c>
      <c r="I613" t="str">
        <f t="shared" si="187"/>
        <v>na</v>
      </c>
      <c r="J613" t="str">
        <f t="shared" si="187"/>
        <v>na</v>
      </c>
      <c r="K613" t="str">
        <f t="shared" si="187"/>
        <v>na</v>
      </c>
      <c r="L613" t="str">
        <f t="shared" si="187"/>
        <v>na</v>
      </c>
      <c r="N613" s="58" t="s">
        <v>203</v>
      </c>
      <c r="O613" s="58">
        <v>11051032.157</v>
      </c>
      <c r="P613" s="58">
        <v>9892606.1280000005</v>
      </c>
      <c r="Q613" s="58">
        <v>13716892.525</v>
      </c>
      <c r="R613" s="58">
        <v>10838021.336999999</v>
      </c>
      <c r="S613" s="58">
        <v>11959461.555</v>
      </c>
      <c r="T613" s="58">
        <v>14796160.603</v>
      </c>
      <c r="U613" s="58">
        <v>12925531.955</v>
      </c>
      <c r="V613" s="58"/>
      <c r="W613" s="58"/>
      <c r="X613" s="58"/>
      <c r="Y613" s="58"/>
      <c r="Z613" s="69" t="str">
        <f t="shared" si="168"/>
        <v>BGR</v>
      </c>
      <c r="AA613" s="69" t="str">
        <f>VLOOKUP(Z613,'MainData-aidsinfo'!$D$2:$E$115,2,0)</f>
        <v>Bulgaria</v>
      </c>
      <c r="AC613">
        <f t="shared" si="169"/>
        <v>7</v>
      </c>
      <c r="AD613" s="70">
        <f t="shared" si="170"/>
        <v>12168529.465714287</v>
      </c>
      <c r="AE613">
        <f t="shared" si="171"/>
        <v>0.60707328099282243</v>
      </c>
      <c r="AF613">
        <f t="shared" si="172"/>
        <v>1.708254209970884</v>
      </c>
      <c r="AG613">
        <f t="shared" si="173"/>
        <v>5</v>
      </c>
      <c r="AH613">
        <f t="shared" si="174"/>
        <v>0.1482904248772893</v>
      </c>
      <c r="AI613">
        <f t="shared" si="175"/>
        <v>0</v>
      </c>
      <c r="AJ613" t="str">
        <f t="shared" si="176"/>
        <v/>
      </c>
      <c r="AK613" t="str">
        <f t="shared" si="177"/>
        <v/>
      </c>
    </row>
    <row r="614" spans="1:37" x14ac:dyDescent="0.25">
      <c r="A614" t="str">
        <f t="shared" si="165"/>
        <v>BHS</v>
      </c>
      <c r="B614">
        <f t="shared" ref="B614:L614" si="188">IF(B17=0,"na",B17)</f>
        <v>4400000</v>
      </c>
      <c r="C614" t="str">
        <f t="shared" si="188"/>
        <v>na</v>
      </c>
      <c r="D614" t="str">
        <f t="shared" si="188"/>
        <v>na</v>
      </c>
      <c r="E614" t="str">
        <f t="shared" si="188"/>
        <v>na</v>
      </c>
      <c r="F614" t="str">
        <f t="shared" si="188"/>
        <v>na</v>
      </c>
      <c r="G614" t="str">
        <f t="shared" si="188"/>
        <v>na</v>
      </c>
      <c r="H614" t="str">
        <f t="shared" si="188"/>
        <v>na</v>
      </c>
      <c r="I614" t="str">
        <f t="shared" si="188"/>
        <v>na</v>
      </c>
      <c r="J614" t="str">
        <f t="shared" si="188"/>
        <v>na</v>
      </c>
      <c r="K614" t="str">
        <f t="shared" si="188"/>
        <v>na</v>
      </c>
      <c r="L614" t="str">
        <f t="shared" si="188"/>
        <v>na</v>
      </c>
      <c r="N614" s="58" t="s">
        <v>246</v>
      </c>
      <c r="O614" s="58">
        <v>4886400</v>
      </c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69" t="str">
        <f t="shared" si="168"/>
        <v>BHS</v>
      </c>
      <c r="AA614" s="69" t="str">
        <f>VLOOKUP(Z614,'MainData-aidsinfo'!$D$2:$E$115,2,0)</f>
        <v>Bahamas</v>
      </c>
      <c r="AC614">
        <f t="shared" si="169"/>
        <v>1</v>
      </c>
      <c r="AD614" s="70">
        <f t="shared" si="170"/>
        <v>4886400</v>
      </c>
      <c r="AE614" t="e">
        <f t="shared" si="171"/>
        <v>#DIV/0!</v>
      </c>
      <c r="AF614" t="e">
        <f t="shared" si="172"/>
        <v>#DIV/0!</v>
      </c>
      <c r="AG614">
        <f t="shared" si="173"/>
        <v>-1</v>
      </c>
      <c r="AH614" t="str">
        <f t="shared" si="174"/>
        <v>na</v>
      </c>
      <c r="AI614">
        <f t="shared" si="175"/>
        <v>0</v>
      </c>
      <c r="AJ614" t="str">
        <f t="shared" si="176"/>
        <v/>
      </c>
      <c r="AK614" t="str">
        <f t="shared" si="177"/>
        <v/>
      </c>
    </row>
    <row r="615" spans="1:37" x14ac:dyDescent="0.25">
      <c r="A615" t="str">
        <f t="shared" si="165"/>
        <v>BLR</v>
      </c>
      <c r="B615">
        <f t="shared" ref="B615:L615" si="189">IF(B18=0,"na",B18)</f>
        <v>11351741</v>
      </c>
      <c r="C615">
        <f t="shared" si="189"/>
        <v>13246041</v>
      </c>
      <c r="D615">
        <f t="shared" si="189"/>
        <v>9668805</v>
      </c>
      <c r="E615">
        <f t="shared" si="189"/>
        <v>12471166</v>
      </c>
      <c r="F615">
        <f t="shared" si="189"/>
        <v>11712470</v>
      </c>
      <c r="G615">
        <f t="shared" si="189"/>
        <v>15975774</v>
      </c>
      <c r="H615" t="str">
        <f t="shared" si="189"/>
        <v>na</v>
      </c>
      <c r="I615">
        <f t="shared" si="189"/>
        <v>12869113</v>
      </c>
      <c r="J615">
        <f t="shared" si="189"/>
        <v>16302125</v>
      </c>
      <c r="K615" t="str">
        <f t="shared" si="189"/>
        <v>na</v>
      </c>
      <c r="L615" t="str">
        <f t="shared" si="189"/>
        <v>na</v>
      </c>
      <c r="N615" s="58" t="s">
        <v>132</v>
      </c>
      <c r="O615" s="58">
        <v>17734673.999000002</v>
      </c>
      <c r="P615" s="58">
        <v>19722982.052000001</v>
      </c>
      <c r="Q615" s="58">
        <v>19864483.489999998</v>
      </c>
      <c r="R615" s="58">
        <v>19785986.546</v>
      </c>
      <c r="S615" s="58">
        <v>18582286.118999999</v>
      </c>
      <c r="T615" s="58">
        <v>22445922.881000001</v>
      </c>
      <c r="U615" s="58"/>
      <c r="V615" s="58">
        <v>17639014.43</v>
      </c>
      <c r="W615" s="58">
        <v>21000246.840999998</v>
      </c>
      <c r="X615" s="58"/>
      <c r="Y615" s="58"/>
      <c r="Z615" s="69" t="str">
        <f t="shared" si="168"/>
        <v>BLR</v>
      </c>
      <c r="AA615" s="69" t="str">
        <f>VLOOKUP(Z615,'MainData-aidsinfo'!$D$2:$E$115,2,0)</f>
        <v>Belarus</v>
      </c>
      <c r="AC615">
        <f t="shared" si="169"/>
        <v>8</v>
      </c>
      <c r="AD615" s="70">
        <f t="shared" si="170"/>
        <v>19596949.544749998</v>
      </c>
      <c r="AE615">
        <f t="shared" si="171"/>
        <v>0.27855005831190227</v>
      </c>
      <c r="AF615">
        <f t="shared" si="172"/>
        <v>0.71042283000502748</v>
      </c>
      <c r="AG615">
        <f t="shared" si="173"/>
        <v>6</v>
      </c>
      <c r="AH615">
        <f t="shared" si="174"/>
        <v>0.50410571076396204</v>
      </c>
      <c r="AI615">
        <f t="shared" si="175"/>
        <v>0</v>
      </c>
      <c r="AJ615" t="str">
        <f t="shared" si="176"/>
        <v/>
      </c>
      <c r="AK615" t="str">
        <f t="shared" si="177"/>
        <v/>
      </c>
    </row>
    <row r="616" spans="1:37" x14ac:dyDescent="0.25">
      <c r="A616" t="str">
        <f t="shared" si="165"/>
        <v>BLZ</v>
      </c>
      <c r="B616">
        <f t="shared" ref="B616:L616" si="190">IF(B19=0,"na",B19)</f>
        <v>1400000</v>
      </c>
      <c r="C616">
        <f t="shared" si="190"/>
        <v>1100000</v>
      </c>
      <c r="D616" t="str">
        <f t="shared" si="190"/>
        <v>na</v>
      </c>
      <c r="E616">
        <f t="shared" si="190"/>
        <v>832300</v>
      </c>
      <c r="F616" t="str">
        <f t="shared" si="190"/>
        <v>na</v>
      </c>
      <c r="G616" t="str">
        <f t="shared" si="190"/>
        <v>na</v>
      </c>
      <c r="H616" t="str">
        <f t="shared" si="190"/>
        <v>na</v>
      </c>
      <c r="I616" t="str">
        <f t="shared" si="190"/>
        <v>na</v>
      </c>
      <c r="J616" t="str">
        <f t="shared" si="190"/>
        <v>na</v>
      </c>
      <c r="K616" t="str">
        <f t="shared" si="190"/>
        <v>na</v>
      </c>
      <c r="L616" t="str">
        <f t="shared" si="190"/>
        <v>na</v>
      </c>
      <c r="N616" s="58" t="s">
        <v>241</v>
      </c>
      <c r="O616" s="58">
        <v>2052000</v>
      </c>
      <c r="P616" s="58">
        <v>2830500</v>
      </c>
      <c r="Q616" s="58"/>
      <c r="R616" s="58">
        <v>2850400</v>
      </c>
      <c r="S616" s="58"/>
      <c r="T616" s="58"/>
      <c r="U616" s="58"/>
      <c r="V616" s="58"/>
      <c r="W616" s="58"/>
      <c r="X616" s="58"/>
      <c r="Y616" s="58"/>
      <c r="Z616" s="69" t="str">
        <f t="shared" si="168"/>
        <v>BLZ</v>
      </c>
      <c r="AA616" s="69" t="str">
        <f>VLOOKUP(Z616,'MainData-aidsinfo'!$D$2:$E$115,2,0)</f>
        <v>Belize</v>
      </c>
      <c r="AC616">
        <f t="shared" si="169"/>
        <v>3</v>
      </c>
      <c r="AD616" s="70">
        <f t="shared" si="170"/>
        <v>2577633.3333333335</v>
      </c>
      <c r="AE616">
        <f t="shared" si="171"/>
        <v>0.77005440467854924</v>
      </c>
      <c r="AF616">
        <f t="shared" si="172"/>
        <v>1.2070230239027144</v>
      </c>
      <c r="AG616">
        <f t="shared" si="173"/>
        <v>1</v>
      </c>
      <c r="AH616">
        <f t="shared" si="174"/>
        <v>0.44045806003682703</v>
      </c>
      <c r="AI616">
        <f t="shared" si="175"/>
        <v>0</v>
      </c>
      <c r="AJ616" t="str">
        <f t="shared" si="176"/>
        <v/>
      </c>
      <c r="AK616" t="str">
        <f t="shared" si="177"/>
        <v/>
      </c>
    </row>
    <row r="617" spans="1:37" x14ac:dyDescent="0.25">
      <c r="A617" t="str">
        <f t="shared" si="165"/>
        <v>BOL</v>
      </c>
      <c r="B617">
        <f t="shared" ref="B617:L617" si="191">IF(B20=0,"na",B20)</f>
        <v>1800000</v>
      </c>
      <c r="C617" t="str">
        <f t="shared" si="191"/>
        <v>na</v>
      </c>
      <c r="D617">
        <f t="shared" si="191"/>
        <v>2300000</v>
      </c>
      <c r="E617">
        <f t="shared" si="191"/>
        <v>4800000</v>
      </c>
      <c r="F617" t="str">
        <f t="shared" si="191"/>
        <v>na</v>
      </c>
      <c r="G617" t="str">
        <f t="shared" si="191"/>
        <v>na</v>
      </c>
      <c r="H617" t="str">
        <f t="shared" si="191"/>
        <v>na</v>
      </c>
      <c r="I617" t="str">
        <f t="shared" si="191"/>
        <v>na</v>
      </c>
      <c r="J617" t="str">
        <f t="shared" si="191"/>
        <v>na</v>
      </c>
      <c r="K617" t="str">
        <f t="shared" si="191"/>
        <v>na</v>
      </c>
      <c r="L617" t="str">
        <f t="shared" si="191"/>
        <v>na</v>
      </c>
      <c r="N617" s="58" t="s">
        <v>172</v>
      </c>
      <c r="O617" s="58">
        <v>9700000</v>
      </c>
      <c r="P617" s="58"/>
      <c r="Q617" s="58">
        <v>9300000</v>
      </c>
      <c r="R617" s="58">
        <v>11700000</v>
      </c>
      <c r="S617" s="58"/>
      <c r="T617" s="58"/>
      <c r="U617" s="58"/>
      <c r="V617" s="58"/>
      <c r="W617" s="58"/>
      <c r="X617" s="58"/>
      <c r="Y617" s="58"/>
      <c r="Z617" s="69" t="str">
        <f t="shared" si="168"/>
        <v>BOL</v>
      </c>
      <c r="AA617" s="69" t="str">
        <f>VLOOKUP(Z617,'MainData-aidsinfo'!$D$2:$E$115,2,0)</f>
        <v>Bolivia (Plurinational State of)</v>
      </c>
      <c r="AC617">
        <f t="shared" si="169"/>
        <v>3</v>
      </c>
      <c r="AD617" s="70">
        <f t="shared" si="170"/>
        <v>10233333.333333334</v>
      </c>
      <c r="AE617">
        <f t="shared" si="171"/>
        <v>0.64490202163702415</v>
      </c>
      <c r="AF617">
        <f t="shared" si="172"/>
        <v>0.84381962420022227</v>
      </c>
      <c r="AG617">
        <f t="shared" si="173"/>
        <v>1</v>
      </c>
      <c r="AH617">
        <f t="shared" si="174"/>
        <v>0.55379633570842213</v>
      </c>
      <c r="AI617">
        <f t="shared" si="175"/>
        <v>0</v>
      </c>
      <c r="AJ617" t="str">
        <f t="shared" si="176"/>
        <v/>
      </c>
      <c r="AK617" t="str">
        <f t="shared" si="177"/>
        <v/>
      </c>
    </row>
    <row r="618" spans="1:37" x14ac:dyDescent="0.25">
      <c r="A618" t="str">
        <f t="shared" ref="A618:A639" si="192">A21</f>
        <v>BRA</v>
      </c>
      <c r="B618">
        <f t="shared" ref="B618:L618" si="193">IF(B21=0,"na",B21)</f>
        <v>653545481</v>
      </c>
      <c r="C618">
        <f t="shared" si="193"/>
        <v>725071213</v>
      </c>
      <c r="D618">
        <f t="shared" si="193"/>
        <v>802860939</v>
      </c>
      <c r="E618">
        <f t="shared" si="193"/>
        <v>685482920</v>
      </c>
      <c r="F618" t="str">
        <f t="shared" si="193"/>
        <v>na</v>
      </c>
      <c r="G618">
        <f t="shared" si="193"/>
        <v>804365939</v>
      </c>
      <c r="H618" t="str">
        <f t="shared" si="193"/>
        <v>na</v>
      </c>
      <c r="I618" t="str">
        <f t="shared" si="193"/>
        <v>na</v>
      </c>
      <c r="J618">
        <f t="shared" si="193"/>
        <v>771909014</v>
      </c>
      <c r="K618">
        <f t="shared" si="193"/>
        <v>699139356</v>
      </c>
      <c r="L618">
        <f t="shared" si="193"/>
        <v>676781247</v>
      </c>
      <c r="N618" s="58" t="s">
        <v>134</v>
      </c>
      <c r="O618" s="58">
        <v>656848865.5</v>
      </c>
      <c r="P618" s="58">
        <v>734242593.75399995</v>
      </c>
      <c r="Q618" s="58">
        <v>812604545.05700004</v>
      </c>
      <c r="R618" s="58">
        <v>694741476.79999995</v>
      </c>
      <c r="S618" s="58"/>
      <c r="T618" s="58">
        <v>804365939</v>
      </c>
      <c r="U618" s="58"/>
      <c r="V618" s="58"/>
      <c r="W618" s="58">
        <v>771909014</v>
      </c>
      <c r="X618" s="58">
        <v>699139356</v>
      </c>
      <c r="Y618" s="58">
        <v>676781247</v>
      </c>
      <c r="Z618" s="69" t="str">
        <f t="shared" si="168"/>
        <v>BRA</v>
      </c>
      <c r="AA618" s="69" t="str">
        <f>VLOOKUP(Z618,'MainData-aidsinfo'!$D$2:$E$115,2,0)</f>
        <v>Brazil</v>
      </c>
      <c r="AC618">
        <f t="shared" si="169"/>
        <v>8</v>
      </c>
      <c r="AD618" s="70">
        <f t="shared" si="170"/>
        <v>731329129.63887501</v>
      </c>
      <c r="AE618">
        <f t="shared" si="171"/>
        <v>-5.6314433347947224E-2</v>
      </c>
      <c r="AF618">
        <f t="shared" si="172"/>
        <v>-0.13816087668023874</v>
      </c>
      <c r="AG618">
        <f t="shared" si="173"/>
        <v>6</v>
      </c>
      <c r="AH618">
        <f t="shared" si="174"/>
        <v>0.89463346362203588</v>
      </c>
      <c r="AI618">
        <f t="shared" si="175"/>
        <v>0</v>
      </c>
      <c r="AJ618" t="str">
        <f t="shared" si="176"/>
        <v/>
      </c>
      <c r="AK618" t="str">
        <f t="shared" si="177"/>
        <v/>
      </c>
    </row>
    <row r="619" spans="1:37" x14ac:dyDescent="0.25">
      <c r="A619" t="str">
        <f t="shared" si="192"/>
        <v>BRB</v>
      </c>
      <c r="B619" t="str">
        <f t="shared" ref="B619:L619" si="194">IF(B22=0,"na",B22)</f>
        <v>na</v>
      </c>
      <c r="C619">
        <f t="shared" si="194"/>
        <v>7400000</v>
      </c>
      <c r="D619" t="str">
        <f t="shared" si="194"/>
        <v>na</v>
      </c>
      <c r="E619">
        <f t="shared" si="194"/>
        <v>6200000</v>
      </c>
      <c r="F619">
        <f t="shared" si="194"/>
        <v>5500000</v>
      </c>
      <c r="G619" t="str">
        <f t="shared" si="194"/>
        <v>na</v>
      </c>
      <c r="H619" t="str">
        <f t="shared" si="194"/>
        <v>na</v>
      </c>
      <c r="I619" t="str">
        <f t="shared" si="194"/>
        <v>na</v>
      </c>
      <c r="J619" t="str">
        <f t="shared" si="194"/>
        <v>na</v>
      </c>
      <c r="K619" t="str">
        <f t="shared" si="194"/>
        <v>na</v>
      </c>
      <c r="L619" t="str">
        <f t="shared" si="194"/>
        <v>na</v>
      </c>
      <c r="N619" s="58" t="s">
        <v>115</v>
      </c>
      <c r="O619" s="58"/>
      <c r="P619" s="58">
        <v>7400000</v>
      </c>
      <c r="Q619" s="58"/>
      <c r="R619" s="58">
        <v>10000000</v>
      </c>
      <c r="S619" s="58">
        <v>16000000</v>
      </c>
      <c r="T619" s="58"/>
      <c r="U619" s="58"/>
      <c r="V619" s="58"/>
      <c r="W619" s="58"/>
      <c r="X619" s="58"/>
      <c r="Y619" s="58"/>
      <c r="Z619" s="69" t="str">
        <f t="shared" si="168"/>
        <v>BRB</v>
      </c>
      <c r="AA619" s="69" t="str">
        <f>VLOOKUP(Z619,'MainData-aidsinfo'!$D$2:$E$115,2,0)</f>
        <v>Barbados</v>
      </c>
      <c r="AC619">
        <f t="shared" si="169"/>
        <v>3</v>
      </c>
      <c r="AD619" s="70">
        <f t="shared" si="170"/>
        <v>11133333.333333334</v>
      </c>
      <c r="AE619">
        <f t="shared" si="171"/>
        <v>0.91530338141801337</v>
      </c>
      <c r="AF619">
        <f t="shared" si="172"/>
        <v>2.2725489319166128</v>
      </c>
      <c r="AG619">
        <f t="shared" si="173"/>
        <v>1</v>
      </c>
      <c r="AH619">
        <f t="shared" si="174"/>
        <v>0.26390168859450308</v>
      </c>
      <c r="AI619">
        <f t="shared" si="175"/>
        <v>0</v>
      </c>
      <c r="AJ619" t="str">
        <f t="shared" si="176"/>
        <v/>
      </c>
      <c r="AK619" t="str">
        <f t="shared" si="177"/>
        <v/>
      </c>
    </row>
    <row r="620" spans="1:37" x14ac:dyDescent="0.25">
      <c r="A620" t="str">
        <f t="shared" si="192"/>
        <v>BWA</v>
      </c>
      <c r="B620">
        <f t="shared" ref="B620:L620" si="195">IF(B23=0,"na",B23)</f>
        <v>220095576</v>
      </c>
      <c r="C620">
        <f t="shared" si="195"/>
        <v>262400227</v>
      </c>
      <c r="D620">
        <f t="shared" si="195"/>
        <v>299022611</v>
      </c>
      <c r="E620" t="str">
        <f t="shared" si="195"/>
        <v>na</v>
      </c>
      <c r="F620" t="str">
        <f t="shared" si="195"/>
        <v>na</v>
      </c>
      <c r="G620">
        <f t="shared" si="195"/>
        <v>88763366</v>
      </c>
      <c r="H620">
        <f t="shared" si="195"/>
        <v>52900000</v>
      </c>
      <c r="I620">
        <f t="shared" si="195"/>
        <v>98266465</v>
      </c>
      <c r="J620">
        <f t="shared" si="195"/>
        <v>100590814</v>
      </c>
      <c r="K620" t="str">
        <f t="shared" si="195"/>
        <v>na</v>
      </c>
      <c r="L620">
        <f t="shared" si="195"/>
        <v>91760970</v>
      </c>
      <c r="N620" s="58" t="s">
        <v>50</v>
      </c>
      <c r="O620" s="58">
        <v>306431292.8258</v>
      </c>
      <c r="P620" s="58">
        <v>363240716.40850002</v>
      </c>
      <c r="Q620" s="58">
        <v>390616018.76179999</v>
      </c>
      <c r="R620" s="58"/>
      <c r="S620" s="58"/>
      <c r="T620" s="58">
        <v>137629200.68000001</v>
      </c>
      <c r="U620" s="58">
        <v>159600000</v>
      </c>
      <c r="V620" s="58">
        <v>157743195.88</v>
      </c>
      <c r="W620" s="58">
        <v>158991773.62</v>
      </c>
      <c r="X620" s="58"/>
      <c r="Y620" s="58">
        <v>145035473</v>
      </c>
      <c r="Z620" s="69" t="str">
        <f t="shared" si="168"/>
        <v>BWA</v>
      </c>
      <c r="AA620" s="69" t="str">
        <f>VLOOKUP(Z620,'MainData-aidsinfo'!$D$2:$E$115,2,0)</f>
        <v>Botswana</v>
      </c>
      <c r="AC620">
        <f t="shared" si="169"/>
        <v>8</v>
      </c>
      <c r="AD620" s="70">
        <f t="shared" si="170"/>
        <v>227410958.89701247</v>
      </c>
      <c r="AE620">
        <f t="shared" si="171"/>
        <v>-0.84305620348674615</v>
      </c>
      <c r="AF620">
        <f t="shared" si="172"/>
        <v>-3.8396424724625722</v>
      </c>
      <c r="AG620">
        <f t="shared" si="173"/>
        <v>6</v>
      </c>
      <c r="AH620">
        <f t="shared" si="174"/>
        <v>8.5624835455158019E-3</v>
      </c>
      <c r="AI620">
        <f t="shared" si="175"/>
        <v>1</v>
      </c>
      <c r="AJ620" t="str">
        <f t="shared" si="176"/>
        <v>DOWN</v>
      </c>
      <c r="AK620" t="str">
        <f t="shared" si="177"/>
        <v>BWA</v>
      </c>
    </row>
    <row r="621" spans="1:37" x14ac:dyDescent="0.25">
      <c r="A621" t="str">
        <f t="shared" si="192"/>
        <v>CAF</v>
      </c>
      <c r="B621">
        <f t="shared" ref="B621:L621" si="196">IF(B24=0,"na",B24)</f>
        <v>2200000</v>
      </c>
      <c r="C621">
        <f t="shared" si="196"/>
        <v>1900000</v>
      </c>
      <c r="D621">
        <f t="shared" si="196"/>
        <v>1900000</v>
      </c>
      <c r="E621" t="str">
        <f t="shared" si="196"/>
        <v>na</v>
      </c>
      <c r="F621" t="str">
        <f t="shared" si="196"/>
        <v>na</v>
      </c>
      <c r="G621" t="str">
        <f t="shared" si="196"/>
        <v>na</v>
      </c>
      <c r="H621" t="str">
        <f t="shared" si="196"/>
        <v>na</v>
      </c>
      <c r="I621" t="str">
        <f t="shared" si="196"/>
        <v>na</v>
      </c>
      <c r="J621" t="str">
        <f t="shared" si="196"/>
        <v>na</v>
      </c>
      <c r="K621" t="str">
        <f t="shared" si="196"/>
        <v>na</v>
      </c>
      <c r="L621" t="str">
        <f t="shared" si="196"/>
        <v>na</v>
      </c>
      <c r="N621" s="58" t="s">
        <v>65</v>
      </c>
      <c r="O621" s="58">
        <v>11400000</v>
      </c>
      <c r="P621" s="58">
        <v>14900000</v>
      </c>
      <c r="Q621" s="58">
        <v>15800000</v>
      </c>
      <c r="R621" s="58"/>
      <c r="S621" s="58"/>
      <c r="T621" s="58"/>
      <c r="U621" s="58"/>
      <c r="V621" s="58"/>
      <c r="W621" s="58"/>
      <c r="X621" s="58"/>
      <c r="Y621" s="58"/>
      <c r="Z621" s="69" t="str">
        <f t="shared" si="168"/>
        <v>CAF</v>
      </c>
      <c r="AA621" s="69" t="str">
        <f>VLOOKUP(Z621,'MainData-aidsinfo'!$D$2:$E$115,2,0)</f>
        <v>Central African Republic</v>
      </c>
      <c r="AC621">
        <f t="shared" si="169"/>
        <v>3</v>
      </c>
      <c r="AD621" s="70">
        <f t="shared" si="170"/>
        <v>14033333.333333334</v>
      </c>
      <c r="AE621">
        <f t="shared" si="171"/>
        <v>0.94643719722503428</v>
      </c>
      <c r="AF621">
        <f t="shared" si="172"/>
        <v>2.9311629051165635</v>
      </c>
      <c r="AG621">
        <f t="shared" si="173"/>
        <v>1</v>
      </c>
      <c r="AH621">
        <f t="shared" si="174"/>
        <v>0.20930740446017251</v>
      </c>
      <c r="AI621">
        <f t="shared" si="175"/>
        <v>0</v>
      </c>
      <c r="AJ621" t="str">
        <f t="shared" si="176"/>
        <v/>
      </c>
      <c r="AK621" t="str">
        <f t="shared" si="177"/>
        <v/>
      </c>
    </row>
    <row r="622" spans="1:37" x14ac:dyDescent="0.25">
      <c r="A622" t="str">
        <f t="shared" si="192"/>
        <v>CHL</v>
      </c>
      <c r="B622">
        <f t="shared" ref="B622:L622" si="197">IF(B25=0,"na",B25)</f>
        <v>110436733</v>
      </c>
      <c r="C622">
        <f t="shared" si="197"/>
        <v>119224642</v>
      </c>
      <c r="D622">
        <f t="shared" si="197"/>
        <v>123180023</v>
      </c>
      <c r="E622">
        <f t="shared" si="197"/>
        <v>136781489</v>
      </c>
      <c r="F622" t="str">
        <f t="shared" si="197"/>
        <v>na</v>
      </c>
      <c r="G622" t="str">
        <f t="shared" si="197"/>
        <v>na</v>
      </c>
      <c r="H622">
        <f t="shared" si="197"/>
        <v>124509458</v>
      </c>
      <c r="I622">
        <f t="shared" si="197"/>
        <v>118838480</v>
      </c>
      <c r="J622">
        <f t="shared" si="197"/>
        <v>176222581</v>
      </c>
      <c r="K622">
        <f t="shared" si="197"/>
        <v>207644768</v>
      </c>
      <c r="L622">
        <f t="shared" si="197"/>
        <v>205742308</v>
      </c>
      <c r="N622" s="58" t="s">
        <v>137</v>
      </c>
      <c r="O622" s="58">
        <v>141307412.05399999</v>
      </c>
      <c r="P622" s="58">
        <v>157229158.8055</v>
      </c>
      <c r="Q622" s="58">
        <v>165883779.12720001</v>
      </c>
      <c r="R622" s="58">
        <v>212550138.9797</v>
      </c>
      <c r="S622" s="58"/>
      <c r="T622" s="58"/>
      <c r="U622" s="58">
        <v>172772050.00999999</v>
      </c>
      <c r="V622" s="58">
        <v>184816554.10859999</v>
      </c>
      <c r="W622" s="58">
        <v>282358585.18739998</v>
      </c>
      <c r="X622" s="58">
        <v>316014348.30000001</v>
      </c>
      <c r="Y622" s="58">
        <v>325931502.75</v>
      </c>
      <c r="Z622" s="69" t="str">
        <f t="shared" si="168"/>
        <v>CHL</v>
      </c>
      <c r="AA622" s="69" t="str">
        <f>VLOOKUP(Z622,'MainData-aidsinfo'!$D$2:$E$115,2,0)</f>
        <v>Chile</v>
      </c>
      <c r="AC622">
        <f t="shared" si="169"/>
        <v>9</v>
      </c>
      <c r="AD622" s="70">
        <f t="shared" si="170"/>
        <v>217651503.25804442</v>
      </c>
      <c r="AE622">
        <f t="shared" si="171"/>
        <v>0.85679264610387174</v>
      </c>
      <c r="AF622">
        <f t="shared" si="172"/>
        <v>4.3960273575941615</v>
      </c>
      <c r="AG622">
        <f t="shared" si="173"/>
        <v>7</v>
      </c>
      <c r="AH622">
        <f t="shared" si="174"/>
        <v>3.1721049787127547E-3</v>
      </c>
      <c r="AI622">
        <f t="shared" si="175"/>
        <v>1</v>
      </c>
      <c r="AJ622" t="str">
        <f t="shared" si="176"/>
        <v>UP</v>
      </c>
      <c r="AK622" t="str">
        <f t="shared" si="177"/>
        <v>CHL</v>
      </c>
    </row>
    <row r="623" spans="1:37" x14ac:dyDescent="0.25">
      <c r="A623" t="str">
        <f t="shared" si="192"/>
        <v>CIV</v>
      </c>
      <c r="B623">
        <f t="shared" ref="B623:L623" si="198">IF(B26=0,"na",B26)</f>
        <v>8529681</v>
      </c>
      <c r="C623">
        <f t="shared" si="198"/>
        <v>4654699</v>
      </c>
      <c r="D623">
        <f t="shared" si="198"/>
        <v>11480025</v>
      </c>
      <c r="E623">
        <f t="shared" si="198"/>
        <v>13804950</v>
      </c>
      <c r="F623">
        <f t="shared" si="198"/>
        <v>8334163</v>
      </c>
      <c r="G623" t="str">
        <f t="shared" si="198"/>
        <v>na</v>
      </c>
      <c r="H623" t="str">
        <f t="shared" si="198"/>
        <v>na</v>
      </c>
      <c r="I623" t="str">
        <f t="shared" si="198"/>
        <v>na</v>
      </c>
      <c r="J623" t="str">
        <f t="shared" si="198"/>
        <v>na</v>
      </c>
      <c r="K623" t="str">
        <f t="shared" si="198"/>
        <v>na</v>
      </c>
      <c r="L623" t="str">
        <f t="shared" si="198"/>
        <v>na</v>
      </c>
      <c r="N623" s="58" t="s">
        <v>76</v>
      </c>
      <c r="O623" s="58">
        <v>119936505.632</v>
      </c>
      <c r="P623" s="58">
        <v>114776945.68000001</v>
      </c>
      <c r="Q623" s="58">
        <v>97995386.861900002</v>
      </c>
      <c r="R623" s="58">
        <v>124202802.57610001</v>
      </c>
      <c r="S623" s="58">
        <v>63012679.566399999</v>
      </c>
      <c r="T623" s="58"/>
      <c r="U623" s="58"/>
      <c r="V623" s="58"/>
      <c r="W623" s="58"/>
      <c r="X623" s="58"/>
      <c r="Y623" s="58"/>
      <c r="Z623" s="69" t="str">
        <f t="shared" si="168"/>
        <v>CIV</v>
      </c>
      <c r="AA623" s="69" t="str">
        <f>VLOOKUP(Z623,'MainData-aidsinfo'!$D$2:$E$115,2,0)</f>
        <v>Côte d'Ivoire</v>
      </c>
      <c r="AC623">
        <f t="shared" si="169"/>
        <v>5</v>
      </c>
      <c r="AD623" s="70">
        <f t="shared" si="170"/>
        <v>103984864.06328</v>
      </c>
      <c r="AE623">
        <f t="shared" si="171"/>
        <v>-0.66117788757280027</v>
      </c>
      <c r="AF623">
        <f t="shared" si="172"/>
        <v>-1.5264585096904413</v>
      </c>
      <c r="AG623">
        <f t="shared" si="173"/>
        <v>3</v>
      </c>
      <c r="AH623">
        <f t="shared" si="174"/>
        <v>0.22432805069145009</v>
      </c>
      <c r="AI623">
        <f t="shared" si="175"/>
        <v>0</v>
      </c>
      <c r="AJ623" t="str">
        <f t="shared" si="176"/>
        <v/>
      </c>
      <c r="AK623" t="str">
        <f t="shared" si="177"/>
        <v/>
      </c>
    </row>
    <row r="624" spans="1:37" x14ac:dyDescent="0.25">
      <c r="A624" t="str">
        <f t="shared" si="192"/>
        <v>CMR</v>
      </c>
      <c r="B624">
        <f t="shared" ref="B624:L624" si="199">IF(B27=0,"na",B27)</f>
        <v>1923386</v>
      </c>
      <c r="C624">
        <f t="shared" si="199"/>
        <v>14395254</v>
      </c>
      <c r="D624">
        <f t="shared" si="199"/>
        <v>9170306</v>
      </c>
      <c r="E624">
        <f t="shared" si="199"/>
        <v>15726635</v>
      </c>
      <c r="F624">
        <f t="shared" si="199"/>
        <v>14805716</v>
      </c>
      <c r="G624" t="str">
        <f t="shared" si="199"/>
        <v>na</v>
      </c>
      <c r="H624" t="str">
        <f t="shared" si="199"/>
        <v>na</v>
      </c>
      <c r="I624" t="str">
        <f t="shared" si="199"/>
        <v>na</v>
      </c>
      <c r="J624" t="str">
        <f t="shared" si="199"/>
        <v>na</v>
      </c>
      <c r="K624" t="str">
        <f t="shared" si="199"/>
        <v>na</v>
      </c>
      <c r="L624" t="str">
        <f t="shared" si="199"/>
        <v>na</v>
      </c>
      <c r="N624" s="58" t="s">
        <v>71</v>
      </c>
      <c r="O624" s="58">
        <v>76970910.989999995</v>
      </c>
      <c r="P624" s="58">
        <v>64185623.685000002</v>
      </c>
      <c r="Q624" s="58">
        <v>47971214.202</v>
      </c>
      <c r="R624" s="58">
        <v>50840874.391999997</v>
      </c>
      <c r="S624" s="58">
        <v>72549302.969999999</v>
      </c>
      <c r="T624" s="58"/>
      <c r="U624" s="58"/>
      <c r="V624" s="58"/>
      <c r="W624" s="58"/>
      <c r="X624" s="58"/>
      <c r="Y624" s="58"/>
      <c r="Z624" s="69" t="str">
        <f t="shared" si="168"/>
        <v>CMR</v>
      </c>
      <c r="AA624" s="69" t="str">
        <f>VLOOKUP(Z624,'MainData-aidsinfo'!$D$2:$E$115,2,0)</f>
        <v>Cameroon</v>
      </c>
      <c r="AC624">
        <f t="shared" si="169"/>
        <v>5</v>
      </c>
      <c r="AD624" s="70">
        <f t="shared" si="170"/>
        <v>62503585.247799993</v>
      </c>
      <c r="AE624">
        <f t="shared" si="171"/>
        <v>-0.27306163965797992</v>
      </c>
      <c r="AF624">
        <f t="shared" si="172"/>
        <v>-0.49164068095614377</v>
      </c>
      <c r="AG624">
        <f t="shared" si="173"/>
        <v>3</v>
      </c>
      <c r="AH624">
        <f t="shared" si="174"/>
        <v>0.65669734979598993</v>
      </c>
      <c r="AI624">
        <f t="shared" si="175"/>
        <v>0</v>
      </c>
      <c r="AJ624" t="str">
        <f t="shared" si="176"/>
        <v/>
      </c>
      <c r="AK624" t="str">
        <f t="shared" si="177"/>
        <v/>
      </c>
    </row>
    <row r="625" spans="1:37" x14ac:dyDescent="0.25">
      <c r="A625" t="str">
        <f t="shared" si="192"/>
        <v>COD</v>
      </c>
      <c r="B625">
        <f t="shared" ref="B625:L625" si="200">IF(B28=0,"na",B28)</f>
        <v>162272</v>
      </c>
      <c r="C625">
        <f t="shared" si="200"/>
        <v>2759539</v>
      </c>
      <c r="D625">
        <f t="shared" si="200"/>
        <v>1765235</v>
      </c>
      <c r="E625">
        <f t="shared" si="200"/>
        <v>2710269</v>
      </c>
      <c r="F625">
        <f t="shared" si="200"/>
        <v>18701115</v>
      </c>
      <c r="G625">
        <f t="shared" si="200"/>
        <v>30383681</v>
      </c>
      <c r="H625">
        <f t="shared" si="200"/>
        <v>23387661</v>
      </c>
      <c r="I625">
        <f t="shared" si="200"/>
        <v>12470267</v>
      </c>
      <c r="J625">
        <f t="shared" si="200"/>
        <v>18662067</v>
      </c>
      <c r="K625" t="str">
        <f t="shared" si="200"/>
        <v>na</v>
      </c>
      <c r="L625" t="str">
        <f t="shared" si="200"/>
        <v>na</v>
      </c>
      <c r="N625" s="58" t="s">
        <v>117</v>
      </c>
      <c r="O625" s="58">
        <v>186945819</v>
      </c>
      <c r="P625" s="58">
        <v>195554363</v>
      </c>
      <c r="Q625" s="58">
        <v>190800215</v>
      </c>
      <c r="R625" s="58">
        <v>229278486</v>
      </c>
      <c r="S625" s="58">
        <v>222443091</v>
      </c>
      <c r="T625" s="58">
        <v>222422695</v>
      </c>
      <c r="U625" s="58">
        <v>82833995.599999994</v>
      </c>
      <c r="V625" s="58">
        <v>149439207.09999999</v>
      </c>
      <c r="W625" s="58">
        <v>174572248.59999999</v>
      </c>
      <c r="X625" s="58"/>
      <c r="Y625" s="58"/>
      <c r="Z625" s="69" t="str">
        <f t="shared" si="168"/>
        <v>COD</v>
      </c>
      <c r="AA625" s="69" t="str">
        <f>VLOOKUP(Z625,'MainData-aidsinfo'!$D$2:$E$115,2,0)</f>
        <v>Democratic Republic of the Congo</v>
      </c>
      <c r="AC625">
        <f t="shared" si="169"/>
        <v>9</v>
      </c>
      <c r="AD625" s="70">
        <f t="shared" si="170"/>
        <v>183810013.36666664</v>
      </c>
      <c r="AE625">
        <f t="shared" si="171"/>
        <v>-0.41009143915486906</v>
      </c>
      <c r="AF625">
        <f t="shared" si="172"/>
        <v>-1.1896350080914615</v>
      </c>
      <c r="AG625">
        <f t="shared" si="173"/>
        <v>7</v>
      </c>
      <c r="AH625">
        <f t="shared" si="174"/>
        <v>0.27297059422486897</v>
      </c>
      <c r="AI625">
        <f t="shared" si="175"/>
        <v>0</v>
      </c>
      <c r="AJ625" t="str">
        <f t="shared" si="176"/>
        <v/>
      </c>
      <c r="AK625" t="str">
        <f t="shared" si="177"/>
        <v/>
      </c>
    </row>
    <row r="626" spans="1:37" x14ac:dyDescent="0.25">
      <c r="A626" t="str">
        <f t="shared" si="192"/>
        <v>COG</v>
      </c>
      <c r="B626">
        <f t="shared" ref="B626:L626" si="201">IF(B29=0,"na",B29)</f>
        <v>4400000</v>
      </c>
      <c r="C626">
        <f t="shared" si="201"/>
        <v>8100000</v>
      </c>
      <c r="D626" t="str">
        <f t="shared" si="201"/>
        <v>na</v>
      </c>
      <c r="E626" t="str">
        <f t="shared" si="201"/>
        <v>na</v>
      </c>
      <c r="F626" t="str">
        <f t="shared" si="201"/>
        <v>na</v>
      </c>
      <c r="G626" t="str">
        <f t="shared" si="201"/>
        <v>na</v>
      </c>
      <c r="H626" t="str">
        <f t="shared" si="201"/>
        <v>na</v>
      </c>
      <c r="I626" t="str">
        <f t="shared" si="201"/>
        <v>na</v>
      </c>
      <c r="J626" t="str">
        <f t="shared" si="201"/>
        <v>na</v>
      </c>
      <c r="K626" t="str">
        <f t="shared" si="201"/>
        <v>na</v>
      </c>
      <c r="L626" t="str">
        <f t="shared" si="201"/>
        <v>na</v>
      </c>
      <c r="N626" s="58" t="s">
        <v>73</v>
      </c>
      <c r="O626" s="58">
        <v>11900000</v>
      </c>
      <c r="P626" s="58">
        <v>16500000</v>
      </c>
      <c r="Q626" s="58"/>
      <c r="R626" s="58"/>
      <c r="S626" s="58"/>
      <c r="T626" s="58"/>
      <c r="U626" s="58"/>
      <c r="V626" s="58"/>
      <c r="W626" s="58"/>
      <c r="X626" s="58"/>
      <c r="Y626" s="58"/>
      <c r="Z626" s="69" t="str">
        <f t="shared" si="168"/>
        <v>COG</v>
      </c>
      <c r="AA626" s="69" t="str">
        <f>VLOOKUP(Z626,'MainData-aidsinfo'!$D$2:$E$115,2,0)</f>
        <v>Congo</v>
      </c>
      <c r="AC626">
        <f t="shared" si="169"/>
        <v>2</v>
      </c>
      <c r="AD626" s="70">
        <f t="shared" si="170"/>
        <v>14200000</v>
      </c>
      <c r="AE626">
        <f t="shared" si="171"/>
        <v>1</v>
      </c>
      <c r="AF626" t="e">
        <f t="shared" si="172"/>
        <v>#DIV/0!</v>
      </c>
      <c r="AG626">
        <f t="shared" si="173"/>
        <v>0</v>
      </c>
      <c r="AH626" t="str">
        <f t="shared" si="174"/>
        <v>na</v>
      </c>
      <c r="AI626">
        <f t="shared" si="175"/>
        <v>0</v>
      </c>
      <c r="AJ626" t="str">
        <f t="shared" si="176"/>
        <v/>
      </c>
      <c r="AK626" t="str">
        <f t="shared" si="177"/>
        <v/>
      </c>
    </row>
    <row r="627" spans="1:37" x14ac:dyDescent="0.25">
      <c r="A627" t="str">
        <f t="shared" si="192"/>
        <v>COL</v>
      </c>
      <c r="B627">
        <f t="shared" ref="B627:L627" si="202">IF(B30=0,"na",B30)</f>
        <v>87782780</v>
      </c>
      <c r="C627">
        <f t="shared" si="202"/>
        <v>86962224</v>
      </c>
      <c r="D627">
        <f t="shared" si="202"/>
        <v>62819944</v>
      </c>
      <c r="E627">
        <f t="shared" si="202"/>
        <v>99335154</v>
      </c>
      <c r="F627">
        <f t="shared" si="202"/>
        <v>84674170</v>
      </c>
      <c r="G627" t="str">
        <f t="shared" si="202"/>
        <v>na</v>
      </c>
      <c r="H627" t="str">
        <f t="shared" si="202"/>
        <v>na</v>
      </c>
      <c r="I627" t="str">
        <f t="shared" si="202"/>
        <v>na</v>
      </c>
      <c r="J627" t="str">
        <f t="shared" si="202"/>
        <v>na</v>
      </c>
      <c r="K627" t="str">
        <f t="shared" si="202"/>
        <v>na</v>
      </c>
      <c r="L627" t="str">
        <f t="shared" si="202"/>
        <v>na</v>
      </c>
      <c r="N627" s="58" t="s">
        <v>139</v>
      </c>
      <c r="O627" s="58">
        <v>105630779.18629999</v>
      </c>
      <c r="P627" s="58">
        <v>113064729.66769999</v>
      </c>
      <c r="Q627" s="58">
        <v>96673834.900000006</v>
      </c>
      <c r="R627" s="58">
        <v>134944827.13190001</v>
      </c>
      <c r="S627" s="58">
        <v>119528046.6654</v>
      </c>
      <c r="T627" s="58"/>
      <c r="U627" s="58"/>
      <c r="V627" s="58"/>
      <c r="W627" s="58"/>
      <c r="X627" s="58"/>
      <c r="Y627" s="58"/>
      <c r="Z627" s="69" t="str">
        <f t="shared" si="168"/>
        <v>COL</v>
      </c>
      <c r="AA627" s="69" t="str">
        <f>VLOOKUP(Z627,'MainData-aidsinfo'!$D$2:$E$115,2,0)</f>
        <v>Colombia</v>
      </c>
      <c r="AC627">
        <f t="shared" si="169"/>
        <v>5</v>
      </c>
      <c r="AD627" s="70">
        <f t="shared" si="170"/>
        <v>113968443.51025999</v>
      </c>
      <c r="AE627">
        <f t="shared" si="171"/>
        <v>0.54188028214536432</v>
      </c>
      <c r="AF627">
        <f t="shared" si="172"/>
        <v>1.1167325013491951</v>
      </c>
      <c r="AG627">
        <f t="shared" si="173"/>
        <v>3</v>
      </c>
      <c r="AH627">
        <f t="shared" si="174"/>
        <v>0.34549179663995006</v>
      </c>
      <c r="AI627">
        <f t="shared" si="175"/>
        <v>0</v>
      </c>
      <c r="AJ627" t="str">
        <f t="shared" si="176"/>
        <v/>
      </c>
      <c r="AK627" t="str">
        <f t="shared" si="177"/>
        <v/>
      </c>
    </row>
    <row r="628" spans="1:37" x14ac:dyDescent="0.25">
      <c r="A628" t="str">
        <f t="shared" si="192"/>
        <v>COM</v>
      </c>
      <c r="B628" t="str">
        <f t="shared" ref="B628:L628" si="203">IF(B31=0,"na",B31)</f>
        <v>na</v>
      </c>
      <c r="C628">
        <f t="shared" si="203"/>
        <v>169643</v>
      </c>
      <c r="D628">
        <f t="shared" si="203"/>
        <v>936323</v>
      </c>
      <c r="E628">
        <f t="shared" si="203"/>
        <v>174303</v>
      </c>
      <c r="F628">
        <f t="shared" si="203"/>
        <v>230686</v>
      </c>
      <c r="G628">
        <f t="shared" si="203"/>
        <v>271568</v>
      </c>
      <c r="H628" t="str">
        <f t="shared" si="203"/>
        <v>na</v>
      </c>
      <c r="I628">
        <f t="shared" si="203"/>
        <v>39512</v>
      </c>
      <c r="J628">
        <f t="shared" si="203"/>
        <v>148975</v>
      </c>
      <c r="K628">
        <f t="shared" si="203"/>
        <v>160037</v>
      </c>
      <c r="L628">
        <f t="shared" si="203"/>
        <v>135705</v>
      </c>
      <c r="N628" s="58" t="s">
        <v>205</v>
      </c>
      <c r="O628" s="58"/>
      <c r="P628" s="58">
        <v>169643</v>
      </c>
      <c r="Q628" s="58">
        <v>936323</v>
      </c>
      <c r="R628" s="58">
        <v>1532305.5619870001</v>
      </c>
      <c r="S628" s="58">
        <v>696389.56002900004</v>
      </c>
      <c r="T628" s="58">
        <v>1052149</v>
      </c>
      <c r="U628" s="58"/>
      <c r="V628" s="58">
        <v>836125</v>
      </c>
      <c r="W628" s="58">
        <v>2325188.18946</v>
      </c>
      <c r="X628" s="58">
        <v>1243076.3770000001</v>
      </c>
      <c r="Y628" s="58">
        <v>1625227.92</v>
      </c>
      <c r="Z628" s="69" t="str">
        <f t="shared" si="168"/>
        <v>COM</v>
      </c>
      <c r="AA628" s="69" t="str">
        <f>VLOOKUP(Z628,'MainData-aidsinfo'!$D$2:$E$115,2,0)</f>
        <v>Comoros</v>
      </c>
      <c r="AC628">
        <f t="shared" si="169"/>
        <v>9</v>
      </c>
      <c r="AD628" s="70">
        <f t="shared" si="170"/>
        <v>1157380.8453862222</v>
      </c>
      <c r="AE628">
        <f t="shared" si="171"/>
        <v>0.61992225229378517</v>
      </c>
      <c r="AF628">
        <f t="shared" si="172"/>
        <v>2.0902726506733056</v>
      </c>
      <c r="AG628">
        <f t="shared" si="173"/>
        <v>7</v>
      </c>
      <c r="AH628">
        <f t="shared" si="174"/>
        <v>7.4939852079853889E-2</v>
      </c>
      <c r="AI628">
        <f t="shared" si="175"/>
        <v>0</v>
      </c>
      <c r="AJ628" t="str">
        <f t="shared" si="176"/>
        <v/>
      </c>
      <c r="AK628" t="str">
        <f t="shared" si="177"/>
        <v/>
      </c>
    </row>
    <row r="629" spans="1:37" x14ac:dyDescent="0.25">
      <c r="A629" t="str">
        <f t="shared" si="192"/>
        <v>CPV</v>
      </c>
      <c r="B629">
        <f t="shared" ref="B629:L629" si="204">IF(B32=0,"na",B32)</f>
        <v>18978</v>
      </c>
      <c r="C629">
        <f t="shared" si="204"/>
        <v>499368</v>
      </c>
      <c r="D629">
        <f t="shared" si="204"/>
        <v>522275</v>
      </c>
      <c r="E629">
        <f t="shared" si="204"/>
        <v>17194</v>
      </c>
      <c r="F629">
        <f t="shared" si="204"/>
        <v>1814407</v>
      </c>
      <c r="G629">
        <f t="shared" si="204"/>
        <v>2343480</v>
      </c>
      <c r="H629" t="str">
        <f t="shared" si="204"/>
        <v>na</v>
      </c>
      <c r="I629" t="str">
        <f t="shared" si="204"/>
        <v>na</v>
      </c>
      <c r="J629" t="str">
        <f t="shared" si="204"/>
        <v>na</v>
      </c>
      <c r="K629" t="str">
        <f t="shared" si="204"/>
        <v>na</v>
      </c>
      <c r="L629" t="str">
        <f t="shared" si="204"/>
        <v>na</v>
      </c>
      <c r="N629" s="58" t="s">
        <v>127</v>
      </c>
      <c r="O629" s="58">
        <v>1110770.6529999999</v>
      </c>
      <c r="P629" s="58">
        <v>2550065.4279999998</v>
      </c>
      <c r="Q629" s="58">
        <v>3601972.7230000002</v>
      </c>
      <c r="R629" s="58">
        <v>34027.801243330003</v>
      </c>
      <c r="S629" s="58">
        <v>4916286.0449999999</v>
      </c>
      <c r="T629" s="58">
        <v>3811653.11</v>
      </c>
      <c r="U629" s="58"/>
      <c r="V629" s="58"/>
      <c r="W629" s="58"/>
      <c r="X629" s="58"/>
      <c r="Y629" s="58"/>
      <c r="Z629" s="69" t="str">
        <f t="shared" si="168"/>
        <v>CPV</v>
      </c>
      <c r="AA629" s="69" t="str">
        <f>VLOOKUP(Z629,'MainData-aidsinfo'!$D$2:$E$115,2,0)</f>
        <v>Cabo Verde</v>
      </c>
      <c r="AC629">
        <f t="shared" si="169"/>
        <v>6</v>
      </c>
      <c r="AD629" s="70">
        <f t="shared" si="170"/>
        <v>2670795.9600405549</v>
      </c>
      <c r="AE629">
        <f t="shared" si="171"/>
        <v>0.4995623933453619</v>
      </c>
      <c r="AF629">
        <f t="shared" si="172"/>
        <v>1.1533536485474158</v>
      </c>
      <c r="AG629">
        <f t="shared" si="173"/>
        <v>4</v>
      </c>
      <c r="AH629">
        <f t="shared" si="174"/>
        <v>0.31299245106925505</v>
      </c>
      <c r="AI629">
        <f t="shared" si="175"/>
        <v>0</v>
      </c>
      <c r="AJ629" t="str">
        <f t="shared" si="176"/>
        <v/>
      </c>
      <c r="AK629" t="str">
        <f t="shared" si="177"/>
        <v/>
      </c>
    </row>
    <row r="630" spans="1:37" x14ac:dyDescent="0.25">
      <c r="A630" t="str">
        <f t="shared" si="192"/>
        <v>CRI</v>
      </c>
      <c r="B630" t="str">
        <f t="shared" ref="B630:L630" si="205">IF(B33=0,"na",B33)</f>
        <v>na</v>
      </c>
      <c r="C630">
        <f t="shared" si="205"/>
        <v>24765744</v>
      </c>
      <c r="D630" t="str">
        <f t="shared" si="205"/>
        <v>na</v>
      </c>
      <c r="E630">
        <f t="shared" si="205"/>
        <v>18402940</v>
      </c>
      <c r="F630" t="str">
        <f t="shared" si="205"/>
        <v>na</v>
      </c>
      <c r="G630">
        <f t="shared" si="205"/>
        <v>12236072</v>
      </c>
      <c r="H630" t="str">
        <f t="shared" si="205"/>
        <v>na</v>
      </c>
      <c r="I630" t="str">
        <f t="shared" si="205"/>
        <v>na</v>
      </c>
      <c r="J630" t="str">
        <f t="shared" si="205"/>
        <v>na</v>
      </c>
      <c r="K630">
        <f t="shared" si="205"/>
        <v>50004550</v>
      </c>
      <c r="L630" t="str">
        <f t="shared" si="205"/>
        <v>na</v>
      </c>
      <c r="N630" s="58" t="s">
        <v>148</v>
      </c>
      <c r="O630" s="58"/>
      <c r="P630" s="58">
        <v>30556390</v>
      </c>
      <c r="Q630" s="58"/>
      <c r="R630" s="58">
        <v>22246679</v>
      </c>
      <c r="S630" s="58"/>
      <c r="T630" s="58">
        <v>19139767.162599999</v>
      </c>
      <c r="U630" s="58"/>
      <c r="V630" s="58"/>
      <c r="W630" s="58"/>
      <c r="X630" s="58">
        <v>54011158.689999998</v>
      </c>
      <c r="Y630" s="58"/>
      <c r="Z630" s="69" t="str">
        <f t="shared" si="168"/>
        <v>CRI</v>
      </c>
      <c r="AA630" s="69" t="str">
        <f>VLOOKUP(Z630,'MainData-aidsinfo'!$D$2:$E$115,2,0)</f>
        <v>Costa Rica</v>
      </c>
      <c r="AC630">
        <f t="shared" si="169"/>
        <v>4</v>
      </c>
      <c r="AD630" s="70">
        <f t="shared" si="170"/>
        <v>31488498.713149998</v>
      </c>
      <c r="AE630">
        <f t="shared" si="171"/>
        <v>0.69498391648800062</v>
      </c>
      <c r="AF630">
        <f t="shared" si="172"/>
        <v>1.366927846974165</v>
      </c>
      <c r="AG630">
        <f t="shared" si="173"/>
        <v>2</v>
      </c>
      <c r="AH630">
        <f t="shared" si="174"/>
        <v>0.30501608351199938</v>
      </c>
      <c r="AI630">
        <f t="shared" si="175"/>
        <v>0</v>
      </c>
      <c r="AJ630" t="str">
        <f t="shared" si="176"/>
        <v/>
      </c>
      <c r="AK630" t="str">
        <f t="shared" si="177"/>
        <v/>
      </c>
    </row>
    <row r="631" spans="1:37" x14ac:dyDescent="0.25">
      <c r="A631" t="str">
        <f t="shared" si="192"/>
        <v>CUB</v>
      </c>
      <c r="B631">
        <f t="shared" ref="B631:L631" si="206">IF(B34=0,"na",B34)</f>
        <v>56999895</v>
      </c>
      <c r="C631">
        <f t="shared" si="206"/>
        <v>58593535</v>
      </c>
      <c r="D631">
        <f t="shared" si="206"/>
        <v>61245963</v>
      </c>
      <c r="E631">
        <f t="shared" si="206"/>
        <v>62992629</v>
      </c>
      <c r="F631">
        <f t="shared" si="206"/>
        <v>63807290</v>
      </c>
      <c r="G631" t="str">
        <f t="shared" si="206"/>
        <v>na</v>
      </c>
      <c r="H631" t="str">
        <f t="shared" si="206"/>
        <v>na</v>
      </c>
      <c r="I631" t="str">
        <f t="shared" si="206"/>
        <v>na</v>
      </c>
      <c r="J631" t="str">
        <f t="shared" si="206"/>
        <v>na</v>
      </c>
      <c r="K631" t="str">
        <f t="shared" si="206"/>
        <v>na</v>
      </c>
      <c r="L631" t="str">
        <f t="shared" si="206"/>
        <v>na</v>
      </c>
      <c r="N631" s="58" t="s">
        <v>150</v>
      </c>
      <c r="O631" s="58">
        <v>68720826.109999999</v>
      </c>
      <c r="P631" s="58">
        <v>66854941.953000002</v>
      </c>
      <c r="Q631" s="58">
        <v>70567385.728</v>
      </c>
      <c r="R631" s="58">
        <v>72046447.785999998</v>
      </c>
      <c r="S631" s="58">
        <v>69734372.397</v>
      </c>
      <c r="T631" s="58"/>
      <c r="U631" s="58"/>
      <c r="V631" s="58"/>
      <c r="W631" s="58"/>
      <c r="X631" s="58"/>
      <c r="Y631" s="58"/>
      <c r="Z631" s="69" t="str">
        <f t="shared" si="168"/>
        <v>CUB</v>
      </c>
      <c r="AA631" s="69" t="str">
        <f>VLOOKUP(Z631,'MainData-aidsinfo'!$D$2:$E$115,2,0)</f>
        <v>Cuba</v>
      </c>
      <c r="AC631">
        <f t="shared" si="169"/>
        <v>5</v>
      </c>
      <c r="AD631" s="70">
        <f t="shared" si="170"/>
        <v>69584794.794800013</v>
      </c>
      <c r="AE631">
        <f t="shared" si="171"/>
        <v>0.58461915331873326</v>
      </c>
      <c r="AF631">
        <f t="shared" si="172"/>
        <v>1.248095975778708</v>
      </c>
      <c r="AG631">
        <f t="shared" si="173"/>
        <v>3</v>
      </c>
      <c r="AH631">
        <f t="shared" si="174"/>
        <v>0.30053524361245404</v>
      </c>
      <c r="AI631">
        <f t="shared" si="175"/>
        <v>0</v>
      </c>
      <c r="AJ631" t="str">
        <f t="shared" si="176"/>
        <v/>
      </c>
      <c r="AK631" t="str">
        <f t="shared" si="177"/>
        <v/>
      </c>
    </row>
    <row r="632" spans="1:37" x14ac:dyDescent="0.25">
      <c r="A632" t="str">
        <f t="shared" si="192"/>
        <v>DJI</v>
      </c>
      <c r="B632" t="str">
        <f t="shared" ref="B632:L632" si="207">IF(B35=0,"na",B35)</f>
        <v>na</v>
      </c>
      <c r="C632">
        <f t="shared" si="207"/>
        <v>627300</v>
      </c>
      <c r="D632">
        <f t="shared" si="207"/>
        <v>867100</v>
      </c>
      <c r="E632">
        <f t="shared" si="207"/>
        <v>274400</v>
      </c>
      <c r="F632" t="str">
        <f t="shared" si="207"/>
        <v>na</v>
      </c>
      <c r="G632" t="str">
        <f t="shared" si="207"/>
        <v>na</v>
      </c>
      <c r="H632" t="str">
        <f t="shared" si="207"/>
        <v>na</v>
      </c>
      <c r="I632" t="str">
        <f t="shared" si="207"/>
        <v>na</v>
      </c>
      <c r="J632" t="str">
        <f t="shared" si="207"/>
        <v>na</v>
      </c>
      <c r="K632" t="str">
        <f t="shared" si="207"/>
        <v>na</v>
      </c>
      <c r="L632" t="str">
        <f t="shared" si="207"/>
        <v>na</v>
      </c>
      <c r="N632" s="58" t="s">
        <v>119</v>
      </c>
      <c r="O632" s="58">
        <v>2000000</v>
      </c>
      <c r="P632" s="58">
        <v>5027300</v>
      </c>
      <c r="Q632" s="58">
        <v>3867100</v>
      </c>
      <c r="R632" s="58">
        <v>28744000</v>
      </c>
      <c r="S632" s="58"/>
      <c r="T632" s="58"/>
      <c r="U632" s="58"/>
      <c r="V632" s="58"/>
      <c r="W632" s="58"/>
      <c r="X632" s="58"/>
      <c r="Y632" s="58"/>
      <c r="Z632" s="69" t="str">
        <f t="shared" si="168"/>
        <v>DJI</v>
      </c>
      <c r="AA632" s="69" t="str">
        <f>VLOOKUP(Z632,'MainData-aidsinfo'!$D$2:$E$115,2,0)</f>
        <v>Djibouti</v>
      </c>
      <c r="AC632">
        <f t="shared" si="169"/>
        <v>4</v>
      </c>
      <c r="AD632" s="70">
        <f t="shared" si="170"/>
        <v>9909600</v>
      </c>
      <c r="AE632">
        <f t="shared" si="171"/>
        <v>0.8090101761511278</v>
      </c>
      <c r="AF632">
        <f t="shared" si="172"/>
        <v>1.9464504979422597</v>
      </c>
      <c r="AG632">
        <f t="shared" si="173"/>
        <v>2</v>
      </c>
      <c r="AH632">
        <f t="shared" si="174"/>
        <v>0.1909898238488722</v>
      </c>
      <c r="AI632">
        <f t="shared" si="175"/>
        <v>0</v>
      </c>
      <c r="AJ632" t="str">
        <f t="shared" si="176"/>
        <v/>
      </c>
      <c r="AK632" t="str">
        <f t="shared" si="177"/>
        <v/>
      </c>
    </row>
    <row r="633" spans="1:37" x14ac:dyDescent="0.25">
      <c r="A633" t="str">
        <f t="shared" si="192"/>
        <v>DOM</v>
      </c>
      <c r="B633" t="str">
        <f t="shared" ref="B633:L633" si="208">IF(B36=0,"na",B36)</f>
        <v>na</v>
      </c>
      <c r="C633" t="str">
        <f t="shared" si="208"/>
        <v>na</v>
      </c>
      <c r="D633" t="str">
        <f t="shared" si="208"/>
        <v>na</v>
      </c>
      <c r="E633">
        <f t="shared" si="208"/>
        <v>9262504</v>
      </c>
      <c r="F633">
        <f t="shared" si="208"/>
        <v>3972430</v>
      </c>
      <c r="G633">
        <f t="shared" si="208"/>
        <v>5671243</v>
      </c>
      <c r="H633">
        <f t="shared" si="208"/>
        <v>10422341</v>
      </c>
      <c r="I633">
        <f t="shared" si="208"/>
        <v>12235681</v>
      </c>
      <c r="J633">
        <f t="shared" si="208"/>
        <v>14743318</v>
      </c>
      <c r="K633">
        <f t="shared" si="208"/>
        <v>37153479</v>
      </c>
      <c r="L633">
        <f t="shared" si="208"/>
        <v>40931323</v>
      </c>
      <c r="N633" s="58" t="s">
        <v>111</v>
      </c>
      <c r="O633" s="58"/>
      <c r="P633" s="58"/>
      <c r="Q633" s="58"/>
      <c r="R633" s="58">
        <v>40729788.159999996</v>
      </c>
      <c r="S633" s="58">
        <v>17053575.079999998</v>
      </c>
      <c r="T633" s="58">
        <v>17026154.43</v>
      </c>
      <c r="U633" s="58">
        <v>19117473.129000001</v>
      </c>
      <c r="V633" s="58">
        <v>26788581</v>
      </c>
      <c r="W633" s="58">
        <v>20973402.230999999</v>
      </c>
      <c r="X633" s="58">
        <v>89156187.780000001</v>
      </c>
      <c r="Y633" s="58">
        <v>97118276.620000005</v>
      </c>
      <c r="Z633" s="69" t="str">
        <f t="shared" si="168"/>
        <v>DOM</v>
      </c>
      <c r="AA633" s="69" t="str">
        <f>VLOOKUP(Z633,'MainData-aidsinfo'!$D$2:$E$115,2,0)</f>
        <v>Dominican Republic</v>
      </c>
      <c r="AC633">
        <f t="shared" si="169"/>
        <v>8</v>
      </c>
      <c r="AD633" s="70">
        <f t="shared" si="170"/>
        <v>40995429.803750001</v>
      </c>
      <c r="AE633">
        <f t="shared" si="171"/>
        <v>0.68124607462344677</v>
      </c>
      <c r="AF633">
        <f t="shared" si="172"/>
        <v>2.2794823064884406</v>
      </c>
      <c r="AG633">
        <f t="shared" si="173"/>
        <v>6</v>
      </c>
      <c r="AH633">
        <f t="shared" si="174"/>
        <v>6.2844369993257529E-2</v>
      </c>
      <c r="AI633">
        <f t="shared" si="175"/>
        <v>0</v>
      </c>
      <c r="AJ633" t="str">
        <f t="shared" si="176"/>
        <v/>
      </c>
      <c r="AK633" t="str">
        <f t="shared" si="177"/>
        <v/>
      </c>
    </row>
    <row r="634" spans="1:37" x14ac:dyDescent="0.25">
      <c r="A634" t="str">
        <f t="shared" si="192"/>
        <v>DZA</v>
      </c>
      <c r="B634">
        <f t="shared" ref="B634:L634" si="209">IF(B37=0,"na",B37)</f>
        <v>2537184</v>
      </c>
      <c r="C634">
        <f t="shared" si="209"/>
        <v>5320965</v>
      </c>
      <c r="D634">
        <f t="shared" si="209"/>
        <v>5508774</v>
      </c>
      <c r="E634">
        <f t="shared" si="209"/>
        <v>5973758</v>
      </c>
      <c r="F634">
        <f t="shared" si="209"/>
        <v>12022798</v>
      </c>
      <c r="G634">
        <f t="shared" si="209"/>
        <v>16879342</v>
      </c>
      <c r="H634" t="str">
        <f t="shared" si="209"/>
        <v>na</v>
      </c>
      <c r="I634" t="str">
        <f t="shared" si="209"/>
        <v>na</v>
      </c>
      <c r="J634">
        <f t="shared" si="209"/>
        <v>25360944</v>
      </c>
      <c r="K634" t="str">
        <f t="shared" si="209"/>
        <v>na</v>
      </c>
      <c r="L634" t="str">
        <f t="shared" si="209"/>
        <v>na</v>
      </c>
      <c r="N634" s="58" t="s">
        <v>199</v>
      </c>
      <c r="O634" s="58">
        <v>2708184.2329000002</v>
      </c>
      <c r="P634" s="58">
        <v>5759009.2062999997</v>
      </c>
      <c r="Q634" s="58">
        <v>6314132.3388999999</v>
      </c>
      <c r="R634" s="58">
        <v>6773707.2900999999</v>
      </c>
      <c r="S634" s="58">
        <v>12456208.6131</v>
      </c>
      <c r="T634" s="58">
        <v>17268653.408</v>
      </c>
      <c r="U634" s="58"/>
      <c r="V634" s="58"/>
      <c r="W634" s="58">
        <v>25934056.378699999</v>
      </c>
      <c r="X634" s="58"/>
      <c r="Y634" s="58"/>
      <c r="Z634" s="69" t="str">
        <f t="shared" si="168"/>
        <v>DZA</v>
      </c>
      <c r="AA634" s="69" t="str">
        <f>VLOOKUP(Z634,'MainData-aidsinfo'!$D$2:$E$115,2,0)</f>
        <v>Algeria</v>
      </c>
      <c r="AC634">
        <f t="shared" si="169"/>
        <v>7</v>
      </c>
      <c r="AD634" s="70">
        <f t="shared" si="170"/>
        <v>11030564.495428571</v>
      </c>
      <c r="AE634">
        <f t="shared" si="171"/>
        <v>0.97548258692526502</v>
      </c>
      <c r="AF634">
        <f t="shared" si="172"/>
        <v>9.9112994675457156</v>
      </c>
      <c r="AG634">
        <f t="shared" si="173"/>
        <v>5</v>
      </c>
      <c r="AH634">
        <f t="shared" si="174"/>
        <v>1.7840716549499534E-4</v>
      </c>
      <c r="AI634">
        <f t="shared" si="175"/>
        <v>1</v>
      </c>
      <c r="AJ634" t="str">
        <f t="shared" si="176"/>
        <v>UP</v>
      </c>
      <c r="AK634" t="str">
        <f t="shared" si="177"/>
        <v>DZA</v>
      </c>
    </row>
    <row r="635" spans="1:37" x14ac:dyDescent="0.25">
      <c r="A635" t="str">
        <f t="shared" si="192"/>
        <v>ECU</v>
      </c>
      <c r="B635" t="str">
        <f t="shared" ref="B635:L635" si="210">IF(B38=0,"na",B38)</f>
        <v>na</v>
      </c>
      <c r="C635">
        <f t="shared" si="210"/>
        <v>24270868</v>
      </c>
      <c r="D635" t="str">
        <f t="shared" si="210"/>
        <v>na</v>
      </c>
      <c r="E635" t="str">
        <f t="shared" si="210"/>
        <v>na</v>
      </c>
      <c r="F635" t="str">
        <f t="shared" si="210"/>
        <v>na</v>
      </c>
      <c r="G635">
        <f t="shared" si="210"/>
        <v>6645825</v>
      </c>
      <c r="H635" t="str">
        <f t="shared" si="210"/>
        <v>na</v>
      </c>
      <c r="I635" t="str">
        <f t="shared" si="210"/>
        <v>na</v>
      </c>
      <c r="J635">
        <f t="shared" si="210"/>
        <v>24904746</v>
      </c>
      <c r="K635">
        <f t="shared" si="210"/>
        <v>14807266</v>
      </c>
      <c r="L635">
        <f t="shared" si="210"/>
        <v>15959367</v>
      </c>
      <c r="N635" s="58" t="s">
        <v>152</v>
      </c>
      <c r="O635" s="58"/>
      <c r="P635" s="58">
        <v>28641874.300000001</v>
      </c>
      <c r="Q635" s="58"/>
      <c r="R635" s="58"/>
      <c r="S635" s="58"/>
      <c r="T635" s="58">
        <v>13230521.220000001</v>
      </c>
      <c r="U635" s="58"/>
      <c r="V635" s="58"/>
      <c r="W635" s="58">
        <v>24904746</v>
      </c>
      <c r="X635" s="58">
        <v>15614260</v>
      </c>
      <c r="Y635" s="58">
        <v>15959367</v>
      </c>
      <c r="Z635" s="69" t="str">
        <f t="shared" si="168"/>
        <v>ECU</v>
      </c>
      <c r="AA635" s="69" t="str">
        <f>VLOOKUP(Z635,'MainData-aidsinfo'!$D$2:$E$115,2,0)</f>
        <v>Ecuador</v>
      </c>
      <c r="AC635">
        <f t="shared" si="169"/>
        <v>5</v>
      </c>
      <c r="AD635" s="70">
        <f t="shared" si="170"/>
        <v>19670153.704000004</v>
      </c>
      <c r="AE635">
        <f t="shared" si="171"/>
        <v>-0.56229547935518198</v>
      </c>
      <c r="AF635">
        <f t="shared" si="172"/>
        <v>-1.1777500063173518</v>
      </c>
      <c r="AG635">
        <f t="shared" si="173"/>
        <v>3</v>
      </c>
      <c r="AH635">
        <f t="shared" si="174"/>
        <v>0.32381961397852094</v>
      </c>
      <c r="AI635">
        <f t="shared" si="175"/>
        <v>0</v>
      </c>
      <c r="AJ635" t="str">
        <f t="shared" si="176"/>
        <v/>
      </c>
      <c r="AK635" t="str">
        <f t="shared" si="177"/>
        <v/>
      </c>
    </row>
    <row r="636" spans="1:37" x14ac:dyDescent="0.25">
      <c r="A636" t="str">
        <f t="shared" si="192"/>
        <v>ERI</v>
      </c>
      <c r="B636">
        <f t="shared" ref="B636:L636" si="211">IF(B39=0,"na",B39)</f>
        <v>1200000</v>
      </c>
      <c r="C636" t="str">
        <f t="shared" si="211"/>
        <v>na</v>
      </c>
      <c r="D636" t="str">
        <f t="shared" si="211"/>
        <v>na</v>
      </c>
      <c r="E636" t="str">
        <f t="shared" si="211"/>
        <v>na</v>
      </c>
      <c r="F636" t="str">
        <f t="shared" si="211"/>
        <v>na</v>
      </c>
      <c r="G636" t="str">
        <f t="shared" si="211"/>
        <v>na</v>
      </c>
      <c r="H636" t="str">
        <f t="shared" si="211"/>
        <v>na</v>
      </c>
      <c r="I636" t="str">
        <f t="shared" si="211"/>
        <v>na</v>
      </c>
      <c r="J636" t="str">
        <f t="shared" si="211"/>
        <v>na</v>
      </c>
      <c r="K636" t="str">
        <f t="shared" si="211"/>
        <v>na</v>
      </c>
      <c r="L636" t="str">
        <f t="shared" si="211"/>
        <v>na</v>
      </c>
      <c r="N636" s="58" t="s">
        <v>129</v>
      </c>
      <c r="O636" s="58">
        <v>13600000</v>
      </c>
      <c r="P636" s="58"/>
      <c r="Q636" s="58"/>
      <c r="R636" s="58"/>
      <c r="S636" s="58"/>
      <c r="T636" s="58"/>
      <c r="U636" s="58"/>
      <c r="V636" s="58"/>
      <c r="W636" s="58"/>
      <c r="X636" s="58">
        <v>4600000</v>
      </c>
      <c r="Y636" s="58">
        <v>4200000</v>
      </c>
      <c r="Z636" s="69" t="str">
        <f t="shared" si="168"/>
        <v>ERI</v>
      </c>
      <c r="AA636" s="69" t="str">
        <f>VLOOKUP(Z636,'MainData-aidsinfo'!$D$2:$E$115,2,0)</f>
        <v>Eritrea</v>
      </c>
      <c r="AC636">
        <f t="shared" si="169"/>
        <v>3</v>
      </c>
      <c r="AD636" s="70">
        <f t="shared" si="170"/>
        <v>7466666.666666667</v>
      </c>
      <c r="AE636">
        <f t="shared" si="171"/>
        <v>-0.99858128674616264</v>
      </c>
      <c r="AF636">
        <f t="shared" si="172"/>
        <v>-18.753192077012052</v>
      </c>
      <c r="AG636">
        <f t="shared" si="173"/>
        <v>1</v>
      </c>
      <c r="AH636">
        <f t="shared" si="174"/>
        <v>3.3915153897020059E-2</v>
      </c>
      <c r="AI636">
        <f t="shared" si="175"/>
        <v>1</v>
      </c>
      <c r="AJ636" t="str">
        <f t="shared" si="176"/>
        <v>DOWN</v>
      </c>
      <c r="AK636" t="str">
        <f t="shared" si="177"/>
        <v>ERI</v>
      </c>
    </row>
    <row r="637" spans="1:37" x14ac:dyDescent="0.25">
      <c r="A637" t="str">
        <f t="shared" si="192"/>
        <v>ETH</v>
      </c>
      <c r="B637" t="str">
        <f t="shared" ref="B637:L637" si="212">IF(B40=0,"na",B40)</f>
        <v>na</v>
      </c>
      <c r="C637" t="str">
        <f t="shared" si="212"/>
        <v>na</v>
      </c>
      <c r="D637">
        <f t="shared" si="212"/>
        <v>54400000</v>
      </c>
      <c r="E637" t="str">
        <f t="shared" si="212"/>
        <v>na</v>
      </c>
      <c r="F637" t="str">
        <f t="shared" si="212"/>
        <v>na</v>
      </c>
      <c r="G637" t="str">
        <f t="shared" si="212"/>
        <v>na</v>
      </c>
      <c r="H637" t="str">
        <f t="shared" si="212"/>
        <v>na</v>
      </c>
      <c r="I637">
        <f t="shared" si="212"/>
        <v>54400000</v>
      </c>
      <c r="J637" t="str">
        <f t="shared" si="212"/>
        <v>na</v>
      </c>
      <c r="K637">
        <f t="shared" si="212"/>
        <v>10600000</v>
      </c>
      <c r="L637">
        <f t="shared" si="212"/>
        <v>7700000</v>
      </c>
      <c r="N637" s="58" t="s">
        <v>112</v>
      </c>
      <c r="O637" s="58"/>
      <c r="P637" s="58"/>
      <c r="Q637" s="58">
        <v>403300000</v>
      </c>
      <c r="R637" s="58"/>
      <c r="S637" s="58"/>
      <c r="T637" s="58"/>
      <c r="U637" s="58"/>
      <c r="V637" s="58">
        <v>351600000</v>
      </c>
      <c r="W637" s="58"/>
      <c r="X637" s="58">
        <v>252600000</v>
      </c>
      <c r="Y637" s="58">
        <v>187200000</v>
      </c>
      <c r="Z637" s="69" t="str">
        <f t="shared" si="168"/>
        <v>ETH</v>
      </c>
      <c r="AA637" s="69" t="str">
        <f>VLOOKUP(Z637,'MainData-aidsinfo'!$D$2:$E$115,2,0)</f>
        <v>Ethiopia</v>
      </c>
      <c r="AC637">
        <f t="shared" si="169"/>
        <v>4</v>
      </c>
      <c r="AD637" s="70">
        <f t="shared" si="170"/>
        <v>298675000</v>
      </c>
      <c r="AE637">
        <f t="shared" si="171"/>
        <v>-0.91584975013060532</v>
      </c>
      <c r="AF637">
        <f t="shared" si="172"/>
        <v>-3.2257507046774032</v>
      </c>
      <c r="AG637">
        <f t="shared" si="173"/>
        <v>2</v>
      </c>
      <c r="AH637">
        <f t="shared" si="174"/>
        <v>8.4150249869394678E-2</v>
      </c>
      <c r="AI637">
        <f t="shared" si="175"/>
        <v>0</v>
      </c>
      <c r="AJ637" t="str">
        <f t="shared" si="176"/>
        <v/>
      </c>
      <c r="AK637" t="str">
        <f t="shared" si="177"/>
        <v/>
      </c>
    </row>
    <row r="638" spans="1:37" x14ac:dyDescent="0.25">
      <c r="A638" t="str">
        <f t="shared" si="192"/>
        <v>FJI</v>
      </c>
      <c r="B638">
        <f t="shared" ref="B638:L638" si="213">IF(B41=0,"na",B41)</f>
        <v>274162</v>
      </c>
      <c r="C638">
        <f t="shared" si="213"/>
        <v>274162</v>
      </c>
      <c r="D638">
        <f t="shared" si="213"/>
        <v>467602</v>
      </c>
      <c r="E638" t="str">
        <f t="shared" si="213"/>
        <v>na</v>
      </c>
      <c r="F638">
        <f t="shared" si="213"/>
        <v>191953</v>
      </c>
      <c r="G638">
        <f t="shared" si="213"/>
        <v>150833</v>
      </c>
      <c r="H638" t="str">
        <f t="shared" si="213"/>
        <v>na</v>
      </c>
      <c r="I638">
        <f t="shared" si="213"/>
        <v>509384</v>
      </c>
      <c r="J638" t="str">
        <f t="shared" si="213"/>
        <v>na</v>
      </c>
      <c r="K638" t="str">
        <f t="shared" si="213"/>
        <v>na</v>
      </c>
      <c r="L638" t="str">
        <f t="shared" si="213"/>
        <v>na</v>
      </c>
      <c r="N638" s="58" t="s">
        <v>174</v>
      </c>
      <c r="O638" s="58">
        <v>2332251.247</v>
      </c>
      <c r="P638" s="58">
        <v>2332251.247</v>
      </c>
      <c r="Q638" s="58">
        <v>2255211.9500000002</v>
      </c>
      <c r="R638" s="58">
        <v>335117.6249</v>
      </c>
      <c r="S638" s="58">
        <v>191953</v>
      </c>
      <c r="T638" s="58">
        <v>213386.66667000001</v>
      </c>
      <c r="U638" s="58"/>
      <c r="V638" s="58">
        <v>668269</v>
      </c>
      <c r="W638" s="58"/>
      <c r="X638" s="58"/>
      <c r="Y638" s="58"/>
      <c r="Z638" s="69" t="str">
        <f t="shared" si="168"/>
        <v>FJI</v>
      </c>
      <c r="AA638" s="69" t="str">
        <f>VLOOKUP(Z638,'MainData-aidsinfo'!$D$2:$E$115,2,0)</f>
        <v>Fiji</v>
      </c>
      <c r="AC638">
        <f t="shared" si="169"/>
        <v>7</v>
      </c>
      <c r="AD638" s="70">
        <f t="shared" si="170"/>
        <v>1189777.2479385715</v>
      </c>
      <c r="AE638">
        <f t="shared" si="171"/>
        <v>-0.77326005295516564</v>
      </c>
      <c r="AF638">
        <f t="shared" si="172"/>
        <v>-2.7268443025088986</v>
      </c>
      <c r="AG638">
        <f t="shared" si="173"/>
        <v>5</v>
      </c>
      <c r="AH638">
        <f t="shared" si="174"/>
        <v>4.1435677776026247E-2</v>
      </c>
      <c r="AI638">
        <f t="shared" si="175"/>
        <v>1</v>
      </c>
      <c r="AJ638" t="str">
        <f t="shared" si="176"/>
        <v>DOWN</v>
      </c>
      <c r="AK638" t="str">
        <f t="shared" si="177"/>
        <v>FJI</v>
      </c>
    </row>
    <row r="639" spans="1:37" x14ac:dyDescent="0.25">
      <c r="A639" t="str">
        <f t="shared" si="192"/>
        <v>GAB</v>
      </c>
      <c r="B639">
        <f t="shared" ref="B639:L639" si="214">IF(B42=0,"na",B42)</f>
        <v>3857125</v>
      </c>
      <c r="C639">
        <f t="shared" si="214"/>
        <v>5679337</v>
      </c>
      <c r="D639">
        <f t="shared" si="214"/>
        <v>6423890</v>
      </c>
      <c r="E639">
        <f t="shared" si="214"/>
        <v>12280214</v>
      </c>
      <c r="F639">
        <f t="shared" si="214"/>
        <v>10121784</v>
      </c>
      <c r="G639">
        <f t="shared" si="214"/>
        <v>4808085</v>
      </c>
      <c r="H639" t="str">
        <f t="shared" si="214"/>
        <v>na</v>
      </c>
      <c r="I639" t="str">
        <f t="shared" si="214"/>
        <v>na</v>
      </c>
      <c r="J639" t="str">
        <f t="shared" si="214"/>
        <v>na</v>
      </c>
      <c r="K639">
        <f t="shared" si="214"/>
        <v>5551216</v>
      </c>
      <c r="L639" t="str">
        <f t="shared" si="214"/>
        <v>na</v>
      </c>
      <c r="N639" s="58" t="s">
        <v>67</v>
      </c>
      <c r="O639" s="58">
        <v>6583069.5822000001</v>
      </c>
      <c r="P639" s="58">
        <v>8035394.6569999997</v>
      </c>
      <c r="Q639" s="58">
        <v>9934667.2559999991</v>
      </c>
      <c r="R639" s="58">
        <v>15229284.894400001</v>
      </c>
      <c r="S639" s="58">
        <v>11176198.454500001</v>
      </c>
      <c r="T639" s="58">
        <v>6452777.3095000004</v>
      </c>
      <c r="U639" s="58"/>
      <c r="V639" s="58"/>
      <c r="W639" s="58"/>
      <c r="X639" s="58">
        <v>5825622.4199999999</v>
      </c>
      <c r="Y639" s="58"/>
      <c r="Z639" s="69" t="str">
        <f t="shared" si="168"/>
        <v>GAB</v>
      </c>
      <c r="AA639" s="69" t="str">
        <f>VLOOKUP(Z639,'MainData-aidsinfo'!$D$2:$E$115,2,0)</f>
        <v>Gabon</v>
      </c>
      <c r="AC639">
        <f t="shared" si="169"/>
        <v>7</v>
      </c>
      <c r="AD639" s="70">
        <f t="shared" si="170"/>
        <v>9033859.2248</v>
      </c>
      <c r="AE639">
        <f t="shared" si="171"/>
        <v>-0.22911654920458507</v>
      </c>
      <c r="AF639">
        <f t="shared" si="172"/>
        <v>-0.52632084119704803</v>
      </c>
      <c r="AG639">
        <f t="shared" si="173"/>
        <v>5</v>
      </c>
      <c r="AH639">
        <f t="shared" si="174"/>
        <v>0.62116788549533886</v>
      </c>
      <c r="AI639">
        <f t="shared" si="175"/>
        <v>0</v>
      </c>
      <c r="AJ639" t="str">
        <f t="shared" si="176"/>
        <v/>
      </c>
      <c r="AK639" t="str">
        <f t="shared" si="177"/>
        <v/>
      </c>
    </row>
    <row r="640" spans="1:37" x14ac:dyDescent="0.25">
      <c r="A640" t="str">
        <f t="shared" ref="A640:A660" si="215">A43</f>
        <v>GEO</v>
      </c>
      <c r="B640">
        <f t="shared" ref="B640:L640" si="216">IF(B43=0,"na",B43)</f>
        <v>3372270</v>
      </c>
      <c r="C640">
        <f t="shared" si="216"/>
        <v>4260499</v>
      </c>
      <c r="D640">
        <f t="shared" si="216"/>
        <v>4478054</v>
      </c>
      <c r="E640">
        <f t="shared" si="216"/>
        <v>4716172</v>
      </c>
      <c r="F640">
        <f t="shared" si="216"/>
        <v>5361536</v>
      </c>
      <c r="G640">
        <f t="shared" si="216"/>
        <v>8166782</v>
      </c>
      <c r="H640">
        <f t="shared" si="216"/>
        <v>8753885</v>
      </c>
      <c r="I640" t="str">
        <f t="shared" si="216"/>
        <v>na</v>
      </c>
      <c r="J640">
        <f t="shared" si="216"/>
        <v>13444827</v>
      </c>
      <c r="K640" t="str">
        <f t="shared" si="216"/>
        <v>na</v>
      </c>
      <c r="L640">
        <f t="shared" si="216"/>
        <v>14159868</v>
      </c>
      <c r="N640" s="58" t="s">
        <v>153</v>
      </c>
      <c r="O640" s="58">
        <v>10372885.445</v>
      </c>
      <c r="P640" s="58">
        <v>15909290</v>
      </c>
      <c r="Q640" s="58">
        <v>14255584</v>
      </c>
      <c r="R640" s="58">
        <v>16557873</v>
      </c>
      <c r="S640" s="58">
        <v>16103397</v>
      </c>
      <c r="T640" s="58">
        <v>16962519</v>
      </c>
      <c r="U640" s="58">
        <v>15953309.810000001</v>
      </c>
      <c r="V640" s="58"/>
      <c r="W640" s="58">
        <v>19929495.739999998</v>
      </c>
      <c r="X640" s="58"/>
      <c r="Y640" s="58">
        <v>15897791.050000001</v>
      </c>
      <c r="Z640" s="69" t="str">
        <f t="shared" si="168"/>
        <v>GEO</v>
      </c>
      <c r="AA640" s="69" t="str">
        <f>VLOOKUP(Z640,'MainData-aidsinfo'!$D$2:$E$115,2,0)</f>
        <v>Georgia</v>
      </c>
      <c r="AC640">
        <f t="shared" si="169"/>
        <v>9</v>
      </c>
      <c r="AD640" s="70">
        <f t="shared" si="170"/>
        <v>15771349.449444443</v>
      </c>
      <c r="AE640">
        <f t="shared" si="171"/>
        <v>0.64012360056181372</v>
      </c>
      <c r="AF640">
        <f t="shared" si="172"/>
        <v>2.2044379913910586</v>
      </c>
      <c r="AG640">
        <f t="shared" si="173"/>
        <v>7</v>
      </c>
      <c r="AH640">
        <f t="shared" si="174"/>
        <v>6.331489301589685E-2</v>
      </c>
      <c r="AI640">
        <f t="shared" si="175"/>
        <v>0</v>
      </c>
      <c r="AJ640" t="str">
        <f t="shared" si="176"/>
        <v/>
      </c>
      <c r="AK640" t="str">
        <f t="shared" si="177"/>
        <v/>
      </c>
    </row>
    <row r="641" spans="1:37" x14ac:dyDescent="0.25">
      <c r="A641" t="str">
        <f t="shared" si="215"/>
        <v>GHA</v>
      </c>
      <c r="B641">
        <f t="shared" ref="B641:L641" si="217">IF(B44=0,"na",B44)</f>
        <v>6051970</v>
      </c>
      <c r="C641">
        <f t="shared" si="217"/>
        <v>8087144</v>
      </c>
      <c r="D641">
        <f t="shared" si="217"/>
        <v>14854634</v>
      </c>
      <c r="E641">
        <f t="shared" si="217"/>
        <v>4524557</v>
      </c>
      <c r="F641">
        <f t="shared" si="217"/>
        <v>6830808</v>
      </c>
      <c r="G641">
        <f t="shared" si="217"/>
        <v>2817175</v>
      </c>
      <c r="H641">
        <f t="shared" si="217"/>
        <v>4679195</v>
      </c>
      <c r="I641">
        <f t="shared" si="217"/>
        <v>6606220</v>
      </c>
      <c r="J641" t="str">
        <f t="shared" si="217"/>
        <v>na</v>
      </c>
      <c r="K641" t="str">
        <f t="shared" si="217"/>
        <v>na</v>
      </c>
      <c r="L641" t="str">
        <f t="shared" si="217"/>
        <v>na</v>
      </c>
      <c r="N641" s="58" t="s">
        <v>86</v>
      </c>
      <c r="O641" s="58">
        <v>54228387</v>
      </c>
      <c r="P641" s="58">
        <v>62147564</v>
      </c>
      <c r="Q641" s="58">
        <v>81677333</v>
      </c>
      <c r="R641" s="58">
        <v>145105927</v>
      </c>
      <c r="S641" s="58">
        <v>106502691</v>
      </c>
      <c r="T641" s="58">
        <v>151619631.25</v>
      </c>
      <c r="U641" s="58">
        <v>92306722.480000004</v>
      </c>
      <c r="V641" s="58">
        <v>68079469</v>
      </c>
      <c r="W641" s="58"/>
      <c r="X641" s="58"/>
      <c r="Y641" s="58"/>
      <c r="Z641" s="69" t="str">
        <f t="shared" si="168"/>
        <v>GHA</v>
      </c>
      <c r="AA641" s="69" t="str">
        <f>VLOOKUP(Z641,'MainData-aidsinfo'!$D$2:$E$115,2,0)</f>
        <v>Ghana</v>
      </c>
      <c r="AC641">
        <f t="shared" si="169"/>
        <v>8</v>
      </c>
      <c r="AD641" s="70">
        <f t="shared" si="170"/>
        <v>95208465.591250002</v>
      </c>
      <c r="AE641">
        <f t="shared" si="171"/>
        <v>0.33165536259979095</v>
      </c>
      <c r="AF641">
        <f t="shared" si="172"/>
        <v>0.86112558744976497</v>
      </c>
      <c r="AG641">
        <f t="shared" si="173"/>
        <v>6</v>
      </c>
      <c r="AH641">
        <f t="shared" si="174"/>
        <v>0.42224209347460279</v>
      </c>
      <c r="AI641">
        <f t="shared" si="175"/>
        <v>0</v>
      </c>
      <c r="AJ641" t="str">
        <f t="shared" si="176"/>
        <v/>
      </c>
      <c r="AK641" t="str">
        <f t="shared" si="177"/>
        <v/>
      </c>
    </row>
    <row r="642" spans="1:37" x14ac:dyDescent="0.25">
      <c r="A642" t="str">
        <f t="shared" si="215"/>
        <v>GIN</v>
      </c>
      <c r="B642">
        <f t="shared" ref="B642:L642" si="218">IF(B45=0,"na",B45)</f>
        <v>398818</v>
      </c>
      <c r="C642">
        <f t="shared" si="218"/>
        <v>317576</v>
      </c>
      <c r="D642">
        <f t="shared" si="218"/>
        <v>638185</v>
      </c>
      <c r="E642">
        <f t="shared" si="218"/>
        <v>2302175</v>
      </c>
      <c r="F642">
        <f t="shared" si="218"/>
        <v>2579555</v>
      </c>
      <c r="G642">
        <f t="shared" si="218"/>
        <v>3339108</v>
      </c>
      <c r="H642" t="str">
        <f t="shared" si="218"/>
        <v>na</v>
      </c>
      <c r="I642">
        <f t="shared" si="218"/>
        <v>2271695</v>
      </c>
      <c r="J642">
        <f t="shared" si="218"/>
        <v>689891</v>
      </c>
      <c r="K642">
        <f t="shared" si="218"/>
        <v>8791210</v>
      </c>
      <c r="L642">
        <f t="shared" si="218"/>
        <v>6918742</v>
      </c>
      <c r="N642" s="58" t="s">
        <v>92</v>
      </c>
      <c r="O642" s="58">
        <v>13508991.968</v>
      </c>
      <c r="P642" s="58">
        <v>11942596.701099999</v>
      </c>
      <c r="Q642" s="58">
        <v>15044153.486300001</v>
      </c>
      <c r="R642" s="58">
        <v>12076993.017200001</v>
      </c>
      <c r="S642" s="58">
        <v>14413835.380000001</v>
      </c>
      <c r="T642" s="58">
        <v>15762745.267000001</v>
      </c>
      <c r="U642" s="58"/>
      <c r="V642" s="58">
        <v>20925838</v>
      </c>
      <c r="W642" s="58">
        <v>8873515</v>
      </c>
      <c r="X642" s="58">
        <v>14156319.4</v>
      </c>
      <c r="Y642" s="58">
        <v>27264405</v>
      </c>
      <c r="Z642" s="69" t="str">
        <f t="shared" si="168"/>
        <v>GIN</v>
      </c>
      <c r="AA642" s="69" t="str">
        <f>VLOOKUP(Z642,'MainData-aidsinfo'!$D$2:$E$115,2,0)</f>
        <v>Guinea</v>
      </c>
      <c r="AC642">
        <f t="shared" si="169"/>
        <v>10</v>
      </c>
      <c r="AD642" s="70">
        <f t="shared" si="170"/>
        <v>15396939.321960002</v>
      </c>
      <c r="AE642">
        <f t="shared" si="171"/>
        <v>0.47802418532531687</v>
      </c>
      <c r="AF642">
        <f t="shared" si="172"/>
        <v>1.5393199671387838</v>
      </c>
      <c r="AG642">
        <f t="shared" si="173"/>
        <v>8</v>
      </c>
      <c r="AH642">
        <f t="shared" si="174"/>
        <v>0.16228895842345331</v>
      </c>
      <c r="AI642">
        <f t="shared" si="175"/>
        <v>0</v>
      </c>
      <c r="AJ642" t="str">
        <f t="shared" si="176"/>
        <v/>
      </c>
      <c r="AK642" t="str">
        <f t="shared" si="177"/>
        <v/>
      </c>
    </row>
    <row r="643" spans="1:37" x14ac:dyDescent="0.25">
      <c r="A643" t="str">
        <f t="shared" si="215"/>
        <v>GMB</v>
      </c>
      <c r="B643" t="str">
        <f t="shared" ref="B643:L643" si="219">IF(B46=0,"na",B46)</f>
        <v>na</v>
      </c>
      <c r="C643" t="str">
        <f t="shared" si="219"/>
        <v>na</v>
      </c>
      <c r="D643" t="str">
        <f t="shared" si="219"/>
        <v>na</v>
      </c>
      <c r="E643" t="str">
        <f t="shared" si="219"/>
        <v>na</v>
      </c>
      <c r="F643" t="str">
        <f t="shared" si="219"/>
        <v>na</v>
      </c>
      <c r="G643" t="str">
        <f t="shared" si="219"/>
        <v>na</v>
      </c>
      <c r="H643">
        <f t="shared" si="219"/>
        <v>8800000</v>
      </c>
      <c r="I643" t="str">
        <f t="shared" si="219"/>
        <v>na</v>
      </c>
      <c r="J643" t="str">
        <f t="shared" si="219"/>
        <v>na</v>
      </c>
      <c r="K643" t="str">
        <f t="shared" si="219"/>
        <v>na</v>
      </c>
      <c r="L643">
        <f t="shared" si="219"/>
        <v>1000000</v>
      </c>
      <c r="N643" s="58" t="s">
        <v>82</v>
      </c>
      <c r="O643" s="58"/>
      <c r="P643" s="58"/>
      <c r="Q643" s="58"/>
      <c r="R643" s="58"/>
      <c r="S643" s="58"/>
      <c r="T643" s="58"/>
      <c r="U643" s="58">
        <v>16000000</v>
      </c>
      <c r="V643" s="58"/>
      <c r="W643" s="58"/>
      <c r="X643" s="58"/>
      <c r="Y643" s="58">
        <v>1000000</v>
      </c>
      <c r="Z643" s="69" t="str">
        <f t="shared" si="168"/>
        <v>GMB</v>
      </c>
      <c r="AA643" s="69" t="str">
        <f>VLOOKUP(Z643,'MainData-aidsinfo'!$D$2:$E$115,2,0)</f>
        <v>Gambia</v>
      </c>
      <c r="AC643">
        <f t="shared" si="169"/>
        <v>2</v>
      </c>
      <c r="AD643" s="70">
        <f t="shared" si="170"/>
        <v>8500000</v>
      </c>
      <c r="AE643">
        <f t="shared" si="171"/>
        <v>-1</v>
      </c>
      <c r="AF643" t="e">
        <f t="shared" si="172"/>
        <v>#DIV/0!</v>
      </c>
      <c r="AG643">
        <f t="shared" si="173"/>
        <v>0</v>
      </c>
      <c r="AH643" t="str">
        <f t="shared" si="174"/>
        <v>na</v>
      </c>
      <c r="AI643">
        <f t="shared" si="175"/>
        <v>0</v>
      </c>
      <c r="AJ643" t="str">
        <f t="shared" si="176"/>
        <v/>
      </c>
      <c r="AK643" t="str">
        <f t="shared" si="177"/>
        <v/>
      </c>
    </row>
    <row r="644" spans="1:37" x14ac:dyDescent="0.25">
      <c r="A644" t="str">
        <f t="shared" si="215"/>
        <v>GNB</v>
      </c>
      <c r="B644">
        <f t="shared" ref="B644:L644" si="220">IF(B47=0,"na",B47)</f>
        <v>238000</v>
      </c>
      <c r="C644">
        <f t="shared" si="220"/>
        <v>611800</v>
      </c>
      <c r="D644" t="str">
        <f t="shared" si="220"/>
        <v>na</v>
      </c>
      <c r="E644" t="str">
        <f t="shared" si="220"/>
        <v>na</v>
      </c>
      <c r="F644" t="str">
        <f t="shared" si="220"/>
        <v>na</v>
      </c>
      <c r="G644" t="str">
        <f t="shared" si="220"/>
        <v>na</v>
      </c>
      <c r="H644" t="str">
        <f t="shared" si="220"/>
        <v>na</v>
      </c>
      <c r="I644" t="str">
        <f t="shared" si="220"/>
        <v>na</v>
      </c>
      <c r="J644" t="str">
        <f t="shared" si="220"/>
        <v>na</v>
      </c>
      <c r="K644" t="str">
        <f t="shared" si="220"/>
        <v>na</v>
      </c>
      <c r="L644" t="str">
        <f t="shared" si="220"/>
        <v>na</v>
      </c>
      <c r="N644" s="58" t="s">
        <v>69</v>
      </c>
      <c r="O644" s="58">
        <v>5238000</v>
      </c>
      <c r="P644" s="58">
        <v>5211800</v>
      </c>
      <c r="Q644" s="58"/>
      <c r="R644" s="58"/>
      <c r="S644" s="58"/>
      <c r="T644" s="58"/>
      <c r="U644" s="58"/>
      <c r="V644" s="58"/>
      <c r="W644" s="58"/>
      <c r="X644" s="58"/>
      <c r="Y644" s="58"/>
      <c r="Z644" s="69" t="str">
        <f t="shared" si="168"/>
        <v>GNB</v>
      </c>
      <c r="AA644" s="69" t="str">
        <f>VLOOKUP(Z644,'MainData-aidsinfo'!$D$2:$E$115,2,0)</f>
        <v>Guinea-Bissau</v>
      </c>
      <c r="AC644">
        <f t="shared" si="169"/>
        <v>2</v>
      </c>
      <c r="AD644" s="70">
        <f t="shared" si="170"/>
        <v>5224900</v>
      </c>
      <c r="AE644">
        <f t="shared" si="171"/>
        <v>-1</v>
      </c>
      <c r="AF644" t="e">
        <f t="shared" si="172"/>
        <v>#DIV/0!</v>
      </c>
      <c r="AG644">
        <f t="shared" si="173"/>
        <v>0</v>
      </c>
      <c r="AH644" t="str">
        <f t="shared" si="174"/>
        <v>na</v>
      </c>
      <c r="AI644">
        <f t="shared" si="175"/>
        <v>0</v>
      </c>
      <c r="AJ644" t="str">
        <f t="shared" si="176"/>
        <v/>
      </c>
      <c r="AK644" t="str">
        <f t="shared" si="177"/>
        <v/>
      </c>
    </row>
    <row r="645" spans="1:37" x14ac:dyDescent="0.25">
      <c r="A645" t="str">
        <f t="shared" si="215"/>
        <v>GNQ</v>
      </c>
      <c r="B645">
        <f t="shared" ref="B645:L645" si="221">IF(B48=0,"na",B48)</f>
        <v>918700</v>
      </c>
      <c r="C645" t="str">
        <f t="shared" si="221"/>
        <v>na</v>
      </c>
      <c r="D645" t="str">
        <f t="shared" si="221"/>
        <v>na</v>
      </c>
      <c r="E645">
        <f t="shared" si="221"/>
        <v>1700000</v>
      </c>
      <c r="F645">
        <f t="shared" si="221"/>
        <v>7800000</v>
      </c>
      <c r="G645" t="str">
        <f t="shared" si="221"/>
        <v>na</v>
      </c>
      <c r="H645" t="str">
        <f t="shared" si="221"/>
        <v>na</v>
      </c>
      <c r="I645" t="str">
        <f t="shared" si="221"/>
        <v>na</v>
      </c>
      <c r="J645" t="str">
        <f t="shared" si="221"/>
        <v>na</v>
      </c>
      <c r="K645" t="str">
        <f t="shared" si="221"/>
        <v>na</v>
      </c>
      <c r="L645" t="str">
        <f t="shared" si="221"/>
        <v>na</v>
      </c>
      <c r="N645" s="58" t="s">
        <v>60</v>
      </c>
      <c r="O645" s="58">
        <v>2862300</v>
      </c>
      <c r="P645" s="58"/>
      <c r="Q645" s="58"/>
      <c r="R645" s="58">
        <v>2378000</v>
      </c>
      <c r="S645" s="58">
        <v>8672000</v>
      </c>
      <c r="T645" s="58"/>
      <c r="U645" s="58"/>
      <c r="V645" s="58"/>
      <c r="W645" s="58"/>
      <c r="X645" s="58"/>
      <c r="Y645" s="58"/>
      <c r="Z645" s="69" t="str">
        <f t="shared" si="168"/>
        <v>GNQ</v>
      </c>
      <c r="AA645" s="69" t="str">
        <f>VLOOKUP(Z645,'MainData-aidsinfo'!$D$2:$E$115,2,0)</f>
        <v>Equatorial Guinea</v>
      </c>
      <c r="AC645">
        <f t="shared" si="169"/>
        <v>3</v>
      </c>
      <c r="AD645" s="70">
        <f t="shared" si="170"/>
        <v>4637433.333333333</v>
      </c>
      <c r="AE645">
        <f t="shared" si="171"/>
        <v>0.64189688067532091</v>
      </c>
      <c r="AF645">
        <f t="shared" si="172"/>
        <v>0.83712107236889743</v>
      </c>
      <c r="AG645">
        <f t="shared" si="173"/>
        <v>1</v>
      </c>
      <c r="AH645">
        <f t="shared" si="174"/>
        <v>0.55629543360245071</v>
      </c>
      <c r="AI645">
        <f t="shared" si="175"/>
        <v>0</v>
      </c>
      <c r="AJ645" t="str">
        <f t="shared" si="176"/>
        <v/>
      </c>
      <c r="AK645" t="str">
        <f t="shared" si="177"/>
        <v/>
      </c>
    </row>
    <row r="646" spans="1:37" x14ac:dyDescent="0.25">
      <c r="A646" t="str">
        <f t="shared" si="215"/>
        <v>GTM</v>
      </c>
      <c r="B646">
        <f t="shared" ref="B646:L646" si="222">IF(B49=0,"na",B49)</f>
        <v>26325377</v>
      </c>
      <c r="C646">
        <f t="shared" si="222"/>
        <v>28765245</v>
      </c>
      <c r="D646">
        <f t="shared" si="222"/>
        <v>26885645</v>
      </c>
      <c r="E646">
        <f t="shared" si="222"/>
        <v>27225416</v>
      </c>
      <c r="F646">
        <f t="shared" si="222"/>
        <v>32797020</v>
      </c>
      <c r="G646">
        <f t="shared" si="222"/>
        <v>34354767</v>
      </c>
      <c r="H646" t="str">
        <f t="shared" si="222"/>
        <v>na</v>
      </c>
      <c r="I646">
        <f t="shared" si="222"/>
        <v>10028125</v>
      </c>
      <c r="J646">
        <f t="shared" si="222"/>
        <v>12072635</v>
      </c>
      <c r="K646">
        <f t="shared" si="222"/>
        <v>11328677</v>
      </c>
      <c r="L646">
        <f t="shared" si="222"/>
        <v>19830959</v>
      </c>
      <c r="N646" s="58" t="s">
        <v>158</v>
      </c>
      <c r="O646" s="58">
        <v>45025408.166000001</v>
      </c>
      <c r="P646" s="58">
        <v>46082033.711999997</v>
      </c>
      <c r="Q646" s="58">
        <v>46930846.413000003</v>
      </c>
      <c r="R646" s="58">
        <v>53225006</v>
      </c>
      <c r="S646" s="58">
        <v>57371338</v>
      </c>
      <c r="T646" s="58">
        <v>55519729</v>
      </c>
      <c r="U646" s="58"/>
      <c r="V646" s="58">
        <v>21587237.27</v>
      </c>
      <c r="W646" s="58">
        <v>23819204.350000001</v>
      </c>
      <c r="X646" s="58">
        <v>22482606.84</v>
      </c>
      <c r="Y646" s="58">
        <v>27943483.98</v>
      </c>
      <c r="Z646" s="69" t="str">
        <f t="shared" si="168"/>
        <v>GTM</v>
      </c>
      <c r="AA646" s="69" t="str">
        <f>VLOOKUP(Z646,'MainData-aidsinfo'!$D$2:$E$115,2,0)</f>
        <v>Guatemala</v>
      </c>
      <c r="AC646">
        <f t="shared" si="169"/>
        <v>10</v>
      </c>
      <c r="AD646" s="70">
        <f t="shared" si="170"/>
        <v>39998689.373099998</v>
      </c>
      <c r="AE646">
        <f t="shared" si="171"/>
        <v>-0.7286922103286595</v>
      </c>
      <c r="AF646">
        <f t="shared" si="172"/>
        <v>-3.0095332879524896</v>
      </c>
      <c r="AG646">
        <f t="shared" si="173"/>
        <v>8</v>
      </c>
      <c r="AH646">
        <f t="shared" si="174"/>
        <v>1.6825504457299096E-2</v>
      </c>
      <c r="AI646">
        <f t="shared" si="175"/>
        <v>1</v>
      </c>
      <c r="AJ646" t="str">
        <f t="shared" si="176"/>
        <v>DOWN</v>
      </c>
      <c r="AK646" t="str">
        <f t="shared" si="177"/>
        <v>GTM</v>
      </c>
    </row>
    <row r="647" spans="1:37" x14ac:dyDescent="0.25">
      <c r="A647" t="str">
        <f t="shared" si="215"/>
        <v>GUY</v>
      </c>
      <c r="B647" t="str">
        <f t="shared" ref="B647:L647" si="223">IF(B50=0,"na",B50)</f>
        <v>na</v>
      </c>
      <c r="C647" t="str">
        <f t="shared" si="223"/>
        <v>na</v>
      </c>
      <c r="D647">
        <f t="shared" si="223"/>
        <v>2400000</v>
      </c>
      <c r="E647">
        <f t="shared" si="223"/>
        <v>3300000</v>
      </c>
      <c r="F647" t="str">
        <f t="shared" si="223"/>
        <v>na</v>
      </c>
      <c r="G647" t="str">
        <f t="shared" si="223"/>
        <v>na</v>
      </c>
      <c r="H647" t="str">
        <f t="shared" si="223"/>
        <v>na</v>
      </c>
      <c r="I647" t="str">
        <f t="shared" si="223"/>
        <v>na</v>
      </c>
      <c r="J647" t="str">
        <f t="shared" si="223"/>
        <v>na</v>
      </c>
      <c r="K647" t="str">
        <f t="shared" si="223"/>
        <v>na</v>
      </c>
      <c r="L647" t="str">
        <f t="shared" si="223"/>
        <v>na</v>
      </c>
      <c r="N647" s="58" t="s">
        <v>93</v>
      </c>
      <c r="O647" s="58"/>
      <c r="P647" s="58"/>
      <c r="Q647" s="58">
        <v>21600000</v>
      </c>
      <c r="R647" s="58">
        <v>21800000</v>
      </c>
      <c r="S647" s="58"/>
      <c r="T647" s="58"/>
      <c r="U647" s="58"/>
      <c r="V647" s="58"/>
      <c r="W647" s="58"/>
      <c r="X647" s="58"/>
      <c r="Y647" s="58"/>
      <c r="Z647" s="69" t="str">
        <f t="shared" si="168"/>
        <v>GUY</v>
      </c>
      <c r="AA647" s="69" t="str">
        <f>VLOOKUP(Z647,'MainData-aidsinfo'!$D$2:$E$115,2,0)</f>
        <v>Guyana</v>
      </c>
      <c r="AC647">
        <f t="shared" si="169"/>
        <v>2</v>
      </c>
      <c r="AD647" s="70">
        <f t="shared" si="170"/>
        <v>21700000</v>
      </c>
      <c r="AE647">
        <f t="shared" si="171"/>
        <v>1</v>
      </c>
      <c r="AF647" t="e">
        <f t="shared" si="172"/>
        <v>#DIV/0!</v>
      </c>
      <c r="AG647">
        <f t="shared" si="173"/>
        <v>0</v>
      </c>
      <c r="AH647" t="str">
        <f t="shared" si="174"/>
        <v>na</v>
      </c>
      <c r="AI647">
        <f t="shared" si="175"/>
        <v>0</v>
      </c>
      <c r="AJ647" t="str">
        <f t="shared" si="176"/>
        <v/>
      </c>
      <c r="AK647" t="str">
        <f t="shared" si="177"/>
        <v/>
      </c>
    </row>
    <row r="648" spans="1:37" x14ac:dyDescent="0.25">
      <c r="A648" t="str">
        <f t="shared" si="215"/>
        <v>HND</v>
      </c>
      <c r="B648">
        <f t="shared" ref="B648:L648" si="224">IF(B51=0,"na",B51)</f>
        <v>14785269</v>
      </c>
      <c r="C648">
        <f t="shared" si="224"/>
        <v>16025455</v>
      </c>
      <c r="D648">
        <f t="shared" si="224"/>
        <v>15999798</v>
      </c>
      <c r="E648">
        <f t="shared" si="224"/>
        <v>16466390</v>
      </c>
      <c r="F648">
        <f t="shared" si="224"/>
        <v>15784431</v>
      </c>
      <c r="G648" t="str">
        <f t="shared" si="224"/>
        <v>na</v>
      </c>
      <c r="H648" t="str">
        <f t="shared" si="224"/>
        <v>na</v>
      </c>
      <c r="I648" t="str">
        <f t="shared" si="224"/>
        <v>na</v>
      </c>
      <c r="J648" t="str">
        <f t="shared" si="224"/>
        <v>na</v>
      </c>
      <c r="K648" t="str">
        <f t="shared" si="224"/>
        <v>na</v>
      </c>
      <c r="L648" t="str">
        <f t="shared" si="224"/>
        <v>na</v>
      </c>
      <c r="N648" s="58" t="s">
        <v>160</v>
      </c>
      <c r="O648" s="58">
        <v>31974902.982999999</v>
      </c>
      <c r="P648" s="58">
        <v>36184175.200999998</v>
      </c>
      <c r="Q648" s="58">
        <v>36126243.037</v>
      </c>
      <c r="R648" s="58">
        <v>38299978.068000004</v>
      </c>
      <c r="S648" s="58">
        <v>36713777.038999997</v>
      </c>
      <c r="T648" s="58"/>
      <c r="U648" s="58"/>
      <c r="V648" s="58"/>
      <c r="W648" s="58"/>
      <c r="X648" s="58"/>
      <c r="Y648" s="58"/>
      <c r="Z648" s="69" t="str">
        <f t="shared" si="168"/>
        <v>HND</v>
      </c>
      <c r="AA648" s="69" t="str">
        <f>VLOOKUP(Z648,'MainData-aidsinfo'!$D$2:$E$115,2,0)</f>
        <v>Honduras</v>
      </c>
      <c r="AC648">
        <f t="shared" si="169"/>
        <v>5</v>
      </c>
      <c r="AD648" s="70">
        <f t="shared" si="170"/>
        <v>35859815.265600003</v>
      </c>
      <c r="AE648">
        <f t="shared" si="171"/>
        <v>0.78248433605998946</v>
      </c>
      <c r="AF648">
        <f t="shared" si="172"/>
        <v>2.1765976212285487</v>
      </c>
      <c r="AG648">
        <f t="shared" si="173"/>
        <v>3</v>
      </c>
      <c r="AH648">
        <f t="shared" si="174"/>
        <v>0.11772430725347588</v>
      </c>
      <c r="AI648">
        <f t="shared" si="175"/>
        <v>0</v>
      </c>
      <c r="AJ648" t="str">
        <f t="shared" si="176"/>
        <v/>
      </c>
      <c r="AK648" t="str">
        <f t="shared" si="177"/>
        <v/>
      </c>
    </row>
    <row r="649" spans="1:37" x14ac:dyDescent="0.25">
      <c r="A649" t="str">
        <f t="shared" si="215"/>
        <v>HTI</v>
      </c>
      <c r="B649">
        <f t="shared" ref="B649:L649" si="225">IF(B52=0,"na",B52)</f>
        <v>1608233</v>
      </c>
      <c r="C649">
        <f t="shared" si="225"/>
        <v>1608233</v>
      </c>
      <c r="D649">
        <f t="shared" si="225"/>
        <v>1608233</v>
      </c>
      <c r="E649">
        <f t="shared" si="225"/>
        <v>884655</v>
      </c>
      <c r="F649">
        <f t="shared" si="225"/>
        <v>352174</v>
      </c>
      <c r="G649">
        <f t="shared" si="225"/>
        <v>2662292</v>
      </c>
      <c r="H649">
        <f t="shared" si="225"/>
        <v>2664832</v>
      </c>
      <c r="I649">
        <f t="shared" si="225"/>
        <v>3968260</v>
      </c>
      <c r="J649" t="str">
        <f t="shared" si="225"/>
        <v>na</v>
      </c>
      <c r="K649" t="str">
        <f t="shared" si="225"/>
        <v>na</v>
      </c>
      <c r="L649" t="str">
        <f t="shared" si="225"/>
        <v>na</v>
      </c>
      <c r="N649" s="58" t="s">
        <v>83</v>
      </c>
      <c r="O649" s="58">
        <v>135718466.40000001</v>
      </c>
      <c r="P649" s="58">
        <v>166132149.59999999</v>
      </c>
      <c r="Q649" s="58">
        <v>209009281</v>
      </c>
      <c r="R649" s="58">
        <v>115806396</v>
      </c>
      <c r="S649" s="58">
        <v>127874387</v>
      </c>
      <c r="T649" s="58">
        <v>137722259</v>
      </c>
      <c r="U649" s="58">
        <v>127805770</v>
      </c>
      <c r="V649" s="58">
        <v>111563836</v>
      </c>
      <c r="W649" s="58"/>
      <c r="X649" s="58"/>
      <c r="Y649" s="58"/>
      <c r="Z649" s="69" t="str">
        <f t="shared" si="168"/>
        <v>HTI</v>
      </c>
      <c r="AA649" s="69" t="str">
        <f>VLOOKUP(Z649,'MainData-aidsinfo'!$D$2:$E$115,2,0)</f>
        <v>Haiti</v>
      </c>
      <c r="AC649">
        <f t="shared" si="169"/>
        <v>8</v>
      </c>
      <c r="AD649" s="70">
        <f t="shared" si="170"/>
        <v>141454068.125</v>
      </c>
      <c r="AE649">
        <f t="shared" si="171"/>
        <v>-0.51354719586280528</v>
      </c>
      <c r="AF649">
        <f t="shared" si="172"/>
        <v>-1.466012413965156</v>
      </c>
      <c r="AG649">
        <f t="shared" si="173"/>
        <v>6</v>
      </c>
      <c r="AH649">
        <f t="shared" si="174"/>
        <v>0.19300202123751214</v>
      </c>
      <c r="AI649">
        <f t="shared" si="175"/>
        <v>0</v>
      </c>
      <c r="AJ649" t="str">
        <f t="shared" si="176"/>
        <v/>
      </c>
      <c r="AK649" t="str">
        <f t="shared" si="177"/>
        <v/>
      </c>
    </row>
    <row r="650" spans="1:37" x14ac:dyDescent="0.25">
      <c r="A650" t="str">
        <f t="shared" si="215"/>
        <v>IDN</v>
      </c>
      <c r="B650">
        <f t="shared" ref="B650:L650" si="226">IF(B53=0,"na",B53)</f>
        <v>21318844</v>
      </c>
      <c r="C650">
        <f t="shared" si="226"/>
        <v>27577082</v>
      </c>
      <c r="D650">
        <f t="shared" si="226"/>
        <v>29727973</v>
      </c>
      <c r="E650">
        <f t="shared" si="226"/>
        <v>36851913</v>
      </c>
      <c r="F650" t="str">
        <f t="shared" si="226"/>
        <v>na</v>
      </c>
      <c r="G650" t="str">
        <f t="shared" si="226"/>
        <v>na</v>
      </c>
      <c r="H650">
        <f t="shared" si="226"/>
        <v>55350175</v>
      </c>
      <c r="I650">
        <f t="shared" si="226"/>
        <v>103052033</v>
      </c>
      <c r="J650">
        <f t="shared" si="226"/>
        <v>75153476</v>
      </c>
      <c r="K650">
        <f t="shared" si="226"/>
        <v>74322845</v>
      </c>
      <c r="L650" t="str">
        <f t="shared" si="226"/>
        <v>na</v>
      </c>
      <c r="N650" s="58" t="s">
        <v>245</v>
      </c>
      <c r="O650" s="58">
        <v>60285420.009999998</v>
      </c>
      <c r="P650" s="58">
        <v>68801197</v>
      </c>
      <c r="Q650" s="58">
        <v>72543621</v>
      </c>
      <c r="R650" s="58">
        <v>87002694</v>
      </c>
      <c r="S650" s="58"/>
      <c r="T650" s="58"/>
      <c r="U650" s="58">
        <v>114585088</v>
      </c>
      <c r="V650" s="58">
        <v>173477066</v>
      </c>
      <c r="W650" s="58">
        <v>151974617.88</v>
      </c>
      <c r="X650" s="58">
        <v>119102112.14</v>
      </c>
      <c r="Y650" s="58"/>
      <c r="Z650" s="69" t="str">
        <f t="shared" si="168"/>
        <v>IDN</v>
      </c>
      <c r="AA650" s="69" t="str">
        <f>VLOOKUP(Z650,'MainData-aidsinfo'!$D$2:$E$115,2,0)</f>
        <v>Indonesia</v>
      </c>
      <c r="AC650">
        <f t="shared" si="169"/>
        <v>8</v>
      </c>
      <c r="AD650" s="70">
        <f t="shared" si="170"/>
        <v>105971477.00375</v>
      </c>
      <c r="AE650">
        <f t="shared" si="171"/>
        <v>0.86119027674018855</v>
      </c>
      <c r="AF650">
        <f t="shared" si="172"/>
        <v>4.1502036811469099</v>
      </c>
      <c r="AG650">
        <f t="shared" si="173"/>
        <v>6</v>
      </c>
      <c r="AH650">
        <f t="shared" si="174"/>
        <v>6.0097234656045851E-3</v>
      </c>
      <c r="AI650">
        <f t="shared" si="175"/>
        <v>1</v>
      </c>
      <c r="AJ650" t="str">
        <f t="shared" si="176"/>
        <v>UP</v>
      </c>
      <c r="AK650" t="str">
        <f t="shared" si="177"/>
        <v>IDN</v>
      </c>
    </row>
    <row r="651" spans="1:37" x14ac:dyDescent="0.25">
      <c r="A651" t="str">
        <f t="shared" si="215"/>
        <v>IND</v>
      </c>
      <c r="B651">
        <f t="shared" ref="B651:L651" si="227">IF(B54=0,"na",B54)</f>
        <v>23093678</v>
      </c>
      <c r="C651">
        <f t="shared" si="227"/>
        <v>225715496</v>
      </c>
      <c r="D651">
        <f t="shared" si="227"/>
        <v>275000076</v>
      </c>
      <c r="E651">
        <f t="shared" si="227"/>
        <v>205808366</v>
      </c>
      <c r="F651">
        <f t="shared" si="227"/>
        <v>144554317</v>
      </c>
      <c r="G651">
        <f t="shared" si="227"/>
        <v>164330065</v>
      </c>
      <c r="H651" t="str">
        <f t="shared" si="227"/>
        <v>na</v>
      </c>
      <c r="I651" t="str">
        <f t="shared" si="227"/>
        <v>na</v>
      </c>
      <c r="J651">
        <f t="shared" si="227"/>
        <v>370506154</v>
      </c>
      <c r="K651">
        <f t="shared" si="227"/>
        <v>275000000</v>
      </c>
      <c r="L651" t="str">
        <f t="shared" si="227"/>
        <v>na</v>
      </c>
      <c r="N651" s="58" t="s">
        <v>235</v>
      </c>
      <c r="O651" s="58">
        <v>140001565</v>
      </c>
      <c r="P651" s="58">
        <v>225715496</v>
      </c>
      <c r="Q651" s="58">
        <v>275000076</v>
      </c>
      <c r="R651" s="58">
        <v>205808366</v>
      </c>
      <c r="S651" s="58">
        <v>144554317</v>
      </c>
      <c r="T651" s="58">
        <v>164330065</v>
      </c>
      <c r="U651" s="58"/>
      <c r="V651" s="58"/>
      <c r="W651" s="58">
        <v>370506154</v>
      </c>
      <c r="X651" s="58">
        <v>275000000</v>
      </c>
      <c r="Y651" s="58"/>
      <c r="Z651" s="69" t="str">
        <f t="shared" si="168"/>
        <v>IND</v>
      </c>
      <c r="AA651" s="69" t="str">
        <f>VLOOKUP(Z651,'MainData-aidsinfo'!$D$2:$E$115,2,0)</f>
        <v>India</v>
      </c>
      <c r="AC651">
        <f t="shared" si="169"/>
        <v>8</v>
      </c>
      <c r="AD651" s="70">
        <f t="shared" si="170"/>
        <v>225114504.875</v>
      </c>
      <c r="AE651">
        <f t="shared" si="171"/>
        <v>0.57832566755001491</v>
      </c>
      <c r="AF651">
        <f t="shared" si="172"/>
        <v>1.7364456727574282</v>
      </c>
      <c r="AG651">
        <f t="shared" si="173"/>
        <v>6</v>
      </c>
      <c r="AH651">
        <f t="shared" si="174"/>
        <v>0.13316313747803657</v>
      </c>
      <c r="AI651">
        <f t="shared" si="175"/>
        <v>0</v>
      </c>
      <c r="AJ651" t="str">
        <f t="shared" si="176"/>
        <v/>
      </c>
      <c r="AK651" t="str">
        <f t="shared" si="177"/>
        <v/>
      </c>
    </row>
    <row r="652" spans="1:37" x14ac:dyDescent="0.25">
      <c r="A652" t="str">
        <f t="shared" si="215"/>
        <v>IRN</v>
      </c>
      <c r="B652">
        <f t="shared" ref="B652:L652" si="228">IF(B55=0,"na",B55)</f>
        <v>36200000</v>
      </c>
      <c r="C652" t="str">
        <f t="shared" si="228"/>
        <v>na</v>
      </c>
      <c r="D652" t="str">
        <f t="shared" si="228"/>
        <v>na</v>
      </c>
      <c r="E652">
        <f t="shared" si="228"/>
        <v>69400000</v>
      </c>
      <c r="F652" t="str">
        <f t="shared" si="228"/>
        <v>na</v>
      </c>
      <c r="G652" t="str">
        <f t="shared" si="228"/>
        <v>na</v>
      </c>
      <c r="H652" t="str">
        <f t="shared" si="228"/>
        <v>na</v>
      </c>
      <c r="I652" t="str">
        <f t="shared" si="228"/>
        <v>na</v>
      </c>
      <c r="J652" t="str">
        <f t="shared" si="228"/>
        <v>na</v>
      </c>
      <c r="K652" t="str">
        <f t="shared" si="228"/>
        <v>na</v>
      </c>
      <c r="L652" t="str">
        <f t="shared" si="228"/>
        <v>na</v>
      </c>
      <c r="N652" s="58" t="s">
        <v>207</v>
      </c>
      <c r="O652" s="58">
        <v>40800000</v>
      </c>
      <c r="P652" s="58"/>
      <c r="Q652" s="58"/>
      <c r="R652" s="58">
        <v>74500000</v>
      </c>
      <c r="S652" s="58"/>
      <c r="T652" s="58"/>
      <c r="U652" s="58"/>
      <c r="V652" s="58"/>
      <c r="W652" s="58"/>
      <c r="X652" s="58"/>
      <c r="Y652" s="58"/>
      <c r="Z652" s="69" t="str">
        <f t="shared" si="168"/>
        <v>IRN</v>
      </c>
      <c r="AA652" s="69" t="str">
        <f>VLOOKUP(Z652,'MainData-aidsinfo'!$D$2:$E$115,2,0)</f>
        <v>Iran (Islamic Republic of)</v>
      </c>
      <c r="AC652">
        <f t="shared" si="169"/>
        <v>2</v>
      </c>
      <c r="AD652" s="70">
        <f t="shared" si="170"/>
        <v>57650000</v>
      </c>
      <c r="AE652">
        <f t="shared" si="171"/>
        <v>1</v>
      </c>
      <c r="AF652" t="e">
        <f t="shared" si="172"/>
        <v>#DIV/0!</v>
      </c>
      <c r="AG652">
        <f t="shared" si="173"/>
        <v>0</v>
      </c>
      <c r="AH652" t="str">
        <f t="shared" si="174"/>
        <v>na</v>
      </c>
      <c r="AI652">
        <f t="shared" si="175"/>
        <v>0</v>
      </c>
      <c r="AJ652" t="str">
        <f t="shared" si="176"/>
        <v/>
      </c>
      <c r="AK652" t="str">
        <f t="shared" si="177"/>
        <v/>
      </c>
    </row>
    <row r="653" spans="1:37" x14ac:dyDescent="0.25">
      <c r="A653" t="str">
        <f t="shared" si="215"/>
        <v>JAM</v>
      </c>
      <c r="B653">
        <f t="shared" ref="B653:L653" si="229">IF(B56=0,"na",B56)</f>
        <v>3437894</v>
      </c>
      <c r="C653">
        <f t="shared" si="229"/>
        <v>3848958</v>
      </c>
      <c r="D653">
        <f t="shared" si="229"/>
        <v>3498285</v>
      </c>
      <c r="E653">
        <f t="shared" si="229"/>
        <v>3115403</v>
      </c>
      <c r="F653">
        <f t="shared" si="229"/>
        <v>4191600</v>
      </c>
      <c r="G653">
        <f t="shared" si="229"/>
        <v>4324205</v>
      </c>
      <c r="H653">
        <f t="shared" si="229"/>
        <v>8456178</v>
      </c>
      <c r="I653">
        <f t="shared" si="229"/>
        <v>2750285</v>
      </c>
      <c r="J653" t="str">
        <f t="shared" si="229"/>
        <v>na</v>
      </c>
      <c r="K653" t="str">
        <f t="shared" si="229"/>
        <v>na</v>
      </c>
      <c r="L653" t="str">
        <f t="shared" si="229"/>
        <v>na</v>
      </c>
      <c r="N653" s="58" t="s">
        <v>94</v>
      </c>
      <c r="O653" s="58">
        <v>15192487.45149</v>
      </c>
      <c r="P653" s="58">
        <v>14666841.45149</v>
      </c>
      <c r="Q653" s="58">
        <v>18364388</v>
      </c>
      <c r="R653" s="58">
        <v>17136135</v>
      </c>
      <c r="S653" s="58">
        <v>12591006.461999999</v>
      </c>
      <c r="T653" s="58">
        <v>15477905.998</v>
      </c>
      <c r="U653" s="58">
        <v>16847596</v>
      </c>
      <c r="V653" s="58">
        <v>19487738.73</v>
      </c>
      <c r="W653" s="58"/>
      <c r="X653" s="58"/>
      <c r="Y653" s="58"/>
      <c r="Z653" s="69" t="str">
        <f t="shared" si="168"/>
        <v>JAM</v>
      </c>
      <c r="AA653" s="69" t="str">
        <f>VLOOKUP(Z653,'MainData-aidsinfo'!$D$2:$E$115,2,0)</f>
        <v>Jamaica</v>
      </c>
      <c r="AC653">
        <f t="shared" si="169"/>
        <v>8</v>
      </c>
      <c r="AD653" s="70">
        <f t="shared" si="170"/>
        <v>16220512.3866225</v>
      </c>
      <c r="AE653">
        <f t="shared" si="171"/>
        <v>0.36902471997620095</v>
      </c>
      <c r="AF653">
        <f t="shared" si="172"/>
        <v>0.9725664120689691</v>
      </c>
      <c r="AG653">
        <f t="shared" si="173"/>
        <v>6</v>
      </c>
      <c r="AH653">
        <f t="shared" si="174"/>
        <v>0.36832922751307401</v>
      </c>
      <c r="AI653">
        <f t="shared" si="175"/>
        <v>0</v>
      </c>
      <c r="AJ653" t="str">
        <f t="shared" si="176"/>
        <v/>
      </c>
      <c r="AK653" t="str">
        <f t="shared" si="177"/>
        <v/>
      </c>
    </row>
    <row r="654" spans="1:37" x14ac:dyDescent="0.25">
      <c r="A654" t="str">
        <f t="shared" si="215"/>
        <v>KAZ</v>
      </c>
      <c r="B654">
        <f t="shared" ref="B654:L654" si="230">IF(B57=0,"na",B57)</f>
        <v>16266673</v>
      </c>
      <c r="C654" t="str">
        <f t="shared" si="230"/>
        <v>na</v>
      </c>
      <c r="D654">
        <f t="shared" si="230"/>
        <v>30346857</v>
      </c>
      <c r="E654">
        <f t="shared" si="230"/>
        <v>30352251</v>
      </c>
      <c r="F654">
        <f t="shared" si="230"/>
        <v>30876471</v>
      </c>
      <c r="G654">
        <f t="shared" si="230"/>
        <v>40667500</v>
      </c>
      <c r="H654">
        <f t="shared" si="230"/>
        <v>32728769</v>
      </c>
      <c r="I654">
        <f t="shared" si="230"/>
        <v>27221762</v>
      </c>
      <c r="J654">
        <f t="shared" si="230"/>
        <v>30975563</v>
      </c>
      <c r="K654">
        <f t="shared" si="230"/>
        <v>31104180</v>
      </c>
      <c r="L654">
        <f t="shared" si="230"/>
        <v>33438803</v>
      </c>
      <c r="N654" s="58" t="s">
        <v>162</v>
      </c>
      <c r="O654" s="58">
        <v>22778078.559999999</v>
      </c>
      <c r="P654" s="58"/>
      <c r="Q654" s="58">
        <v>36887017.877999999</v>
      </c>
      <c r="R654" s="58">
        <v>37809895.395999998</v>
      </c>
      <c r="S654" s="58">
        <v>37802614.791000001</v>
      </c>
      <c r="T654" s="58">
        <v>43041166.667000003</v>
      </c>
      <c r="U654" s="58">
        <v>33995760.386</v>
      </c>
      <c r="V654" s="58">
        <v>31756838.274</v>
      </c>
      <c r="W654" s="58">
        <v>34816917.769000001</v>
      </c>
      <c r="X654" s="58">
        <v>33594038.141999997</v>
      </c>
      <c r="Y654" s="58">
        <v>35213104.090000004</v>
      </c>
      <c r="Z654" s="69" t="str">
        <f t="shared" si="168"/>
        <v>KAZ</v>
      </c>
      <c r="AA654" s="69" t="str">
        <f>VLOOKUP(Z654,'MainData-aidsinfo'!$D$2:$E$115,2,0)</f>
        <v>Kazakhstan</v>
      </c>
      <c r="AC654">
        <f t="shared" si="169"/>
        <v>10</v>
      </c>
      <c r="AD654" s="70">
        <f t="shared" si="170"/>
        <v>34769543.195300005</v>
      </c>
      <c r="AE654">
        <f t="shared" si="171"/>
        <v>0.23427878752334699</v>
      </c>
      <c r="AF654">
        <f t="shared" si="172"/>
        <v>0.6816100565665848</v>
      </c>
      <c r="AG654">
        <f t="shared" si="173"/>
        <v>8</v>
      </c>
      <c r="AH654">
        <f t="shared" si="174"/>
        <v>0.51472945646883472</v>
      </c>
      <c r="AI654">
        <f t="shared" si="175"/>
        <v>0</v>
      </c>
      <c r="AJ654" t="str">
        <f t="shared" si="176"/>
        <v/>
      </c>
      <c r="AK654" t="str">
        <f t="shared" si="177"/>
        <v/>
      </c>
    </row>
    <row r="655" spans="1:37" x14ac:dyDescent="0.25">
      <c r="A655" t="str">
        <f t="shared" si="215"/>
        <v>KEN</v>
      </c>
      <c r="B655">
        <f t="shared" ref="B655:L655" si="231">IF(B58=0,"na",B58)</f>
        <v>107771988</v>
      </c>
      <c r="C655">
        <f t="shared" si="231"/>
        <v>134682271</v>
      </c>
      <c r="D655">
        <f t="shared" si="231"/>
        <v>133150448</v>
      </c>
      <c r="E655">
        <f t="shared" si="231"/>
        <v>140901567</v>
      </c>
      <c r="F655">
        <f t="shared" si="231"/>
        <v>189582565</v>
      </c>
      <c r="G655">
        <f t="shared" si="231"/>
        <v>234216720</v>
      </c>
      <c r="H655" t="str">
        <f t="shared" si="231"/>
        <v>na</v>
      </c>
      <c r="I655">
        <f t="shared" si="231"/>
        <v>260401897</v>
      </c>
      <c r="J655">
        <f t="shared" si="231"/>
        <v>342351186</v>
      </c>
      <c r="K655" t="str">
        <f t="shared" si="231"/>
        <v>na</v>
      </c>
      <c r="L655">
        <f t="shared" si="231"/>
        <v>175262884</v>
      </c>
      <c r="N655" s="58" t="s">
        <v>63</v>
      </c>
      <c r="O655" s="58">
        <v>670864163</v>
      </c>
      <c r="P655" s="58">
        <v>726058593.79999995</v>
      </c>
      <c r="Q655" s="58">
        <v>837615747.79999995</v>
      </c>
      <c r="R655" s="58">
        <v>740551431.10000002</v>
      </c>
      <c r="S655" s="58">
        <v>800451316.08000004</v>
      </c>
      <c r="T655" s="58">
        <v>1070667886.7</v>
      </c>
      <c r="U655" s="58"/>
      <c r="V655" s="58">
        <v>948002181.07000005</v>
      </c>
      <c r="W655" s="58">
        <v>1174884585.21</v>
      </c>
      <c r="X655" s="58"/>
      <c r="Y655" s="58">
        <v>754585321.70000005</v>
      </c>
      <c r="Z655" s="69" t="str">
        <f t="shared" si="168"/>
        <v>KEN</v>
      </c>
      <c r="AA655" s="69" t="str">
        <f>VLOOKUP(Z655,'MainData-aidsinfo'!$D$2:$E$115,2,0)</f>
        <v>Kenya</v>
      </c>
      <c r="AC655">
        <f t="shared" si="169"/>
        <v>9</v>
      </c>
      <c r="AD655" s="70">
        <f t="shared" si="170"/>
        <v>858186802.93999994</v>
      </c>
      <c r="AE655">
        <f t="shared" si="171"/>
        <v>0.52876279673334925</v>
      </c>
      <c r="AF655">
        <f t="shared" si="172"/>
        <v>1.648238572460855</v>
      </c>
      <c r="AG655">
        <f t="shared" si="173"/>
        <v>7</v>
      </c>
      <c r="AH655">
        <f t="shared" si="174"/>
        <v>0.14329402189642781</v>
      </c>
      <c r="AI655">
        <f t="shared" si="175"/>
        <v>0</v>
      </c>
      <c r="AJ655" t="str">
        <f t="shared" si="176"/>
        <v/>
      </c>
      <c r="AK655" t="str">
        <f t="shared" si="177"/>
        <v/>
      </c>
    </row>
    <row r="656" spans="1:37" x14ac:dyDescent="0.25">
      <c r="A656" t="str">
        <f t="shared" si="215"/>
        <v>KGZ</v>
      </c>
      <c r="B656">
        <f t="shared" ref="B656:L656" si="232">IF(B59=0,"na",B59)</f>
        <v>1501495</v>
      </c>
      <c r="C656">
        <f t="shared" si="232"/>
        <v>1407901</v>
      </c>
      <c r="D656">
        <f t="shared" si="232"/>
        <v>1441565</v>
      </c>
      <c r="E656">
        <f t="shared" si="232"/>
        <v>3886526</v>
      </c>
      <c r="F656">
        <f t="shared" si="232"/>
        <v>4192877</v>
      </c>
      <c r="G656">
        <f t="shared" si="232"/>
        <v>6940808</v>
      </c>
      <c r="H656" t="str">
        <f t="shared" si="232"/>
        <v>na</v>
      </c>
      <c r="I656">
        <f t="shared" si="232"/>
        <v>1812881</v>
      </c>
      <c r="J656">
        <f t="shared" si="232"/>
        <v>2238849</v>
      </c>
      <c r="K656">
        <f t="shared" si="232"/>
        <v>2456267</v>
      </c>
      <c r="L656">
        <f t="shared" si="232"/>
        <v>1970121</v>
      </c>
      <c r="N656" s="58" t="s">
        <v>176</v>
      </c>
      <c r="O656" s="58">
        <v>12153796</v>
      </c>
      <c r="P656" s="58">
        <v>11235261</v>
      </c>
      <c r="Q656" s="58">
        <v>5720845</v>
      </c>
      <c r="R656" s="58">
        <v>13399289</v>
      </c>
      <c r="S656" s="58">
        <v>17609990</v>
      </c>
      <c r="T656" s="58">
        <v>15978696.32</v>
      </c>
      <c r="U656" s="58"/>
      <c r="V656" s="58">
        <v>22020486.66</v>
      </c>
      <c r="W656" s="58">
        <v>17307702</v>
      </c>
      <c r="X656" s="58">
        <v>9961526</v>
      </c>
      <c r="Y656" s="58">
        <v>6905322.7400000002</v>
      </c>
      <c r="Z656" s="69" t="str">
        <f t="shared" si="168"/>
        <v>KGZ</v>
      </c>
      <c r="AA656" s="69" t="str">
        <f>VLOOKUP(Z656,'MainData-aidsinfo'!$D$2:$E$115,2,0)</f>
        <v>Kyrgyzstan</v>
      </c>
      <c r="AC656">
        <f t="shared" si="169"/>
        <v>10</v>
      </c>
      <c r="AD656" s="70">
        <f t="shared" si="170"/>
        <v>13229291.471999999</v>
      </c>
      <c r="AE656">
        <f t="shared" si="171"/>
        <v>0.1022607241657527</v>
      </c>
      <c r="AF656">
        <f t="shared" si="172"/>
        <v>0.29076128398859258</v>
      </c>
      <c r="AG656">
        <f t="shared" si="173"/>
        <v>8</v>
      </c>
      <c r="AH656">
        <f t="shared" si="174"/>
        <v>0.77862926452616488</v>
      </c>
      <c r="AI656">
        <f t="shared" si="175"/>
        <v>0</v>
      </c>
      <c r="AJ656" t="str">
        <f t="shared" si="176"/>
        <v/>
      </c>
      <c r="AK656" t="str">
        <f t="shared" si="177"/>
        <v/>
      </c>
    </row>
    <row r="657" spans="1:37" x14ac:dyDescent="0.25">
      <c r="A657" t="str">
        <f t="shared" si="215"/>
        <v>KHM</v>
      </c>
      <c r="B657">
        <f t="shared" ref="B657:L657" si="233">IF(B60=0,"na",B60)</f>
        <v>1703403</v>
      </c>
      <c r="C657">
        <f t="shared" si="233"/>
        <v>2436832</v>
      </c>
      <c r="D657">
        <f t="shared" si="233"/>
        <v>5300117</v>
      </c>
      <c r="E657">
        <f t="shared" si="233"/>
        <v>5212931</v>
      </c>
      <c r="F657" t="str">
        <f t="shared" si="233"/>
        <v>na</v>
      </c>
      <c r="G657" t="str">
        <f t="shared" si="233"/>
        <v>na</v>
      </c>
      <c r="H657">
        <f t="shared" si="233"/>
        <v>8157098</v>
      </c>
      <c r="I657" t="str">
        <f t="shared" si="233"/>
        <v>na</v>
      </c>
      <c r="J657">
        <f t="shared" si="233"/>
        <v>8300000</v>
      </c>
      <c r="K657" t="str">
        <f t="shared" si="233"/>
        <v>na</v>
      </c>
      <c r="L657" t="str">
        <f t="shared" si="233"/>
        <v>na</v>
      </c>
      <c r="N657" s="58" t="s">
        <v>135</v>
      </c>
      <c r="O657" s="58">
        <v>53735197.850000001</v>
      </c>
      <c r="P657" s="58">
        <v>58059469.210000001</v>
      </c>
      <c r="Q657" s="58">
        <v>52834014.909999996</v>
      </c>
      <c r="R657" s="58">
        <v>50883717.619999997</v>
      </c>
      <c r="S657" s="58"/>
      <c r="T657" s="58"/>
      <c r="U657" s="58">
        <v>43322535</v>
      </c>
      <c r="V657" s="58"/>
      <c r="W657" s="58">
        <v>34400000</v>
      </c>
      <c r="X657" s="58"/>
      <c r="Y657" s="58"/>
      <c r="Z657" s="69" t="str">
        <f t="shared" si="168"/>
        <v>KHM</v>
      </c>
      <c r="AA657" s="69" t="str">
        <f>VLOOKUP(Z657,'MainData-aidsinfo'!$D$2:$E$115,2,0)</f>
        <v>Cambodia</v>
      </c>
      <c r="AC657">
        <f t="shared" si="169"/>
        <v>6</v>
      </c>
      <c r="AD657" s="70">
        <f t="shared" si="170"/>
        <v>48872489.098333336</v>
      </c>
      <c r="AE657">
        <f t="shared" si="171"/>
        <v>-0.95415393722357367</v>
      </c>
      <c r="AF657">
        <f t="shared" si="172"/>
        <v>-6.3755555486969779</v>
      </c>
      <c r="AG657">
        <f t="shared" si="173"/>
        <v>4</v>
      </c>
      <c r="AH657">
        <f t="shared" si="174"/>
        <v>3.1046111716514116E-3</v>
      </c>
      <c r="AI657">
        <f t="shared" si="175"/>
        <v>1</v>
      </c>
      <c r="AJ657" t="str">
        <f t="shared" si="176"/>
        <v>DOWN</v>
      </c>
      <c r="AK657" t="str">
        <f t="shared" si="177"/>
        <v>KHM</v>
      </c>
    </row>
    <row r="658" spans="1:37" x14ac:dyDescent="0.25">
      <c r="A658" t="str">
        <f t="shared" si="215"/>
        <v>LAO</v>
      </c>
      <c r="B658">
        <f t="shared" ref="B658:L658" si="234">IF(B61=0,"na",B61)</f>
        <v>114730</v>
      </c>
      <c r="C658">
        <f t="shared" si="234"/>
        <v>827689</v>
      </c>
      <c r="D658">
        <f t="shared" si="234"/>
        <v>827689</v>
      </c>
      <c r="E658" t="str">
        <f t="shared" si="234"/>
        <v>na</v>
      </c>
      <c r="F658" t="str">
        <f t="shared" si="234"/>
        <v>na</v>
      </c>
      <c r="G658" t="str">
        <f t="shared" si="234"/>
        <v>na</v>
      </c>
      <c r="H658" t="str">
        <f t="shared" si="234"/>
        <v>na</v>
      </c>
      <c r="I658">
        <f t="shared" si="234"/>
        <v>2099088</v>
      </c>
      <c r="J658">
        <f t="shared" si="234"/>
        <v>569221</v>
      </c>
      <c r="K658" t="str">
        <f t="shared" si="234"/>
        <v>na</v>
      </c>
      <c r="L658">
        <f t="shared" si="234"/>
        <v>556553</v>
      </c>
      <c r="N658" s="58" t="s">
        <v>163</v>
      </c>
      <c r="O658" s="58">
        <v>5997398</v>
      </c>
      <c r="P658" s="58">
        <v>8586397.0700000003</v>
      </c>
      <c r="Q658" s="58">
        <v>11749215.6</v>
      </c>
      <c r="R658" s="58"/>
      <c r="S658" s="58"/>
      <c r="T658" s="58"/>
      <c r="U658" s="58"/>
      <c r="V658" s="58">
        <v>8272784.1869999999</v>
      </c>
      <c r="W658" s="58">
        <v>4633491</v>
      </c>
      <c r="X658" s="58"/>
      <c r="Y658" s="58">
        <v>1149370</v>
      </c>
      <c r="Z658" s="69" t="str">
        <f t="shared" si="168"/>
        <v>LAO</v>
      </c>
      <c r="AA658" s="69" t="str">
        <f>VLOOKUP(Z658,'MainData-aidsinfo'!$D$2:$E$115,2,0)</f>
        <v>Lao People's Democratic Republic</v>
      </c>
      <c r="AC658">
        <f t="shared" si="169"/>
        <v>6</v>
      </c>
      <c r="AD658" s="70">
        <f t="shared" si="170"/>
        <v>6731442.6428333335</v>
      </c>
      <c r="AE658">
        <f t="shared" si="171"/>
        <v>-0.65219902278241837</v>
      </c>
      <c r="AF658">
        <f t="shared" si="172"/>
        <v>-1.7207332866630514</v>
      </c>
      <c r="AG658">
        <f t="shared" si="173"/>
        <v>4</v>
      </c>
      <c r="AH658">
        <f t="shared" si="174"/>
        <v>0.16041231664030628</v>
      </c>
      <c r="AI658">
        <f t="shared" si="175"/>
        <v>0</v>
      </c>
      <c r="AJ658" t="str">
        <f t="shared" si="176"/>
        <v/>
      </c>
      <c r="AK658" t="str">
        <f t="shared" si="177"/>
        <v/>
      </c>
    </row>
    <row r="659" spans="1:37" x14ac:dyDescent="0.25">
      <c r="A659" t="str">
        <f t="shared" si="215"/>
        <v>LBN</v>
      </c>
      <c r="B659">
        <f t="shared" ref="B659:L659" si="235">IF(B62=0,"na",B62)</f>
        <v>3200000</v>
      </c>
      <c r="C659">
        <f t="shared" si="235"/>
        <v>1570000</v>
      </c>
      <c r="D659">
        <f t="shared" si="235"/>
        <v>1570000</v>
      </c>
      <c r="E659" t="str">
        <f t="shared" si="235"/>
        <v>na</v>
      </c>
      <c r="F659">
        <f t="shared" si="235"/>
        <v>3154875</v>
      </c>
      <c r="G659" t="str">
        <f t="shared" si="235"/>
        <v>na</v>
      </c>
      <c r="H659" t="str">
        <f t="shared" si="235"/>
        <v>na</v>
      </c>
      <c r="I659" t="str">
        <f t="shared" si="235"/>
        <v>na</v>
      </c>
      <c r="J659" t="str">
        <f t="shared" si="235"/>
        <v>na</v>
      </c>
      <c r="K659" t="str">
        <f t="shared" si="235"/>
        <v>na</v>
      </c>
      <c r="L659">
        <f t="shared" si="235"/>
        <v>6620000</v>
      </c>
      <c r="N659" s="58" t="s">
        <v>209</v>
      </c>
      <c r="O659" s="58">
        <v>4450000</v>
      </c>
      <c r="P659" s="58">
        <v>2420000</v>
      </c>
      <c r="Q659" s="58">
        <v>2420000</v>
      </c>
      <c r="R659" s="58"/>
      <c r="S659" s="58">
        <v>5191497</v>
      </c>
      <c r="T659" s="58"/>
      <c r="U659" s="58"/>
      <c r="V659" s="58"/>
      <c r="W659" s="58">
        <v>779241</v>
      </c>
      <c r="X659" s="58"/>
      <c r="Y659" s="58">
        <v>6829080</v>
      </c>
      <c r="Z659" s="69" t="str">
        <f t="shared" si="168"/>
        <v>LBN</v>
      </c>
      <c r="AA659" s="69" t="str">
        <f>VLOOKUP(Z659,'MainData-aidsinfo'!$D$2:$E$115,2,0)</f>
        <v>Lebanon</v>
      </c>
      <c r="AC659">
        <f t="shared" si="169"/>
        <v>6</v>
      </c>
      <c r="AD659" s="70">
        <f t="shared" si="170"/>
        <v>3681636.3333333335</v>
      </c>
      <c r="AE659">
        <f t="shared" si="171"/>
        <v>0.23672749321361289</v>
      </c>
      <c r="AF659">
        <f t="shared" si="172"/>
        <v>0.48730613328146249</v>
      </c>
      <c r="AG659">
        <f t="shared" si="173"/>
        <v>4</v>
      </c>
      <c r="AH659">
        <f t="shared" si="174"/>
        <v>0.65154185341834747</v>
      </c>
      <c r="AI659">
        <f t="shared" si="175"/>
        <v>0</v>
      </c>
      <c r="AJ659" t="str">
        <f t="shared" si="176"/>
        <v/>
      </c>
      <c r="AK659" t="str">
        <f t="shared" si="177"/>
        <v/>
      </c>
    </row>
    <row r="660" spans="1:37" x14ac:dyDescent="0.25">
      <c r="A660" t="str">
        <f t="shared" si="215"/>
        <v>LBR</v>
      </c>
      <c r="B660" t="str">
        <f t="shared" ref="B660:L660" si="236">IF(B63=0,"na",B63)</f>
        <v>na</v>
      </c>
      <c r="C660">
        <f t="shared" si="236"/>
        <v>83100</v>
      </c>
      <c r="D660">
        <f t="shared" si="236"/>
        <v>190000</v>
      </c>
      <c r="E660" t="str">
        <f t="shared" si="236"/>
        <v>na</v>
      </c>
      <c r="F660" t="str">
        <f t="shared" si="236"/>
        <v>na</v>
      </c>
      <c r="G660">
        <f t="shared" si="236"/>
        <v>42253</v>
      </c>
      <c r="H660" t="str">
        <f t="shared" si="236"/>
        <v>na</v>
      </c>
      <c r="I660" t="str">
        <f t="shared" si="236"/>
        <v>na</v>
      </c>
      <c r="J660" t="str">
        <f t="shared" si="236"/>
        <v>na</v>
      </c>
      <c r="K660" t="str">
        <f t="shared" si="236"/>
        <v>na</v>
      </c>
      <c r="L660" t="str">
        <f t="shared" si="236"/>
        <v>na</v>
      </c>
      <c r="N660" s="58" t="s">
        <v>90</v>
      </c>
      <c r="O660" s="58"/>
      <c r="P660" s="58">
        <v>28357694.890000001</v>
      </c>
      <c r="Q660" s="58">
        <v>31123572.25</v>
      </c>
      <c r="R660" s="58"/>
      <c r="S660" s="58"/>
      <c r="T660" s="58">
        <v>11522040.99</v>
      </c>
      <c r="U660" s="58">
        <v>10280475.050000001</v>
      </c>
      <c r="V660" s="58"/>
      <c r="W660" s="58"/>
      <c r="X660" s="58"/>
      <c r="Y660" s="58"/>
      <c r="Z660" s="69" t="str">
        <f t="shared" si="168"/>
        <v>LBR</v>
      </c>
      <c r="AA660" s="69" t="str">
        <f>VLOOKUP(Z660,'MainData-aidsinfo'!$D$2:$E$115,2,0)</f>
        <v>Liberia</v>
      </c>
      <c r="AC660">
        <f t="shared" si="169"/>
        <v>4</v>
      </c>
      <c r="AD660" s="70">
        <f t="shared" si="170"/>
        <v>20320945.794999998</v>
      </c>
      <c r="AE660">
        <f t="shared" si="171"/>
        <v>-0.95417282621488164</v>
      </c>
      <c r="AF660">
        <f t="shared" si="172"/>
        <v>-4.5091950309104076</v>
      </c>
      <c r="AG660">
        <f t="shared" si="173"/>
        <v>2</v>
      </c>
      <c r="AH660">
        <f t="shared" si="174"/>
        <v>4.5827173785118323E-2</v>
      </c>
      <c r="AI660">
        <f t="shared" si="175"/>
        <v>1</v>
      </c>
      <c r="AJ660" t="str">
        <f t="shared" si="176"/>
        <v>DOWN</v>
      </c>
      <c r="AK660" t="str">
        <f t="shared" si="177"/>
        <v>LBR</v>
      </c>
    </row>
    <row r="661" spans="1:37" x14ac:dyDescent="0.25">
      <c r="A661" t="str">
        <f t="shared" ref="A661:A681" si="237">A64</f>
        <v>LKA</v>
      </c>
      <c r="B661">
        <f t="shared" ref="B661:L661" si="238">IF(B64=0,"na",B64)</f>
        <v>2085088</v>
      </c>
      <c r="C661">
        <f t="shared" si="238"/>
        <v>2277906</v>
      </c>
      <c r="D661" t="str">
        <f t="shared" si="238"/>
        <v>na</v>
      </c>
      <c r="E661" t="str">
        <f t="shared" si="238"/>
        <v>na</v>
      </c>
      <c r="F661">
        <f t="shared" si="238"/>
        <v>671143</v>
      </c>
      <c r="G661" t="str">
        <f t="shared" si="238"/>
        <v>na</v>
      </c>
      <c r="H661" t="str">
        <f t="shared" si="238"/>
        <v>na</v>
      </c>
      <c r="I661" t="str">
        <f t="shared" si="238"/>
        <v>na</v>
      </c>
      <c r="J661" t="str">
        <f t="shared" si="238"/>
        <v>na</v>
      </c>
      <c r="K661" t="str">
        <f t="shared" si="238"/>
        <v>na</v>
      </c>
      <c r="L661">
        <f t="shared" si="238"/>
        <v>2743563</v>
      </c>
      <c r="N661" s="58" t="s">
        <v>228</v>
      </c>
      <c r="O661" s="58">
        <v>4504057.8013000004</v>
      </c>
      <c r="P661" s="58">
        <v>4727897.1553999996</v>
      </c>
      <c r="Q661" s="58"/>
      <c r="R661" s="58"/>
      <c r="S661" s="58">
        <v>1226938</v>
      </c>
      <c r="T661" s="58"/>
      <c r="U661" s="58"/>
      <c r="V661" s="58"/>
      <c r="W661" s="58"/>
      <c r="X661" s="58"/>
      <c r="Y661" s="58">
        <v>4349942.51</v>
      </c>
      <c r="Z661" s="69" t="str">
        <f t="shared" si="168"/>
        <v>LKA</v>
      </c>
      <c r="AA661" s="69" t="str">
        <f>VLOOKUP(Z661,'MainData-aidsinfo'!$D$2:$E$115,2,0)</f>
        <v>Sri Lanka</v>
      </c>
      <c r="AC661">
        <f t="shared" si="169"/>
        <v>4</v>
      </c>
      <c r="AD661" s="70">
        <f t="shared" si="170"/>
        <v>3702208.8666750002</v>
      </c>
      <c r="AE661">
        <f t="shared" si="171"/>
        <v>-0.10717239629231452</v>
      </c>
      <c r="AF661">
        <f t="shared" si="172"/>
        <v>-0.15244265706645654</v>
      </c>
      <c r="AG661">
        <f t="shared" si="173"/>
        <v>2</v>
      </c>
      <c r="AH661">
        <f t="shared" si="174"/>
        <v>0.89282760370768532</v>
      </c>
      <c r="AI661">
        <f t="shared" si="175"/>
        <v>0</v>
      </c>
      <c r="AJ661" t="str">
        <f t="shared" si="176"/>
        <v/>
      </c>
      <c r="AK661" t="str">
        <f t="shared" si="177"/>
        <v/>
      </c>
    </row>
    <row r="662" spans="1:37" x14ac:dyDescent="0.25">
      <c r="A662" t="str">
        <f t="shared" si="237"/>
        <v>LSO</v>
      </c>
      <c r="B662">
        <f t="shared" ref="B662:L662" si="239">IF(B65=0,"na",B65)</f>
        <v>46292864</v>
      </c>
      <c r="C662" t="str">
        <f t="shared" si="239"/>
        <v>na</v>
      </c>
      <c r="D662" t="str">
        <f t="shared" si="239"/>
        <v>na</v>
      </c>
      <c r="E662" t="str">
        <f t="shared" si="239"/>
        <v>na</v>
      </c>
      <c r="F662" t="str">
        <f t="shared" si="239"/>
        <v>na</v>
      </c>
      <c r="G662">
        <f t="shared" si="239"/>
        <v>48634655</v>
      </c>
      <c r="H662">
        <f t="shared" si="239"/>
        <v>29662753</v>
      </c>
      <c r="I662">
        <f t="shared" si="239"/>
        <v>22470651</v>
      </c>
      <c r="J662">
        <f t="shared" si="239"/>
        <v>20847761</v>
      </c>
      <c r="K662" t="str">
        <f t="shared" si="239"/>
        <v>na</v>
      </c>
      <c r="L662" t="str">
        <f t="shared" si="239"/>
        <v>na</v>
      </c>
      <c r="N662" s="58" t="s">
        <v>49</v>
      </c>
      <c r="O662" s="58">
        <v>81741090.201399997</v>
      </c>
      <c r="P662" s="58"/>
      <c r="Q662" s="58"/>
      <c r="R662" s="58"/>
      <c r="S662" s="58">
        <v>63493171</v>
      </c>
      <c r="T662" s="58">
        <v>114646369</v>
      </c>
      <c r="U662" s="58">
        <v>99302984.769999996</v>
      </c>
      <c r="V662" s="58">
        <v>101260603</v>
      </c>
      <c r="W662" s="58">
        <v>110299410</v>
      </c>
      <c r="X662" s="58"/>
      <c r="Y662" s="58"/>
      <c r="Z662" s="69" t="str">
        <f t="shared" si="168"/>
        <v>LSO</v>
      </c>
      <c r="AA662" s="69" t="str">
        <f>VLOOKUP(Z662,'MainData-aidsinfo'!$D$2:$E$115,2,0)</f>
        <v>Lesotho</v>
      </c>
      <c r="AC662">
        <f t="shared" si="169"/>
        <v>6</v>
      </c>
      <c r="AD662" s="70">
        <f t="shared" si="170"/>
        <v>95123937.995233342</v>
      </c>
      <c r="AE662">
        <f t="shared" si="171"/>
        <v>0.5907122982470302</v>
      </c>
      <c r="AF662">
        <f t="shared" si="172"/>
        <v>1.4641846224536237</v>
      </c>
      <c r="AG662">
        <f t="shared" si="173"/>
        <v>4</v>
      </c>
      <c r="AH662">
        <f t="shared" si="174"/>
        <v>0.21699342836122193</v>
      </c>
      <c r="AI662">
        <f t="shared" si="175"/>
        <v>0</v>
      </c>
      <c r="AJ662" t="str">
        <f t="shared" si="176"/>
        <v/>
      </c>
      <c r="AK662" t="str">
        <f t="shared" si="177"/>
        <v/>
      </c>
    </row>
    <row r="663" spans="1:37" x14ac:dyDescent="0.25">
      <c r="A663" t="str">
        <f t="shared" si="237"/>
        <v>LTU</v>
      </c>
      <c r="B663" t="str">
        <f t="shared" ref="B663:L663" si="240">IF(B66=0,"na",B66)</f>
        <v>na</v>
      </c>
      <c r="C663" t="str">
        <f t="shared" si="240"/>
        <v>na</v>
      </c>
      <c r="D663">
        <f t="shared" si="240"/>
        <v>3600000</v>
      </c>
      <c r="E663">
        <f t="shared" si="240"/>
        <v>2500000</v>
      </c>
      <c r="F663" t="str">
        <f t="shared" si="240"/>
        <v>na</v>
      </c>
      <c r="G663" t="str">
        <f t="shared" si="240"/>
        <v>na</v>
      </c>
      <c r="H663" t="str">
        <f t="shared" si="240"/>
        <v>na</v>
      </c>
      <c r="I663" t="str">
        <f t="shared" si="240"/>
        <v>na</v>
      </c>
      <c r="J663" t="str">
        <f t="shared" si="240"/>
        <v>na</v>
      </c>
      <c r="K663" t="str">
        <f t="shared" si="240"/>
        <v>na</v>
      </c>
      <c r="L663" t="str">
        <f t="shared" si="240"/>
        <v>na</v>
      </c>
      <c r="N663" s="58" t="s">
        <v>178</v>
      </c>
      <c r="O663" s="58"/>
      <c r="P663" s="58"/>
      <c r="Q663" s="58">
        <v>3668400</v>
      </c>
      <c r="R663" s="58">
        <v>2500000</v>
      </c>
      <c r="S663" s="58"/>
      <c r="T663" s="58"/>
      <c r="U663" s="58"/>
      <c r="V663" s="58"/>
      <c r="W663" s="58"/>
      <c r="X663" s="58"/>
      <c r="Y663" s="58"/>
      <c r="Z663" s="69" t="str">
        <f t="shared" si="168"/>
        <v>LTU</v>
      </c>
      <c r="AA663" s="69" t="str">
        <f>VLOOKUP(Z663,'MainData-aidsinfo'!$D$2:$E$115,2,0)</f>
        <v>Lithuania</v>
      </c>
      <c r="AC663">
        <f t="shared" si="169"/>
        <v>2</v>
      </c>
      <c r="AD663" s="70">
        <f t="shared" si="170"/>
        <v>3084200</v>
      </c>
      <c r="AE663">
        <f t="shared" si="171"/>
        <v>-1</v>
      </c>
      <c r="AF663" t="e">
        <f t="shared" si="172"/>
        <v>#DIV/0!</v>
      </c>
      <c r="AG663">
        <f t="shared" si="173"/>
        <v>0</v>
      </c>
      <c r="AH663" t="str">
        <f t="shared" si="174"/>
        <v>na</v>
      </c>
      <c r="AI663">
        <f t="shared" si="175"/>
        <v>0</v>
      </c>
      <c r="AJ663" t="str">
        <f t="shared" si="176"/>
        <v/>
      </c>
      <c r="AK663" t="str">
        <f t="shared" si="177"/>
        <v/>
      </c>
    </row>
    <row r="664" spans="1:37" x14ac:dyDescent="0.25">
      <c r="A664" t="str">
        <f t="shared" si="237"/>
        <v>LVA</v>
      </c>
      <c r="B664">
        <f t="shared" ref="B664:L664" si="241">IF(B67=0,"na",B67)</f>
        <v>6786301</v>
      </c>
      <c r="C664">
        <f t="shared" si="241"/>
        <v>5996109</v>
      </c>
      <c r="D664">
        <f t="shared" si="241"/>
        <v>267460</v>
      </c>
      <c r="E664">
        <f t="shared" si="241"/>
        <v>619656</v>
      </c>
      <c r="F664">
        <f t="shared" si="241"/>
        <v>9452207</v>
      </c>
      <c r="G664">
        <f t="shared" si="241"/>
        <v>8686036</v>
      </c>
      <c r="H664" t="str">
        <f t="shared" si="241"/>
        <v>na</v>
      </c>
      <c r="I664">
        <f t="shared" si="241"/>
        <v>10323518</v>
      </c>
      <c r="J664" t="str">
        <f t="shared" si="241"/>
        <v>na</v>
      </c>
      <c r="K664" t="str">
        <f t="shared" si="241"/>
        <v>na</v>
      </c>
      <c r="L664" t="str">
        <f t="shared" si="241"/>
        <v>na</v>
      </c>
      <c r="N664" s="58" t="s">
        <v>142</v>
      </c>
      <c r="O664" s="58">
        <v>7134019.1872699996</v>
      </c>
      <c r="P664" s="58">
        <v>6176719.8595860004</v>
      </c>
      <c r="Q664" s="58">
        <v>267460</v>
      </c>
      <c r="R664" s="58">
        <v>619656</v>
      </c>
      <c r="S664" s="58">
        <v>9452207</v>
      </c>
      <c r="T664" s="58">
        <v>8763408.2599999998</v>
      </c>
      <c r="U664" s="58"/>
      <c r="V664" s="58">
        <v>10336296.899080001</v>
      </c>
      <c r="W664" s="58"/>
      <c r="X664" s="58"/>
      <c r="Y664" s="58"/>
      <c r="Z664" s="69" t="str">
        <f t="shared" si="168"/>
        <v>LVA</v>
      </c>
      <c r="AA664" s="69" t="str">
        <f>VLOOKUP(Z664,'MainData-aidsinfo'!$D$2:$E$115,2,0)</f>
        <v>Latvia</v>
      </c>
      <c r="AC664">
        <f t="shared" si="169"/>
        <v>7</v>
      </c>
      <c r="AD664" s="70">
        <f t="shared" si="170"/>
        <v>6107109.6008479996</v>
      </c>
      <c r="AE664">
        <f t="shared" si="171"/>
        <v>0.4742245693140848</v>
      </c>
      <c r="AF664">
        <f t="shared" si="172"/>
        <v>1.2044453148957539</v>
      </c>
      <c r="AG664">
        <f t="shared" si="173"/>
        <v>5</v>
      </c>
      <c r="AH664">
        <f t="shared" si="174"/>
        <v>0.28231548089992109</v>
      </c>
      <c r="AI664">
        <f t="shared" si="175"/>
        <v>0</v>
      </c>
      <c r="AJ664" t="str">
        <f t="shared" si="176"/>
        <v/>
      </c>
      <c r="AK664" t="str">
        <f t="shared" si="177"/>
        <v/>
      </c>
    </row>
    <row r="665" spans="1:37" x14ac:dyDescent="0.25">
      <c r="A665" t="str">
        <f t="shared" si="237"/>
        <v>MDA</v>
      </c>
      <c r="B665">
        <f t="shared" ref="B665:L665" si="242">IF(B68=0,"na",B68)</f>
        <v>5544671</v>
      </c>
      <c r="C665">
        <f t="shared" si="242"/>
        <v>4617721</v>
      </c>
      <c r="D665">
        <f t="shared" si="242"/>
        <v>5124220</v>
      </c>
      <c r="E665">
        <f t="shared" si="242"/>
        <v>2381695</v>
      </c>
      <c r="F665">
        <f t="shared" si="242"/>
        <v>2335773</v>
      </c>
      <c r="G665">
        <f t="shared" si="242"/>
        <v>2332485</v>
      </c>
      <c r="H665">
        <f t="shared" si="242"/>
        <v>2387532</v>
      </c>
      <c r="I665">
        <f t="shared" si="242"/>
        <v>2861324</v>
      </c>
      <c r="J665">
        <f t="shared" si="242"/>
        <v>3296185</v>
      </c>
      <c r="K665">
        <f t="shared" si="242"/>
        <v>4167839</v>
      </c>
      <c r="L665">
        <f t="shared" si="242"/>
        <v>5129168</v>
      </c>
      <c r="N665" s="58" t="s">
        <v>124</v>
      </c>
      <c r="O665" s="58">
        <v>11859795.5868</v>
      </c>
      <c r="P665" s="58">
        <v>10948535.551999999</v>
      </c>
      <c r="Q665" s="58">
        <v>14352889.931700001</v>
      </c>
      <c r="R665" s="58">
        <v>9582311.6508000009</v>
      </c>
      <c r="S665" s="58">
        <v>7866204.29</v>
      </c>
      <c r="T665" s="58">
        <v>9166145.8200000003</v>
      </c>
      <c r="U665" s="58">
        <v>7440285.1299999999</v>
      </c>
      <c r="V665" s="58">
        <v>7527689.21</v>
      </c>
      <c r="W665" s="58">
        <v>8479680.6400000006</v>
      </c>
      <c r="X665" s="58">
        <v>8220553.3509999998</v>
      </c>
      <c r="Y665" s="58">
        <v>8709969.3499999996</v>
      </c>
      <c r="Z665" s="69" t="str">
        <f t="shared" si="168"/>
        <v>MDA</v>
      </c>
      <c r="AA665" s="69" t="str">
        <f>VLOOKUP(Z665,'MainData-aidsinfo'!$D$2:$E$115,2,0)</f>
        <v>Republic of Moldova</v>
      </c>
      <c r="AC665">
        <f t="shared" si="169"/>
        <v>11</v>
      </c>
      <c r="AD665" s="70">
        <f t="shared" si="170"/>
        <v>9468550.9556636345</v>
      </c>
      <c r="AE665">
        <f t="shared" si="171"/>
        <v>-0.69055680559117849</v>
      </c>
      <c r="AF665">
        <f t="shared" si="172"/>
        <v>-2.8642789570285987</v>
      </c>
      <c r="AG665">
        <f t="shared" si="173"/>
        <v>9</v>
      </c>
      <c r="AH665">
        <f t="shared" si="174"/>
        <v>1.8649823852068113E-2</v>
      </c>
      <c r="AI665">
        <f t="shared" si="175"/>
        <v>1</v>
      </c>
      <c r="AJ665" t="str">
        <f t="shared" si="176"/>
        <v>DOWN</v>
      </c>
      <c r="AK665" t="str">
        <f t="shared" si="177"/>
        <v>MDA</v>
      </c>
    </row>
    <row r="666" spans="1:37" x14ac:dyDescent="0.25">
      <c r="A666" t="str">
        <f t="shared" si="237"/>
        <v>MDG</v>
      </c>
      <c r="B666" t="str">
        <f t="shared" ref="B666:L666" si="243">IF(B69=0,"na",B69)</f>
        <v>na</v>
      </c>
      <c r="C666">
        <f t="shared" si="243"/>
        <v>4473518</v>
      </c>
      <c r="D666">
        <f t="shared" si="243"/>
        <v>6005101</v>
      </c>
      <c r="E666">
        <f t="shared" si="243"/>
        <v>4250295</v>
      </c>
      <c r="F666">
        <f t="shared" si="243"/>
        <v>4051157</v>
      </c>
      <c r="G666">
        <f t="shared" si="243"/>
        <v>3037786</v>
      </c>
      <c r="H666">
        <f t="shared" si="243"/>
        <v>2005899</v>
      </c>
      <c r="I666">
        <f t="shared" si="243"/>
        <v>365827</v>
      </c>
      <c r="J666">
        <f t="shared" si="243"/>
        <v>289872</v>
      </c>
      <c r="K666">
        <f t="shared" si="243"/>
        <v>146677</v>
      </c>
      <c r="L666" t="str">
        <f t="shared" si="243"/>
        <v>na</v>
      </c>
      <c r="N666" s="58" t="s">
        <v>165</v>
      </c>
      <c r="O666" s="58"/>
      <c r="P666" s="58">
        <v>9431066.6829199996</v>
      </c>
      <c r="Q666" s="58">
        <v>13881177.84341</v>
      </c>
      <c r="R666" s="58">
        <v>9820637.2620010003</v>
      </c>
      <c r="S666" s="58">
        <v>6786275.7432399997</v>
      </c>
      <c r="T666" s="58">
        <v>5737418</v>
      </c>
      <c r="U666" s="58">
        <v>5737504</v>
      </c>
      <c r="V666" s="58">
        <v>3660789</v>
      </c>
      <c r="W666" s="58">
        <v>5242599</v>
      </c>
      <c r="X666" s="58">
        <v>147685</v>
      </c>
      <c r="Y666" s="58"/>
      <c r="Z666" s="69" t="str">
        <f t="shared" si="168"/>
        <v>MDG</v>
      </c>
      <c r="AA666" s="69" t="str">
        <f>VLOOKUP(Z666,'MainData-aidsinfo'!$D$2:$E$115,2,0)</f>
        <v>Madagascar</v>
      </c>
      <c r="AC666">
        <f t="shared" si="169"/>
        <v>9</v>
      </c>
      <c r="AD666" s="70">
        <f t="shared" si="170"/>
        <v>6716128.0590634448</v>
      </c>
      <c r="AE666">
        <f t="shared" si="171"/>
        <v>-0.88268504688166538</v>
      </c>
      <c r="AF666">
        <f t="shared" si="172"/>
        <v>-4.96923193038901</v>
      </c>
      <c r="AG666">
        <f t="shared" si="173"/>
        <v>7</v>
      </c>
      <c r="AH666">
        <f t="shared" si="174"/>
        <v>1.6205825944347841E-3</v>
      </c>
      <c r="AI666">
        <f t="shared" si="175"/>
        <v>1</v>
      </c>
      <c r="AJ666" t="str">
        <f t="shared" si="176"/>
        <v>DOWN</v>
      </c>
      <c r="AK666" t="str">
        <f t="shared" si="177"/>
        <v>MDG</v>
      </c>
    </row>
    <row r="667" spans="1:37" x14ac:dyDescent="0.25">
      <c r="A667" t="str">
        <f t="shared" si="237"/>
        <v>MKD</v>
      </c>
      <c r="B667">
        <f t="shared" ref="B667:L667" si="244">IF(B70=0,"na",B70)</f>
        <v>2300000</v>
      </c>
      <c r="C667">
        <f t="shared" si="244"/>
        <v>2400000</v>
      </c>
      <c r="D667" t="str">
        <f t="shared" si="244"/>
        <v>na</v>
      </c>
      <c r="E667" t="str">
        <f t="shared" si="244"/>
        <v>na</v>
      </c>
      <c r="F667" t="str">
        <f t="shared" si="244"/>
        <v>na</v>
      </c>
      <c r="G667" t="str">
        <f t="shared" si="244"/>
        <v>na</v>
      </c>
      <c r="H667" t="str">
        <f t="shared" si="244"/>
        <v>na</v>
      </c>
      <c r="I667" t="str">
        <f t="shared" si="244"/>
        <v>na</v>
      </c>
      <c r="J667" t="str">
        <f t="shared" si="244"/>
        <v>na</v>
      </c>
      <c r="K667" t="str">
        <f t="shared" si="244"/>
        <v>na</v>
      </c>
      <c r="L667">
        <f t="shared" si="244"/>
        <v>2200000</v>
      </c>
      <c r="N667" s="58" t="s">
        <v>239</v>
      </c>
      <c r="O667" s="58">
        <v>4800000</v>
      </c>
      <c r="P667" s="58">
        <v>4800000</v>
      </c>
      <c r="Q667" s="58"/>
      <c r="R667" s="58"/>
      <c r="S667" s="58"/>
      <c r="T667" s="58"/>
      <c r="U667" s="58"/>
      <c r="V667" s="58"/>
      <c r="W667" s="58"/>
      <c r="X667" s="58"/>
      <c r="Y667" s="58">
        <v>2309800</v>
      </c>
      <c r="Z667" s="69" t="str">
        <f t="shared" ref="Z667:Z715" si="245">N667</f>
        <v>MKD</v>
      </c>
      <c r="AA667" s="69" t="str">
        <f>VLOOKUP(Z667,'MainData-aidsinfo'!$D$2:$E$115,2,0)</f>
        <v>The former Yugoslav Republic of Macedonia</v>
      </c>
      <c r="AC667">
        <f t="shared" ref="AC667:AC698" si="246">COUNTA(O667:Y667)</f>
        <v>3</v>
      </c>
      <c r="AD667" s="70">
        <f t="shared" ref="AD667:AD698" si="247">SUM(O667:Y667)/AC667</f>
        <v>3969933.3333333335</v>
      </c>
      <c r="AE667">
        <f t="shared" ref="AE667:AE698" si="248">PEARSON($O$480:$Y$480,O667:Y667)</f>
        <v>-0.99587059488582264</v>
      </c>
      <c r="AF667">
        <f t="shared" ref="AF667:AF715" si="249">(AE667*(SQRT(AC667-2)))/(SQRT(1-AE667^2))</f>
        <v>-10.969655114603208</v>
      </c>
      <c r="AG667">
        <f t="shared" ref="AG667:AG715" si="250">AC667-2</f>
        <v>1</v>
      </c>
      <c r="AH667">
        <f t="shared" ref="AH667:AH715" si="251">IFERROR(_xlfn.T.DIST.2T(ABS(AF667),AG667),"na")</f>
        <v>5.7874656698388427E-2</v>
      </c>
      <c r="AI667">
        <f t="shared" ref="AI667:AI715" si="252">IF(AH667&lt;0.05,1,0)</f>
        <v>0</v>
      </c>
      <c r="AJ667" t="str">
        <f t="shared" ref="AJ667:AJ715" si="253">IF(AI667=1,IF(AE667&gt;0,"UP","DOWN"),"")</f>
        <v/>
      </c>
      <c r="AK667" t="str">
        <f t="shared" ref="AK667:AK698" si="254">IF(AJ667&lt;&gt;"",N667,"")</f>
        <v/>
      </c>
    </row>
    <row r="668" spans="1:37" x14ac:dyDescent="0.25">
      <c r="A668" t="str">
        <f t="shared" si="237"/>
        <v>MLI</v>
      </c>
      <c r="B668">
        <f t="shared" ref="B668:L668" si="255">IF(B71=0,"na",B71)</f>
        <v>5281569</v>
      </c>
      <c r="C668">
        <f t="shared" si="255"/>
        <v>6502189</v>
      </c>
      <c r="D668">
        <f t="shared" si="255"/>
        <v>5988081</v>
      </c>
      <c r="E668">
        <f t="shared" si="255"/>
        <v>6136480</v>
      </c>
      <c r="F668" t="str">
        <f t="shared" si="255"/>
        <v>na</v>
      </c>
      <c r="G668" t="str">
        <f t="shared" si="255"/>
        <v>na</v>
      </c>
      <c r="H668" t="str">
        <f t="shared" si="255"/>
        <v>na</v>
      </c>
      <c r="I668">
        <f t="shared" si="255"/>
        <v>6094200</v>
      </c>
      <c r="J668" t="str">
        <f t="shared" si="255"/>
        <v>na</v>
      </c>
      <c r="K668" t="str">
        <f t="shared" si="255"/>
        <v>na</v>
      </c>
      <c r="L668">
        <f t="shared" si="255"/>
        <v>6094200</v>
      </c>
      <c r="N668" s="58" t="s">
        <v>100</v>
      </c>
      <c r="O668" s="58">
        <v>28408825.418000001</v>
      </c>
      <c r="P668" s="58">
        <v>36703031.8046</v>
      </c>
      <c r="Q668" s="58">
        <v>24333789.602000002</v>
      </c>
      <c r="R668" s="58">
        <v>21794990.039999999</v>
      </c>
      <c r="S668" s="58"/>
      <c r="T668" s="58"/>
      <c r="U668" s="58"/>
      <c r="V668" s="58">
        <v>33224961</v>
      </c>
      <c r="W668" s="58"/>
      <c r="X668" s="58"/>
      <c r="Y668" s="58">
        <v>33224961</v>
      </c>
      <c r="Z668" s="69" t="str">
        <f t="shared" si="245"/>
        <v>MLI</v>
      </c>
      <c r="AA668" s="69" t="str">
        <f>VLOOKUP(Z668,'MainData-aidsinfo'!$D$2:$E$115,2,0)</f>
        <v>Mali</v>
      </c>
      <c r="AC668">
        <f t="shared" si="246"/>
        <v>6</v>
      </c>
      <c r="AD668" s="70">
        <f t="shared" si="247"/>
        <v>29615093.144099999</v>
      </c>
      <c r="AE668">
        <f t="shared" si="248"/>
        <v>0.30819338004684854</v>
      </c>
      <c r="AF668">
        <f t="shared" si="249"/>
        <v>0.64792534889612063</v>
      </c>
      <c r="AG668">
        <f t="shared" si="250"/>
        <v>4</v>
      </c>
      <c r="AH668">
        <f t="shared" si="251"/>
        <v>0.55234652041736876</v>
      </c>
      <c r="AI668">
        <f t="shared" si="252"/>
        <v>0</v>
      </c>
      <c r="AJ668" t="str">
        <f t="shared" si="253"/>
        <v/>
      </c>
      <c r="AK668" t="str">
        <f t="shared" si="254"/>
        <v/>
      </c>
    </row>
    <row r="669" spans="1:37" x14ac:dyDescent="0.25">
      <c r="A669" t="str">
        <f t="shared" si="237"/>
        <v>MMR</v>
      </c>
      <c r="B669" t="str">
        <f t="shared" ref="B669:L669" si="256">IF(B72=0,"na",B72)</f>
        <v>na</v>
      </c>
      <c r="C669">
        <f t="shared" si="256"/>
        <v>2600000</v>
      </c>
      <c r="D669" t="str">
        <f t="shared" si="256"/>
        <v>na</v>
      </c>
      <c r="E669" t="str">
        <f t="shared" si="256"/>
        <v>na</v>
      </c>
      <c r="F669" t="str">
        <f t="shared" si="256"/>
        <v>na</v>
      </c>
      <c r="G669" t="str">
        <f t="shared" si="256"/>
        <v>na</v>
      </c>
      <c r="H669" t="str">
        <f t="shared" si="256"/>
        <v>na</v>
      </c>
      <c r="I669">
        <f t="shared" si="256"/>
        <v>11100000</v>
      </c>
      <c r="J669">
        <f t="shared" si="256"/>
        <v>20200000</v>
      </c>
      <c r="K669" t="str">
        <f t="shared" si="256"/>
        <v>na</v>
      </c>
      <c r="L669" t="str">
        <f t="shared" si="256"/>
        <v>na</v>
      </c>
      <c r="N669" s="58" t="s">
        <v>123</v>
      </c>
      <c r="O669" s="58"/>
      <c r="P669" s="58">
        <v>40500000</v>
      </c>
      <c r="Q669" s="58"/>
      <c r="R669" s="58"/>
      <c r="S669" s="58"/>
      <c r="T669" s="58"/>
      <c r="U669" s="58"/>
      <c r="V669" s="58">
        <v>86300000</v>
      </c>
      <c r="W669" s="58">
        <v>106500000</v>
      </c>
      <c r="X669" s="58"/>
      <c r="Y669" s="58"/>
      <c r="Z669" s="69" t="str">
        <f t="shared" si="245"/>
        <v>MMR</v>
      </c>
      <c r="AA669" s="69" t="str">
        <f>VLOOKUP(Z669,'MainData-aidsinfo'!$D$2:$E$115,2,0)</f>
        <v>Myanmar</v>
      </c>
      <c r="AC669">
        <f t="shared" si="246"/>
        <v>3</v>
      </c>
      <c r="AD669" s="70">
        <f t="shared" si="247"/>
        <v>77766666.666666672</v>
      </c>
      <c r="AE669">
        <f t="shared" si="248"/>
        <v>0.98544280654287819</v>
      </c>
      <c r="AF669">
        <f t="shared" si="249"/>
        <v>5.7964741880178936</v>
      </c>
      <c r="AG669">
        <f t="shared" si="250"/>
        <v>1</v>
      </c>
      <c r="AH669">
        <f t="shared" si="251"/>
        <v>0.10875824770863787</v>
      </c>
      <c r="AI669">
        <f t="shared" si="252"/>
        <v>0</v>
      </c>
      <c r="AJ669" t="str">
        <f t="shared" si="253"/>
        <v/>
      </c>
      <c r="AK669" t="str">
        <f t="shared" si="254"/>
        <v/>
      </c>
    </row>
    <row r="670" spans="1:37" x14ac:dyDescent="0.25">
      <c r="A670" t="str">
        <f t="shared" si="237"/>
        <v>MNE</v>
      </c>
      <c r="B670" t="str">
        <f t="shared" ref="B670:L670" si="257">IF(B73=0,"na",B73)</f>
        <v>na</v>
      </c>
      <c r="C670" t="str">
        <f t="shared" si="257"/>
        <v>na</v>
      </c>
      <c r="D670" t="str">
        <f t="shared" si="257"/>
        <v>na</v>
      </c>
      <c r="E670" t="str">
        <f t="shared" si="257"/>
        <v>na</v>
      </c>
      <c r="F670" t="str">
        <f t="shared" si="257"/>
        <v>na</v>
      </c>
      <c r="G670" t="str">
        <f t="shared" si="257"/>
        <v>na</v>
      </c>
      <c r="H670" t="str">
        <f t="shared" si="257"/>
        <v>na</v>
      </c>
      <c r="I670" t="str">
        <f t="shared" si="257"/>
        <v>na</v>
      </c>
      <c r="J670" t="str">
        <f t="shared" si="257"/>
        <v>na</v>
      </c>
      <c r="K670" t="str">
        <f t="shared" si="257"/>
        <v>na</v>
      </c>
      <c r="L670" t="str">
        <f t="shared" si="257"/>
        <v>na</v>
      </c>
      <c r="N670" s="58" t="s">
        <v>213</v>
      </c>
      <c r="O670" s="58">
        <v>830100</v>
      </c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69" t="str">
        <f t="shared" si="245"/>
        <v>MNE</v>
      </c>
      <c r="AA670" s="69" t="str">
        <f>VLOOKUP(Z670,'MainData-aidsinfo'!$D$2:$E$115,2,0)</f>
        <v>Montenegro</v>
      </c>
      <c r="AC670">
        <f t="shared" si="246"/>
        <v>1</v>
      </c>
      <c r="AD670" s="70">
        <f t="shared" si="247"/>
        <v>830100</v>
      </c>
      <c r="AE670" t="e">
        <f t="shared" si="248"/>
        <v>#DIV/0!</v>
      </c>
      <c r="AF670" t="e">
        <f t="shared" si="249"/>
        <v>#DIV/0!</v>
      </c>
      <c r="AG670">
        <f t="shared" si="250"/>
        <v>-1</v>
      </c>
      <c r="AH670" t="str">
        <f t="shared" si="251"/>
        <v>na</v>
      </c>
      <c r="AI670">
        <f t="shared" si="252"/>
        <v>0</v>
      </c>
      <c r="AJ670" t="str">
        <f t="shared" si="253"/>
        <v/>
      </c>
      <c r="AK670" t="str">
        <f t="shared" si="254"/>
        <v/>
      </c>
    </row>
    <row r="671" spans="1:37" x14ac:dyDescent="0.25">
      <c r="A671" t="str">
        <f t="shared" si="237"/>
        <v>MNG</v>
      </c>
      <c r="B671">
        <f t="shared" ref="B671:L671" si="258">IF(B74=0,"na",B74)</f>
        <v>1157336</v>
      </c>
      <c r="C671">
        <f t="shared" si="258"/>
        <v>950996</v>
      </c>
      <c r="D671">
        <f t="shared" si="258"/>
        <v>1169128</v>
      </c>
      <c r="E671" t="str">
        <f t="shared" si="258"/>
        <v>na</v>
      </c>
      <c r="F671">
        <f t="shared" si="258"/>
        <v>1329438</v>
      </c>
      <c r="G671">
        <f t="shared" si="258"/>
        <v>1619212</v>
      </c>
      <c r="H671" t="str">
        <f t="shared" si="258"/>
        <v>na</v>
      </c>
      <c r="I671">
        <f t="shared" si="258"/>
        <v>3032500</v>
      </c>
      <c r="J671" t="str">
        <f t="shared" si="258"/>
        <v>na</v>
      </c>
      <c r="K671" t="str">
        <f t="shared" si="258"/>
        <v>na</v>
      </c>
      <c r="L671">
        <f t="shared" si="258"/>
        <v>922160</v>
      </c>
      <c r="N671" s="58" t="s">
        <v>211</v>
      </c>
      <c r="O671" s="58">
        <v>4758316.4952600002</v>
      </c>
      <c r="P671" s="58">
        <v>3883709.3332000002</v>
      </c>
      <c r="Q671" s="58">
        <v>3949790.9632000001</v>
      </c>
      <c r="R671" s="58"/>
      <c r="S671" s="58">
        <v>3552745</v>
      </c>
      <c r="T671" s="58">
        <v>2858199</v>
      </c>
      <c r="U671" s="58"/>
      <c r="V671" s="58">
        <v>5255800</v>
      </c>
      <c r="W671" s="58"/>
      <c r="X671" s="58"/>
      <c r="Y671" s="58">
        <v>1996091</v>
      </c>
      <c r="Z671" s="69" t="str">
        <f t="shared" si="245"/>
        <v>MNG</v>
      </c>
      <c r="AA671" s="69" t="str">
        <f>VLOOKUP(Z671,'MainData-aidsinfo'!$D$2:$E$115,2,0)</f>
        <v>Mongolia</v>
      </c>
      <c r="AC671">
        <f t="shared" si="246"/>
        <v>7</v>
      </c>
      <c r="AD671" s="70">
        <f t="shared" si="247"/>
        <v>3750664.5416657142</v>
      </c>
      <c r="AE671">
        <f t="shared" si="248"/>
        <v>-0.50354073936421184</v>
      </c>
      <c r="AF671">
        <f t="shared" si="249"/>
        <v>-1.3032274149549223</v>
      </c>
      <c r="AG671">
        <f t="shared" si="250"/>
        <v>5</v>
      </c>
      <c r="AH671">
        <f t="shared" si="251"/>
        <v>0.24927961678379945</v>
      </c>
      <c r="AI671">
        <f t="shared" si="252"/>
        <v>0</v>
      </c>
      <c r="AJ671" t="str">
        <f t="shared" si="253"/>
        <v/>
      </c>
      <c r="AK671" t="str">
        <f t="shared" si="254"/>
        <v/>
      </c>
    </row>
    <row r="672" spans="1:37" x14ac:dyDescent="0.25">
      <c r="A672" t="str">
        <f t="shared" si="237"/>
        <v>MOZ</v>
      </c>
      <c r="B672" t="str">
        <f t="shared" ref="B672:L672" si="259">IF(B75=0,"na",B75)</f>
        <v>na</v>
      </c>
      <c r="C672">
        <f t="shared" si="259"/>
        <v>10136250</v>
      </c>
      <c r="D672">
        <f t="shared" si="259"/>
        <v>13393157</v>
      </c>
      <c r="E672">
        <f t="shared" si="259"/>
        <v>8635144</v>
      </c>
      <c r="F672">
        <f t="shared" si="259"/>
        <v>16870748</v>
      </c>
      <c r="G672">
        <f t="shared" si="259"/>
        <v>12217622</v>
      </c>
      <c r="H672">
        <f t="shared" si="259"/>
        <v>12672580</v>
      </c>
      <c r="I672">
        <f t="shared" si="259"/>
        <v>8501812</v>
      </c>
      <c r="J672" t="str">
        <f t="shared" si="259"/>
        <v>na</v>
      </c>
      <c r="K672" t="str">
        <f t="shared" si="259"/>
        <v>na</v>
      </c>
      <c r="L672">
        <f t="shared" si="259"/>
        <v>23591832</v>
      </c>
      <c r="N672" s="58" t="s">
        <v>54</v>
      </c>
      <c r="O672" s="58"/>
      <c r="P672" s="58">
        <v>213485240.19999999</v>
      </c>
      <c r="Q672" s="58">
        <v>260279345</v>
      </c>
      <c r="R672" s="58">
        <v>257440190.229</v>
      </c>
      <c r="S672" s="58">
        <v>353766025.42900002</v>
      </c>
      <c r="T672" s="58">
        <v>353836435.60000002</v>
      </c>
      <c r="U672" s="58">
        <v>343606041</v>
      </c>
      <c r="V672" s="58">
        <v>329521478</v>
      </c>
      <c r="W672" s="58"/>
      <c r="X672" s="58"/>
      <c r="Y672" s="58">
        <v>557780694.87</v>
      </c>
      <c r="Z672" s="69" t="str">
        <f t="shared" si="245"/>
        <v>MOZ</v>
      </c>
      <c r="AA672" s="69" t="str">
        <f>VLOOKUP(Z672,'MainData-aidsinfo'!$D$2:$E$115,2,0)</f>
        <v>Mozambique</v>
      </c>
      <c r="AC672">
        <f t="shared" si="246"/>
        <v>8</v>
      </c>
      <c r="AD672" s="70">
        <f t="shared" si="247"/>
        <v>333714431.29100001</v>
      </c>
      <c r="AE672">
        <f t="shared" si="248"/>
        <v>0.91484859619660608</v>
      </c>
      <c r="AF672">
        <f t="shared" si="249"/>
        <v>5.5496005529588031</v>
      </c>
      <c r="AG672">
        <f t="shared" si="250"/>
        <v>6</v>
      </c>
      <c r="AH672">
        <f t="shared" si="251"/>
        <v>1.4466346886252185E-3</v>
      </c>
      <c r="AI672">
        <f t="shared" si="252"/>
        <v>1</v>
      </c>
      <c r="AJ672" t="str">
        <f t="shared" si="253"/>
        <v>UP</v>
      </c>
      <c r="AK672" t="str">
        <f t="shared" si="254"/>
        <v>MOZ</v>
      </c>
    </row>
    <row r="673" spans="1:37" x14ac:dyDescent="0.25">
      <c r="A673" t="str">
        <f t="shared" si="237"/>
        <v>MRT</v>
      </c>
      <c r="B673">
        <f t="shared" ref="B673:L673" si="260">IF(B76=0,"na",B76)</f>
        <v>86917</v>
      </c>
      <c r="C673">
        <f t="shared" si="260"/>
        <v>698854</v>
      </c>
      <c r="D673">
        <f t="shared" si="260"/>
        <v>3720945</v>
      </c>
      <c r="E673">
        <f t="shared" si="260"/>
        <v>616666</v>
      </c>
      <c r="F673" t="str">
        <f t="shared" si="260"/>
        <v>na</v>
      </c>
      <c r="G673" t="str">
        <f t="shared" si="260"/>
        <v>na</v>
      </c>
      <c r="H673" t="str">
        <f t="shared" si="260"/>
        <v>na</v>
      </c>
      <c r="I673" t="str">
        <f t="shared" si="260"/>
        <v>na</v>
      </c>
      <c r="J673" t="str">
        <f t="shared" si="260"/>
        <v>na</v>
      </c>
      <c r="K673">
        <f t="shared" si="260"/>
        <v>1154286</v>
      </c>
      <c r="L673" t="str">
        <f t="shared" si="260"/>
        <v>na</v>
      </c>
      <c r="N673" s="58" t="s">
        <v>180</v>
      </c>
      <c r="O673" s="58">
        <v>86917</v>
      </c>
      <c r="P673" s="58">
        <v>946354</v>
      </c>
      <c r="Q673" s="58">
        <v>4082502</v>
      </c>
      <c r="R673" s="58">
        <v>3934241</v>
      </c>
      <c r="S673" s="58">
        <v>2731148</v>
      </c>
      <c r="T673" s="58"/>
      <c r="U673" s="58"/>
      <c r="V673" s="58"/>
      <c r="W673" s="58"/>
      <c r="X673" s="58">
        <v>3587649</v>
      </c>
      <c r="Y673" s="58"/>
      <c r="Z673" s="69" t="str">
        <f t="shared" si="245"/>
        <v>MRT</v>
      </c>
      <c r="AA673" s="69" t="str">
        <f>VLOOKUP(Z673,'MainData-aidsinfo'!$D$2:$E$115,2,0)</f>
        <v>Mauritania</v>
      </c>
      <c r="AC673">
        <f t="shared" si="246"/>
        <v>6</v>
      </c>
      <c r="AD673" s="70">
        <f t="shared" si="247"/>
        <v>2561468.5</v>
      </c>
      <c r="AE673">
        <f t="shared" si="248"/>
        <v>0.57926332250254742</v>
      </c>
      <c r="AF673">
        <f t="shared" si="249"/>
        <v>1.4212601048514149</v>
      </c>
      <c r="AG673">
        <f t="shared" si="250"/>
        <v>4</v>
      </c>
      <c r="AH673">
        <f t="shared" si="251"/>
        <v>0.22828976072461887</v>
      </c>
      <c r="AI673">
        <f t="shared" si="252"/>
        <v>0</v>
      </c>
      <c r="AJ673" t="str">
        <f t="shared" si="253"/>
        <v/>
      </c>
      <c r="AK673" t="str">
        <f t="shared" si="254"/>
        <v/>
      </c>
    </row>
    <row r="674" spans="1:37" x14ac:dyDescent="0.25">
      <c r="A674" t="str">
        <f t="shared" si="237"/>
        <v>MUS</v>
      </c>
      <c r="B674" t="str">
        <f t="shared" ref="B674:L674" si="261">IF(B77=0,"na",B77)</f>
        <v>na</v>
      </c>
      <c r="C674">
        <f t="shared" si="261"/>
        <v>4900000</v>
      </c>
      <c r="D674" t="str">
        <f t="shared" si="261"/>
        <v>na</v>
      </c>
      <c r="E674" t="str">
        <f t="shared" si="261"/>
        <v>na</v>
      </c>
      <c r="F674" t="str">
        <f t="shared" si="261"/>
        <v>na</v>
      </c>
      <c r="G674" t="str">
        <f t="shared" si="261"/>
        <v>na</v>
      </c>
      <c r="H674" t="str">
        <f t="shared" si="261"/>
        <v>na</v>
      </c>
      <c r="I674" t="str">
        <f t="shared" si="261"/>
        <v>na</v>
      </c>
      <c r="J674" t="str">
        <f t="shared" si="261"/>
        <v>na</v>
      </c>
      <c r="K674">
        <f t="shared" si="261"/>
        <v>5600000</v>
      </c>
      <c r="L674" t="str">
        <f t="shared" si="261"/>
        <v>na</v>
      </c>
      <c r="N674" s="58" t="s">
        <v>102</v>
      </c>
      <c r="O674" s="58"/>
      <c r="P674" s="58">
        <v>7565500</v>
      </c>
      <c r="Q674" s="58"/>
      <c r="R674" s="58"/>
      <c r="S674" s="58"/>
      <c r="T674" s="58"/>
      <c r="U674" s="58"/>
      <c r="V674" s="58"/>
      <c r="W674" s="58"/>
      <c r="X674" s="58">
        <v>7500000</v>
      </c>
      <c r="Y674" s="58"/>
      <c r="Z674" s="69" t="str">
        <f t="shared" si="245"/>
        <v>MUS</v>
      </c>
      <c r="AA674" s="69" t="str">
        <f>VLOOKUP(Z674,'MainData-aidsinfo'!$D$2:$E$115,2,0)</f>
        <v>Mauritius</v>
      </c>
      <c r="AC674">
        <f t="shared" si="246"/>
        <v>2</v>
      </c>
      <c r="AD674" s="70">
        <f t="shared" si="247"/>
        <v>7532750</v>
      </c>
      <c r="AE674">
        <f t="shared" si="248"/>
        <v>-1</v>
      </c>
      <c r="AF674" t="e">
        <f t="shared" si="249"/>
        <v>#DIV/0!</v>
      </c>
      <c r="AG674">
        <f t="shared" si="250"/>
        <v>0</v>
      </c>
      <c r="AH674" t="str">
        <f t="shared" si="251"/>
        <v>na</v>
      </c>
      <c r="AI674">
        <f t="shared" si="252"/>
        <v>0</v>
      </c>
      <c r="AJ674" t="str">
        <f t="shared" si="253"/>
        <v/>
      </c>
      <c r="AK674" t="str">
        <f t="shared" si="254"/>
        <v/>
      </c>
    </row>
    <row r="675" spans="1:37" x14ac:dyDescent="0.25">
      <c r="A675" t="str">
        <f t="shared" si="237"/>
        <v>MWI</v>
      </c>
      <c r="B675" t="str">
        <f t="shared" ref="B675:L675" si="262">IF(B78=0,"na",B78)</f>
        <v>na</v>
      </c>
      <c r="C675" t="str">
        <f t="shared" si="262"/>
        <v>na</v>
      </c>
      <c r="D675">
        <f t="shared" si="262"/>
        <v>2666009</v>
      </c>
      <c r="E675">
        <f t="shared" si="262"/>
        <v>11827301</v>
      </c>
      <c r="F675" t="str">
        <f t="shared" si="262"/>
        <v>na</v>
      </c>
      <c r="G675" t="str">
        <f t="shared" si="262"/>
        <v>na</v>
      </c>
      <c r="H675">
        <f t="shared" si="262"/>
        <v>20833777</v>
      </c>
      <c r="I675">
        <f t="shared" si="262"/>
        <v>20833777</v>
      </c>
      <c r="J675">
        <f t="shared" si="262"/>
        <v>5594173</v>
      </c>
      <c r="K675" t="str">
        <f t="shared" si="262"/>
        <v>na</v>
      </c>
      <c r="L675">
        <f t="shared" si="262"/>
        <v>4619000</v>
      </c>
      <c r="N675" s="58" t="s">
        <v>58</v>
      </c>
      <c r="O675" s="58">
        <v>71804797</v>
      </c>
      <c r="P675" s="58">
        <v>65560000</v>
      </c>
      <c r="Q675" s="58">
        <v>151972234</v>
      </c>
      <c r="R675" s="58">
        <v>145522435</v>
      </c>
      <c r="S675" s="58"/>
      <c r="T675" s="58"/>
      <c r="U675" s="58">
        <v>227510308</v>
      </c>
      <c r="V675" s="58">
        <v>227793950.01899999</v>
      </c>
      <c r="W675" s="58">
        <v>218441548</v>
      </c>
      <c r="X675" s="58"/>
      <c r="Y675" s="58">
        <v>258614000.59999999</v>
      </c>
      <c r="Z675" s="69" t="str">
        <f t="shared" si="245"/>
        <v>MWI</v>
      </c>
      <c r="AA675" s="69" t="str">
        <f>VLOOKUP(Z675,'MainData-aidsinfo'!$D$2:$E$115,2,0)</f>
        <v>Malawi</v>
      </c>
      <c r="AC675">
        <f t="shared" si="246"/>
        <v>8</v>
      </c>
      <c r="AD675" s="70">
        <f t="shared" si="247"/>
        <v>170902409.07737499</v>
      </c>
      <c r="AE675">
        <f t="shared" si="248"/>
        <v>0.94658124717267234</v>
      </c>
      <c r="AF675">
        <f t="shared" si="249"/>
        <v>7.1903558120662154</v>
      </c>
      <c r="AG675">
        <f t="shared" si="250"/>
        <v>6</v>
      </c>
      <c r="AH675">
        <f t="shared" si="251"/>
        <v>3.6597978672929011E-4</v>
      </c>
      <c r="AI675">
        <f t="shared" si="252"/>
        <v>1</v>
      </c>
      <c r="AJ675" t="str">
        <f t="shared" si="253"/>
        <v>UP</v>
      </c>
      <c r="AK675" t="str">
        <f t="shared" si="254"/>
        <v>MWI</v>
      </c>
    </row>
    <row r="676" spans="1:37" x14ac:dyDescent="0.25">
      <c r="A676" t="str">
        <f t="shared" si="237"/>
        <v>MYS</v>
      </c>
      <c r="B676">
        <f t="shared" ref="B676:L676" si="263">IF(B79=0,"na",B79)</f>
        <v>27253235</v>
      </c>
      <c r="C676">
        <f t="shared" si="263"/>
        <v>31383249</v>
      </c>
      <c r="D676">
        <f t="shared" si="263"/>
        <v>36168067</v>
      </c>
      <c r="E676">
        <f t="shared" si="263"/>
        <v>54088511</v>
      </c>
      <c r="F676">
        <f t="shared" si="263"/>
        <v>55220508</v>
      </c>
      <c r="G676">
        <f t="shared" si="263"/>
        <v>49775178</v>
      </c>
      <c r="H676" t="str">
        <f t="shared" si="263"/>
        <v>na</v>
      </c>
      <c r="I676" t="str">
        <f t="shared" si="263"/>
        <v>na</v>
      </c>
      <c r="J676">
        <f t="shared" si="263"/>
        <v>35065813</v>
      </c>
      <c r="K676" t="str">
        <f t="shared" si="263"/>
        <v>na</v>
      </c>
      <c r="L676">
        <f t="shared" si="263"/>
        <v>23214913</v>
      </c>
      <c r="N676" s="58" t="s">
        <v>154</v>
      </c>
      <c r="O676" s="58">
        <v>28179411.500100002</v>
      </c>
      <c r="P676" s="58">
        <v>31945129.0066</v>
      </c>
      <c r="Q676" s="58">
        <v>39193880.450000003</v>
      </c>
      <c r="R676" s="58">
        <v>56645650.416000001</v>
      </c>
      <c r="S676" s="58">
        <v>58084996.540399998</v>
      </c>
      <c r="T676" s="58">
        <v>53802555.684</v>
      </c>
      <c r="U676" s="58"/>
      <c r="V676" s="58"/>
      <c r="W676" s="58">
        <v>36935752.604800001</v>
      </c>
      <c r="X676" s="58"/>
      <c r="Y676" s="58">
        <v>24360560.379999999</v>
      </c>
      <c r="Z676" s="69" t="str">
        <f t="shared" si="245"/>
        <v>MYS</v>
      </c>
      <c r="AA676" s="69" t="str">
        <f>VLOOKUP(Z676,'MainData-aidsinfo'!$D$2:$E$115,2,0)</f>
        <v>Malaysia</v>
      </c>
      <c r="AC676">
        <f t="shared" si="246"/>
        <v>8</v>
      </c>
      <c r="AD676" s="70">
        <f t="shared" si="247"/>
        <v>41143492.0727375</v>
      </c>
      <c r="AE676">
        <f t="shared" si="248"/>
        <v>-0.11532545778572491</v>
      </c>
      <c r="AF676">
        <f t="shared" si="249"/>
        <v>-0.2843860176905984</v>
      </c>
      <c r="AG676">
        <f t="shared" si="250"/>
        <v>6</v>
      </c>
      <c r="AH676">
        <f t="shared" si="251"/>
        <v>0.78567439687064655</v>
      </c>
      <c r="AI676">
        <f t="shared" si="252"/>
        <v>0</v>
      </c>
      <c r="AJ676" t="str">
        <f t="shared" si="253"/>
        <v/>
      </c>
      <c r="AK676" t="str">
        <f t="shared" si="254"/>
        <v/>
      </c>
    </row>
    <row r="677" spans="1:37" x14ac:dyDescent="0.25">
      <c r="A677" t="str">
        <f t="shared" si="237"/>
        <v>NAM</v>
      </c>
      <c r="B677">
        <f t="shared" ref="B677:L677" si="264">IF(B80=0,"na",B80)</f>
        <v>120839011</v>
      </c>
      <c r="C677">
        <f t="shared" si="264"/>
        <v>168791097</v>
      </c>
      <c r="D677" t="str">
        <f t="shared" si="264"/>
        <v>na</v>
      </c>
      <c r="E677">
        <f t="shared" si="264"/>
        <v>111050386</v>
      </c>
      <c r="F677">
        <f t="shared" si="264"/>
        <v>136620606</v>
      </c>
      <c r="G677">
        <f t="shared" si="264"/>
        <v>111050386</v>
      </c>
      <c r="H677" t="str">
        <f t="shared" si="264"/>
        <v>na</v>
      </c>
      <c r="I677">
        <f t="shared" si="264"/>
        <v>96140893</v>
      </c>
      <c r="J677">
        <f t="shared" si="264"/>
        <v>124497810</v>
      </c>
      <c r="K677" t="str">
        <f t="shared" si="264"/>
        <v>na</v>
      </c>
      <c r="L677" t="str">
        <f t="shared" si="264"/>
        <v>na</v>
      </c>
      <c r="N677" s="58" t="s">
        <v>56</v>
      </c>
      <c r="O677" s="58">
        <v>373541930.09320003</v>
      </c>
      <c r="P677" s="58">
        <v>522362401.5133</v>
      </c>
      <c r="Q677" s="58"/>
      <c r="R677" s="58">
        <v>485582541.42009997</v>
      </c>
      <c r="S677" s="58">
        <v>419608699</v>
      </c>
      <c r="T677" s="58">
        <v>414406653</v>
      </c>
      <c r="U677" s="58"/>
      <c r="V677" s="58">
        <v>363714229.14999998</v>
      </c>
      <c r="W677" s="58">
        <v>445482145.14999998</v>
      </c>
      <c r="X677" s="58"/>
      <c r="Y677" s="58"/>
      <c r="Z677" s="69" t="str">
        <f t="shared" si="245"/>
        <v>NAM</v>
      </c>
      <c r="AA677" s="69" t="str">
        <f>VLOOKUP(Z677,'MainData-aidsinfo'!$D$2:$E$115,2,0)</f>
        <v>Namibia</v>
      </c>
      <c r="AC677">
        <f t="shared" si="246"/>
        <v>7</v>
      </c>
      <c r="AD677" s="70">
        <f t="shared" si="247"/>
        <v>432099799.90380001</v>
      </c>
      <c r="AE677">
        <f t="shared" si="248"/>
        <v>-0.25585296986615258</v>
      </c>
      <c r="AF677">
        <f t="shared" si="249"/>
        <v>-0.59180235598779285</v>
      </c>
      <c r="AG677">
        <f t="shared" si="250"/>
        <v>5</v>
      </c>
      <c r="AH677">
        <f t="shared" si="251"/>
        <v>0.57972622643021254</v>
      </c>
      <c r="AI677">
        <f t="shared" si="252"/>
        <v>0</v>
      </c>
      <c r="AJ677" t="str">
        <f t="shared" si="253"/>
        <v/>
      </c>
      <c r="AK677" t="str">
        <f t="shared" si="254"/>
        <v/>
      </c>
    </row>
    <row r="678" spans="1:37" x14ac:dyDescent="0.25">
      <c r="A678" t="str">
        <f t="shared" si="237"/>
        <v>NER</v>
      </c>
      <c r="B678">
        <f t="shared" ref="B678:L678" si="265">IF(B81=0,"na",B81)</f>
        <v>92356</v>
      </c>
      <c r="C678">
        <f t="shared" si="265"/>
        <v>69420</v>
      </c>
      <c r="D678">
        <f t="shared" si="265"/>
        <v>424986</v>
      </c>
      <c r="E678">
        <f t="shared" si="265"/>
        <v>4786972</v>
      </c>
      <c r="F678">
        <f t="shared" si="265"/>
        <v>3935866</v>
      </c>
      <c r="G678">
        <f t="shared" si="265"/>
        <v>4322818</v>
      </c>
      <c r="H678">
        <f t="shared" si="265"/>
        <v>8031919</v>
      </c>
      <c r="I678">
        <f t="shared" si="265"/>
        <v>7570715</v>
      </c>
      <c r="J678">
        <f t="shared" si="265"/>
        <v>245636</v>
      </c>
      <c r="K678" t="str">
        <f t="shared" si="265"/>
        <v>na</v>
      </c>
      <c r="L678" t="str">
        <f t="shared" si="265"/>
        <v>na</v>
      </c>
      <c r="N678" s="58" t="s">
        <v>184</v>
      </c>
      <c r="O678" s="58">
        <v>10080691.869000001</v>
      </c>
      <c r="P678" s="58">
        <v>14180564.6</v>
      </c>
      <c r="Q678" s="58">
        <v>14617433.41</v>
      </c>
      <c r="R678" s="58">
        <v>16094799.874700001</v>
      </c>
      <c r="S678" s="58">
        <v>13575588.907</v>
      </c>
      <c r="T678" s="58">
        <v>10899296.803981001</v>
      </c>
      <c r="U678" s="58">
        <v>14391198.400994999</v>
      </c>
      <c r="V678" s="58">
        <v>18756304.440000001</v>
      </c>
      <c r="W678" s="58">
        <v>32216586.390000001</v>
      </c>
      <c r="X678" s="58"/>
      <c r="Y678" s="58"/>
      <c r="Z678" s="69" t="str">
        <f t="shared" si="245"/>
        <v>NER</v>
      </c>
      <c r="AA678" s="69" t="str">
        <f>VLOOKUP(Z678,'MainData-aidsinfo'!$D$2:$E$115,2,0)</f>
        <v>Niger</v>
      </c>
      <c r="AC678">
        <f t="shared" si="246"/>
        <v>9</v>
      </c>
      <c r="AD678" s="70">
        <f t="shared" si="247"/>
        <v>16090273.855075113</v>
      </c>
      <c r="AE678">
        <f t="shared" si="248"/>
        <v>0.6713282067549432</v>
      </c>
      <c r="AF678">
        <f t="shared" si="249"/>
        <v>2.3964690608439949</v>
      </c>
      <c r="AG678">
        <f t="shared" si="250"/>
        <v>7</v>
      </c>
      <c r="AH678">
        <f t="shared" si="251"/>
        <v>4.7713049613683105E-2</v>
      </c>
      <c r="AI678">
        <f t="shared" si="252"/>
        <v>1</v>
      </c>
      <c r="AJ678" t="str">
        <f t="shared" si="253"/>
        <v>UP</v>
      </c>
      <c r="AK678" t="str">
        <f t="shared" si="254"/>
        <v>NER</v>
      </c>
    </row>
    <row r="679" spans="1:37" x14ac:dyDescent="0.25">
      <c r="A679" t="str">
        <f t="shared" si="237"/>
        <v>NGA</v>
      </c>
      <c r="B679">
        <f t="shared" ref="B679:L679" si="266">IF(B82=0,"na",B82)</f>
        <v>97790519</v>
      </c>
      <c r="C679">
        <f t="shared" si="266"/>
        <v>125139587</v>
      </c>
      <c r="D679">
        <f t="shared" si="266"/>
        <v>88875936</v>
      </c>
      <c r="E679">
        <f t="shared" si="266"/>
        <v>122964880</v>
      </c>
      <c r="F679" t="str">
        <f t="shared" si="266"/>
        <v>na</v>
      </c>
      <c r="G679" t="str">
        <f t="shared" si="266"/>
        <v>na</v>
      </c>
      <c r="H679">
        <f t="shared" si="266"/>
        <v>73299197</v>
      </c>
      <c r="I679">
        <f t="shared" si="266"/>
        <v>79543467</v>
      </c>
      <c r="J679">
        <f t="shared" si="266"/>
        <v>66045257</v>
      </c>
      <c r="K679">
        <f t="shared" si="266"/>
        <v>91477781</v>
      </c>
      <c r="L679" t="str">
        <f t="shared" si="266"/>
        <v>na</v>
      </c>
      <c r="N679" s="58" t="s">
        <v>95</v>
      </c>
      <c r="O679" s="58">
        <v>415287430</v>
      </c>
      <c r="P679" s="58">
        <v>496917471</v>
      </c>
      <c r="Q679" s="58">
        <v>499432729</v>
      </c>
      <c r="R679" s="58">
        <v>574310062</v>
      </c>
      <c r="S679" s="58"/>
      <c r="T679" s="58"/>
      <c r="U679" s="58">
        <v>501736462</v>
      </c>
      <c r="V679" s="58">
        <v>553039154</v>
      </c>
      <c r="W679" s="58">
        <v>560296399</v>
      </c>
      <c r="X679" s="58">
        <v>532371498</v>
      </c>
      <c r="Y679" s="58"/>
      <c r="Z679" s="69" t="str">
        <f t="shared" si="245"/>
        <v>NGA</v>
      </c>
      <c r="AA679" s="69" t="str">
        <f>VLOOKUP(Z679,'MainData-aidsinfo'!$D$2:$E$115,2,0)</f>
        <v>Nigeria</v>
      </c>
      <c r="AC679">
        <f t="shared" si="246"/>
        <v>8</v>
      </c>
      <c r="AD679" s="70">
        <f t="shared" si="247"/>
        <v>516673900.625</v>
      </c>
      <c r="AE679">
        <f t="shared" si="248"/>
        <v>0.6372606643047285</v>
      </c>
      <c r="AF679">
        <f t="shared" si="249"/>
        <v>2.025519817029616</v>
      </c>
      <c r="AG679">
        <f t="shared" si="250"/>
        <v>6</v>
      </c>
      <c r="AH679">
        <f t="shared" si="251"/>
        <v>8.9215675523197008E-2</v>
      </c>
      <c r="AI679">
        <f t="shared" si="252"/>
        <v>0</v>
      </c>
      <c r="AJ679" t="str">
        <f t="shared" si="253"/>
        <v/>
      </c>
      <c r="AK679" t="str">
        <f t="shared" si="254"/>
        <v/>
      </c>
    </row>
    <row r="680" spans="1:37" x14ac:dyDescent="0.25">
      <c r="A680" t="str">
        <f t="shared" si="237"/>
        <v>NIC</v>
      </c>
      <c r="B680">
        <f t="shared" ref="B680:L680" si="267">IF(B83=0,"na",B83)</f>
        <v>6300000</v>
      </c>
      <c r="C680">
        <f t="shared" si="267"/>
        <v>9700000</v>
      </c>
      <c r="D680" t="str">
        <f t="shared" si="267"/>
        <v>na</v>
      </c>
      <c r="E680" t="str">
        <f t="shared" si="267"/>
        <v>na</v>
      </c>
      <c r="F680" t="str">
        <f t="shared" si="267"/>
        <v>na</v>
      </c>
      <c r="G680" t="str">
        <f t="shared" si="267"/>
        <v>na</v>
      </c>
      <c r="H680" t="str">
        <f t="shared" si="267"/>
        <v>na</v>
      </c>
      <c r="I680" t="str">
        <f t="shared" si="267"/>
        <v>na</v>
      </c>
      <c r="J680" t="str">
        <f t="shared" si="267"/>
        <v>na</v>
      </c>
      <c r="K680" t="str">
        <f t="shared" si="267"/>
        <v>na</v>
      </c>
      <c r="L680" t="str">
        <f t="shared" si="267"/>
        <v>na</v>
      </c>
      <c r="N680" s="58" t="s">
        <v>182</v>
      </c>
      <c r="O680" s="58">
        <v>14900000</v>
      </c>
      <c r="P680" s="58">
        <v>23800000</v>
      </c>
      <c r="Q680" s="58"/>
      <c r="R680" s="58"/>
      <c r="S680" s="58"/>
      <c r="T680" s="58"/>
      <c r="U680" s="58"/>
      <c r="V680" s="58"/>
      <c r="W680" s="58"/>
      <c r="X680" s="58"/>
      <c r="Y680" s="58"/>
      <c r="Z680" s="69" t="str">
        <f t="shared" si="245"/>
        <v>NIC</v>
      </c>
      <c r="AA680" s="69" t="str">
        <f>VLOOKUP(Z680,'MainData-aidsinfo'!$D$2:$E$115,2,0)</f>
        <v>Nicaragua</v>
      </c>
      <c r="AC680">
        <f t="shared" si="246"/>
        <v>2</v>
      </c>
      <c r="AD680" s="70">
        <f t="shared" si="247"/>
        <v>19350000</v>
      </c>
      <c r="AE680">
        <f t="shared" si="248"/>
        <v>1</v>
      </c>
      <c r="AF680" t="e">
        <f t="shared" si="249"/>
        <v>#DIV/0!</v>
      </c>
      <c r="AG680">
        <f t="shared" si="250"/>
        <v>0</v>
      </c>
      <c r="AH680" t="str">
        <f t="shared" si="251"/>
        <v>na</v>
      </c>
      <c r="AI680">
        <f t="shared" si="252"/>
        <v>0</v>
      </c>
      <c r="AJ680" t="str">
        <f t="shared" si="253"/>
        <v/>
      </c>
      <c r="AK680" t="str">
        <f t="shared" si="254"/>
        <v/>
      </c>
    </row>
    <row r="681" spans="1:37" x14ac:dyDescent="0.25">
      <c r="A681" t="str">
        <f t="shared" si="237"/>
        <v>NPL</v>
      </c>
      <c r="B681">
        <f t="shared" ref="B681:L681" si="268">IF(B84=0,"na",B84)</f>
        <v>265416</v>
      </c>
      <c r="C681" t="str">
        <f t="shared" si="268"/>
        <v>na</v>
      </c>
      <c r="D681" t="str">
        <f t="shared" si="268"/>
        <v>na</v>
      </c>
      <c r="E681" t="str">
        <f t="shared" si="268"/>
        <v>na</v>
      </c>
      <c r="F681">
        <f t="shared" si="268"/>
        <v>2080859</v>
      </c>
      <c r="G681">
        <f t="shared" si="268"/>
        <v>1983775</v>
      </c>
      <c r="H681" t="str">
        <f t="shared" si="268"/>
        <v>na</v>
      </c>
      <c r="I681">
        <f t="shared" si="268"/>
        <v>1220560</v>
      </c>
      <c r="J681">
        <f t="shared" si="268"/>
        <v>1779040</v>
      </c>
      <c r="K681">
        <f t="shared" si="268"/>
        <v>2335783</v>
      </c>
      <c r="L681">
        <f t="shared" si="268"/>
        <v>18430</v>
      </c>
      <c r="N681" s="58" t="s">
        <v>216</v>
      </c>
      <c r="O681" s="58">
        <v>20454800.16</v>
      </c>
      <c r="P681" s="58"/>
      <c r="Q681" s="58"/>
      <c r="R681" s="58"/>
      <c r="S681" s="58">
        <v>16357124.91</v>
      </c>
      <c r="T681" s="58">
        <v>18815087</v>
      </c>
      <c r="U681" s="58"/>
      <c r="V681" s="58">
        <v>18893917</v>
      </c>
      <c r="W681" s="58">
        <v>20002670</v>
      </c>
      <c r="X681" s="58">
        <v>15759394.880000001</v>
      </c>
      <c r="Y681" s="58">
        <v>115982.26</v>
      </c>
      <c r="Z681" s="69" t="str">
        <f t="shared" si="245"/>
        <v>NPL</v>
      </c>
      <c r="AA681" s="69" t="str">
        <f>VLOOKUP(Z681,'MainData-aidsinfo'!$D$2:$E$115,2,0)</f>
        <v>Nepal</v>
      </c>
      <c r="AC681">
        <f t="shared" si="246"/>
        <v>7</v>
      </c>
      <c r="AD681" s="70">
        <f t="shared" si="247"/>
        <v>15771282.315714285</v>
      </c>
      <c r="AE681">
        <f t="shared" si="248"/>
        <v>-0.56789762073790362</v>
      </c>
      <c r="AF681">
        <f t="shared" si="249"/>
        <v>-1.5427759920894246</v>
      </c>
      <c r="AG681">
        <f t="shared" si="250"/>
        <v>5</v>
      </c>
      <c r="AH681">
        <f t="shared" si="251"/>
        <v>0.18352982973896023</v>
      </c>
      <c r="AI681">
        <f t="shared" si="252"/>
        <v>0</v>
      </c>
      <c r="AJ681" t="str">
        <f t="shared" si="253"/>
        <v/>
      </c>
      <c r="AK681" t="str">
        <f t="shared" si="254"/>
        <v/>
      </c>
    </row>
    <row r="682" spans="1:37" x14ac:dyDescent="0.25">
      <c r="A682" t="str">
        <f t="shared" ref="A682:A702" si="269">A85</f>
        <v>OMN</v>
      </c>
      <c r="B682">
        <f t="shared" ref="B682:L682" si="270">IF(B85=0,"na",B85)</f>
        <v>621234</v>
      </c>
      <c r="C682" t="str">
        <f t="shared" si="270"/>
        <v>na</v>
      </c>
      <c r="D682">
        <f t="shared" si="270"/>
        <v>4528882</v>
      </c>
      <c r="E682">
        <f t="shared" si="270"/>
        <v>5318814</v>
      </c>
      <c r="F682">
        <f t="shared" si="270"/>
        <v>3833134</v>
      </c>
      <c r="G682">
        <f t="shared" si="270"/>
        <v>4313471</v>
      </c>
      <c r="H682" t="str">
        <f t="shared" si="270"/>
        <v>na</v>
      </c>
      <c r="I682" t="str">
        <f t="shared" si="270"/>
        <v>na</v>
      </c>
      <c r="J682" t="str">
        <f t="shared" si="270"/>
        <v>na</v>
      </c>
      <c r="K682" t="str">
        <f t="shared" si="270"/>
        <v>na</v>
      </c>
      <c r="L682" t="str">
        <f t="shared" si="270"/>
        <v>na</v>
      </c>
      <c r="N682" s="58" t="s">
        <v>218</v>
      </c>
      <c r="O682" s="58">
        <v>811771</v>
      </c>
      <c r="P682" s="58"/>
      <c r="Q682" s="58">
        <v>4703922.2690000003</v>
      </c>
      <c r="R682" s="58">
        <v>5422075</v>
      </c>
      <c r="S682" s="58">
        <v>3890134</v>
      </c>
      <c r="T682" s="58">
        <v>4324861</v>
      </c>
      <c r="U682" s="58"/>
      <c r="V682" s="58"/>
      <c r="W682" s="58"/>
      <c r="X682" s="58"/>
      <c r="Y682" s="58"/>
      <c r="Z682" s="69" t="str">
        <f t="shared" si="245"/>
        <v>OMN</v>
      </c>
      <c r="AA682" s="69" t="str">
        <f>VLOOKUP(Z682,'MainData-aidsinfo'!$D$2:$E$115,2,0)</f>
        <v>Oman</v>
      </c>
      <c r="AC682">
        <f t="shared" si="246"/>
        <v>5</v>
      </c>
      <c r="AD682" s="70">
        <f t="shared" si="247"/>
        <v>3830552.6538000004</v>
      </c>
      <c r="AE682">
        <f t="shared" si="248"/>
        <v>0.6744762231571908</v>
      </c>
      <c r="AF682">
        <f t="shared" si="249"/>
        <v>1.5823276653533067</v>
      </c>
      <c r="AG682">
        <f t="shared" si="250"/>
        <v>3</v>
      </c>
      <c r="AH682">
        <f t="shared" si="251"/>
        <v>0.21172561136719351</v>
      </c>
      <c r="AI682">
        <f t="shared" si="252"/>
        <v>0</v>
      </c>
      <c r="AJ682" t="str">
        <f t="shared" si="253"/>
        <v/>
      </c>
      <c r="AK682" t="str">
        <f t="shared" si="254"/>
        <v/>
      </c>
    </row>
    <row r="683" spans="1:37" x14ac:dyDescent="0.25">
      <c r="A683" t="str">
        <f t="shared" si="269"/>
        <v>PAK</v>
      </c>
      <c r="B683">
        <f t="shared" ref="B683:L683" si="271">IF(B86=0,"na",B86)</f>
        <v>5767308</v>
      </c>
      <c r="C683">
        <f t="shared" si="271"/>
        <v>4768321</v>
      </c>
      <c r="D683">
        <f t="shared" si="271"/>
        <v>3027839</v>
      </c>
      <c r="E683">
        <f t="shared" si="271"/>
        <v>3457681</v>
      </c>
      <c r="F683">
        <f t="shared" si="271"/>
        <v>3631968</v>
      </c>
      <c r="G683" t="str">
        <f t="shared" si="271"/>
        <v>na</v>
      </c>
      <c r="H683" t="str">
        <f t="shared" si="271"/>
        <v>na</v>
      </c>
      <c r="I683" t="str">
        <f t="shared" si="271"/>
        <v>na</v>
      </c>
      <c r="J683" t="str">
        <f t="shared" si="271"/>
        <v>na</v>
      </c>
      <c r="K683" t="str">
        <f t="shared" si="271"/>
        <v>na</v>
      </c>
      <c r="L683">
        <f t="shared" si="271"/>
        <v>1551621</v>
      </c>
      <c r="N683" s="58" t="s">
        <v>220</v>
      </c>
      <c r="O683" s="58">
        <v>14064508.18</v>
      </c>
      <c r="P683" s="58">
        <v>12951614.964</v>
      </c>
      <c r="Q683" s="58">
        <v>5209746.9000000004</v>
      </c>
      <c r="R683" s="58">
        <v>10450151.359999999</v>
      </c>
      <c r="S683" s="58">
        <v>9993630.0199999996</v>
      </c>
      <c r="T683" s="58"/>
      <c r="U683" s="58"/>
      <c r="V683" s="58"/>
      <c r="W683" s="58"/>
      <c r="X683" s="58"/>
      <c r="Y683" s="58">
        <v>8428830.0399999991</v>
      </c>
      <c r="Z683" s="69" t="str">
        <f t="shared" si="245"/>
        <v>PAK</v>
      </c>
      <c r="AA683" s="69" t="str">
        <f>VLOOKUP(Z683,'MainData-aidsinfo'!$D$2:$E$115,2,0)</f>
        <v>Pakistan</v>
      </c>
      <c r="AC683">
        <f t="shared" si="246"/>
        <v>6</v>
      </c>
      <c r="AD683" s="70">
        <f t="shared" si="247"/>
        <v>10183080.243999999</v>
      </c>
      <c r="AE683">
        <f t="shared" si="248"/>
        <v>-0.43570743945497392</v>
      </c>
      <c r="AF683">
        <f t="shared" si="249"/>
        <v>-0.96814372123783821</v>
      </c>
      <c r="AG683">
        <f t="shared" si="250"/>
        <v>4</v>
      </c>
      <c r="AH683">
        <f t="shared" si="251"/>
        <v>0.38779640289792161</v>
      </c>
      <c r="AI683">
        <f t="shared" si="252"/>
        <v>0</v>
      </c>
      <c r="AJ683" t="str">
        <f t="shared" si="253"/>
        <v/>
      </c>
      <c r="AK683" t="str">
        <f t="shared" si="254"/>
        <v/>
      </c>
    </row>
    <row r="684" spans="1:37" x14ac:dyDescent="0.25">
      <c r="A684" t="str">
        <f t="shared" si="269"/>
        <v>PER</v>
      </c>
      <c r="B684">
        <f t="shared" ref="B684:L684" si="272">IF(B87=0,"na",B87)</f>
        <v>24899402</v>
      </c>
      <c r="C684">
        <f t="shared" si="272"/>
        <v>15445506</v>
      </c>
      <c r="D684" t="str">
        <f t="shared" si="272"/>
        <v>na</v>
      </c>
      <c r="E684" t="str">
        <f t="shared" si="272"/>
        <v>na</v>
      </c>
      <c r="F684">
        <f t="shared" si="272"/>
        <v>70356265</v>
      </c>
      <c r="G684">
        <f t="shared" si="272"/>
        <v>78148248</v>
      </c>
      <c r="H684" t="str">
        <f t="shared" si="272"/>
        <v>na</v>
      </c>
      <c r="I684" t="str">
        <f t="shared" si="272"/>
        <v>na</v>
      </c>
      <c r="J684" t="str">
        <f t="shared" si="272"/>
        <v>na</v>
      </c>
      <c r="K684" t="str">
        <f t="shared" si="272"/>
        <v>na</v>
      </c>
      <c r="L684" t="str">
        <f t="shared" si="272"/>
        <v>na</v>
      </c>
      <c r="N684" s="58" t="s">
        <v>167</v>
      </c>
      <c r="O684" s="58">
        <v>62229415.310000002</v>
      </c>
      <c r="P684" s="58">
        <v>36431352.439999998</v>
      </c>
      <c r="Q684" s="58"/>
      <c r="R684" s="58"/>
      <c r="S684" s="58">
        <v>74861271.666999996</v>
      </c>
      <c r="T684" s="58">
        <v>78148248</v>
      </c>
      <c r="U684" s="58"/>
      <c r="V684" s="58"/>
      <c r="W684" s="58"/>
      <c r="X684" s="58"/>
      <c r="Y684" s="58"/>
      <c r="Z684" s="69" t="str">
        <f t="shared" si="245"/>
        <v>PER</v>
      </c>
      <c r="AA684" s="69" t="str">
        <f>VLOOKUP(Z684,'MainData-aidsinfo'!$D$2:$E$115,2,0)</f>
        <v>Peru</v>
      </c>
      <c r="AC684">
        <f t="shared" si="246"/>
        <v>4</v>
      </c>
      <c r="AD684" s="70">
        <f t="shared" si="247"/>
        <v>62917571.854249999</v>
      </c>
      <c r="AE684">
        <f t="shared" si="248"/>
        <v>0.72026210392876577</v>
      </c>
      <c r="AF684">
        <f t="shared" si="249"/>
        <v>1.4683601847042134</v>
      </c>
      <c r="AG684">
        <f t="shared" si="250"/>
        <v>2</v>
      </c>
      <c r="AH684">
        <f t="shared" si="251"/>
        <v>0.27973789607123423</v>
      </c>
      <c r="AI684">
        <f t="shared" si="252"/>
        <v>0</v>
      </c>
      <c r="AJ684" t="str">
        <f t="shared" si="253"/>
        <v/>
      </c>
      <c r="AK684" t="str">
        <f t="shared" si="254"/>
        <v/>
      </c>
    </row>
    <row r="685" spans="1:37" x14ac:dyDescent="0.25">
      <c r="A685" t="str">
        <f t="shared" si="269"/>
        <v>PHL</v>
      </c>
      <c r="B685">
        <f t="shared" ref="B685:L685" si="273">IF(B88=0,"na",B88)</f>
        <v>1870624</v>
      </c>
      <c r="C685">
        <f t="shared" si="273"/>
        <v>3372467</v>
      </c>
      <c r="D685">
        <f t="shared" si="273"/>
        <v>4181055</v>
      </c>
      <c r="E685">
        <f t="shared" si="273"/>
        <v>4654505</v>
      </c>
      <c r="F685">
        <f t="shared" si="273"/>
        <v>4522803</v>
      </c>
      <c r="G685" t="str">
        <f t="shared" si="273"/>
        <v>na</v>
      </c>
      <c r="H685" t="str">
        <f t="shared" si="273"/>
        <v>na</v>
      </c>
      <c r="I685" t="str">
        <f t="shared" si="273"/>
        <v>na</v>
      </c>
      <c r="J685" t="str">
        <f t="shared" si="273"/>
        <v>na</v>
      </c>
      <c r="K685" t="str">
        <f t="shared" si="273"/>
        <v>na</v>
      </c>
      <c r="L685" t="str">
        <f t="shared" si="273"/>
        <v>na</v>
      </c>
      <c r="N685" s="58" t="s">
        <v>186</v>
      </c>
      <c r="O685" s="58">
        <v>12030977.525</v>
      </c>
      <c r="P685" s="58">
        <v>12495864.971999999</v>
      </c>
      <c r="Q685" s="58">
        <v>12645620.200999999</v>
      </c>
      <c r="R685" s="58">
        <v>9642394.6225000005</v>
      </c>
      <c r="S685" s="58">
        <v>10319421.63998</v>
      </c>
      <c r="T685" s="58"/>
      <c r="U685" s="58"/>
      <c r="V685" s="58"/>
      <c r="W685" s="58"/>
      <c r="X685" s="58"/>
      <c r="Y685" s="58"/>
      <c r="Z685" s="69" t="str">
        <f t="shared" si="245"/>
        <v>PHL</v>
      </c>
      <c r="AA685" s="69" t="str">
        <f>VLOOKUP(Z685,'MainData-aidsinfo'!$D$2:$E$115,2,0)</f>
        <v>Philippines</v>
      </c>
      <c r="AC685">
        <f t="shared" si="246"/>
        <v>5</v>
      </c>
      <c r="AD685" s="70">
        <f t="shared" si="247"/>
        <v>11426855.792096</v>
      </c>
      <c r="AE685">
        <f t="shared" si="248"/>
        <v>-0.72944849247032117</v>
      </c>
      <c r="AF685">
        <f t="shared" si="249"/>
        <v>-1.8470406913167294</v>
      </c>
      <c r="AG685">
        <f t="shared" si="250"/>
        <v>3</v>
      </c>
      <c r="AH685">
        <f t="shared" si="251"/>
        <v>0.16190013509479778</v>
      </c>
      <c r="AI685">
        <f t="shared" si="252"/>
        <v>0</v>
      </c>
      <c r="AJ685" t="str">
        <f t="shared" si="253"/>
        <v/>
      </c>
      <c r="AK685" t="str">
        <f t="shared" si="254"/>
        <v/>
      </c>
    </row>
    <row r="686" spans="1:37" x14ac:dyDescent="0.25">
      <c r="A686" t="str">
        <f t="shared" si="269"/>
        <v>PNG</v>
      </c>
      <c r="B686">
        <f t="shared" ref="B686:L686" si="274">IF(B89=0,"na",B89)</f>
        <v>9860880</v>
      </c>
      <c r="C686">
        <f t="shared" si="274"/>
        <v>12077392</v>
      </c>
      <c r="D686">
        <f t="shared" si="274"/>
        <v>11835240</v>
      </c>
      <c r="E686">
        <f t="shared" si="274"/>
        <v>6385677</v>
      </c>
      <c r="F686" t="str">
        <f t="shared" si="274"/>
        <v>na</v>
      </c>
      <c r="G686" t="str">
        <f t="shared" si="274"/>
        <v>na</v>
      </c>
      <c r="H686" t="str">
        <f t="shared" si="274"/>
        <v>na</v>
      </c>
      <c r="I686" t="str">
        <f t="shared" si="274"/>
        <v>na</v>
      </c>
      <c r="J686" t="str">
        <f t="shared" si="274"/>
        <v>na</v>
      </c>
      <c r="K686" t="str">
        <f t="shared" si="274"/>
        <v>na</v>
      </c>
      <c r="L686" t="str">
        <f t="shared" si="274"/>
        <v>na</v>
      </c>
      <c r="N686" s="58" t="s">
        <v>113</v>
      </c>
      <c r="O686" s="58">
        <v>50333020.230099998</v>
      </c>
      <c r="P686" s="58">
        <v>51209268.519400001</v>
      </c>
      <c r="Q686" s="58">
        <v>47372864</v>
      </c>
      <c r="R686" s="58">
        <v>36659267.380000003</v>
      </c>
      <c r="S686" s="58"/>
      <c r="T686" s="58"/>
      <c r="U686" s="58"/>
      <c r="V686" s="58"/>
      <c r="W686" s="58"/>
      <c r="X686" s="58"/>
      <c r="Y686" s="58"/>
      <c r="Z686" s="69" t="str">
        <f t="shared" si="245"/>
        <v>PNG</v>
      </c>
      <c r="AA686" s="69" t="str">
        <f>VLOOKUP(Z686,'MainData-aidsinfo'!$D$2:$E$115,2,0)</f>
        <v>Papua New Guinea</v>
      </c>
      <c r="AC686">
        <f t="shared" si="246"/>
        <v>4</v>
      </c>
      <c r="AD686" s="70">
        <f t="shared" si="247"/>
        <v>46393605.032375</v>
      </c>
      <c r="AE686">
        <f t="shared" si="248"/>
        <v>-0.86512765538759817</v>
      </c>
      <c r="AF686">
        <f t="shared" si="249"/>
        <v>-2.4393799988025155</v>
      </c>
      <c r="AG686">
        <f t="shared" si="250"/>
        <v>2</v>
      </c>
      <c r="AH686">
        <f t="shared" si="251"/>
        <v>0.13487234461240172</v>
      </c>
      <c r="AI686">
        <f t="shared" si="252"/>
        <v>0</v>
      </c>
      <c r="AJ686" t="str">
        <f t="shared" si="253"/>
        <v/>
      </c>
      <c r="AK686" t="str">
        <f t="shared" si="254"/>
        <v/>
      </c>
    </row>
    <row r="687" spans="1:37" x14ac:dyDescent="0.25">
      <c r="A687" t="str">
        <f t="shared" si="269"/>
        <v>PRY</v>
      </c>
      <c r="B687">
        <f t="shared" ref="B687:L687" si="275">IF(B90=0,"na",B90)</f>
        <v>7721028</v>
      </c>
      <c r="C687">
        <f t="shared" si="275"/>
        <v>2677348</v>
      </c>
      <c r="D687">
        <f t="shared" si="275"/>
        <v>2507935</v>
      </c>
      <c r="E687">
        <f t="shared" si="275"/>
        <v>9521067</v>
      </c>
      <c r="F687">
        <f t="shared" si="275"/>
        <v>10841743</v>
      </c>
      <c r="G687" t="str">
        <f t="shared" si="275"/>
        <v>na</v>
      </c>
      <c r="H687" t="str">
        <f t="shared" si="275"/>
        <v>na</v>
      </c>
      <c r="I687" t="str">
        <f t="shared" si="275"/>
        <v>na</v>
      </c>
      <c r="J687" t="str">
        <f t="shared" si="275"/>
        <v>na</v>
      </c>
      <c r="K687">
        <f t="shared" si="275"/>
        <v>2198377</v>
      </c>
      <c r="L687">
        <f t="shared" si="275"/>
        <v>2599263</v>
      </c>
      <c r="N687" s="58" t="s">
        <v>144</v>
      </c>
      <c r="O687" s="58">
        <v>14042677</v>
      </c>
      <c r="P687" s="58">
        <v>12414684</v>
      </c>
      <c r="Q687" s="58">
        <v>9208240</v>
      </c>
      <c r="R687" s="58">
        <v>13657172.375</v>
      </c>
      <c r="S687" s="58">
        <v>14941352.605</v>
      </c>
      <c r="T687" s="58"/>
      <c r="U687" s="58"/>
      <c r="V687" s="58"/>
      <c r="W687" s="58"/>
      <c r="X687" s="58">
        <v>2198377</v>
      </c>
      <c r="Y687" s="58">
        <v>3849266.2</v>
      </c>
      <c r="Z687" s="69" t="str">
        <f t="shared" si="245"/>
        <v>PRY</v>
      </c>
      <c r="AA687" s="69" t="str">
        <f>VLOOKUP(Z687,'MainData-aidsinfo'!$D$2:$E$115,2,0)</f>
        <v>Paraguay</v>
      </c>
      <c r="AC687">
        <f t="shared" si="246"/>
        <v>7</v>
      </c>
      <c r="AD687" s="70">
        <f t="shared" si="247"/>
        <v>10044538.454285715</v>
      </c>
      <c r="AE687">
        <f t="shared" si="248"/>
        <v>-0.84329283771769392</v>
      </c>
      <c r="AF687">
        <f t="shared" si="249"/>
        <v>-3.5085027639534294</v>
      </c>
      <c r="AG687">
        <f t="shared" si="250"/>
        <v>5</v>
      </c>
      <c r="AH687">
        <f t="shared" si="251"/>
        <v>1.7128037218942602E-2</v>
      </c>
      <c r="AI687">
        <f t="shared" si="252"/>
        <v>1</v>
      </c>
      <c r="AJ687" t="str">
        <f t="shared" si="253"/>
        <v>DOWN</v>
      </c>
      <c r="AK687" t="str">
        <f t="shared" si="254"/>
        <v>PRY</v>
      </c>
    </row>
    <row r="688" spans="1:37" x14ac:dyDescent="0.25">
      <c r="A688" t="str">
        <f t="shared" si="269"/>
        <v>ROU</v>
      </c>
      <c r="B688">
        <f t="shared" ref="B688:L688" si="276">IF(B91=0,"na",B91)</f>
        <v>80101093</v>
      </c>
      <c r="C688">
        <f t="shared" si="276"/>
        <v>91512275</v>
      </c>
      <c r="D688">
        <f t="shared" si="276"/>
        <v>102458472</v>
      </c>
      <c r="E688">
        <f t="shared" si="276"/>
        <v>34383944</v>
      </c>
      <c r="F688" t="str">
        <f t="shared" si="276"/>
        <v>na</v>
      </c>
      <c r="G688">
        <f t="shared" si="276"/>
        <v>98535201</v>
      </c>
      <c r="H688" t="str">
        <f t="shared" si="276"/>
        <v>na</v>
      </c>
      <c r="I688" t="str">
        <f t="shared" si="276"/>
        <v>na</v>
      </c>
      <c r="J688" t="str">
        <f t="shared" si="276"/>
        <v>na</v>
      </c>
      <c r="K688" t="str">
        <f t="shared" si="276"/>
        <v>na</v>
      </c>
      <c r="L688" t="str">
        <f t="shared" si="276"/>
        <v>na</v>
      </c>
      <c r="N688" s="58" t="s">
        <v>222</v>
      </c>
      <c r="O688" s="58">
        <v>84255940</v>
      </c>
      <c r="P688" s="58">
        <v>95508030</v>
      </c>
      <c r="Q688" s="58">
        <v>108228460</v>
      </c>
      <c r="R688" s="58">
        <v>34583120.8266</v>
      </c>
      <c r="S688" s="58"/>
      <c r="T688" s="58">
        <v>98535201</v>
      </c>
      <c r="U688" s="58"/>
      <c r="V688" s="58"/>
      <c r="W688" s="58">
        <v>0</v>
      </c>
      <c r="X688" s="58"/>
      <c r="Y688" s="58"/>
      <c r="Z688" s="69" t="str">
        <f t="shared" si="245"/>
        <v>ROU</v>
      </c>
      <c r="AA688" s="69" t="str">
        <f>VLOOKUP(Z688,'MainData-aidsinfo'!$D$2:$E$115,2,0)</f>
        <v>Romania</v>
      </c>
      <c r="AC688">
        <f t="shared" si="246"/>
        <v>6</v>
      </c>
      <c r="AD688" s="70">
        <f t="shared" si="247"/>
        <v>70185125.304433331</v>
      </c>
      <c r="AE688">
        <f t="shared" si="248"/>
        <v>-0.67416614654726215</v>
      </c>
      <c r="AF688">
        <f t="shared" si="249"/>
        <v>-1.8255744797378106</v>
      </c>
      <c r="AG688">
        <f t="shared" si="250"/>
        <v>4</v>
      </c>
      <c r="AH688">
        <f t="shared" si="251"/>
        <v>0.14195503467308263</v>
      </c>
      <c r="AI688">
        <f t="shared" si="252"/>
        <v>0</v>
      </c>
      <c r="AJ688" t="str">
        <f t="shared" si="253"/>
        <v/>
      </c>
      <c r="AK688" t="str">
        <f t="shared" si="254"/>
        <v/>
      </c>
    </row>
    <row r="689" spans="1:37" x14ac:dyDescent="0.25">
      <c r="A689" t="str">
        <f t="shared" si="269"/>
        <v>RWA</v>
      </c>
      <c r="B689">
        <f t="shared" ref="B689:L689" si="277">IF(B92=0,"na",B92)</f>
        <v>16635507</v>
      </c>
      <c r="C689" t="str">
        <f t="shared" si="277"/>
        <v>na</v>
      </c>
      <c r="D689">
        <f t="shared" si="277"/>
        <v>17748631</v>
      </c>
      <c r="E689">
        <f t="shared" si="277"/>
        <v>19946470</v>
      </c>
      <c r="F689">
        <f t="shared" si="277"/>
        <v>17253924</v>
      </c>
      <c r="G689">
        <f t="shared" si="277"/>
        <v>19877495</v>
      </c>
      <c r="H689" t="str">
        <f t="shared" si="277"/>
        <v>na</v>
      </c>
      <c r="I689" t="str">
        <f t="shared" si="277"/>
        <v>na</v>
      </c>
      <c r="J689" t="str">
        <f t="shared" si="277"/>
        <v>na</v>
      </c>
      <c r="K689" t="str">
        <f t="shared" si="277"/>
        <v>na</v>
      </c>
      <c r="L689" t="str">
        <f t="shared" si="277"/>
        <v>na</v>
      </c>
      <c r="N689" s="58" t="s">
        <v>74</v>
      </c>
      <c r="O689" s="58">
        <v>173621081</v>
      </c>
      <c r="P689" s="58"/>
      <c r="Q689" s="58">
        <v>234613362</v>
      </c>
      <c r="R689" s="58">
        <v>243667683.09999999</v>
      </c>
      <c r="S689" s="58">
        <v>196498101</v>
      </c>
      <c r="T689" s="58">
        <v>217589955</v>
      </c>
      <c r="U689" s="58"/>
      <c r="V689" s="58"/>
      <c r="W689" s="58"/>
      <c r="X689" s="58"/>
      <c r="Y689" s="58"/>
      <c r="Z689" s="69" t="str">
        <f t="shared" si="245"/>
        <v>RWA</v>
      </c>
      <c r="AA689" s="69" t="str">
        <f>VLOOKUP(Z689,'MainData-aidsinfo'!$D$2:$E$115,2,0)</f>
        <v>Rwanda</v>
      </c>
      <c r="AC689">
        <f t="shared" si="246"/>
        <v>5</v>
      </c>
      <c r="AD689" s="70">
        <f t="shared" si="247"/>
        <v>213198036.42000002</v>
      </c>
      <c r="AE689">
        <f t="shared" si="248"/>
        <v>0.40753059756865145</v>
      </c>
      <c r="AF689">
        <f t="shared" si="249"/>
        <v>0.77296345820203771</v>
      </c>
      <c r="AG689">
        <f t="shared" si="250"/>
        <v>3</v>
      </c>
      <c r="AH689">
        <f t="shared" si="251"/>
        <v>0.49585966947140658</v>
      </c>
      <c r="AI689">
        <f t="shared" si="252"/>
        <v>0</v>
      </c>
      <c r="AJ689" t="str">
        <f t="shared" si="253"/>
        <v/>
      </c>
      <c r="AK689" t="str">
        <f t="shared" si="254"/>
        <v/>
      </c>
    </row>
    <row r="690" spans="1:37" x14ac:dyDescent="0.25">
      <c r="A690" t="str">
        <f t="shared" si="269"/>
        <v>SDN</v>
      </c>
      <c r="B690">
        <f t="shared" ref="B690:L690" si="278">IF(B93=0,"na",B93)</f>
        <v>2073696</v>
      </c>
      <c r="C690" t="str">
        <f t="shared" si="278"/>
        <v>na</v>
      </c>
      <c r="D690">
        <f t="shared" si="278"/>
        <v>6558053</v>
      </c>
      <c r="E690">
        <f t="shared" si="278"/>
        <v>4698522</v>
      </c>
      <c r="F690">
        <f t="shared" si="278"/>
        <v>3717832</v>
      </c>
      <c r="G690" t="str">
        <f t="shared" si="278"/>
        <v>na</v>
      </c>
      <c r="H690" t="str">
        <f t="shared" si="278"/>
        <v>na</v>
      </c>
      <c r="I690" t="str">
        <f t="shared" si="278"/>
        <v>na</v>
      </c>
      <c r="J690" t="str">
        <f t="shared" si="278"/>
        <v>na</v>
      </c>
      <c r="K690" t="str">
        <f t="shared" si="278"/>
        <v>na</v>
      </c>
      <c r="L690" t="str">
        <f t="shared" si="278"/>
        <v>na</v>
      </c>
      <c r="N690" s="58" t="s">
        <v>190</v>
      </c>
      <c r="O690" s="58">
        <v>15358624</v>
      </c>
      <c r="P690" s="58"/>
      <c r="Q690" s="58">
        <v>23349252.050000001</v>
      </c>
      <c r="R690" s="58">
        <v>18458156</v>
      </c>
      <c r="S690" s="58">
        <v>13840875</v>
      </c>
      <c r="T690" s="58"/>
      <c r="U690" s="58"/>
      <c r="V690" s="58"/>
      <c r="W690" s="58"/>
      <c r="X690" s="58"/>
      <c r="Y690" s="58"/>
      <c r="Z690" s="69" t="str">
        <f t="shared" si="245"/>
        <v>SDN</v>
      </c>
      <c r="AA690" s="69" t="str">
        <f>VLOOKUP(Z690,'MainData-aidsinfo'!$D$2:$E$115,2,0)</f>
        <v>Sudan</v>
      </c>
      <c r="AC690">
        <f t="shared" si="246"/>
        <v>4</v>
      </c>
      <c r="AD690" s="70">
        <f t="shared" si="247"/>
        <v>17751726.762499999</v>
      </c>
      <c r="AE690">
        <f t="shared" si="248"/>
        <v>-0.10830370727776391</v>
      </c>
      <c r="AF690">
        <f t="shared" si="249"/>
        <v>-0.15407083890679057</v>
      </c>
      <c r="AG690">
        <f t="shared" si="250"/>
        <v>2</v>
      </c>
      <c r="AH690">
        <f t="shared" si="251"/>
        <v>0.89169629272223583</v>
      </c>
      <c r="AI690">
        <f t="shared" si="252"/>
        <v>0</v>
      </c>
      <c r="AJ690" t="str">
        <f t="shared" si="253"/>
        <v/>
      </c>
      <c r="AK690" t="str">
        <f t="shared" si="254"/>
        <v/>
      </c>
    </row>
    <row r="691" spans="1:37" x14ac:dyDescent="0.25">
      <c r="A691" t="str">
        <f t="shared" si="269"/>
        <v>SEN</v>
      </c>
      <c r="B691" t="str">
        <f t="shared" ref="B691:L691" si="279">IF(B94=0,"na",B94)</f>
        <v>na</v>
      </c>
      <c r="C691" t="str">
        <f t="shared" si="279"/>
        <v>na</v>
      </c>
      <c r="D691">
        <f t="shared" si="279"/>
        <v>4083786</v>
      </c>
      <c r="E691">
        <f t="shared" si="279"/>
        <v>4453112</v>
      </c>
      <c r="F691">
        <f t="shared" si="279"/>
        <v>4819017</v>
      </c>
      <c r="G691">
        <f t="shared" si="279"/>
        <v>2033864</v>
      </c>
      <c r="H691">
        <f t="shared" si="279"/>
        <v>1920965</v>
      </c>
      <c r="I691" t="str">
        <f t="shared" si="279"/>
        <v>na</v>
      </c>
      <c r="J691" t="str">
        <f t="shared" si="279"/>
        <v>na</v>
      </c>
      <c r="K691" t="str">
        <f t="shared" si="279"/>
        <v>na</v>
      </c>
      <c r="L691" t="str">
        <f t="shared" si="279"/>
        <v>na</v>
      </c>
      <c r="N691" s="58" t="s">
        <v>156</v>
      </c>
      <c r="O691" s="58"/>
      <c r="P691" s="58"/>
      <c r="Q691" s="58">
        <v>21357516.116</v>
      </c>
      <c r="R691" s="58">
        <v>25134303.651999999</v>
      </c>
      <c r="S691" s="58">
        <v>22380529.552000001</v>
      </c>
      <c r="T691" s="58">
        <v>17191879.879999999</v>
      </c>
      <c r="U691" s="58">
        <v>12756882.123</v>
      </c>
      <c r="V691" s="58"/>
      <c r="W691" s="58"/>
      <c r="X691" s="58"/>
      <c r="Y691" s="58"/>
      <c r="Z691" s="69" t="str">
        <f t="shared" si="245"/>
        <v>SEN</v>
      </c>
      <c r="AA691" s="69" t="str">
        <f>VLOOKUP(Z691,'MainData-aidsinfo'!$D$2:$E$115,2,0)</f>
        <v>Senegal</v>
      </c>
      <c r="AC691">
        <f t="shared" si="246"/>
        <v>5</v>
      </c>
      <c r="AD691" s="70">
        <f t="shared" si="247"/>
        <v>19764222.264599998</v>
      </c>
      <c r="AE691">
        <f t="shared" si="248"/>
        <v>-0.82035348644025285</v>
      </c>
      <c r="AF691">
        <f t="shared" si="249"/>
        <v>-2.4847024829287045</v>
      </c>
      <c r="AG691">
        <f t="shared" si="250"/>
        <v>3</v>
      </c>
      <c r="AH691">
        <f t="shared" si="251"/>
        <v>8.889933860763842E-2</v>
      </c>
      <c r="AI691">
        <f t="shared" si="252"/>
        <v>0</v>
      </c>
      <c r="AJ691" t="str">
        <f t="shared" si="253"/>
        <v/>
      </c>
      <c r="AK691" t="str">
        <f t="shared" si="254"/>
        <v/>
      </c>
    </row>
    <row r="692" spans="1:37" x14ac:dyDescent="0.25">
      <c r="A692" t="str">
        <f t="shared" si="269"/>
        <v>SGP</v>
      </c>
      <c r="B692">
        <f t="shared" ref="B692:L692" si="280">IF(B95=0,"na",B95)</f>
        <v>14361842</v>
      </c>
      <c r="C692">
        <f t="shared" si="280"/>
        <v>16486429</v>
      </c>
      <c r="D692">
        <f t="shared" si="280"/>
        <v>23091270</v>
      </c>
      <c r="E692">
        <f t="shared" si="280"/>
        <v>23746298</v>
      </c>
      <c r="F692">
        <f t="shared" si="280"/>
        <v>23739323</v>
      </c>
      <c r="G692">
        <f t="shared" si="280"/>
        <v>23202747</v>
      </c>
      <c r="H692" t="str">
        <f t="shared" si="280"/>
        <v>na</v>
      </c>
      <c r="I692">
        <f t="shared" si="280"/>
        <v>26962709</v>
      </c>
      <c r="J692">
        <f t="shared" si="280"/>
        <v>52093243</v>
      </c>
      <c r="K692" t="str">
        <f t="shared" si="280"/>
        <v>na</v>
      </c>
      <c r="L692" t="str">
        <f t="shared" si="280"/>
        <v>na</v>
      </c>
      <c r="N692" s="58" t="s">
        <v>188</v>
      </c>
      <c r="O692" s="58">
        <v>14361842</v>
      </c>
      <c r="P692" s="58">
        <v>16486429</v>
      </c>
      <c r="Q692" s="58">
        <v>23091270</v>
      </c>
      <c r="R692" s="58">
        <v>23746298</v>
      </c>
      <c r="S692" s="58">
        <v>23739323</v>
      </c>
      <c r="T692" s="58">
        <v>23202747</v>
      </c>
      <c r="U692" s="58"/>
      <c r="V692" s="58">
        <v>26962709</v>
      </c>
      <c r="W692" s="58">
        <v>52093243</v>
      </c>
      <c r="X692" s="58"/>
      <c r="Y692" s="58"/>
      <c r="Z692" s="69" t="str">
        <f t="shared" si="245"/>
        <v>SGP</v>
      </c>
      <c r="AA692" s="69" t="str">
        <f>VLOOKUP(Z692,'MainData-aidsinfo'!$D$2:$E$115,2,0)</f>
        <v>Singapore</v>
      </c>
      <c r="AC692">
        <f t="shared" si="246"/>
        <v>8</v>
      </c>
      <c r="AD692" s="70">
        <f t="shared" si="247"/>
        <v>25460482.625</v>
      </c>
      <c r="AE692">
        <f t="shared" si="248"/>
        <v>0.82028716081350228</v>
      </c>
      <c r="AF692">
        <f t="shared" si="249"/>
        <v>3.5130314158001807</v>
      </c>
      <c r="AG692">
        <f t="shared" si="250"/>
        <v>6</v>
      </c>
      <c r="AH692">
        <f t="shared" si="251"/>
        <v>1.2624856956626006E-2</v>
      </c>
      <c r="AI692">
        <f t="shared" si="252"/>
        <v>1</v>
      </c>
      <c r="AJ692" t="str">
        <f t="shared" si="253"/>
        <v>UP</v>
      </c>
      <c r="AK692" t="str">
        <f t="shared" si="254"/>
        <v>SGP</v>
      </c>
    </row>
    <row r="693" spans="1:37" x14ac:dyDescent="0.25">
      <c r="A693" t="str">
        <f t="shared" si="269"/>
        <v>SLE</v>
      </c>
      <c r="B693">
        <f t="shared" ref="B693:L693" si="281">IF(B96=0,"na",B96)</f>
        <v>400400</v>
      </c>
      <c r="C693" t="str">
        <f t="shared" si="281"/>
        <v>na</v>
      </c>
      <c r="D693">
        <f t="shared" si="281"/>
        <v>168600</v>
      </c>
      <c r="E693" t="str">
        <f t="shared" si="281"/>
        <v>na</v>
      </c>
      <c r="F693" t="str">
        <f t="shared" si="281"/>
        <v>na</v>
      </c>
      <c r="G693" t="str">
        <f t="shared" si="281"/>
        <v>na</v>
      </c>
      <c r="H693" t="str">
        <f t="shared" si="281"/>
        <v>na</v>
      </c>
      <c r="I693" t="str">
        <f t="shared" si="281"/>
        <v>na</v>
      </c>
      <c r="J693" t="str">
        <f t="shared" si="281"/>
        <v>na</v>
      </c>
      <c r="K693" t="str">
        <f t="shared" si="281"/>
        <v>na</v>
      </c>
      <c r="L693" t="str">
        <f t="shared" si="281"/>
        <v>na</v>
      </c>
      <c r="N693" s="58" t="s">
        <v>88</v>
      </c>
      <c r="O693" s="58">
        <v>14300400</v>
      </c>
      <c r="P693" s="58"/>
      <c r="Q693" s="58">
        <v>20868600</v>
      </c>
      <c r="R693" s="58"/>
      <c r="S693" s="58"/>
      <c r="T693" s="58"/>
      <c r="U693" s="58"/>
      <c r="V693" s="58"/>
      <c r="W693" s="58"/>
      <c r="X693" s="58"/>
      <c r="Y693" s="58"/>
      <c r="Z693" s="69" t="str">
        <f t="shared" si="245"/>
        <v>SLE</v>
      </c>
      <c r="AA693" s="69" t="str">
        <f>VLOOKUP(Z693,'MainData-aidsinfo'!$D$2:$E$115,2,0)</f>
        <v>Sierra Leone</v>
      </c>
      <c r="AC693">
        <f t="shared" si="246"/>
        <v>2</v>
      </c>
      <c r="AD693" s="70">
        <f t="shared" si="247"/>
        <v>17584500</v>
      </c>
      <c r="AE693">
        <f t="shared" si="248"/>
        <v>1</v>
      </c>
      <c r="AF693" t="e">
        <f t="shared" si="249"/>
        <v>#DIV/0!</v>
      </c>
      <c r="AG693">
        <f t="shared" si="250"/>
        <v>0</v>
      </c>
      <c r="AH693" t="str">
        <f t="shared" si="251"/>
        <v>na</v>
      </c>
      <c r="AI693">
        <f t="shared" si="252"/>
        <v>0</v>
      </c>
      <c r="AJ693" t="str">
        <f t="shared" si="253"/>
        <v/>
      </c>
      <c r="AK693" t="str">
        <f t="shared" si="254"/>
        <v/>
      </c>
    </row>
    <row r="694" spans="1:37" x14ac:dyDescent="0.25">
      <c r="A694" t="str">
        <f t="shared" si="269"/>
        <v>SLV</v>
      </c>
      <c r="B694" t="str">
        <f t="shared" ref="B694:L694" si="282">IF(B97=0,"na",B97)</f>
        <v>na</v>
      </c>
      <c r="C694">
        <f t="shared" si="282"/>
        <v>37297450</v>
      </c>
      <c r="D694" t="str">
        <f t="shared" si="282"/>
        <v>na</v>
      </c>
      <c r="E694">
        <f t="shared" si="282"/>
        <v>41243741</v>
      </c>
      <c r="F694">
        <f t="shared" si="282"/>
        <v>46595135</v>
      </c>
      <c r="G694">
        <f t="shared" si="282"/>
        <v>45120439</v>
      </c>
      <c r="H694">
        <f t="shared" si="282"/>
        <v>54199144</v>
      </c>
      <c r="I694" t="str">
        <f t="shared" si="282"/>
        <v>na</v>
      </c>
      <c r="J694">
        <f t="shared" si="282"/>
        <v>48152828</v>
      </c>
      <c r="K694">
        <f t="shared" si="282"/>
        <v>36850429</v>
      </c>
      <c r="L694">
        <f t="shared" si="282"/>
        <v>33288506</v>
      </c>
      <c r="N694" s="58" t="s">
        <v>141</v>
      </c>
      <c r="O694" s="58"/>
      <c r="P694" s="58">
        <v>49857063</v>
      </c>
      <c r="Q694" s="58"/>
      <c r="R694" s="58">
        <v>59224233</v>
      </c>
      <c r="S694" s="58">
        <v>62305782</v>
      </c>
      <c r="T694" s="58">
        <v>68138036</v>
      </c>
      <c r="U694" s="58">
        <v>69971303</v>
      </c>
      <c r="V694" s="58"/>
      <c r="W694" s="58">
        <v>60112211</v>
      </c>
      <c r="X694" s="58">
        <v>49288264</v>
      </c>
      <c r="Y694" s="58">
        <v>46000846</v>
      </c>
      <c r="Z694" s="69" t="str">
        <f t="shared" si="245"/>
        <v>SLV</v>
      </c>
      <c r="AA694" s="69" t="str">
        <f>VLOOKUP(Z694,'MainData-aidsinfo'!$D$2:$E$115,2,0)</f>
        <v>El Salvador</v>
      </c>
      <c r="AC694">
        <f t="shared" si="246"/>
        <v>8</v>
      </c>
      <c r="AD694" s="70">
        <f t="shared" si="247"/>
        <v>58112217.25</v>
      </c>
      <c r="AE694">
        <f t="shared" si="248"/>
        <v>-0.26511344264208331</v>
      </c>
      <c r="AF694">
        <f t="shared" si="249"/>
        <v>-0.6734920717575853</v>
      </c>
      <c r="AG694">
        <f t="shared" si="250"/>
        <v>6</v>
      </c>
      <c r="AH694">
        <f t="shared" si="251"/>
        <v>0.52571309079040951</v>
      </c>
      <c r="AI694">
        <f t="shared" si="252"/>
        <v>0</v>
      </c>
      <c r="AJ694" t="str">
        <f t="shared" si="253"/>
        <v/>
      </c>
      <c r="AK694" t="str">
        <f t="shared" si="254"/>
        <v/>
      </c>
    </row>
    <row r="695" spans="1:37" x14ac:dyDescent="0.25">
      <c r="A695" t="str">
        <f t="shared" si="269"/>
        <v>SOM</v>
      </c>
      <c r="B695" t="str">
        <f t="shared" ref="B695:L695" si="283">IF(B98=0,"na",B98)</f>
        <v>na</v>
      </c>
      <c r="C695" t="str">
        <f t="shared" si="283"/>
        <v>na</v>
      </c>
      <c r="D695" t="str">
        <f t="shared" si="283"/>
        <v>na</v>
      </c>
      <c r="E695" t="str">
        <f t="shared" si="283"/>
        <v>na</v>
      </c>
      <c r="F695" t="str">
        <f t="shared" si="283"/>
        <v>na</v>
      </c>
      <c r="G695" t="str">
        <f t="shared" si="283"/>
        <v>na</v>
      </c>
      <c r="H695" t="str">
        <f t="shared" si="283"/>
        <v>na</v>
      </c>
      <c r="I695" t="str">
        <f t="shared" si="283"/>
        <v>na</v>
      </c>
      <c r="J695" t="str">
        <f t="shared" si="283"/>
        <v>na</v>
      </c>
      <c r="K695" t="str">
        <f t="shared" si="283"/>
        <v>na</v>
      </c>
      <c r="L695" t="str">
        <f t="shared" si="283"/>
        <v>na</v>
      </c>
      <c r="N695" s="58" t="s">
        <v>226</v>
      </c>
      <c r="O695" s="58">
        <v>6000000</v>
      </c>
      <c r="P695" s="58"/>
      <c r="Q695" s="58"/>
      <c r="R695" s="58"/>
      <c r="S695" s="58"/>
      <c r="T695" s="58"/>
      <c r="U695" s="58"/>
      <c r="V695" s="58"/>
      <c r="W695" s="58"/>
      <c r="X695" s="58">
        <v>6000000</v>
      </c>
      <c r="Y695" s="58">
        <v>6500000</v>
      </c>
      <c r="Z695" s="69" t="str">
        <f t="shared" si="245"/>
        <v>SOM</v>
      </c>
      <c r="AA695" s="69" t="str">
        <f>VLOOKUP(Z695,'MainData-aidsinfo'!$D$2:$E$115,2,0)</f>
        <v>Somalia</v>
      </c>
      <c r="AC695">
        <f t="shared" si="246"/>
        <v>3</v>
      </c>
      <c r="AD695" s="70">
        <f t="shared" si="247"/>
        <v>6166666.666666667</v>
      </c>
      <c r="AE695">
        <f t="shared" si="248"/>
        <v>0.5765566601970552</v>
      </c>
      <c r="AF695">
        <f t="shared" si="249"/>
        <v>0.70565032900954283</v>
      </c>
      <c r="AG695">
        <f t="shared" si="250"/>
        <v>1</v>
      </c>
      <c r="AH695">
        <f t="shared" si="251"/>
        <v>0.60879200996827643</v>
      </c>
      <c r="AI695">
        <f t="shared" si="252"/>
        <v>0</v>
      </c>
      <c r="AJ695" t="str">
        <f t="shared" si="253"/>
        <v/>
      </c>
      <c r="AK695" t="str">
        <f t="shared" si="254"/>
        <v/>
      </c>
    </row>
    <row r="696" spans="1:37" x14ac:dyDescent="0.25">
      <c r="A696" t="str">
        <f t="shared" si="269"/>
        <v>SRB</v>
      </c>
      <c r="B696" t="str">
        <f t="shared" ref="B696:L696" si="284">IF(B99=0,"na",B99)</f>
        <v>na</v>
      </c>
      <c r="C696" t="str">
        <f t="shared" si="284"/>
        <v>na</v>
      </c>
      <c r="D696" t="str">
        <f t="shared" si="284"/>
        <v>na</v>
      </c>
      <c r="E696">
        <f t="shared" si="284"/>
        <v>9100000</v>
      </c>
      <c r="F696">
        <f t="shared" si="284"/>
        <v>11500000</v>
      </c>
      <c r="G696" t="str">
        <f t="shared" si="284"/>
        <v>na</v>
      </c>
      <c r="H696" t="str">
        <f t="shared" si="284"/>
        <v>na</v>
      </c>
      <c r="I696" t="str">
        <f t="shared" si="284"/>
        <v>na</v>
      </c>
      <c r="J696" t="str">
        <f t="shared" si="284"/>
        <v>na</v>
      </c>
      <c r="K696" t="str">
        <f t="shared" si="284"/>
        <v>na</v>
      </c>
      <c r="L696" t="str">
        <f t="shared" si="284"/>
        <v>na</v>
      </c>
      <c r="N696" s="58" t="s">
        <v>224</v>
      </c>
      <c r="O696" s="58"/>
      <c r="P696" s="58"/>
      <c r="Q696" s="58"/>
      <c r="R696" s="58">
        <v>13400000</v>
      </c>
      <c r="S696" s="58">
        <v>16400000</v>
      </c>
      <c r="T696" s="58"/>
      <c r="U696" s="58"/>
      <c r="V696" s="58"/>
      <c r="W696" s="58"/>
      <c r="X696" s="58"/>
      <c r="Y696" s="58"/>
      <c r="Z696" s="69" t="str">
        <f t="shared" si="245"/>
        <v>SRB</v>
      </c>
      <c r="AA696" s="69" t="str">
        <f>VLOOKUP(Z696,'MainData-aidsinfo'!$D$2:$E$115,2,0)</f>
        <v>Serbia</v>
      </c>
      <c r="AC696">
        <f t="shared" si="246"/>
        <v>2</v>
      </c>
      <c r="AD696" s="70">
        <f t="shared" si="247"/>
        <v>14900000</v>
      </c>
      <c r="AE696">
        <f t="shared" si="248"/>
        <v>1</v>
      </c>
      <c r="AF696" t="e">
        <f t="shared" si="249"/>
        <v>#DIV/0!</v>
      </c>
      <c r="AG696">
        <f t="shared" si="250"/>
        <v>0</v>
      </c>
      <c r="AH696" t="str">
        <f t="shared" si="251"/>
        <v>na</v>
      </c>
      <c r="AI696">
        <f t="shared" si="252"/>
        <v>0</v>
      </c>
      <c r="AJ696" t="str">
        <f t="shared" si="253"/>
        <v/>
      </c>
      <c r="AK696" t="str">
        <f t="shared" si="254"/>
        <v/>
      </c>
    </row>
    <row r="697" spans="1:37" x14ac:dyDescent="0.25">
      <c r="A697" t="str">
        <f t="shared" si="269"/>
        <v>SUR</v>
      </c>
      <c r="B697">
        <f t="shared" ref="B697:L697" si="285">IF(B100=0,"na",B100)</f>
        <v>2200000</v>
      </c>
      <c r="C697">
        <f t="shared" si="285"/>
        <v>1900000</v>
      </c>
      <c r="D697">
        <f t="shared" si="285"/>
        <v>2200000</v>
      </c>
      <c r="E697" t="str">
        <f t="shared" si="285"/>
        <v>na</v>
      </c>
      <c r="F697" t="str">
        <f t="shared" si="285"/>
        <v>na</v>
      </c>
      <c r="G697" t="str">
        <f t="shared" si="285"/>
        <v>na</v>
      </c>
      <c r="H697" t="str">
        <f t="shared" si="285"/>
        <v>na</v>
      </c>
      <c r="I697" t="str">
        <f t="shared" si="285"/>
        <v>na</v>
      </c>
      <c r="J697" t="str">
        <f t="shared" si="285"/>
        <v>na</v>
      </c>
      <c r="K697" t="str">
        <f t="shared" si="285"/>
        <v>na</v>
      </c>
      <c r="L697" t="str">
        <f t="shared" si="285"/>
        <v>na</v>
      </c>
      <c r="N697" s="58" t="s">
        <v>96</v>
      </c>
      <c r="O697" s="58">
        <v>3900000</v>
      </c>
      <c r="P697" s="58">
        <v>6000000</v>
      </c>
      <c r="Q697" s="58">
        <v>4500000</v>
      </c>
      <c r="R697" s="58"/>
      <c r="S697" s="58"/>
      <c r="T697" s="58"/>
      <c r="U697" s="58"/>
      <c r="V697" s="58"/>
      <c r="W697" s="58"/>
      <c r="X697" s="58"/>
      <c r="Y697" s="58"/>
      <c r="Z697" s="69" t="str">
        <f t="shared" si="245"/>
        <v>SUR</v>
      </c>
      <c r="AA697" s="69" t="str">
        <f>VLOOKUP(Z697,'MainData-aidsinfo'!$D$2:$E$115,2,0)</f>
        <v>Suriname</v>
      </c>
      <c r="AC697">
        <f t="shared" si="246"/>
        <v>3</v>
      </c>
      <c r="AD697" s="70">
        <f t="shared" si="247"/>
        <v>4800000</v>
      </c>
      <c r="AE697">
        <f t="shared" si="248"/>
        <v>0.27735009811261452</v>
      </c>
      <c r="AF697">
        <f t="shared" si="249"/>
        <v>0.28867513459481281</v>
      </c>
      <c r="AG697">
        <f t="shared" si="250"/>
        <v>1</v>
      </c>
      <c r="AH697">
        <f t="shared" si="251"/>
        <v>0.82108762497793331</v>
      </c>
      <c r="AI697">
        <f t="shared" si="252"/>
        <v>0</v>
      </c>
      <c r="AJ697" t="str">
        <f t="shared" si="253"/>
        <v/>
      </c>
      <c r="AK697" t="str">
        <f t="shared" si="254"/>
        <v/>
      </c>
    </row>
    <row r="698" spans="1:37" x14ac:dyDescent="0.25">
      <c r="A698" t="str">
        <f t="shared" si="269"/>
        <v>SWZ</v>
      </c>
      <c r="B698" t="str">
        <f t="shared" ref="B698:L698" si="286">IF(B101=0,"na",B101)</f>
        <v>na</v>
      </c>
      <c r="C698" t="str">
        <f t="shared" si="286"/>
        <v>na</v>
      </c>
      <c r="D698">
        <f t="shared" si="286"/>
        <v>30900000</v>
      </c>
      <c r="E698" t="str">
        <f t="shared" si="286"/>
        <v>na</v>
      </c>
      <c r="F698">
        <f t="shared" si="286"/>
        <v>33200000</v>
      </c>
      <c r="G698" t="str">
        <f t="shared" si="286"/>
        <v>na</v>
      </c>
      <c r="H698" t="str">
        <f t="shared" si="286"/>
        <v>na</v>
      </c>
      <c r="I698" t="str">
        <f t="shared" si="286"/>
        <v>na</v>
      </c>
      <c r="J698" t="str">
        <f t="shared" si="286"/>
        <v>na</v>
      </c>
      <c r="K698" t="str">
        <f t="shared" si="286"/>
        <v>na</v>
      </c>
      <c r="L698" t="str">
        <f t="shared" si="286"/>
        <v>na</v>
      </c>
      <c r="N698" s="58" t="s">
        <v>46</v>
      </c>
      <c r="O698" s="58"/>
      <c r="P698" s="58"/>
      <c r="Q698" s="58">
        <v>86800000</v>
      </c>
      <c r="R698" s="58"/>
      <c r="S698" s="58">
        <v>97000000</v>
      </c>
      <c r="T698" s="58"/>
      <c r="U698" s="58"/>
      <c r="V698" s="58"/>
      <c r="W698" s="58"/>
      <c r="X698" s="58"/>
      <c r="Y698" s="58"/>
      <c r="Z698" s="69" t="str">
        <f t="shared" si="245"/>
        <v>SWZ</v>
      </c>
      <c r="AA698" s="69" t="str">
        <f>VLOOKUP(Z698,'MainData-aidsinfo'!$D$2:$E$115,2,0)</f>
        <v>Eswatini</v>
      </c>
      <c r="AC698">
        <f t="shared" si="246"/>
        <v>2</v>
      </c>
      <c r="AD698" s="70">
        <f t="shared" si="247"/>
        <v>91900000</v>
      </c>
      <c r="AE698">
        <f t="shared" si="248"/>
        <v>1</v>
      </c>
      <c r="AF698" t="e">
        <f t="shared" si="249"/>
        <v>#DIV/0!</v>
      </c>
      <c r="AG698">
        <f t="shared" si="250"/>
        <v>0</v>
      </c>
      <c r="AH698" t="str">
        <f t="shared" si="251"/>
        <v>na</v>
      </c>
      <c r="AI698">
        <f t="shared" si="252"/>
        <v>0</v>
      </c>
      <c r="AJ698" t="str">
        <f t="shared" si="253"/>
        <v/>
      </c>
      <c r="AK698" t="str">
        <f t="shared" si="254"/>
        <v/>
      </c>
    </row>
    <row r="699" spans="1:37" x14ac:dyDescent="0.25">
      <c r="A699" t="str">
        <f t="shared" si="269"/>
        <v>SYC</v>
      </c>
      <c r="B699">
        <f t="shared" ref="B699:L699" si="287">IF(B102=0,"na",B102)</f>
        <v>1518746</v>
      </c>
      <c r="C699">
        <f t="shared" si="287"/>
        <v>2297113</v>
      </c>
      <c r="D699">
        <f t="shared" si="287"/>
        <v>2104150</v>
      </c>
      <c r="E699">
        <f t="shared" si="287"/>
        <v>4278262</v>
      </c>
      <c r="F699">
        <f t="shared" si="287"/>
        <v>2847408</v>
      </c>
      <c r="G699">
        <f t="shared" si="287"/>
        <v>3497367</v>
      </c>
      <c r="H699" t="str">
        <f t="shared" si="287"/>
        <v>na</v>
      </c>
      <c r="I699">
        <f t="shared" si="287"/>
        <v>9935259</v>
      </c>
      <c r="J699" t="str">
        <f t="shared" si="287"/>
        <v>na</v>
      </c>
      <c r="K699">
        <f t="shared" si="287"/>
        <v>3682137</v>
      </c>
      <c r="L699">
        <f t="shared" si="287"/>
        <v>1864625</v>
      </c>
      <c r="N699" s="58" t="s">
        <v>237</v>
      </c>
      <c r="O699" s="58">
        <v>1748649.3570999999</v>
      </c>
      <c r="P699" s="58">
        <v>2354608.0909099998</v>
      </c>
      <c r="Q699" s="58">
        <v>2172223.6922840001</v>
      </c>
      <c r="R699" s="58">
        <v>4686371.8333000001</v>
      </c>
      <c r="S699" s="58">
        <v>2900786.48</v>
      </c>
      <c r="T699" s="58">
        <v>3560042.9409599998</v>
      </c>
      <c r="U699" s="58"/>
      <c r="V699" s="58">
        <v>10127833.455329999</v>
      </c>
      <c r="W699" s="58"/>
      <c r="X699" s="58">
        <v>3682276.96</v>
      </c>
      <c r="Y699" s="58">
        <v>1943787.76</v>
      </c>
      <c r="Z699" s="69" t="str">
        <f t="shared" si="245"/>
        <v>SYC</v>
      </c>
      <c r="AA699" s="69" t="str">
        <f>VLOOKUP(Z699,'MainData-aidsinfo'!$D$2:$E$115,2,0)</f>
        <v>Seychelles</v>
      </c>
      <c r="AC699">
        <f t="shared" ref="AC699:AC715" si="288">COUNTA(O699:Y699)</f>
        <v>9</v>
      </c>
      <c r="AD699" s="70">
        <f t="shared" ref="AD699:AD730" si="289">SUM(O699:Y699)/AC699</f>
        <v>3686286.7299871114</v>
      </c>
      <c r="AE699">
        <f t="shared" ref="AE699:AE715" si="290">PEARSON($O$480:$Y$480,O699:Y699)</f>
        <v>0.30895143431470473</v>
      </c>
      <c r="AF699">
        <f t="shared" si="249"/>
        <v>0.85945508246254487</v>
      </c>
      <c r="AG699">
        <f t="shared" si="250"/>
        <v>7</v>
      </c>
      <c r="AH699">
        <f t="shared" si="251"/>
        <v>0.41854691065972749</v>
      </c>
      <c r="AI699">
        <f t="shared" si="252"/>
        <v>0</v>
      </c>
      <c r="AJ699" t="str">
        <f t="shared" si="253"/>
        <v/>
      </c>
      <c r="AK699" t="str">
        <f t="shared" ref="AK699:AK730" si="291">IF(AJ699&lt;&gt;"",N699,"")</f>
        <v/>
      </c>
    </row>
    <row r="700" spans="1:37" x14ac:dyDescent="0.25">
      <c r="A700" t="str">
        <f t="shared" si="269"/>
        <v>TCD</v>
      </c>
      <c r="B700">
        <f t="shared" ref="B700:L700" si="292">IF(B103=0,"na",B103)</f>
        <v>2063160</v>
      </c>
      <c r="C700">
        <f t="shared" si="292"/>
        <v>3862235</v>
      </c>
      <c r="D700">
        <f t="shared" si="292"/>
        <v>2610372</v>
      </c>
      <c r="E700">
        <f t="shared" si="292"/>
        <v>6343779</v>
      </c>
      <c r="F700">
        <f t="shared" si="292"/>
        <v>4622591</v>
      </c>
      <c r="G700" t="str">
        <f t="shared" si="292"/>
        <v>na</v>
      </c>
      <c r="H700" t="str">
        <f t="shared" si="292"/>
        <v>na</v>
      </c>
      <c r="I700" t="str">
        <f t="shared" si="292"/>
        <v>na</v>
      </c>
      <c r="J700" t="str">
        <f t="shared" si="292"/>
        <v>na</v>
      </c>
      <c r="K700" t="str">
        <f t="shared" si="292"/>
        <v>na</v>
      </c>
      <c r="L700" t="str">
        <f t="shared" si="292"/>
        <v>na</v>
      </c>
      <c r="N700" s="58" t="s">
        <v>98</v>
      </c>
      <c r="O700" s="58">
        <v>12657267.02</v>
      </c>
      <c r="P700" s="58">
        <v>11791489.433</v>
      </c>
      <c r="Q700" s="58">
        <v>18001758.366</v>
      </c>
      <c r="R700" s="58">
        <v>16349143.888</v>
      </c>
      <c r="S700" s="58">
        <v>17632653.699999999</v>
      </c>
      <c r="T700" s="58"/>
      <c r="U700" s="58"/>
      <c r="V700" s="58"/>
      <c r="W700" s="58"/>
      <c r="X700" s="58"/>
      <c r="Y700" s="58"/>
      <c r="Z700" s="69" t="str">
        <f t="shared" si="245"/>
        <v>TCD</v>
      </c>
      <c r="AA700" s="69" t="str">
        <f>VLOOKUP(Z700,'MainData-aidsinfo'!$D$2:$E$115,2,0)</f>
        <v>Chad</v>
      </c>
      <c r="AC700">
        <f t="shared" si="288"/>
        <v>5</v>
      </c>
      <c r="AD700" s="70">
        <f t="shared" si="289"/>
        <v>15286462.481400002</v>
      </c>
      <c r="AE700">
        <f t="shared" si="290"/>
        <v>0.79704314783397312</v>
      </c>
      <c r="AF700">
        <f t="shared" si="249"/>
        <v>2.2859216888279015</v>
      </c>
      <c r="AG700">
        <f t="shared" si="250"/>
        <v>3</v>
      </c>
      <c r="AH700">
        <f t="shared" si="251"/>
        <v>0.10635430331928562</v>
      </c>
      <c r="AI700">
        <f t="shared" si="252"/>
        <v>0</v>
      </c>
      <c r="AJ700" t="str">
        <f t="shared" si="253"/>
        <v/>
      </c>
      <c r="AK700" t="str">
        <f t="shared" si="291"/>
        <v/>
      </c>
    </row>
    <row r="701" spans="1:37" x14ac:dyDescent="0.25">
      <c r="A701" t="str">
        <f t="shared" si="269"/>
        <v>TGO</v>
      </c>
      <c r="B701">
        <f t="shared" ref="B701:L701" si="293">IF(B104=0,"na",B104)</f>
        <v>3245307</v>
      </c>
      <c r="C701">
        <f t="shared" si="293"/>
        <v>8878290</v>
      </c>
      <c r="D701">
        <f t="shared" si="293"/>
        <v>4225730</v>
      </c>
      <c r="E701">
        <f t="shared" si="293"/>
        <v>6300102</v>
      </c>
      <c r="F701">
        <f t="shared" si="293"/>
        <v>3757204</v>
      </c>
      <c r="G701">
        <f t="shared" si="293"/>
        <v>2197218</v>
      </c>
      <c r="H701">
        <f t="shared" si="293"/>
        <v>1395383</v>
      </c>
      <c r="I701">
        <f t="shared" si="293"/>
        <v>2014854</v>
      </c>
      <c r="J701">
        <f t="shared" si="293"/>
        <v>4799019</v>
      </c>
      <c r="K701" t="str">
        <f t="shared" si="293"/>
        <v>na</v>
      </c>
      <c r="L701">
        <f t="shared" si="293"/>
        <v>3843147</v>
      </c>
      <c r="N701" s="58" t="s">
        <v>78</v>
      </c>
      <c r="O701" s="58">
        <v>15272333.491699999</v>
      </c>
      <c r="P701" s="58">
        <v>24317567.241</v>
      </c>
      <c r="Q701" s="58">
        <v>21971071.636999998</v>
      </c>
      <c r="R701" s="58">
        <v>20455089.93</v>
      </c>
      <c r="S701" s="58">
        <v>26857752.384</v>
      </c>
      <c r="T701" s="58">
        <v>25321421.379000001</v>
      </c>
      <c r="U701" s="58">
        <v>18162646.467999998</v>
      </c>
      <c r="V701" s="58">
        <v>24594122.859000001</v>
      </c>
      <c r="W701" s="58">
        <v>38872398.909999996</v>
      </c>
      <c r="X701" s="58"/>
      <c r="Y701" s="58">
        <v>20353231.550000001</v>
      </c>
      <c r="Z701" s="69" t="str">
        <f t="shared" si="245"/>
        <v>TGO</v>
      </c>
      <c r="AA701" s="69" t="str">
        <f>VLOOKUP(Z701,'MainData-aidsinfo'!$D$2:$E$115,2,0)</f>
        <v>Togo</v>
      </c>
      <c r="AC701">
        <f t="shared" si="288"/>
        <v>10</v>
      </c>
      <c r="AD701" s="70">
        <f t="shared" si="289"/>
        <v>23617763.584970001</v>
      </c>
      <c r="AE701">
        <f t="shared" si="290"/>
        <v>0.39405336142532194</v>
      </c>
      <c r="AF701">
        <f t="shared" si="249"/>
        <v>1.2126714156468241</v>
      </c>
      <c r="AG701">
        <f t="shared" si="250"/>
        <v>8</v>
      </c>
      <c r="AH701">
        <f t="shared" si="251"/>
        <v>0.25984747353316029</v>
      </c>
      <c r="AI701">
        <f t="shared" si="252"/>
        <v>0</v>
      </c>
      <c r="AJ701" t="str">
        <f t="shared" si="253"/>
        <v/>
      </c>
      <c r="AK701" t="str">
        <f t="shared" si="291"/>
        <v/>
      </c>
    </row>
    <row r="702" spans="1:37" x14ac:dyDescent="0.25">
      <c r="A702" t="str">
        <f t="shared" si="269"/>
        <v>THA</v>
      </c>
      <c r="B702">
        <f t="shared" ref="B702:L702" si="294">IF(B105=0,"na",B105)</f>
        <v>195119743</v>
      </c>
      <c r="C702">
        <f t="shared" si="294"/>
        <v>200251009</v>
      </c>
      <c r="D702">
        <f t="shared" si="294"/>
        <v>269161586</v>
      </c>
      <c r="E702">
        <f t="shared" si="294"/>
        <v>253666819</v>
      </c>
      <c r="F702">
        <f t="shared" si="294"/>
        <v>256685666</v>
      </c>
      <c r="G702" t="str">
        <f t="shared" si="294"/>
        <v>na</v>
      </c>
      <c r="H702" t="str">
        <f t="shared" si="294"/>
        <v>na</v>
      </c>
      <c r="I702" t="str">
        <f t="shared" si="294"/>
        <v>na</v>
      </c>
      <c r="J702" t="str">
        <f t="shared" si="294"/>
        <v>na</v>
      </c>
      <c r="K702">
        <f t="shared" si="294"/>
        <v>229469583</v>
      </c>
      <c r="L702">
        <f t="shared" si="294"/>
        <v>271162577</v>
      </c>
      <c r="N702" s="58" t="s">
        <v>108</v>
      </c>
      <c r="O702" s="58">
        <v>209106534.21000001</v>
      </c>
      <c r="P702" s="58">
        <v>242670429.06600001</v>
      </c>
      <c r="Q702" s="58">
        <v>325388454.30000001</v>
      </c>
      <c r="R702" s="58">
        <v>282888793.48610002</v>
      </c>
      <c r="S702" s="58">
        <v>287278782.40976</v>
      </c>
      <c r="T702" s="58"/>
      <c r="U702" s="58"/>
      <c r="V702" s="58"/>
      <c r="W702" s="58"/>
      <c r="X702" s="58">
        <v>258641956.53999999</v>
      </c>
      <c r="Y702" s="58">
        <v>295888255.94999999</v>
      </c>
      <c r="Z702" s="69" t="str">
        <f t="shared" si="245"/>
        <v>THA</v>
      </c>
      <c r="AA702" s="69" t="str">
        <f>VLOOKUP(Z702,'MainData-aidsinfo'!$D$2:$E$115,2,0)</f>
        <v>Thailand</v>
      </c>
      <c r="AC702">
        <f t="shared" si="288"/>
        <v>7</v>
      </c>
      <c r="AD702" s="70">
        <f t="shared" si="289"/>
        <v>271694743.70883715</v>
      </c>
      <c r="AE702">
        <f t="shared" si="290"/>
        <v>0.33473479042976556</v>
      </c>
      <c r="AF702">
        <f t="shared" si="249"/>
        <v>0.79431169782130218</v>
      </c>
      <c r="AG702">
        <f t="shared" si="250"/>
        <v>5</v>
      </c>
      <c r="AH702">
        <f t="shared" si="251"/>
        <v>0.46303032805010674</v>
      </c>
      <c r="AI702">
        <f t="shared" si="252"/>
        <v>0</v>
      </c>
      <c r="AJ702" t="str">
        <f t="shared" si="253"/>
        <v/>
      </c>
      <c r="AK702" t="str">
        <f t="shared" si="291"/>
        <v/>
      </c>
    </row>
    <row r="703" spans="1:37" x14ac:dyDescent="0.25">
      <c r="A703" t="str">
        <f t="shared" ref="A703:A716" si="295">A106</f>
        <v>TJK</v>
      </c>
      <c r="B703">
        <f t="shared" ref="B703:L703" si="296">IF(B106=0,"na",B106)</f>
        <v>1150678</v>
      </c>
      <c r="C703">
        <f t="shared" si="296"/>
        <v>1718968</v>
      </c>
      <c r="D703">
        <f t="shared" si="296"/>
        <v>2269834</v>
      </c>
      <c r="E703">
        <f t="shared" si="296"/>
        <v>2569872</v>
      </c>
      <c r="F703">
        <f t="shared" si="296"/>
        <v>3363876</v>
      </c>
      <c r="G703" t="str">
        <f t="shared" si="296"/>
        <v>na</v>
      </c>
      <c r="H703" t="str">
        <f t="shared" si="296"/>
        <v>na</v>
      </c>
      <c r="I703" t="str">
        <f t="shared" si="296"/>
        <v>na</v>
      </c>
      <c r="J703">
        <f t="shared" si="296"/>
        <v>944288</v>
      </c>
      <c r="K703">
        <f t="shared" si="296"/>
        <v>823242</v>
      </c>
      <c r="L703" t="str">
        <f t="shared" si="296"/>
        <v>na</v>
      </c>
      <c r="N703" s="58" t="s">
        <v>192</v>
      </c>
      <c r="O703" s="58">
        <v>7501040.7195300004</v>
      </c>
      <c r="P703" s="58">
        <v>15293808.277690001</v>
      </c>
      <c r="Q703" s="58">
        <v>15370003.12913</v>
      </c>
      <c r="R703" s="58">
        <v>12715923.9999</v>
      </c>
      <c r="S703" s="58">
        <v>14077892.561100001</v>
      </c>
      <c r="T703" s="58"/>
      <c r="U703" s="58"/>
      <c r="V703" s="58"/>
      <c r="W703" s="58">
        <v>11756424.52</v>
      </c>
      <c r="X703" s="58">
        <v>4439988.55</v>
      </c>
      <c r="Y703" s="58"/>
      <c r="Z703" s="69" t="str">
        <f t="shared" si="245"/>
        <v>TJK</v>
      </c>
      <c r="AA703" s="69" t="str">
        <f>VLOOKUP(Z703,'MainData-aidsinfo'!$D$2:$E$115,2,0)</f>
        <v>Tajikistan</v>
      </c>
      <c r="AC703">
        <f t="shared" si="288"/>
        <v>7</v>
      </c>
      <c r="AD703" s="70">
        <f t="shared" si="289"/>
        <v>11593583.108192857</v>
      </c>
      <c r="AE703">
        <f t="shared" si="290"/>
        <v>-0.45019341553010911</v>
      </c>
      <c r="AF703">
        <f t="shared" si="249"/>
        <v>-1.1273693104517053</v>
      </c>
      <c r="AG703">
        <f t="shared" si="250"/>
        <v>5</v>
      </c>
      <c r="AH703">
        <f t="shared" si="251"/>
        <v>0.31076198631699525</v>
      </c>
      <c r="AI703">
        <f t="shared" si="252"/>
        <v>0</v>
      </c>
      <c r="AJ703" t="str">
        <f t="shared" si="253"/>
        <v/>
      </c>
      <c r="AK703" t="str">
        <f t="shared" si="291"/>
        <v/>
      </c>
    </row>
    <row r="704" spans="1:37" x14ac:dyDescent="0.25">
      <c r="A704" t="str">
        <f t="shared" si="295"/>
        <v>TTO</v>
      </c>
      <c r="B704">
        <f t="shared" ref="B704:L704" si="297">IF(B107=0,"na",B107)</f>
        <v>11400000</v>
      </c>
      <c r="C704" t="str">
        <f t="shared" si="297"/>
        <v>na</v>
      </c>
      <c r="D704" t="str">
        <f t="shared" si="297"/>
        <v>na</v>
      </c>
      <c r="E704" t="str">
        <f t="shared" si="297"/>
        <v>na</v>
      </c>
      <c r="F704" t="str">
        <f t="shared" si="297"/>
        <v>na</v>
      </c>
      <c r="G704" t="str">
        <f t="shared" si="297"/>
        <v>na</v>
      </c>
      <c r="H704" t="str">
        <f t="shared" si="297"/>
        <v>na</v>
      </c>
      <c r="I704" t="str">
        <f t="shared" si="297"/>
        <v>na</v>
      </c>
      <c r="J704" t="str">
        <f t="shared" si="297"/>
        <v>na</v>
      </c>
      <c r="K704" t="str">
        <f t="shared" si="297"/>
        <v>na</v>
      </c>
      <c r="L704" t="str">
        <f t="shared" si="297"/>
        <v>na</v>
      </c>
      <c r="N704" s="58" t="s">
        <v>125</v>
      </c>
      <c r="O704" s="58">
        <v>13778000</v>
      </c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69" t="str">
        <f t="shared" si="245"/>
        <v>TTO</v>
      </c>
      <c r="AA704" s="69" t="str">
        <f>VLOOKUP(Z704,'MainData-aidsinfo'!$D$2:$E$115,2,0)</f>
        <v>Trinidad and Tobago</v>
      </c>
      <c r="AC704">
        <f t="shared" si="288"/>
        <v>1</v>
      </c>
      <c r="AD704" s="70">
        <f t="shared" si="289"/>
        <v>13778000</v>
      </c>
      <c r="AE704" t="e">
        <f t="shared" si="290"/>
        <v>#DIV/0!</v>
      </c>
      <c r="AF704" t="e">
        <f t="shared" si="249"/>
        <v>#DIV/0!</v>
      </c>
      <c r="AG704">
        <f t="shared" si="250"/>
        <v>-1</v>
      </c>
      <c r="AH704" t="str">
        <f t="shared" si="251"/>
        <v>na</v>
      </c>
      <c r="AI704">
        <f t="shared" si="252"/>
        <v>0</v>
      </c>
      <c r="AJ704" t="str">
        <f t="shared" si="253"/>
        <v/>
      </c>
      <c r="AK704" t="str">
        <f t="shared" si="291"/>
        <v/>
      </c>
    </row>
    <row r="705" spans="1:37" x14ac:dyDescent="0.25">
      <c r="A705" t="str">
        <f t="shared" si="295"/>
        <v>TUN</v>
      </c>
      <c r="B705" t="str">
        <f t="shared" ref="B705:L705" si="298">IF(B108=0,"na",B108)</f>
        <v>na</v>
      </c>
      <c r="C705">
        <f t="shared" si="298"/>
        <v>110000</v>
      </c>
      <c r="D705">
        <f t="shared" si="298"/>
        <v>117400</v>
      </c>
      <c r="E705" t="str">
        <f t="shared" si="298"/>
        <v>na</v>
      </c>
      <c r="F705" t="str">
        <f t="shared" si="298"/>
        <v>na</v>
      </c>
      <c r="G705" t="str">
        <f t="shared" si="298"/>
        <v>na</v>
      </c>
      <c r="H705" t="str">
        <f t="shared" si="298"/>
        <v>na</v>
      </c>
      <c r="I705" t="str">
        <f t="shared" si="298"/>
        <v>na</v>
      </c>
      <c r="J705" t="str">
        <f t="shared" si="298"/>
        <v>na</v>
      </c>
      <c r="K705" t="str">
        <f t="shared" si="298"/>
        <v>na</v>
      </c>
      <c r="L705" t="str">
        <f t="shared" si="298"/>
        <v>na</v>
      </c>
      <c r="N705" s="58" t="s">
        <v>230</v>
      </c>
      <c r="O705" s="58"/>
      <c r="P705" s="58">
        <v>3010000</v>
      </c>
      <c r="Q705" s="58">
        <v>2717400</v>
      </c>
      <c r="R705" s="58"/>
      <c r="S705" s="58"/>
      <c r="T705" s="58"/>
      <c r="U705" s="58"/>
      <c r="V705" s="58"/>
      <c r="W705" s="58"/>
      <c r="X705" s="58"/>
      <c r="Y705" s="58"/>
      <c r="Z705" s="69" t="str">
        <f t="shared" si="245"/>
        <v>TUN</v>
      </c>
      <c r="AA705" s="69" t="str">
        <f>VLOOKUP(Z705,'MainData-aidsinfo'!$D$2:$E$115,2,0)</f>
        <v>Tunisia</v>
      </c>
      <c r="AC705">
        <f t="shared" si="288"/>
        <v>2</v>
      </c>
      <c r="AD705" s="70">
        <f t="shared" si="289"/>
        <v>2863700</v>
      </c>
      <c r="AE705">
        <f t="shared" si="290"/>
        <v>-1</v>
      </c>
      <c r="AF705" t="e">
        <f t="shared" si="249"/>
        <v>#DIV/0!</v>
      </c>
      <c r="AG705">
        <f t="shared" si="250"/>
        <v>0</v>
      </c>
      <c r="AH705" t="str">
        <f t="shared" si="251"/>
        <v>na</v>
      </c>
      <c r="AI705">
        <f t="shared" si="252"/>
        <v>0</v>
      </c>
      <c r="AJ705" t="str">
        <f t="shared" si="253"/>
        <v/>
      </c>
      <c r="AK705" t="str">
        <f t="shared" si="291"/>
        <v/>
      </c>
    </row>
    <row r="706" spans="1:37" x14ac:dyDescent="0.25">
      <c r="A706" t="str">
        <f t="shared" si="295"/>
        <v>TZA</v>
      </c>
      <c r="B706" t="str">
        <f t="shared" ref="B706:L706" si="299">IF(B109=0,"na",B109)</f>
        <v>na</v>
      </c>
      <c r="C706">
        <f t="shared" si="299"/>
        <v>51354930</v>
      </c>
      <c r="D706" t="str">
        <f t="shared" si="299"/>
        <v>na</v>
      </c>
      <c r="E706" t="str">
        <f t="shared" si="299"/>
        <v>na</v>
      </c>
      <c r="F706" t="str">
        <f t="shared" si="299"/>
        <v>na</v>
      </c>
      <c r="G706" t="str">
        <f t="shared" si="299"/>
        <v>na</v>
      </c>
      <c r="H706" t="str">
        <f t="shared" si="299"/>
        <v>na</v>
      </c>
      <c r="I706">
        <f t="shared" si="299"/>
        <v>8198159.7303999998</v>
      </c>
      <c r="J706" t="str">
        <f t="shared" si="299"/>
        <v>na</v>
      </c>
      <c r="K706" t="str">
        <f t="shared" si="299"/>
        <v>na</v>
      </c>
      <c r="L706" t="str">
        <f t="shared" si="299"/>
        <v>na</v>
      </c>
      <c r="N706" s="58" t="s">
        <v>62</v>
      </c>
      <c r="O706" s="58"/>
      <c r="P706" s="58">
        <v>525668655</v>
      </c>
      <c r="Q706" s="58"/>
      <c r="R706" s="58"/>
      <c r="S706" s="58"/>
      <c r="T706" s="58"/>
      <c r="U706" s="58"/>
      <c r="V706" s="58">
        <v>63412271.649599992</v>
      </c>
      <c r="W706" s="58"/>
      <c r="X706" s="58">
        <v>440000000</v>
      </c>
      <c r="Y706" s="58">
        <v>532800000</v>
      </c>
      <c r="Z706" s="69" t="str">
        <f t="shared" si="245"/>
        <v>TZA</v>
      </c>
      <c r="AA706" s="69" t="str">
        <f>VLOOKUP(Z706,'MainData-aidsinfo'!$D$2:$E$115,2,0)</f>
        <v>United Republic of Tanzania</v>
      </c>
      <c r="AC706">
        <f t="shared" si="288"/>
        <v>4</v>
      </c>
      <c r="AD706" s="70">
        <f t="shared" si="289"/>
        <v>390470231.66240001</v>
      </c>
      <c r="AE706">
        <f t="shared" si="290"/>
        <v>-0.10617112546875843</v>
      </c>
      <c r="AF706">
        <f t="shared" si="249"/>
        <v>-0.15100212881176106</v>
      </c>
      <c r="AG706">
        <f t="shared" si="250"/>
        <v>2</v>
      </c>
      <c r="AH706">
        <f t="shared" si="251"/>
        <v>0.89382887453124171</v>
      </c>
      <c r="AI706">
        <f t="shared" si="252"/>
        <v>0</v>
      </c>
      <c r="AJ706" t="str">
        <f t="shared" si="253"/>
        <v/>
      </c>
      <c r="AK706" t="str">
        <f t="shared" si="291"/>
        <v/>
      </c>
    </row>
    <row r="707" spans="1:37" x14ac:dyDescent="0.25">
      <c r="A707" t="str">
        <f t="shared" si="295"/>
        <v>UGA</v>
      </c>
      <c r="B707">
        <f t="shared" ref="B707:L707" si="300">IF(B110=0,"na",B110)</f>
        <v>38700000</v>
      </c>
      <c r="C707" t="str">
        <f t="shared" si="300"/>
        <v>na</v>
      </c>
      <c r="D707" t="str">
        <f t="shared" si="300"/>
        <v>na</v>
      </c>
      <c r="E707" t="str">
        <f t="shared" si="300"/>
        <v>na</v>
      </c>
      <c r="F707" t="str">
        <f t="shared" si="300"/>
        <v>na</v>
      </c>
      <c r="G707" t="str">
        <f t="shared" si="300"/>
        <v>na</v>
      </c>
      <c r="H707" t="str">
        <f t="shared" si="300"/>
        <v>na</v>
      </c>
      <c r="I707" t="str">
        <f t="shared" si="300"/>
        <v>na</v>
      </c>
      <c r="J707">
        <f t="shared" si="300"/>
        <v>40900000</v>
      </c>
      <c r="K707" t="str">
        <f t="shared" si="300"/>
        <v>na</v>
      </c>
      <c r="L707" t="str">
        <f t="shared" si="300"/>
        <v>na</v>
      </c>
      <c r="N707" s="58" t="s">
        <v>61</v>
      </c>
      <c r="O707" s="58">
        <v>296700000</v>
      </c>
      <c r="P707" s="58"/>
      <c r="Q707" s="58"/>
      <c r="R707" s="58"/>
      <c r="S707" s="58"/>
      <c r="T707" s="58"/>
      <c r="U707" s="58"/>
      <c r="V707" s="58"/>
      <c r="W707" s="58">
        <v>688900000</v>
      </c>
      <c r="X707" s="58"/>
      <c r="Y707" s="58"/>
      <c r="Z707" s="69" t="str">
        <f t="shared" si="245"/>
        <v>UGA</v>
      </c>
      <c r="AA707" s="69" t="str">
        <f>VLOOKUP(Z707,'MainData-aidsinfo'!$D$2:$E$115,2,0)</f>
        <v>Uganda</v>
      </c>
      <c r="AC707">
        <f t="shared" si="288"/>
        <v>2</v>
      </c>
      <c r="AD707" s="70">
        <f t="shared" si="289"/>
        <v>492800000</v>
      </c>
      <c r="AE707">
        <f t="shared" si="290"/>
        <v>1</v>
      </c>
      <c r="AF707" t="e">
        <f t="shared" si="249"/>
        <v>#DIV/0!</v>
      </c>
      <c r="AG707">
        <f t="shared" si="250"/>
        <v>0</v>
      </c>
      <c r="AH707" t="str">
        <f t="shared" si="251"/>
        <v>na</v>
      </c>
      <c r="AI707">
        <f t="shared" si="252"/>
        <v>0</v>
      </c>
      <c r="AJ707" t="str">
        <f t="shared" si="253"/>
        <v/>
      </c>
      <c r="AK707" t="str">
        <f t="shared" si="291"/>
        <v/>
      </c>
    </row>
    <row r="708" spans="1:37" x14ac:dyDescent="0.25">
      <c r="A708" t="str">
        <f t="shared" si="295"/>
        <v>UKR</v>
      </c>
      <c r="B708">
        <f t="shared" ref="B708:L708" si="301">IF(B111=0,"na",B111)</f>
        <v>38052604</v>
      </c>
      <c r="C708">
        <f t="shared" si="301"/>
        <v>38054198</v>
      </c>
      <c r="D708">
        <f t="shared" si="301"/>
        <v>60423675</v>
      </c>
      <c r="E708">
        <f t="shared" si="301"/>
        <v>71777759</v>
      </c>
      <c r="F708" t="str">
        <f t="shared" si="301"/>
        <v>na</v>
      </c>
      <c r="G708" t="str">
        <f t="shared" si="301"/>
        <v>na</v>
      </c>
      <c r="H708">
        <f t="shared" si="301"/>
        <v>29401491</v>
      </c>
      <c r="I708">
        <f t="shared" si="301"/>
        <v>24018249</v>
      </c>
      <c r="J708">
        <f t="shared" si="301"/>
        <v>46225262</v>
      </c>
      <c r="K708" t="str">
        <f t="shared" si="301"/>
        <v>na</v>
      </c>
      <c r="L708" t="str">
        <f t="shared" si="301"/>
        <v>na</v>
      </c>
      <c r="N708" s="58" t="s">
        <v>110</v>
      </c>
      <c r="O708" s="58">
        <v>65397492.188100003</v>
      </c>
      <c r="P708" s="58">
        <v>72838817.382100001</v>
      </c>
      <c r="Q708" s="58">
        <v>107004261.22</v>
      </c>
      <c r="R708" s="58">
        <v>124325857.09999999</v>
      </c>
      <c r="S708" s="58"/>
      <c r="T708" s="58"/>
      <c r="U708" s="58">
        <v>97737794.310000002</v>
      </c>
      <c r="V708" s="58">
        <v>104175191.14</v>
      </c>
      <c r="W708" s="58">
        <v>107815069.02</v>
      </c>
      <c r="X708" s="58"/>
      <c r="Y708" s="58"/>
      <c r="Z708" s="69" t="str">
        <f t="shared" si="245"/>
        <v>UKR</v>
      </c>
      <c r="AA708" s="69" t="str">
        <f>VLOOKUP(Z708,'MainData-aidsinfo'!$D$2:$E$115,2,0)</f>
        <v>Ukraine</v>
      </c>
      <c r="AC708">
        <f t="shared" si="288"/>
        <v>7</v>
      </c>
      <c r="AD708" s="70">
        <f t="shared" si="289"/>
        <v>97042068.908600003</v>
      </c>
      <c r="AE708">
        <f t="shared" si="290"/>
        <v>0.55711241857657845</v>
      </c>
      <c r="AF708">
        <f t="shared" si="249"/>
        <v>1.5001030911469648</v>
      </c>
      <c r="AG708">
        <f t="shared" si="250"/>
        <v>5</v>
      </c>
      <c r="AH708">
        <f t="shared" si="251"/>
        <v>0.19387800861343557</v>
      </c>
      <c r="AI708">
        <f t="shared" si="252"/>
        <v>0</v>
      </c>
      <c r="AJ708" t="str">
        <f t="shared" si="253"/>
        <v/>
      </c>
      <c r="AK708" t="str">
        <f t="shared" si="291"/>
        <v/>
      </c>
    </row>
    <row r="709" spans="1:37" x14ac:dyDescent="0.25">
      <c r="A709" t="str">
        <f t="shared" si="295"/>
        <v>UZB</v>
      </c>
      <c r="B709">
        <f t="shared" ref="B709:L709" si="302">IF(B112=0,"na",B112)</f>
        <v>8236478</v>
      </c>
      <c r="C709">
        <f t="shared" si="302"/>
        <v>16985205</v>
      </c>
      <c r="D709">
        <f t="shared" si="302"/>
        <v>12636531</v>
      </c>
      <c r="E709">
        <f t="shared" si="302"/>
        <v>13334449</v>
      </c>
      <c r="F709">
        <f t="shared" si="302"/>
        <v>11919410</v>
      </c>
      <c r="G709">
        <f t="shared" si="302"/>
        <v>11631595</v>
      </c>
      <c r="H709" t="str">
        <f t="shared" si="302"/>
        <v>na</v>
      </c>
      <c r="I709" t="str">
        <f t="shared" si="302"/>
        <v>na</v>
      </c>
      <c r="J709" t="str">
        <f t="shared" si="302"/>
        <v>na</v>
      </c>
      <c r="K709" t="str">
        <f t="shared" si="302"/>
        <v>na</v>
      </c>
      <c r="L709">
        <f t="shared" si="302"/>
        <v>2396487</v>
      </c>
      <c r="N709" s="58" t="s">
        <v>193</v>
      </c>
      <c r="O709" s="58">
        <v>15939901</v>
      </c>
      <c r="P709" s="58">
        <v>23663617.899999999</v>
      </c>
      <c r="Q709" s="58">
        <v>19149708</v>
      </c>
      <c r="R709" s="58">
        <v>24106268</v>
      </c>
      <c r="S709" s="58">
        <v>21315540.510000002</v>
      </c>
      <c r="T709" s="58">
        <v>19113116.175999999</v>
      </c>
      <c r="U709" s="58"/>
      <c r="V709" s="58"/>
      <c r="W709" s="58"/>
      <c r="X709" s="58"/>
      <c r="Y709" s="58">
        <v>2954481.76</v>
      </c>
      <c r="Z709" s="69" t="str">
        <f t="shared" si="245"/>
        <v>UZB</v>
      </c>
      <c r="AA709" s="69" t="str">
        <f>VLOOKUP(Z709,'MainData-aidsinfo'!$D$2:$E$115,2,0)</f>
        <v>Uzbekistan</v>
      </c>
      <c r="AC709">
        <f t="shared" si="288"/>
        <v>7</v>
      </c>
      <c r="AD709" s="70">
        <f t="shared" si="289"/>
        <v>18034661.906571429</v>
      </c>
      <c r="AE709">
        <f t="shared" si="290"/>
        <v>-0.73996589700928539</v>
      </c>
      <c r="AF709">
        <f t="shared" si="249"/>
        <v>-2.4598644973544608</v>
      </c>
      <c r="AG709">
        <f t="shared" si="250"/>
        <v>5</v>
      </c>
      <c r="AH709">
        <f t="shared" si="251"/>
        <v>5.7238145503334413E-2</v>
      </c>
      <c r="AI709">
        <f t="shared" si="252"/>
        <v>0</v>
      </c>
      <c r="AJ709" t="str">
        <f t="shared" si="253"/>
        <v/>
      </c>
      <c r="AK709" t="str">
        <f t="shared" si="291"/>
        <v/>
      </c>
    </row>
    <row r="710" spans="1:37" x14ac:dyDescent="0.25">
      <c r="A710" t="str">
        <f t="shared" si="295"/>
        <v>VEN</v>
      </c>
      <c r="B710">
        <f t="shared" ref="B710:L710" si="303">IF(B113=0,"na",B113)</f>
        <v>83078900</v>
      </c>
      <c r="C710">
        <f t="shared" si="303"/>
        <v>109037329</v>
      </c>
      <c r="D710">
        <f t="shared" si="303"/>
        <v>80352294</v>
      </c>
      <c r="E710">
        <f t="shared" si="303"/>
        <v>65915889</v>
      </c>
      <c r="F710">
        <f t="shared" si="303"/>
        <v>71785912</v>
      </c>
      <c r="G710" t="str">
        <f t="shared" si="303"/>
        <v>na</v>
      </c>
      <c r="H710" t="str">
        <f t="shared" si="303"/>
        <v>na</v>
      </c>
      <c r="I710">
        <f t="shared" si="303"/>
        <v>8632384</v>
      </c>
      <c r="J710">
        <f t="shared" si="303"/>
        <v>329374</v>
      </c>
      <c r="K710">
        <f t="shared" si="303"/>
        <v>2159241</v>
      </c>
      <c r="L710">
        <f t="shared" si="303"/>
        <v>6420000</v>
      </c>
      <c r="N710" s="58" t="s">
        <v>131</v>
      </c>
      <c r="O710" s="58">
        <v>83424284.353499994</v>
      </c>
      <c r="P710" s="58">
        <v>109663740.2154</v>
      </c>
      <c r="Q710" s="58">
        <v>80485621.420900002</v>
      </c>
      <c r="R710" s="58">
        <v>66618451.891199999</v>
      </c>
      <c r="S710" s="58">
        <v>72603707.791099995</v>
      </c>
      <c r="T710" s="58"/>
      <c r="U710" s="58"/>
      <c r="V710" s="58">
        <v>9002384</v>
      </c>
      <c r="W710" s="58">
        <v>369330.80346000002</v>
      </c>
      <c r="X710" s="58">
        <v>26929358</v>
      </c>
      <c r="Y710" s="58">
        <v>15061770</v>
      </c>
      <c r="Z710" s="69" t="str">
        <f t="shared" si="245"/>
        <v>VEN</v>
      </c>
      <c r="AA710" s="69" t="str">
        <f>VLOOKUP(Z710,'MainData-aidsinfo'!$D$2:$E$115,2,0)</f>
        <v>Venezuela (Bolivarian Republic of)</v>
      </c>
      <c r="AC710">
        <f t="shared" si="288"/>
        <v>9</v>
      </c>
      <c r="AD710" s="70">
        <f t="shared" si="289"/>
        <v>51573183.163951106</v>
      </c>
      <c r="AE710">
        <f t="shared" si="290"/>
        <v>-0.90791456641448298</v>
      </c>
      <c r="AF710">
        <f t="shared" si="249"/>
        <v>-5.7308504228399322</v>
      </c>
      <c r="AG710">
        <f t="shared" si="250"/>
        <v>7</v>
      </c>
      <c r="AH710">
        <f t="shared" si="251"/>
        <v>7.1231023391108382E-4</v>
      </c>
      <c r="AI710">
        <f t="shared" si="252"/>
        <v>1</v>
      </c>
      <c r="AJ710" t="str">
        <f t="shared" si="253"/>
        <v>DOWN</v>
      </c>
      <c r="AK710" t="str">
        <f t="shared" si="291"/>
        <v>VEN</v>
      </c>
    </row>
    <row r="711" spans="1:37" x14ac:dyDescent="0.25">
      <c r="A711" t="str">
        <f t="shared" si="295"/>
        <v>VNM</v>
      </c>
      <c r="B711">
        <f t="shared" ref="B711:L711" si="304">IF(B114=0,"na",B114)</f>
        <v>17176061</v>
      </c>
      <c r="C711">
        <f t="shared" si="304"/>
        <v>21431087</v>
      </c>
      <c r="D711">
        <f t="shared" si="304"/>
        <v>26088343</v>
      </c>
      <c r="E711">
        <f t="shared" si="304"/>
        <v>30327094</v>
      </c>
      <c r="F711" t="str">
        <f t="shared" si="304"/>
        <v>na</v>
      </c>
      <c r="G711" t="str">
        <f t="shared" si="304"/>
        <v>na</v>
      </c>
      <c r="H711" t="str">
        <f t="shared" si="304"/>
        <v>na</v>
      </c>
      <c r="I711" t="str">
        <f t="shared" si="304"/>
        <v>na</v>
      </c>
      <c r="J711" t="str">
        <f t="shared" si="304"/>
        <v>na</v>
      </c>
      <c r="K711" t="str">
        <f t="shared" si="304"/>
        <v>na</v>
      </c>
      <c r="L711" t="str">
        <f t="shared" si="304"/>
        <v>na</v>
      </c>
      <c r="N711" s="58" t="s">
        <v>168</v>
      </c>
      <c r="O711" s="58">
        <v>127374483.76000001</v>
      </c>
      <c r="P711" s="58">
        <v>139253245</v>
      </c>
      <c r="Q711" s="58">
        <v>99844926</v>
      </c>
      <c r="R711" s="58">
        <v>95446487</v>
      </c>
      <c r="S711" s="58"/>
      <c r="T711" s="58"/>
      <c r="U711" s="58"/>
      <c r="V711" s="58"/>
      <c r="W711" s="58"/>
      <c r="X711" s="58"/>
      <c r="Y711" s="58"/>
      <c r="Z711" s="69" t="str">
        <f t="shared" si="245"/>
        <v>VNM</v>
      </c>
      <c r="AA711" s="69" t="str">
        <f>VLOOKUP(Z711,'MainData-aidsinfo'!$D$2:$E$115,2,0)</f>
        <v>Viet Nam</v>
      </c>
      <c r="AC711">
        <f t="shared" si="288"/>
        <v>4</v>
      </c>
      <c r="AD711" s="70">
        <f t="shared" si="289"/>
        <v>115479785.44</v>
      </c>
      <c r="AE711">
        <f t="shared" si="290"/>
        <v>-0.82201073042673922</v>
      </c>
      <c r="AF711">
        <f t="shared" si="249"/>
        <v>-2.0413623898718707</v>
      </c>
      <c r="AG711">
        <f t="shared" si="250"/>
        <v>2</v>
      </c>
      <c r="AH711">
        <f t="shared" si="251"/>
        <v>0.17798926957326078</v>
      </c>
      <c r="AI711">
        <f t="shared" si="252"/>
        <v>0</v>
      </c>
      <c r="AJ711" t="str">
        <f t="shared" si="253"/>
        <v/>
      </c>
      <c r="AK711" t="str">
        <f t="shared" si="291"/>
        <v/>
      </c>
    </row>
    <row r="712" spans="1:37" x14ac:dyDescent="0.25">
      <c r="A712" t="str">
        <f t="shared" si="295"/>
        <v>YEM</v>
      </c>
      <c r="B712">
        <f t="shared" ref="B712:L712" si="305">IF(B115=0,"na",B115)</f>
        <v>126000</v>
      </c>
      <c r="C712">
        <f t="shared" si="305"/>
        <v>442200</v>
      </c>
      <c r="D712">
        <f t="shared" si="305"/>
        <v>467400</v>
      </c>
      <c r="E712" t="str">
        <f t="shared" si="305"/>
        <v>na</v>
      </c>
      <c r="F712" t="str">
        <f t="shared" si="305"/>
        <v>na</v>
      </c>
      <c r="G712" t="str">
        <f t="shared" si="305"/>
        <v>na</v>
      </c>
      <c r="H712" t="str">
        <f t="shared" si="305"/>
        <v>na</v>
      </c>
      <c r="I712" t="str">
        <f t="shared" si="305"/>
        <v>na</v>
      </c>
      <c r="J712" t="str">
        <f t="shared" si="305"/>
        <v>na</v>
      </c>
      <c r="K712" t="str">
        <f t="shared" si="305"/>
        <v>na</v>
      </c>
      <c r="L712" t="str">
        <f t="shared" si="305"/>
        <v>na</v>
      </c>
      <c r="N712" s="58" t="s">
        <v>232</v>
      </c>
      <c r="O712" s="58">
        <v>4926000</v>
      </c>
      <c r="P712" s="58">
        <v>2242200</v>
      </c>
      <c r="Q712" s="58">
        <v>1567400</v>
      </c>
      <c r="R712" s="58"/>
      <c r="S712" s="58"/>
      <c r="T712" s="58"/>
      <c r="U712" s="58"/>
      <c r="V712" s="58"/>
      <c r="W712" s="58"/>
      <c r="X712" s="58"/>
      <c r="Y712" s="58"/>
      <c r="Z712" s="69" t="str">
        <f t="shared" si="245"/>
        <v>YEM</v>
      </c>
      <c r="AA712" s="69" t="str">
        <f>VLOOKUP(Z712,'MainData-aidsinfo'!$D$2:$E$115,2,0)</f>
        <v>Yemen</v>
      </c>
      <c r="AC712">
        <f t="shared" si="288"/>
        <v>3</v>
      </c>
      <c r="AD712" s="70">
        <f t="shared" si="289"/>
        <v>2911866.6666666665</v>
      </c>
      <c r="AE712">
        <f t="shared" si="290"/>
        <v>-0.94522033604374167</v>
      </c>
      <c r="AF712">
        <f t="shared" si="249"/>
        <v>-2.8956027089600971</v>
      </c>
      <c r="AG712">
        <f t="shared" si="250"/>
        <v>1</v>
      </c>
      <c r="AH712">
        <f t="shared" si="251"/>
        <v>0.21169351860445337</v>
      </c>
      <c r="AI712">
        <f t="shared" si="252"/>
        <v>0</v>
      </c>
      <c r="AJ712" t="str">
        <f t="shared" si="253"/>
        <v/>
      </c>
      <c r="AK712" t="str">
        <f t="shared" si="291"/>
        <v/>
      </c>
    </row>
    <row r="713" spans="1:37" x14ac:dyDescent="0.25">
      <c r="A713" t="str">
        <f t="shared" si="295"/>
        <v>ZAF</v>
      </c>
      <c r="B713">
        <f t="shared" ref="B713:L713" si="306">IF(B116=0,"na",B116)</f>
        <v>1930462155</v>
      </c>
      <c r="C713" t="str">
        <f t="shared" si="306"/>
        <v>na</v>
      </c>
      <c r="D713" t="str">
        <f t="shared" si="306"/>
        <v>na</v>
      </c>
      <c r="E713" t="str">
        <f t="shared" si="306"/>
        <v>na</v>
      </c>
      <c r="F713" t="str">
        <f t="shared" si="306"/>
        <v>na</v>
      </c>
      <c r="G713">
        <f t="shared" si="306"/>
        <v>1344843914</v>
      </c>
      <c r="H713" t="str">
        <f t="shared" si="306"/>
        <v>na</v>
      </c>
      <c r="I713" t="str">
        <f t="shared" si="306"/>
        <v>na</v>
      </c>
      <c r="J713">
        <f t="shared" si="306"/>
        <v>1889371800</v>
      </c>
      <c r="K713">
        <f t="shared" si="306"/>
        <v>1917857763</v>
      </c>
      <c r="L713" t="str">
        <f t="shared" si="306"/>
        <v>na</v>
      </c>
      <c r="N713" s="58" t="s">
        <v>52</v>
      </c>
      <c r="O713" s="58">
        <v>2329049277.4000001</v>
      </c>
      <c r="P713" s="58"/>
      <c r="Q713" s="58"/>
      <c r="R713" s="58"/>
      <c r="S713" s="58"/>
      <c r="T713" s="58">
        <v>1845779414.8</v>
      </c>
      <c r="U713" s="58"/>
      <c r="V713" s="58"/>
      <c r="W713" s="58">
        <v>2432035050</v>
      </c>
      <c r="X713" s="58">
        <v>2501569029.9699998</v>
      </c>
      <c r="Y713" s="58"/>
      <c r="Z713" s="69" t="str">
        <f t="shared" si="245"/>
        <v>ZAF</v>
      </c>
      <c r="AA713" s="69" t="str">
        <f>VLOOKUP(Z713,'MainData-aidsinfo'!$D$2:$E$115,2,0)</f>
        <v>South Africa</v>
      </c>
      <c r="AC713">
        <f t="shared" si="288"/>
        <v>4</v>
      </c>
      <c r="AD713" s="70">
        <f t="shared" si="289"/>
        <v>2277108193.0425</v>
      </c>
      <c r="AE713">
        <f t="shared" si="290"/>
        <v>0.30715836817784559</v>
      </c>
      <c r="AF713">
        <f t="shared" si="249"/>
        <v>0.45645320180226445</v>
      </c>
      <c r="AG713">
        <f t="shared" si="250"/>
        <v>2</v>
      </c>
      <c r="AH713">
        <f t="shared" si="251"/>
        <v>0.69284163182215441</v>
      </c>
      <c r="AI713">
        <f t="shared" si="252"/>
        <v>0</v>
      </c>
      <c r="AJ713" t="str">
        <f t="shared" si="253"/>
        <v/>
      </c>
      <c r="AK713" t="str">
        <f t="shared" si="291"/>
        <v/>
      </c>
    </row>
    <row r="714" spans="1:37" x14ac:dyDescent="0.25">
      <c r="A714" t="str">
        <f t="shared" si="295"/>
        <v>ZMB</v>
      </c>
      <c r="B714" t="str">
        <f t="shared" ref="B714:L714" si="307">IF(B117=0,"na",B117)</f>
        <v>na</v>
      </c>
      <c r="C714" t="str">
        <f t="shared" si="307"/>
        <v>na</v>
      </c>
      <c r="D714" t="str">
        <f t="shared" si="307"/>
        <v>na</v>
      </c>
      <c r="E714">
        <f t="shared" si="307"/>
        <v>15800000</v>
      </c>
      <c r="F714" t="str">
        <f t="shared" si="307"/>
        <v>na</v>
      </c>
      <c r="G714" t="str">
        <f t="shared" si="307"/>
        <v>na</v>
      </c>
      <c r="H714" t="str">
        <f t="shared" si="307"/>
        <v>na</v>
      </c>
      <c r="I714">
        <f t="shared" si="307"/>
        <v>48219409.794000007</v>
      </c>
      <c r="J714">
        <f t="shared" si="307"/>
        <v>66039676.719999999</v>
      </c>
      <c r="K714" t="str">
        <f t="shared" si="307"/>
        <v>na</v>
      </c>
      <c r="L714" t="str">
        <f t="shared" si="307"/>
        <v>na</v>
      </c>
      <c r="N714" s="58" t="s">
        <v>57</v>
      </c>
      <c r="O714" s="58"/>
      <c r="P714" s="58"/>
      <c r="Q714" s="58"/>
      <c r="R714" s="58">
        <v>282200000</v>
      </c>
      <c r="S714" s="58"/>
      <c r="T714" s="58"/>
      <c r="U714" s="58"/>
      <c r="V714" s="58">
        <v>349416013</v>
      </c>
      <c r="W714" s="58">
        <v>476777752.99000001</v>
      </c>
      <c r="X714" s="58"/>
      <c r="Y714" s="58"/>
      <c r="Z714" s="69" t="str">
        <f t="shared" si="245"/>
        <v>ZMB</v>
      </c>
      <c r="AA714" s="69" t="str">
        <f>VLOOKUP(Z714,'MainData-aidsinfo'!$D$2:$E$115,2,0)</f>
        <v>Zambia</v>
      </c>
      <c r="AC714">
        <f t="shared" si="288"/>
        <v>3</v>
      </c>
      <c r="AD714" s="70">
        <f t="shared" si="289"/>
        <v>369464588.66333336</v>
      </c>
      <c r="AE714">
        <f t="shared" si="290"/>
        <v>0.87270640037464731</v>
      </c>
      <c r="AF714">
        <f t="shared" si="249"/>
        <v>1.787434062302838</v>
      </c>
      <c r="AG714">
        <f t="shared" si="250"/>
        <v>1</v>
      </c>
      <c r="AH714">
        <f t="shared" si="251"/>
        <v>0.32472577518230927</v>
      </c>
      <c r="AI714">
        <f t="shared" si="252"/>
        <v>0</v>
      </c>
      <c r="AJ714" t="str">
        <f t="shared" si="253"/>
        <v/>
      </c>
      <c r="AK714" t="str">
        <f t="shared" si="291"/>
        <v/>
      </c>
    </row>
    <row r="715" spans="1:37" x14ac:dyDescent="0.25">
      <c r="A715" t="str">
        <f t="shared" si="295"/>
        <v>ZWE</v>
      </c>
      <c r="B715">
        <f t="shared" ref="B715:L715" si="308">IF(B118=0,"na",B118)</f>
        <v>8883551</v>
      </c>
      <c r="C715">
        <f t="shared" si="308"/>
        <v>20833554</v>
      </c>
      <c r="D715">
        <f t="shared" si="308"/>
        <v>28642838</v>
      </c>
      <c r="E715">
        <f t="shared" si="308"/>
        <v>34570495</v>
      </c>
      <c r="F715">
        <f t="shared" si="308"/>
        <v>34347820</v>
      </c>
      <c r="G715" t="str">
        <f t="shared" si="308"/>
        <v>na</v>
      </c>
      <c r="H715" t="str">
        <f t="shared" si="308"/>
        <v>na</v>
      </c>
      <c r="I715">
        <f t="shared" si="308"/>
        <v>47579673</v>
      </c>
      <c r="J715">
        <f t="shared" si="308"/>
        <v>49632062</v>
      </c>
      <c r="K715" t="str">
        <f t="shared" si="308"/>
        <v>na</v>
      </c>
      <c r="L715">
        <f t="shared" si="308"/>
        <v>45231793</v>
      </c>
      <c r="N715" s="58" t="s">
        <v>53</v>
      </c>
      <c r="O715" s="58">
        <v>90338609.659999996</v>
      </c>
      <c r="P715" s="58">
        <v>268908534.60000002</v>
      </c>
      <c r="Q715" s="58">
        <v>257657385</v>
      </c>
      <c r="R715" s="58">
        <v>308835446</v>
      </c>
      <c r="S715" s="58">
        <v>253479644</v>
      </c>
      <c r="T715" s="58"/>
      <c r="U715" s="58"/>
      <c r="V715" s="58">
        <v>409487010</v>
      </c>
      <c r="W715" s="58">
        <v>417971603</v>
      </c>
      <c r="X715" s="58"/>
      <c r="Y715" s="58">
        <v>374088926.31999999</v>
      </c>
      <c r="Z715" s="69" t="str">
        <f t="shared" si="245"/>
        <v>ZWE</v>
      </c>
      <c r="AA715" s="69" t="str">
        <f>VLOOKUP(Z715,'MainData-aidsinfo'!$D$2:$E$115,2,0)</f>
        <v>Zimbabwe</v>
      </c>
      <c r="AC715">
        <f t="shared" si="288"/>
        <v>8</v>
      </c>
      <c r="AD715" s="70">
        <f t="shared" si="289"/>
        <v>297595894.82249999</v>
      </c>
      <c r="AE715">
        <f t="shared" si="290"/>
        <v>0.8411725784686247</v>
      </c>
      <c r="AF715">
        <f t="shared" si="249"/>
        <v>3.8102260334478775</v>
      </c>
      <c r="AG715">
        <f t="shared" si="250"/>
        <v>6</v>
      </c>
      <c r="AH715">
        <f t="shared" si="251"/>
        <v>8.8612400911172902E-3</v>
      </c>
      <c r="AI715">
        <f t="shared" si="252"/>
        <v>1</v>
      </c>
      <c r="AJ715" t="str">
        <f t="shared" si="253"/>
        <v>UP</v>
      </c>
      <c r="AK715" t="str">
        <f t="shared" si="291"/>
        <v>ZWE</v>
      </c>
    </row>
    <row r="716" spans="1:37" x14ac:dyDescent="0.25">
      <c r="A716" t="str">
        <f t="shared" si="295"/>
        <v>Grand Total</v>
      </c>
      <c r="B716">
        <f t="shared" ref="B716:L716" si="309">IF(B119=0,"na",B119)</f>
        <v>4331347964</v>
      </c>
      <c r="C716">
        <f t="shared" si="309"/>
        <v>2923209179</v>
      </c>
      <c r="D716">
        <f t="shared" si="309"/>
        <v>2935837850</v>
      </c>
      <c r="E716">
        <f t="shared" si="309"/>
        <v>2704668245</v>
      </c>
      <c r="F716">
        <f t="shared" si="309"/>
        <v>1589543400</v>
      </c>
      <c r="G716">
        <f t="shared" si="309"/>
        <v>3400579317</v>
      </c>
      <c r="H716">
        <f t="shared" si="309"/>
        <v>604421583</v>
      </c>
      <c r="I716">
        <f t="shared" si="309"/>
        <v>1196177425.5244</v>
      </c>
      <c r="J716">
        <f t="shared" si="309"/>
        <v>4530018297.7200003</v>
      </c>
      <c r="K716">
        <f t="shared" si="309"/>
        <v>3738192652</v>
      </c>
      <c r="L716">
        <f t="shared" si="309"/>
        <v>1750847782</v>
      </c>
      <c r="N716" s="58" t="s">
        <v>351</v>
      </c>
      <c r="O716" s="58">
        <v>8111110328.8344517</v>
      </c>
      <c r="P716" s="58">
        <v>6880025853.8483315</v>
      </c>
      <c r="Q716" s="58">
        <v>6910334881.4283895</v>
      </c>
      <c r="R716" s="58">
        <v>6812634224.3763609</v>
      </c>
      <c r="S716" s="58">
        <v>4419894603.5480118</v>
      </c>
      <c r="T716" s="58">
        <v>6462104073.1693735</v>
      </c>
      <c r="U716" s="58">
        <v>2373968481.4071856</v>
      </c>
      <c r="V716" s="58">
        <v>5143345658.3616095</v>
      </c>
      <c r="W716" s="58">
        <v>9289298511.7262897</v>
      </c>
      <c r="X716" s="58">
        <v>5816762963.6680002</v>
      </c>
      <c r="Y716" s="58">
        <v>4584855441.5100002</v>
      </c>
      <c r="Z716" s="69"/>
      <c r="AA716" s="69"/>
      <c r="AD716" s="70"/>
    </row>
    <row r="719" spans="1:37" x14ac:dyDescent="0.25">
      <c r="N719" t="str" cm="1">
        <f t="array" ref="N719">IF(AND(ISBLANK(N601)=FALSE,LEN(N601)=0),BLANK(N601),N601)</f>
        <v>Row Labels</v>
      </c>
      <c r="O719">
        <v>2009</v>
      </c>
      <c r="P719">
        <v>2010</v>
      </c>
      <c r="Q719">
        <v>2011</v>
      </c>
      <c r="R719">
        <v>2012</v>
      </c>
      <c r="S719">
        <v>2013</v>
      </c>
      <c r="T719">
        <v>2014</v>
      </c>
      <c r="U719">
        <v>2015</v>
      </c>
      <c r="V719">
        <v>2016</v>
      </c>
      <c r="W719">
        <v>2017</v>
      </c>
      <c r="X719">
        <v>2018</v>
      </c>
      <c r="Y719">
        <v>2019</v>
      </c>
    </row>
    <row r="720" spans="1:37" x14ac:dyDescent="0.25">
      <c r="N720" t="str" cm="1">
        <f t="array" ref="N720">IF(AND(ISBLANK(N602)=FALSE,LEN(N602)=0),BLANK(N602),N602)</f>
        <v>MAR</v>
      </c>
      <c r="O720">
        <v>14648004</v>
      </c>
      <c r="P720">
        <v>14832191</v>
      </c>
      <c r="Q720">
        <v>14632692</v>
      </c>
      <c r="R720">
        <v>21453834</v>
      </c>
      <c r="S720">
        <v>22730808</v>
      </c>
      <c r="T720">
        <v>0</v>
      </c>
      <c r="U720">
        <v>22099998</v>
      </c>
      <c r="V720">
        <v>22051575</v>
      </c>
      <c r="W720">
        <v>39062783.097999997</v>
      </c>
      <c r="X720">
        <v>0</v>
      </c>
      <c r="Y720">
        <v>0</v>
      </c>
    </row>
    <row r="721" spans="14:25" x14ac:dyDescent="0.25">
      <c r="N721" t="str" cm="1">
        <f t="array" ref="N721">IF(AND(ISBLANK(N603)=FALSE,LEN(N603)=0),BLANK(N603),N603)</f>
        <v>AFG</v>
      </c>
      <c r="O721">
        <v>3241418</v>
      </c>
      <c r="P721">
        <v>4437825</v>
      </c>
      <c r="Q721">
        <v>8002073.5499999998</v>
      </c>
      <c r="R721">
        <v>9052547</v>
      </c>
      <c r="S721">
        <v>5312479</v>
      </c>
      <c r="T721">
        <v>4181138</v>
      </c>
      <c r="U721">
        <v>3822240</v>
      </c>
      <c r="V721">
        <v>205664</v>
      </c>
      <c r="W721">
        <v>43145</v>
      </c>
      <c r="X721">
        <v>10077892.937999999</v>
      </c>
      <c r="Y721" t="e">
        <v>#NAME?</v>
      </c>
    </row>
    <row r="722" spans="14:25" x14ac:dyDescent="0.25">
      <c r="N722" t="str" cm="1">
        <f t="array" ref="N722">IF(AND(ISBLANK(N604)=FALSE,LEN(N604)=0),BLANK(N604),N604)</f>
        <v>AGO</v>
      </c>
      <c r="O722">
        <v>34423488.789999999</v>
      </c>
      <c r="P722">
        <v>34064911.060000002</v>
      </c>
      <c r="Q722">
        <v>33477539.379999999</v>
      </c>
      <c r="R722" t="e">
        <v>#NAME?</v>
      </c>
      <c r="S722" t="e">
        <v>#NAME?</v>
      </c>
      <c r="T722" t="e">
        <v>#NAME?</v>
      </c>
      <c r="U722" t="e">
        <v>#NAME?</v>
      </c>
      <c r="V722">
        <v>19767460.530000001</v>
      </c>
      <c r="W722">
        <v>20120363.91</v>
      </c>
      <c r="X722">
        <v>0</v>
      </c>
      <c r="Y722" t="e">
        <v>#NAME?</v>
      </c>
    </row>
    <row r="723" spans="14:25" x14ac:dyDescent="0.25">
      <c r="N723" t="str" cm="1">
        <f t="array" ref="N723">IF(AND(ISBLANK(N605)=FALSE,LEN(N605)=0),BLANK(N605),N605)</f>
        <v>ALB</v>
      </c>
      <c r="O723" t="e">
        <v>#NAME?</v>
      </c>
      <c r="P723" t="e">
        <v>#NAME?</v>
      </c>
      <c r="Q723" t="e">
        <v>#NAME?</v>
      </c>
      <c r="R723" t="e">
        <v>#NAME?</v>
      </c>
      <c r="S723" t="e">
        <v>#NAME?</v>
      </c>
      <c r="T723" t="e">
        <v>#NAME?</v>
      </c>
      <c r="U723" t="e">
        <v>#NAME?</v>
      </c>
      <c r="V723">
        <v>0</v>
      </c>
      <c r="W723">
        <v>0</v>
      </c>
      <c r="X723">
        <v>5547000</v>
      </c>
      <c r="Y723">
        <v>0</v>
      </c>
    </row>
    <row r="724" spans="14:25" x14ac:dyDescent="0.25">
      <c r="N724" t="str" cm="1">
        <f t="array" ref="N724">IF(AND(ISBLANK(N606)=FALSE,LEN(N606)=0),BLANK(N606),N606)</f>
        <v>ARG</v>
      </c>
      <c r="O724" t="e">
        <v>#NAME?</v>
      </c>
      <c r="P724" t="e">
        <v>#NAME?</v>
      </c>
      <c r="Q724" t="e">
        <v>#NAME?</v>
      </c>
      <c r="R724" t="e">
        <v>#NAME?</v>
      </c>
      <c r="S724" t="e">
        <v>#NAME?</v>
      </c>
      <c r="T724" t="e">
        <v>#NAME?</v>
      </c>
      <c r="U724" t="e">
        <v>#NAME?</v>
      </c>
      <c r="V724" t="e">
        <v>#NAME?</v>
      </c>
      <c r="W724" t="e">
        <v>#NAME?</v>
      </c>
      <c r="X724" t="e">
        <v>#NAME?</v>
      </c>
      <c r="Y724" t="e">
        <v>#NAME?</v>
      </c>
    </row>
    <row r="725" spans="14:25" x14ac:dyDescent="0.25">
      <c r="N725" t="str" cm="1">
        <f t="array" ref="N725">IF(AND(ISBLANK(N607)=FALSE,LEN(N607)=0),BLANK(N607),N607)</f>
        <v>ARM</v>
      </c>
      <c r="O725">
        <v>2301071.3029999998</v>
      </c>
      <c r="P725">
        <v>5052363.5814659996</v>
      </c>
      <c r="Q725">
        <v>5587011.2084659999</v>
      </c>
      <c r="R725">
        <v>5338915.1536290003</v>
      </c>
      <c r="S725">
        <v>5006127.4050040003</v>
      </c>
      <c r="T725">
        <v>6816743.3826630004</v>
      </c>
      <c r="U725" t="e">
        <v>#NAME?</v>
      </c>
      <c r="V725">
        <v>4222796.41</v>
      </c>
      <c r="W725">
        <v>5613096.5999999996</v>
      </c>
      <c r="X725" t="e">
        <v>#NAME?</v>
      </c>
      <c r="Y725">
        <v>4298338.96</v>
      </c>
    </row>
    <row r="726" spans="14:25" x14ac:dyDescent="0.25">
      <c r="N726" t="str" cm="1">
        <f t="array" ref="N726">IF(AND(ISBLANK(N608)=FALSE,LEN(N608)=0),BLANK(N608),N608)</f>
        <v>AZE</v>
      </c>
      <c r="O726">
        <v>6061650.1150000002</v>
      </c>
      <c r="P726">
        <v>8236250.7000000002</v>
      </c>
      <c r="Q726">
        <v>14555704.304</v>
      </c>
      <c r="R726" t="e">
        <v>#NAME?</v>
      </c>
      <c r="S726">
        <v>18611700.868999999</v>
      </c>
      <c r="T726">
        <v>20627360.079999998</v>
      </c>
      <c r="U726" t="e">
        <v>#NAME?</v>
      </c>
      <c r="V726" t="e">
        <v>#NAME?</v>
      </c>
      <c r="W726" t="e">
        <v>#NAME?</v>
      </c>
      <c r="X726" t="e">
        <v>#NAME?</v>
      </c>
      <c r="Y726" t="e">
        <v>#NAME?</v>
      </c>
    </row>
    <row r="727" spans="14:25" x14ac:dyDescent="0.25">
      <c r="N727" t="str" cm="1">
        <f t="array" ref="N727">IF(AND(ISBLANK(N609)=FALSE,LEN(N609)=0),BLANK(N609),N609)</f>
        <v>BDI</v>
      </c>
      <c r="O727">
        <v>27034143.1994</v>
      </c>
      <c r="P727">
        <v>41776441.888449997</v>
      </c>
      <c r="Q727">
        <v>25443438.07</v>
      </c>
      <c r="R727">
        <v>38747562</v>
      </c>
      <c r="S727">
        <v>41460906</v>
      </c>
      <c r="T727">
        <v>18414529.07</v>
      </c>
      <c r="U727" t="e">
        <v>#NAME?</v>
      </c>
      <c r="V727" t="e">
        <v>#NAME?</v>
      </c>
      <c r="W727" t="e">
        <v>#NAME?</v>
      </c>
      <c r="X727" t="e">
        <v>#NAME?</v>
      </c>
      <c r="Y727" t="e">
        <v>#NAME?</v>
      </c>
    </row>
    <row r="728" spans="14:25" x14ac:dyDescent="0.25">
      <c r="N728" t="str" cm="1">
        <f t="array" ref="N728">IF(AND(ISBLANK(N610)=FALSE,LEN(N610)=0),BLANK(N610),N610)</f>
        <v>BEN</v>
      </c>
      <c r="O728">
        <v>32435197.377</v>
      </c>
      <c r="P728">
        <v>18197534.640000001</v>
      </c>
      <c r="Q728">
        <v>27550069.625999998</v>
      </c>
      <c r="R728">
        <v>30811007.309999999</v>
      </c>
      <c r="S728">
        <v>22257640.539999999</v>
      </c>
      <c r="T728">
        <v>20362463.719999999</v>
      </c>
      <c r="U728">
        <v>18587204.805190001</v>
      </c>
      <c r="V728">
        <v>16793571.890000001</v>
      </c>
      <c r="W728">
        <v>22805997.288469002</v>
      </c>
      <c r="X728">
        <v>13229861.390000001</v>
      </c>
      <c r="Y728">
        <v>17051508.989999998</v>
      </c>
    </row>
    <row r="729" spans="14:25" x14ac:dyDescent="0.25">
      <c r="N729" t="str" cm="1">
        <f t="array" ref="N729">IF(AND(ISBLANK(N611)=FALSE,LEN(N611)=0),BLANK(N611),N611)</f>
        <v>BFA</v>
      </c>
      <c r="O729">
        <v>62092749.530000001</v>
      </c>
      <c r="P729">
        <v>58282723.806000002</v>
      </c>
      <c r="Q729">
        <v>48066175.899999999</v>
      </c>
      <c r="R729">
        <v>56480730.493000001</v>
      </c>
      <c r="S729">
        <v>58401077.946999997</v>
      </c>
      <c r="T729" t="e">
        <v>#NAME?</v>
      </c>
      <c r="U729" t="e">
        <v>#NAME?</v>
      </c>
      <c r="V729" t="e">
        <v>#NAME?</v>
      </c>
      <c r="W729">
        <v>39055319.805</v>
      </c>
      <c r="X729" t="e">
        <v>#NAME?</v>
      </c>
      <c r="Y729">
        <v>33535223.16</v>
      </c>
    </row>
    <row r="730" spans="14:25" x14ac:dyDescent="0.25">
      <c r="N730" t="str" cm="1">
        <f t="array" ref="N730">IF(AND(ISBLANK(N612)=FALSE,LEN(N612)=0),BLANK(N612),N612)</f>
        <v>BGD</v>
      </c>
      <c r="O730">
        <v>26938053.800000001</v>
      </c>
      <c r="P730">
        <v>15203323.755720001</v>
      </c>
      <c r="Q730">
        <v>18804376.593199998</v>
      </c>
      <c r="R730">
        <v>12483352</v>
      </c>
      <c r="S730">
        <v>21143541.870000001</v>
      </c>
      <c r="T730">
        <v>19405721.91</v>
      </c>
      <c r="U730">
        <v>12759321.98</v>
      </c>
      <c r="V730">
        <v>9137462</v>
      </c>
      <c r="W730">
        <v>7103747</v>
      </c>
      <c r="X730">
        <v>15071566</v>
      </c>
      <c r="Y730" t="e">
        <v>#NAME?</v>
      </c>
    </row>
    <row r="731" spans="14:25" x14ac:dyDescent="0.25">
      <c r="N731" t="str" cm="1">
        <f t="array" ref="N731">IF(AND(ISBLANK(N613)=FALSE,LEN(N613)=0),BLANK(N613),N613)</f>
        <v>BGR</v>
      </c>
      <c r="O731">
        <v>11051032.157</v>
      </c>
      <c r="P731">
        <v>9892606.1280000005</v>
      </c>
      <c r="Q731">
        <v>13716892.525</v>
      </c>
      <c r="R731">
        <v>10838021.336999999</v>
      </c>
      <c r="S731">
        <v>11959461.555</v>
      </c>
      <c r="T731">
        <v>14796160.603</v>
      </c>
      <c r="U731">
        <v>12925531.955</v>
      </c>
      <c r="V731" t="e">
        <v>#NAME?</v>
      </c>
      <c r="W731" t="e">
        <v>#NAME?</v>
      </c>
      <c r="X731" t="e">
        <v>#NAME?</v>
      </c>
      <c r="Y731" t="e">
        <v>#NAME?</v>
      </c>
    </row>
    <row r="732" spans="14:25" x14ac:dyDescent="0.25">
      <c r="N732" t="str" cm="1">
        <f t="array" ref="N732">IF(AND(ISBLANK(N614)=FALSE,LEN(N614)=0),BLANK(N614),N614)</f>
        <v>BHS</v>
      </c>
      <c r="O732">
        <v>4886400</v>
      </c>
      <c r="P732" t="e">
        <v>#NAME?</v>
      </c>
      <c r="Q732" t="e">
        <v>#NAME?</v>
      </c>
      <c r="R732" t="e">
        <v>#NAME?</v>
      </c>
      <c r="S732" t="e">
        <v>#NAME?</v>
      </c>
      <c r="T732" t="e">
        <v>#NAME?</v>
      </c>
      <c r="U732" t="e">
        <v>#NAME?</v>
      </c>
      <c r="V732" t="e">
        <v>#NAME?</v>
      </c>
      <c r="W732" t="e">
        <v>#NAME?</v>
      </c>
      <c r="X732" t="e">
        <v>#NAME?</v>
      </c>
      <c r="Y732" t="e">
        <v>#NAME?</v>
      </c>
    </row>
    <row r="733" spans="14:25" x14ac:dyDescent="0.25">
      <c r="N733" t="str" cm="1">
        <f t="array" ref="N733">IF(AND(ISBLANK(N615)=FALSE,LEN(N615)=0),BLANK(N615),N615)</f>
        <v>BLR</v>
      </c>
      <c r="O733">
        <v>17734673.999000002</v>
      </c>
      <c r="P733">
        <v>19722982.052000001</v>
      </c>
      <c r="Q733">
        <v>19864483.489999998</v>
      </c>
      <c r="R733">
        <v>19785986.546</v>
      </c>
      <c r="S733">
        <v>18582286.118999999</v>
      </c>
      <c r="T733">
        <v>22445922.881000001</v>
      </c>
      <c r="U733" t="e">
        <v>#NAME?</v>
      </c>
      <c r="V733">
        <v>17639014.43</v>
      </c>
      <c r="W733">
        <v>21000246.840999998</v>
      </c>
      <c r="X733" t="e">
        <v>#NAME?</v>
      </c>
      <c r="Y733" t="e">
        <v>#NAME?</v>
      </c>
    </row>
    <row r="734" spans="14:25" x14ac:dyDescent="0.25">
      <c r="N734" t="str" cm="1">
        <f t="array" ref="N734">IF(AND(ISBLANK(N616)=FALSE,LEN(N616)=0),BLANK(N616),N616)</f>
        <v>BLZ</v>
      </c>
      <c r="O734">
        <v>2052000</v>
      </c>
      <c r="P734">
        <v>2830500</v>
      </c>
      <c r="Q734" t="e">
        <v>#NAME?</v>
      </c>
      <c r="R734">
        <v>2850400</v>
      </c>
      <c r="S734" t="e">
        <v>#NAME?</v>
      </c>
      <c r="T734" t="e">
        <v>#NAME?</v>
      </c>
      <c r="U734" t="e">
        <v>#NAME?</v>
      </c>
      <c r="V734" t="e">
        <v>#NAME?</v>
      </c>
      <c r="W734" t="e">
        <v>#NAME?</v>
      </c>
      <c r="X734" t="e">
        <v>#NAME?</v>
      </c>
      <c r="Y734" t="e">
        <v>#NAME?</v>
      </c>
    </row>
    <row r="735" spans="14:25" x14ac:dyDescent="0.25">
      <c r="N735" t="str" cm="1">
        <f t="array" ref="N735">IF(AND(ISBLANK(N617)=FALSE,LEN(N617)=0),BLANK(N617),N617)</f>
        <v>BOL</v>
      </c>
      <c r="O735">
        <v>9700000</v>
      </c>
      <c r="P735" t="e">
        <v>#NAME?</v>
      </c>
      <c r="Q735">
        <v>9300000</v>
      </c>
      <c r="R735">
        <v>11700000</v>
      </c>
      <c r="S735" t="e">
        <v>#NAME?</v>
      </c>
      <c r="T735" t="e">
        <v>#NAME?</v>
      </c>
      <c r="U735" t="e">
        <v>#NAME?</v>
      </c>
      <c r="V735" t="e">
        <v>#NAME?</v>
      </c>
      <c r="W735" t="e">
        <v>#NAME?</v>
      </c>
      <c r="X735" t="e">
        <v>#NAME?</v>
      </c>
      <c r="Y735" t="e">
        <v>#NAME?</v>
      </c>
    </row>
    <row r="736" spans="14:25" x14ac:dyDescent="0.25">
      <c r="N736" t="str" cm="1">
        <f t="array" ref="N736">IF(AND(ISBLANK(N618)=FALSE,LEN(N618)=0),BLANK(N618),N618)</f>
        <v>BRA</v>
      </c>
      <c r="O736">
        <v>656848865.5</v>
      </c>
      <c r="P736">
        <v>734242593.75399995</v>
      </c>
      <c r="Q736">
        <v>812604545.05700004</v>
      </c>
      <c r="R736">
        <v>694741476.79999995</v>
      </c>
      <c r="S736" t="e">
        <v>#NAME?</v>
      </c>
      <c r="T736">
        <v>804365939</v>
      </c>
      <c r="U736" t="e">
        <v>#NAME?</v>
      </c>
      <c r="V736" t="e">
        <v>#NAME?</v>
      </c>
      <c r="W736">
        <v>771909014</v>
      </c>
      <c r="X736">
        <v>699139356</v>
      </c>
      <c r="Y736">
        <v>676781247</v>
      </c>
    </row>
    <row r="737" spans="14:25" x14ac:dyDescent="0.25">
      <c r="N737" t="str" cm="1">
        <f t="array" ref="N737">IF(AND(ISBLANK(N619)=FALSE,LEN(N619)=0),BLANK(N619),N619)</f>
        <v>BRB</v>
      </c>
      <c r="O737" t="e">
        <v>#NAME?</v>
      </c>
      <c r="P737">
        <v>7400000</v>
      </c>
      <c r="Q737" t="e">
        <v>#NAME?</v>
      </c>
      <c r="R737">
        <v>10000000</v>
      </c>
      <c r="S737">
        <v>16000000</v>
      </c>
      <c r="T737" t="e">
        <v>#NAME?</v>
      </c>
      <c r="U737" t="e">
        <v>#NAME?</v>
      </c>
      <c r="V737" t="e">
        <v>#NAME?</v>
      </c>
      <c r="W737" t="e">
        <v>#NAME?</v>
      </c>
      <c r="X737" t="e">
        <v>#NAME?</v>
      </c>
      <c r="Y737" t="e">
        <v>#NAME?</v>
      </c>
    </row>
    <row r="738" spans="14:25" x14ac:dyDescent="0.25">
      <c r="N738" t="str" cm="1">
        <f t="array" ref="N738">IF(AND(ISBLANK(N620)=FALSE,LEN(N620)=0),BLANK(N620),N620)</f>
        <v>BWA</v>
      </c>
      <c r="O738">
        <v>306431292.8258</v>
      </c>
      <c r="P738">
        <v>363240716.40850002</v>
      </c>
      <c r="Q738">
        <v>390616018.76179999</v>
      </c>
      <c r="R738" t="e">
        <v>#NAME?</v>
      </c>
      <c r="S738" t="e">
        <v>#NAME?</v>
      </c>
      <c r="T738">
        <v>137629200.68000001</v>
      </c>
      <c r="U738">
        <v>159600000</v>
      </c>
      <c r="V738">
        <v>157743195.88</v>
      </c>
      <c r="W738">
        <v>158991773.62</v>
      </c>
      <c r="X738" t="e">
        <v>#NAME?</v>
      </c>
      <c r="Y738">
        <v>145035473</v>
      </c>
    </row>
    <row r="739" spans="14:25" x14ac:dyDescent="0.25">
      <c r="N739" t="str" cm="1">
        <f t="array" ref="N739">IF(AND(ISBLANK(N621)=FALSE,LEN(N621)=0),BLANK(N621),N621)</f>
        <v>CAF</v>
      </c>
      <c r="O739">
        <v>11400000</v>
      </c>
      <c r="P739">
        <v>14900000</v>
      </c>
      <c r="Q739">
        <v>15800000</v>
      </c>
      <c r="R739" t="e">
        <v>#NAME?</v>
      </c>
      <c r="S739" t="e">
        <v>#NAME?</v>
      </c>
      <c r="T739" t="e">
        <v>#NAME?</v>
      </c>
      <c r="U739" t="e">
        <v>#NAME?</v>
      </c>
      <c r="V739" t="e">
        <v>#NAME?</v>
      </c>
      <c r="W739" t="e">
        <v>#NAME?</v>
      </c>
      <c r="X739" t="e">
        <v>#NAME?</v>
      </c>
      <c r="Y739" t="e">
        <v>#NAME?</v>
      </c>
    </row>
    <row r="740" spans="14:25" x14ac:dyDescent="0.25">
      <c r="N740" t="str" cm="1">
        <f t="array" ref="N740">IF(AND(ISBLANK(N622)=FALSE,LEN(N622)=0),BLANK(N622),N622)</f>
        <v>CHL</v>
      </c>
      <c r="O740">
        <v>141307412.05399999</v>
      </c>
      <c r="P740">
        <v>157229158.8055</v>
      </c>
      <c r="Q740">
        <v>165883779.12720001</v>
      </c>
      <c r="R740">
        <v>212550138.9797</v>
      </c>
      <c r="S740" t="e">
        <v>#NAME?</v>
      </c>
      <c r="T740" t="e">
        <v>#NAME?</v>
      </c>
      <c r="U740">
        <v>172772050.00999999</v>
      </c>
      <c r="V740">
        <v>184816554.10859999</v>
      </c>
      <c r="W740">
        <v>282358585.18739998</v>
      </c>
      <c r="X740">
        <v>316014348.30000001</v>
      </c>
      <c r="Y740">
        <v>325931502.75</v>
      </c>
    </row>
    <row r="741" spans="14:25" x14ac:dyDescent="0.25">
      <c r="N741" t="str" cm="1">
        <f t="array" ref="N741">IF(AND(ISBLANK(N623)=FALSE,LEN(N623)=0),BLANK(N623),N623)</f>
        <v>CIV</v>
      </c>
      <c r="O741">
        <v>119936505.632</v>
      </c>
      <c r="P741">
        <v>114776945.68000001</v>
      </c>
      <c r="Q741">
        <v>97995386.861900002</v>
      </c>
      <c r="R741">
        <v>124202802.57610001</v>
      </c>
      <c r="S741">
        <v>63012679.566399999</v>
      </c>
      <c r="T741" t="e">
        <v>#NAME?</v>
      </c>
      <c r="U741" t="e">
        <v>#NAME?</v>
      </c>
      <c r="V741" t="e">
        <v>#NAME?</v>
      </c>
      <c r="W741" t="e">
        <v>#NAME?</v>
      </c>
      <c r="X741" t="e">
        <v>#NAME?</v>
      </c>
      <c r="Y741" t="e">
        <v>#NAME?</v>
      </c>
    </row>
    <row r="742" spans="14:25" x14ac:dyDescent="0.25">
      <c r="N742" t="str" cm="1">
        <f t="array" ref="N742">IF(AND(ISBLANK(N624)=FALSE,LEN(N624)=0),BLANK(N624),N624)</f>
        <v>CMR</v>
      </c>
      <c r="O742">
        <v>76970910.989999995</v>
      </c>
      <c r="P742">
        <v>64185623.685000002</v>
      </c>
      <c r="Q742">
        <v>47971214.202</v>
      </c>
      <c r="R742">
        <v>50840874.391999997</v>
      </c>
      <c r="S742">
        <v>72549302.969999999</v>
      </c>
      <c r="T742" t="e">
        <v>#NAME?</v>
      </c>
      <c r="U742" t="e">
        <v>#NAME?</v>
      </c>
      <c r="V742" t="e">
        <v>#NAME?</v>
      </c>
      <c r="W742" t="e">
        <v>#NAME?</v>
      </c>
      <c r="X742" t="e">
        <v>#NAME?</v>
      </c>
      <c r="Y742" t="e">
        <v>#NAME?</v>
      </c>
    </row>
    <row r="743" spans="14:25" x14ac:dyDescent="0.25">
      <c r="N743" t="str" cm="1">
        <f t="array" ref="N743">IF(AND(ISBLANK(N625)=FALSE,LEN(N625)=0),BLANK(N625),N625)</f>
        <v>COD</v>
      </c>
      <c r="O743">
        <v>186945819</v>
      </c>
      <c r="P743">
        <v>195554363</v>
      </c>
      <c r="Q743">
        <v>190800215</v>
      </c>
      <c r="R743">
        <v>229278486</v>
      </c>
      <c r="S743">
        <v>222443091</v>
      </c>
      <c r="T743">
        <v>222422695</v>
      </c>
      <c r="U743">
        <v>82833995.599999994</v>
      </c>
      <c r="V743">
        <v>149439207.09999999</v>
      </c>
      <c r="W743">
        <v>174572248.59999999</v>
      </c>
      <c r="X743" t="e">
        <v>#NAME?</v>
      </c>
      <c r="Y743" t="e">
        <v>#NAME?</v>
      </c>
    </row>
    <row r="744" spans="14:25" x14ac:dyDescent="0.25">
      <c r="N744" t="str" cm="1">
        <f t="array" ref="N744">IF(AND(ISBLANK(N626)=FALSE,LEN(N626)=0),BLANK(N626),N626)</f>
        <v>COG</v>
      </c>
      <c r="O744">
        <v>11900000</v>
      </c>
      <c r="P744">
        <v>16500000</v>
      </c>
      <c r="Q744" t="e">
        <v>#NAME?</v>
      </c>
      <c r="R744" t="e">
        <v>#NAME?</v>
      </c>
      <c r="S744" t="e">
        <v>#NAME?</v>
      </c>
      <c r="T744" t="e">
        <v>#NAME?</v>
      </c>
      <c r="U744" t="e">
        <v>#NAME?</v>
      </c>
      <c r="V744" t="e">
        <v>#NAME?</v>
      </c>
      <c r="W744" t="e">
        <v>#NAME?</v>
      </c>
      <c r="X744" t="e">
        <v>#NAME?</v>
      </c>
      <c r="Y744" t="e">
        <v>#NAME?</v>
      </c>
    </row>
    <row r="745" spans="14:25" x14ac:dyDescent="0.25">
      <c r="N745" t="str" cm="1">
        <f t="array" ref="N745">IF(AND(ISBLANK(N627)=FALSE,LEN(N627)=0),BLANK(N627),N627)</f>
        <v>COL</v>
      </c>
      <c r="O745">
        <v>105630779.18629999</v>
      </c>
      <c r="P745">
        <v>113064729.66769999</v>
      </c>
      <c r="Q745">
        <v>96673834.900000006</v>
      </c>
      <c r="R745">
        <v>134944827.13190001</v>
      </c>
      <c r="S745">
        <v>119528046.6654</v>
      </c>
      <c r="T745" t="e">
        <v>#NAME?</v>
      </c>
      <c r="U745" t="e">
        <v>#NAME?</v>
      </c>
      <c r="V745" t="e">
        <v>#NAME?</v>
      </c>
      <c r="W745" t="e">
        <v>#NAME?</v>
      </c>
      <c r="X745" t="e">
        <v>#NAME?</v>
      </c>
      <c r="Y745" t="e">
        <v>#NAME?</v>
      </c>
    </row>
    <row r="746" spans="14:25" x14ac:dyDescent="0.25">
      <c r="N746" t="str" cm="1">
        <f t="array" ref="N746">IF(AND(ISBLANK(N628)=FALSE,LEN(N628)=0),BLANK(N628),N628)</f>
        <v>COM</v>
      </c>
      <c r="O746" t="e">
        <v>#NAME?</v>
      </c>
      <c r="P746">
        <v>169643</v>
      </c>
      <c r="Q746">
        <v>936323</v>
      </c>
      <c r="R746">
        <v>1532305.5619870001</v>
      </c>
      <c r="S746">
        <v>696389.56002900004</v>
      </c>
      <c r="T746">
        <v>1052149</v>
      </c>
      <c r="U746" t="e">
        <v>#NAME?</v>
      </c>
      <c r="V746">
        <v>836125</v>
      </c>
      <c r="W746">
        <v>2325188.18946</v>
      </c>
      <c r="X746">
        <v>1243076.3770000001</v>
      </c>
      <c r="Y746">
        <v>1625227.92</v>
      </c>
    </row>
    <row r="747" spans="14:25" x14ac:dyDescent="0.25">
      <c r="N747" t="str" cm="1">
        <f t="array" ref="N747">IF(AND(ISBLANK(N629)=FALSE,LEN(N629)=0),BLANK(N629),N629)</f>
        <v>CPV</v>
      </c>
      <c r="O747">
        <v>1110770.6529999999</v>
      </c>
      <c r="P747">
        <v>2550065.4279999998</v>
      </c>
      <c r="Q747">
        <v>3601972.7230000002</v>
      </c>
      <c r="R747">
        <v>34027.801243330003</v>
      </c>
      <c r="S747">
        <v>4916286.0449999999</v>
      </c>
      <c r="T747">
        <v>3811653.11</v>
      </c>
      <c r="U747" t="e">
        <v>#NAME?</v>
      </c>
      <c r="V747" t="e">
        <v>#NAME?</v>
      </c>
      <c r="W747" t="e">
        <v>#NAME?</v>
      </c>
      <c r="X747" t="e">
        <v>#NAME?</v>
      </c>
      <c r="Y747" t="e">
        <v>#NAME?</v>
      </c>
    </row>
    <row r="748" spans="14:25" x14ac:dyDescent="0.25">
      <c r="N748" t="str" cm="1">
        <f t="array" ref="N748">IF(AND(ISBLANK(N630)=FALSE,LEN(N630)=0),BLANK(N630),N630)</f>
        <v>CRI</v>
      </c>
      <c r="O748" t="e">
        <v>#NAME?</v>
      </c>
      <c r="P748">
        <v>30556390</v>
      </c>
      <c r="Q748" t="e">
        <v>#NAME?</v>
      </c>
      <c r="R748">
        <v>22246679</v>
      </c>
      <c r="S748" t="e">
        <v>#NAME?</v>
      </c>
      <c r="T748">
        <v>19139767.162599999</v>
      </c>
      <c r="U748" t="e">
        <v>#NAME?</v>
      </c>
      <c r="V748" t="e">
        <v>#NAME?</v>
      </c>
      <c r="W748" t="e">
        <v>#NAME?</v>
      </c>
      <c r="X748">
        <v>54011158.689999998</v>
      </c>
      <c r="Y748" t="e">
        <v>#NAME?</v>
      </c>
    </row>
    <row r="749" spans="14:25" x14ac:dyDescent="0.25">
      <c r="N749" t="str" cm="1">
        <f t="array" ref="N749">IF(AND(ISBLANK(N631)=FALSE,LEN(N631)=0),BLANK(N631),N631)</f>
        <v>CUB</v>
      </c>
      <c r="O749">
        <v>68720826.109999999</v>
      </c>
      <c r="P749">
        <v>66854941.953000002</v>
      </c>
      <c r="Q749">
        <v>70567385.728</v>
      </c>
      <c r="R749">
        <v>72046447.785999998</v>
      </c>
      <c r="S749">
        <v>69734372.397</v>
      </c>
      <c r="T749" t="e">
        <v>#NAME?</v>
      </c>
      <c r="U749" t="e">
        <v>#NAME?</v>
      </c>
      <c r="V749" t="e">
        <v>#NAME?</v>
      </c>
      <c r="W749" t="e">
        <v>#NAME?</v>
      </c>
      <c r="X749" t="e">
        <v>#NAME?</v>
      </c>
      <c r="Y749" t="e">
        <v>#NAME?</v>
      </c>
    </row>
    <row r="750" spans="14:25" x14ac:dyDescent="0.25">
      <c r="N750" t="str" cm="1">
        <f t="array" ref="N750">IF(AND(ISBLANK(N632)=FALSE,LEN(N632)=0),BLANK(N632),N632)</f>
        <v>DJI</v>
      </c>
      <c r="O750">
        <v>2000000</v>
      </c>
      <c r="P750">
        <v>5027300</v>
      </c>
      <c r="Q750">
        <v>3867100</v>
      </c>
      <c r="R750">
        <v>28744000</v>
      </c>
      <c r="S750" t="e">
        <v>#NAME?</v>
      </c>
      <c r="T750" t="e">
        <v>#NAME?</v>
      </c>
      <c r="U750" t="e">
        <v>#NAME?</v>
      </c>
      <c r="V750" t="e">
        <v>#NAME?</v>
      </c>
      <c r="W750" t="e">
        <v>#NAME?</v>
      </c>
      <c r="X750" t="e">
        <v>#NAME?</v>
      </c>
      <c r="Y750" t="e">
        <v>#NAME?</v>
      </c>
    </row>
    <row r="751" spans="14:25" x14ac:dyDescent="0.25">
      <c r="N751" t="str" cm="1">
        <f t="array" ref="N751">IF(AND(ISBLANK(N633)=FALSE,LEN(N633)=0),BLANK(N633),N633)</f>
        <v>DOM</v>
      </c>
      <c r="O751" t="e">
        <v>#NAME?</v>
      </c>
      <c r="P751" t="e">
        <v>#NAME?</v>
      </c>
      <c r="Q751" t="e">
        <v>#NAME?</v>
      </c>
      <c r="R751">
        <v>40729788.159999996</v>
      </c>
      <c r="S751">
        <v>17053575.079999998</v>
      </c>
      <c r="T751">
        <v>17026154.43</v>
      </c>
      <c r="U751">
        <v>19117473.129000001</v>
      </c>
      <c r="V751">
        <v>26788581</v>
      </c>
      <c r="W751">
        <v>20973402.230999999</v>
      </c>
      <c r="X751">
        <v>89156187.780000001</v>
      </c>
      <c r="Y751">
        <v>97118276.620000005</v>
      </c>
    </row>
    <row r="752" spans="14:25" x14ac:dyDescent="0.25">
      <c r="N752" t="str" cm="1">
        <f t="array" ref="N752">IF(AND(ISBLANK(N634)=FALSE,LEN(N634)=0),BLANK(N634),N634)</f>
        <v>DZA</v>
      </c>
      <c r="O752">
        <v>2708184.2329000002</v>
      </c>
      <c r="P752">
        <v>5759009.2062999997</v>
      </c>
      <c r="Q752">
        <v>6314132.3388999999</v>
      </c>
      <c r="R752">
        <v>6773707.2900999999</v>
      </c>
      <c r="S752">
        <v>12456208.6131</v>
      </c>
      <c r="T752">
        <v>17268653.408</v>
      </c>
      <c r="U752" t="e">
        <v>#NAME?</v>
      </c>
      <c r="V752" t="e">
        <v>#NAME?</v>
      </c>
      <c r="W752">
        <v>25934056.378699999</v>
      </c>
      <c r="X752" t="e">
        <v>#NAME?</v>
      </c>
      <c r="Y752" t="e">
        <v>#NAME?</v>
      </c>
    </row>
    <row r="753" spans="14:25" x14ac:dyDescent="0.25">
      <c r="N753" t="str" cm="1">
        <f t="array" ref="N753">IF(AND(ISBLANK(N635)=FALSE,LEN(N635)=0),BLANK(N635),N635)</f>
        <v>ECU</v>
      </c>
      <c r="O753" t="e">
        <v>#NAME?</v>
      </c>
      <c r="P753">
        <v>28641874.300000001</v>
      </c>
      <c r="Q753" t="e">
        <v>#NAME?</v>
      </c>
      <c r="R753" t="e">
        <v>#NAME?</v>
      </c>
      <c r="S753" t="e">
        <v>#NAME?</v>
      </c>
      <c r="T753">
        <v>13230521.220000001</v>
      </c>
      <c r="U753" t="e">
        <v>#NAME?</v>
      </c>
      <c r="V753" t="e">
        <v>#NAME?</v>
      </c>
      <c r="W753">
        <v>24904746</v>
      </c>
      <c r="X753">
        <v>15614260</v>
      </c>
      <c r="Y753">
        <v>15959367</v>
      </c>
    </row>
    <row r="754" spans="14:25" x14ac:dyDescent="0.25">
      <c r="N754" t="str" cm="1">
        <f t="array" ref="N754">IF(AND(ISBLANK(N636)=FALSE,LEN(N636)=0),BLANK(N636),N636)</f>
        <v>ERI</v>
      </c>
      <c r="O754">
        <v>13600000</v>
      </c>
      <c r="P754" t="e">
        <v>#NAME?</v>
      </c>
      <c r="Q754" t="e">
        <v>#NAME?</v>
      </c>
      <c r="R754" t="e">
        <v>#NAME?</v>
      </c>
      <c r="S754" t="e">
        <v>#NAME?</v>
      </c>
      <c r="T754" t="e">
        <v>#NAME?</v>
      </c>
      <c r="U754" t="e">
        <v>#NAME?</v>
      </c>
      <c r="V754" t="e">
        <v>#NAME?</v>
      </c>
      <c r="W754" t="e">
        <v>#NAME?</v>
      </c>
      <c r="X754">
        <v>4600000</v>
      </c>
      <c r="Y754">
        <v>4200000</v>
      </c>
    </row>
    <row r="755" spans="14:25" x14ac:dyDescent="0.25">
      <c r="N755" t="str" cm="1">
        <f t="array" ref="N755">IF(AND(ISBLANK(N637)=FALSE,LEN(N637)=0),BLANK(N637),N637)</f>
        <v>ETH</v>
      </c>
      <c r="O755" t="e">
        <v>#NAME?</v>
      </c>
      <c r="P755" t="e">
        <v>#NAME?</v>
      </c>
      <c r="Q755">
        <v>403300000</v>
      </c>
      <c r="R755" t="e">
        <v>#NAME?</v>
      </c>
      <c r="S755" t="e">
        <v>#NAME?</v>
      </c>
      <c r="T755" t="e">
        <v>#NAME?</v>
      </c>
      <c r="U755" t="e">
        <v>#NAME?</v>
      </c>
      <c r="V755">
        <v>351600000</v>
      </c>
      <c r="W755" t="e">
        <v>#NAME?</v>
      </c>
      <c r="X755">
        <v>252600000</v>
      </c>
      <c r="Y755">
        <v>187200000</v>
      </c>
    </row>
    <row r="756" spans="14:25" x14ac:dyDescent="0.25">
      <c r="N756" t="str" cm="1">
        <f t="array" ref="N756">IF(AND(ISBLANK(N638)=FALSE,LEN(N638)=0),BLANK(N638),N638)</f>
        <v>FJI</v>
      </c>
      <c r="O756">
        <v>2332251.247</v>
      </c>
      <c r="P756">
        <v>2332251.247</v>
      </c>
      <c r="Q756">
        <v>2255211.9500000002</v>
      </c>
      <c r="R756">
        <v>335117.6249</v>
      </c>
      <c r="S756">
        <v>191953</v>
      </c>
      <c r="T756">
        <v>213386.66667000001</v>
      </c>
      <c r="U756" t="e">
        <v>#NAME?</v>
      </c>
      <c r="V756">
        <v>668269</v>
      </c>
      <c r="W756" t="e">
        <v>#NAME?</v>
      </c>
      <c r="X756" t="e">
        <v>#NAME?</v>
      </c>
      <c r="Y756" t="e">
        <v>#NAME?</v>
      </c>
    </row>
    <row r="757" spans="14:25" x14ac:dyDescent="0.25">
      <c r="N757" t="str" cm="1">
        <f t="array" ref="N757">IF(AND(ISBLANK(N639)=FALSE,LEN(N639)=0),BLANK(N639),N639)</f>
        <v>GAB</v>
      </c>
      <c r="O757">
        <v>6583069.5822000001</v>
      </c>
      <c r="P757">
        <v>8035394.6569999997</v>
      </c>
      <c r="Q757">
        <v>9934667.2559999991</v>
      </c>
      <c r="R757">
        <v>15229284.894400001</v>
      </c>
      <c r="S757">
        <v>11176198.454500001</v>
      </c>
      <c r="T757">
        <v>6452777.3095000004</v>
      </c>
      <c r="U757" t="e">
        <v>#NAME?</v>
      </c>
      <c r="V757" t="e">
        <v>#NAME?</v>
      </c>
      <c r="W757" t="e">
        <v>#NAME?</v>
      </c>
      <c r="X757">
        <v>5825622.4199999999</v>
      </c>
      <c r="Y757" t="e">
        <v>#NAME?</v>
      </c>
    </row>
    <row r="758" spans="14:25" x14ac:dyDescent="0.25">
      <c r="N758" t="str" cm="1">
        <f t="array" ref="N758">IF(AND(ISBLANK(N640)=FALSE,LEN(N640)=0),BLANK(N640),N640)</f>
        <v>GEO</v>
      </c>
      <c r="O758">
        <v>10372885.445</v>
      </c>
      <c r="P758">
        <v>15909290</v>
      </c>
      <c r="Q758">
        <v>14255584</v>
      </c>
      <c r="R758">
        <v>16557873</v>
      </c>
      <c r="S758">
        <v>16103397</v>
      </c>
      <c r="T758">
        <v>16962519</v>
      </c>
      <c r="U758">
        <v>15953309.810000001</v>
      </c>
      <c r="V758" t="e">
        <v>#NAME?</v>
      </c>
      <c r="W758">
        <v>19929495.739999998</v>
      </c>
      <c r="X758" t="e">
        <v>#NAME?</v>
      </c>
      <c r="Y758">
        <v>15897791.050000001</v>
      </c>
    </row>
    <row r="759" spans="14:25" x14ac:dyDescent="0.25">
      <c r="N759" t="str" cm="1">
        <f t="array" ref="N759">IF(AND(ISBLANK(N641)=FALSE,LEN(N641)=0),BLANK(N641),N641)</f>
        <v>GHA</v>
      </c>
      <c r="O759">
        <v>54228387</v>
      </c>
      <c r="P759">
        <v>62147564</v>
      </c>
      <c r="Q759">
        <v>81677333</v>
      </c>
      <c r="R759">
        <v>145105927</v>
      </c>
      <c r="S759">
        <v>106502691</v>
      </c>
      <c r="T759">
        <v>151619631.25</v>
      </c>
      <c r="U759">
        <v>92306722.480000004</v>
      </c>
      <c r="V759">
        <v>68079469</v>
      </c>
      <c r="W759" t="e">
        <v>#NAME?</v>
      </c>
      <c r="X759" t="e">
        <v>#NAME?</v>
      </c>
      <c r="Y759" t="e">
        <v>#NAME?</v>
      </c>
    </row>
    <row r="760" spans="14:25" x14ac:dyDescent="0.25">
      <c r="N760" t="str" cm="1">
        <f t="array" ref="N760">IF(AND(ISBLANK(N642)=FALSE,LEN(N642)=0),BLANK(N642),N642)</f>
        <v>GIN</v>
      </c>
      <c r="O760">
        <v>13508991.968</v>
      </c>
      <c r="P760">
        <v>11942596.701099999</v>
      </c>
      <c r="Q760">
        <v>15044153.486300001</v>
      </c>
      <c r="R760">
        <v>12076993.017200001</v>
      </c>
      <c r="S760">
        <v>14413835.380000001</v>
      </c>
      <c r="T760">
        <v>15762745.267000001</v>
      </c>
      <c r="U760" t="e">
        <v>#NAME?</v>
      </c>
      <c r="V760">
        <v>20925838</v>
      </c>
      <c r="W760">
        <v>8873515</v>
      </c>
      <c r="X760">
        <v>14156319.4</v>
      </c>
      <c r="Y760">
        <v>27264405</v>
      </c>
    </row>
    <row r="761" spans="14:25" x14ac:dyDescent="0.25">
      <c r="N761" t="str" cm="1">
        <f t="array" ref="N761">IF(AND(ISBLANK(N643)=FALSE,LEN(N643)=0),BLANK(N643),N643)</f>
        <v>GMB</v>
      </c>
      <c r="O761" t="e">
        <v>#NAME?</v>
      </c>
      <c r="P761" t="e">
        <v>#NAME?</v>
      </c>
      <c r="Q761" t="e">
        <v>#NAME?</v>
      </c>
      <c r="R761" t="e">
        <v>#NAME?</v>
      </c>
      <c r="S761" t="e">
        <v>#NAME?</v>
      </c>
      <c r="T761" t="e">
        <v>#NAME?</v>
      </c>
      <c r="U761">
        <v>16000000</v>
      </c>
      <c r="V761" t="e">
        <v>#NAME?</v>
      </c>
      <c r="W761" t="e">
        <v>#NAME?</v>
      </c>
      <c r="X761" t="e">
        <v>#NAME?</v>
      </c>
      <c r="Y761">
        <v>1000000</v>
      </c>
    </row>
    <row r="762" spans="14:25" x14ac:dyDescent="0.25">
      <c r="N762" t="str" cm="1">
        <f t="array" ref="N762">IF(AND(ISBLANK(N644)=FALSE,LEN(N644)=0),BLANK(N644),N644)</f>
        <v>GNB</v>
      </c>
      <c r="O762">
        <v>5238000</v>
      </c>
      <c r="P762">
        <v>5211800</v>
      </c>
      <c r="Q762" t="e">
        <v>#NAME?</v>
      </c>
      <c r="R762" t="e">
        <v>#NAME?</v>
      </c>
      <c r="S762" t="e">
        <v>#NAME?</v>
      </c>
      <c r="T762" t="e">
        <v>#NAME?</v>
      </c>
      <c r="U762" t="e">
        <v>#NAME?</v>
      </c>
      <c r="V762" t="e">
        <v>#NAME?</v>
      </c>
      <c r="W762" t="e">
        <v>#NAME?</v>
      </c>
      <c r="X762" t="e">
        <v>#NAME?</v>
      </c>
      <c r="Y762" t="e">
        <v>#NAME?</v>
      </c>
    </row>
    <row r="763" spans="14:25" x14ac:dyDescent="0.25">
      <c r="N763" t="str" cm="1">
        <f t="array" ref="N763">IF(AND(ISBLANK(N645)=FALSE,LEN(N645)=0),BLANK(N645),N645)</f>
        <v>GNQ</v>
      </c>
      <c r="O763">
        <v>2862300</v>
      </c>
      <c r="P763" t="e">
        <v>#NAME?</v>
      </c>
      <c r="Q763" t="e">
        <v>#NAME?</v>
      </c>
      <c r="R763">
        <v>2378000</v>
      </c>
      <c r="S763">
        <v>8672000</v>
      </c>
      <c r="T763" t="e">
        <v>#NAME?</v>
      </c>
      <c r="U763" t="e">
        <v>#NAME?</v>
      </c>
      <c r="V763" t="e">
        <v>#NAME?</v>
      </c>
      <c r="W763" t="e">
        <v>#NAME?</v>
      </c>
      <c r="X763" t="e">
        <v>#NAME?</v>
      </c>
      <c r="Y763" t="e">
        <v>#NAME?</v>
      </c>
    </row>
    <row r="764" spans="14:25" x14ac:dyDescent="0.25">
      <c r="N764" t="str" cm="1">
        <f t="array" ref="N764">IF(AND(ISBLANK(N646)=FALSE,LEN(N646)=0),BLANK(N646),N646)</f>
        <v>GTM</v>
      </c>
      <c r="O764">
        <v>45025408.166000001</v>
      </c>
      <c r="P764">
        <v>46082033.711999997</v>
      </c>
      <c r="Q764">
        <v>46930846.413000003</v>
      </c>
      <c r="R764">
        <v>53225006</v>
      </c>
      <c r="S764">
        <v>57371338</v>
      </c>
      <c r="T764">
        <v>55519729</v>
      </c>
      <c r="U764" t="e">
        <v>#NAME?</v>
      </c>
      <c r="V764">
        <v>21587237.27</v>
      </c>
      <c r="W764">
        <v>23819204.350000001</v>
      </c>
      <c r="X764">
        <v>22482606.84</v>
      </c>
      <c r="Y764">
        <v>27943483.98</v>
      </c>
    </row>
    <row r="765" spans="14:25" x14ac:dyDescent="0.25">
      <c r="N765" t="str" cm="1">
        <f t="array" ref="N765">IF(AND(ISBLANK(N647)=FALSE,LEN(N647)=0),BLANK(N647),N647)</f>
        <v>GUY</v>
      </c>
      <c r="O765" t="e">
        <v>#NAME?</v>
      </c>
      <c r="P765" t="e">
        <v>#NAME?</v>
      </c>
      <c r="Q765">
        <v>21600000</v>
      </c>
      <c r="R765">
        <v>21800000</v>
      </c>
      <c r="S765" t="e">
        <v>#NAME?</v>
      </c>
      <c r="T765" t="e">
        <v>#NAME?</v>
      </c>
      <c r="U765" t="e">
        <v>#NAME?</v>
      </c>
      <c r="V765" t="e">
        <v>#NAME?</v>
      </c>
      <c r="W765" t="e">
        <v>#NAME?</v>
      </c>
      <c r="X765" t="e">
        <v>#NAME?</v>
      </c>
      <c r="Y765" t="e">
        <v>#NAME?</v>
      </c>
    </row>
    <row r="766" spans="14:25" x14ac:dyDescent="0.25">
      <c r="N766" t="str" cm="1">
        <f t="array" ref="N766">IF(AND(ISBLANK(N648)=FALSE,LEN(N648)=0),BLANK(N648),N648)</f>
        <v>HND</v>
      </c>
      <c r="O766">
        <v>31974902.982999999</v>
      </c>
      <c r="P766">
        <v>36184175.200999998</v>
      </c>
      <c r="Q766">
        <v>36126243.037</v>
      </c>
      <c r="R766">
        <v>38299978.068000004</v>
      </c>
      <c r="S766">
        <v>36713777.038999997</v>
      </c>
      <c r="T766" t="e">
        <v>#NAME?</v>
      </c>
      <c r="U766" t="e">
        <v>#NAME?</v>
      </c>
      <c r="V766" t="e">
        <v>#NAME?</v>
      </c>
      <c r="W766" t="e">
        <v>#NAME?</v>
      </c>
      <c r="X766" t="e">
        <v>#NAME?</v>
      </c>
      <c r="Y766" t="e">
        <v>#NAME?</v>
      </c>
    </row>
    <row r="767" spans="14:25" x14ac:dyDescent="0.25">
      <c r="N767" t="str" cm="1">
        <f t="array" ref="N767">IF(AND(ISBLANK(N649)=FALSE,LEN(N649)=0),BLANK(N649),N649)</f>
        <v>HTI</v>
      </c>
      <c r="O767">
        <v>135718466.40000001</v>
      </c>
      <c r="P767">
        <v>166132149.59999999</v>
      </c>
      <c r="Q767">
        <v>209009281</v>
      </c>
      <c r="R767">
        <v>115806396</v>
      </c>
      <c r="S767">
        <v>127874387</v>
      </c>
      <c r="T767">
        <v>137722259</v>
      </c>
      <c r="U767">
        <v>127805770</v>
      </c>
      <c r="V767">
        <v>111563836</v>
      </c>
      <c r="W767" t="e">
        <v>#NAME?</v>
      </c>
      <c r="X767" t="e">
        <v>#NAME?</v>
      </c>
      <c r="Y767" t="e">
        <v>#NAME?</v>
      </c>
    </row>
    <row r="768" spans="14:25" x14ac:dyDescent="0.25">
      <c r="N768" t="str" cm="1">
        <f t="array" ref="N768">IF(AND(ISBLANK(N650)=FALSE,LEN(N650)=0),BLANK(N650),N650)</f>
        <v>IDN</v>
      </c>
      <c r="O768">
        <v>60285420.009999998</v>
      </c>
      <c r="P768">
        <v>68801197</v>
      </c>
      <c r="Q768">
        <v>72543621</v>
      </c>
      <c r="R768">
        <v>87002694</v>
      </c>
      <c r="S768" t="e">
        <v>#NAME?</v>
      </c>
      <c r="T768" t="e">
        <v>#NAME?</v>
      </c>
      <c r="U768">
        <v>114585088</v>
      </c>
      <c r="V768">
        <v>173477066</v>
      </c>
      <c r="W768">
        <v>151974617.88</v>
      </c>
      <c r="X768">
        <v>119102112.14</v>
      </c>
      <c r="Y768" t="e">
        <v>#NAME?</v>
      </c>
    </row>
    <row r="769" spans="14:25" x14ac:dyDescent="0.25">
      <c r="N769" t="str" cm="1">
        <f t="array" ref="N769">IF(AND(ISBLANK(N651)=FALSE,LEN(N651)=0),BLANK(N651),N651)</f>
        <v>IND</v>
      </c>
      <c r="O769">
        <v>140001565</v>
      </c>
      <c r="P769">
        <v>225715496</v>
      </c>
      <c r="Q769">
        <v>275000076</v>
      </c>
      <c r="R769">
        <v>205808366</v>
      </c>
      <c r="S769">
        <v>144554317</v>
      </c>
      <c r="T769">
        <v>164330065</v>
      </c>
      <c r="U769" t="e">
        <v>#NAME?</v>
      </c>
      <c r="V769" t="e">
        <v>#NAME?</v>
      </c>
      <c r="W769">
        <v>370506154</v>
      </c>
      <c r="X769">
        <v>275000000</v>
      </c>
      <c r="Y769" t="e">
        <v>#NAME?</v>
      </c>
    </row>
    <row r="770" spans="14:25" x14ac:dyDescent="0.25">
      <c r="N770" t="str" cm="1">
        <f t="array" ref="N770">IF(AND(ISBLANK(N652)=FALSE,LEN(N652)=0),BLANK(N652),N652)</f>
        <v>IRN</v>
      </c>
      <c r="O770">
        <v>40800000</v>
      </c>
      <c r="P770" t="e">
        <v>#NAME?</v>
      </c>
      <c r="Q770" t="e">
        <v>#NAME?</v>
      </c>
      <c r="R770">
        <v>74500000</v>
      </c>
      <c r="S770" t="e">
        <v>#NAME?</v>
      </c>
      <c r="T770" t="e">
        <v>#NAME?</v>
      </c>
      <c r="U770" t="e">
        <v>#NAME?</v>
      </c>
      <c r="V770" t="e">
        <v>#NAME?</v>
      </c>
      <c r="W770" t="e">
        <v>#NAME?</v>
      </c>
      <c r="X770" t="e">
        <v>#NAME?</v>
      </c>
      <c r="Y770" t="e">
        <v>#NAME?</v>
      </c>
    </row>
    <row r="771" spans="14:25" x14ac:dyDescent="0.25">
      <c r="N771" t="str" cm="1">
        <f t="array" ref="N771">IF(AND(ISBLANK(N653)=FALSE,LEN(N653)=0),BLANK(N653),N653)</f>
        <v>JAM</v>
      </c>
      <c r="O771">
        <v>15192487.45149</v>
      </c>
      <c r="P771">
        <v>14666841.45149</v>
      </c>
      <c r="Q771">
        <v>18364388</v>
      </c>
      <c r="R771">
        <v>17136135</v>
      </c>
      <c r="S771">
        <v>12591006.461999999</v>
      </c>
      <c r="T771">
        <v>15477905.998</v>
      </c>
      <c r="U771">
        <v>16847596</v>
      </c>
      <c r="V771">
        <v>19487738.73</v>
      </c>
      <c r="W771" t="e">
        <v>#NAME?</v>
      </c>
      <c r="X771" t="e">
        <v>#NAME?</v>
      </c>
      <c r="Y771" t="e">
        <v>#NAME?</v>
      </c>
    </row>
    <row r="772" spans="14:25" x14ac:dyDescent="0.25">
      <c r="N772" t="str" cm="1">
        <f t="array" ref="N772">IF(AND(ISBLANK(N654)=FALSE,LEN(N654)=0),BLANK(N654),N654)</f>
        <v>KAZ</v>
      </c>
      <c r="O772">
        <v>22778078.559999999</v>
      </c>
      <c r="P772" t="e">
        <v>#NAME?</v>
      </c>
      <c r="Q772">
        <v>36887017.877999999</v>
      </c>
      <c r="R772">
        <v>37809895.395999998</v>
      </c>
      <c r="S772">
        <v>37802614.791000001</v>
      </c>
      <c r="T772">
        <v>43041166.667000003</v>
      </c>
      <c r="U772">
        <v>33995760.386</v>
      </c>
      <c r="V772">
        <v>31756838.274</v>
      </c>
      <c r="W772">
        <v>34816917.769000001</v>
      </c>
      <c r="X772">
        <v>33594038.141999997</v>
      </c>
      <c r="Y772">
        <v>35213104.090000004</v>
      </c>
    </row>
    <row r="773" spans="14:25" x14ac:dyDescent="0.25">
      <c r="N773" t="str" cm="1">
        <f t="array" ref="N773">IF(AND(ISBLANK(N655)=FALSE,LEN(N655)=0),BLANK(N655),N655)</f>
        <v>KEN</v>
      </c>
      <c r="O773">
        <v>670864163</v>
      </c>
      <c r="P773">
        <v>726058593.79999995</v>
      </c>
      <c r="Q773">
        <v>837615747.79999995</v>
      </c>
      <c r="R773">
        <v>740551431.10000002</v>
      </c>
      <c r="S773">
        <v>800451316.08000004</v>
      </c>
      <c r="T773">
        <v>1070667886.7</v>
      </c>
      <c r="U773" t="e">
        <v>#NAME?</v>
      </c>
      <c r="V773">
        <v>948002181.07000005</v>
      </c>
      <c r="W773">
        <v>1174884585.21</v>
      </c>
      <c r="X773" t="e">
        <v>#NAME?</v>
      </c>
      <c r="Y773">
        <v>754585321.70000005</v>
      </c>
    </row>
    <row r="774" spans="14:25" x14ac:dyDescent="0.25">
      <c r="N774" t="str" cm="1">
        <f t="array" ref="N774">IF(AND(ISBLANK(N656)=FALSE,LEN(N656)=0),BLANK(N656),N656)</f>
        <v>KGZ</v>
      </c>
      <c r="O774">
        <v>12153796</v>
      </c>
      <c r="P774">
        <v>11235261</v>
      </c>
      <c r="Q774">
        <v>5720845</v>
      </c>
      <c r="R774">
        <v>13399289</v>
      </c>
      <c r="S774">
        <v>17609990</v>
      </c>
      <c r="T774">
        <v>15978696.32</v>
      </c>
      <c r="U774" t="e">
        <v>#NAME?</v>
      </c>
      <c r="V774">
        <v>22020486.66</v>
      </c>
      <c r="W774">
        <v>17307702</v>
      </c>
      <c r="X774">
        <v>9961526</v>
      </c>
      <c r="Y774">
        <v>6905322.7400000002</v>
      </c>
    </row>
    <row r="775" spans="14:25" x14ac:dyDescent="0.25">
      <c r="N775" t="str" cm="1">
        <f t="array" ref="N775">IF(AND(ISBLANK(N657)=FALSE,LEN(N657)=0),BLANK(N657),N657)</f>
        <v>KHM</v>
      </c>
      <c r="O775">
        <v>53735197.850000001</v>
      </c>
      <c r="P775">
        <v>58059469.210000001</v>
      </c>
      <c r="Q775">
        <v>52834014.909999996</v>
      </c>
      <c r="R775">
        <v>50883717.619999997</v>
      </c>
      <c r="S775" t="e">
        <v>#NAME?</v>
      </c>
      <c r="T775" t="e">
        <v>#NAME?</v>
      </c>
      <c r="U775">
        <v>43322535</v>
      </c>
      <c r="V775" t="e">
        <v>#NAME?</v>
      </c>
      <c r="W775">
        <v>34400000</v>
      </c>
      <c r="X775" t="e">
        <v>#NAME?</v>
      </c>
      <c r="Y775" t="e">
        <v>#NAME?</v>
      </c>
    </row>
    <row r="776" spans="14:25" x14ac:dyDescent="0.25">
      <c r="N776" t="str" cm="1">
        <f t="array" ref="N776">IF(AND(ISBLANK(N658)=FALSE,LEN(N658)=0),BLANK(N658),N658)</f>
        <v>LAO</v>
      </c>
      <c r="O776">
        <v>5997398</v>
      </c>
      <c r="P776">
        <v>8586397.0700000003</v>
      </c>
      <c r="Q776">
        <v>11749215.6</v>
      </c>
      <c r="R776" t="e">
        <v>#NAME?</v>
      </c>
      <c r="S776" t="e">
        <v>#NAME?</v>
      </c>
      <c r="T776" t="e">
        <v>#NAME?</v>
      </c>
      <c r="U776" t="e">
        <v>#NAME?</v>
      </c>
      <c r="V776">
        <v>8272784.1869999999</v>
      </c>
      <c r="W776">
        <v>4633491</v>
      </c>
      <c r="X776" t="e">
        <v>#NAME?</v>
      </c>
      <c r="Y776">
        <v>1149370</v>
      </c>
    </row>
    <row r="777" spans="14:25" x14ac:dyDescent="0.25">
      <c r="N777" t="str" cm="1">
        <f t="array" ref="N777">IF(AND(ISBLANK(N659)=FALSE,LEN(N659)=0),BLANK(N659),N659)</f>
        <v>LBN</v>
      </c>
      <c r="O777">
        <v>4450000</v>
      </c>
      <c r="P777">
        <v>2420000</v>
      </c>
      <c r="Q777">
        <v>2420000</v>
      </c>
      <c r="R777" t="e">
        <v>#NAME?</v>
      </c>
      <c r="S777">
        <v>5191497</v>
      </c>
      <c r="T777" t="e">
        <v>#NAME?</v>
      </c>
      <c r="U777" t="e">
        <v>#NAME?</v>
      </c>
      <c r="V777" t="e">
        <v>#NAME?</v>
      </c>
      <c r="W777">
        <v>779241</v>
      </c>
      <c r="X777" t="e">
        <v>#NAME?</v>
      </c>
      <c r="Y777">
        <v>6829080</v>
      </c>
    </row>
    <row r="778" spans="14:25" x14ac:dyDescent="0.25">
      <c r="N778" t="str" cm="1">
        <f t="array" ref="N778">IF(AND(ISBLANK(N660)=FALSE,LEN(N660)=0),BLANK(N660),N660)</f>
        <v>LBR</v>
      </c>
      <c r="O778" t="e">
        <v>#NAME?</v>
      </c>
      <c r="P778">
        <v>28357694.890000001</v>
      </c>
      <c r="Q778">
        <v>31123572.25</v>
      </c>
      <c r="R778" t="e">
        <v>#NAME?</v>
      </c>
      <c r="S778" t="e">
        <v>#NAME?</v>
      </c>
      <c r="T778">
        <v>11522040.99</v>
      </c>
      <c r="U778">
        <v>10280475.050000001</v>
      </c>
      <c r="V778" t="e">
        <v>#NAME?</v>
      </c>
      <c r="W778" t="e">
        <v>#NAME?</v>
      </c>
      <c r="X778" t="e">
        <v>#NAME?</v>
      </c>
      <c r="Y778" t="e">
        <v>#NAME?</v>
      </c>
    </row>
    <row r="779" spans="14:25" x14ac:dyDescent="0.25">
      <c r="N779" t="str" cm="1">
        <f t="array" ref="N779">IF(AND(ISBLANK(N661)=FALSE,LEN(N661)=0),BLANK(N661),N661)</f>
        <v>LKA</v>
      </c>
      <c r="O779">
        <v>4504057.8013000004</v>
      </c>
      <c r="P779">
        <v>4727897.1553999996</v>
      </c>
      <c r="Q779" t="e">
        <v>#NAME?</v>
      </c>
      <c r="R779" t="e">
        <v>#NAME?</v>
      </c>
      <c r="S779">
        <v>1226938</v>
      </c>
      <c r="T779" t="e">
        <v>#NAME?</v>
      </c>
      <c r="U779" t="e">
        <v>#NAME?</v>
      </c>
      <c r="V779" t="e">
        <v>#NAME?</v>
      </c>
      <c r="W779" t="e">
        <v>#NAME?</v>
      </c>
      <c r="X779" t="e">
        <v>#NAME?</v>
      </c>
      <c r="Y779">
        <v>4349942.51</v>
      </c>
    </row>
    <row r="780" spans="14:25" x14ac:dyDescent="0.25">
      <c r="N780" t="str" cm="1">
        <f t="array" ref="N780">IF(AND(ISBLANK(N662)=FALSE,LEN(N662)=0),BLANK(N662),N662)</f>
        <v>LSO</v>
      </c>
      <c r="O780">
        <v>81741090.201399997</v>
      </c>
      <c r="P780" t="e">
        <v>#NAME?</v>
      </c>
      <c r="Q780" t="e">
        <v>#NAME?</v>
      </c>
      <c r="R780" t="e">
        <v>#NAME?</v>
      </c>
      <c r="S780">
        <v>63493171</v>
      </c>
      <c r="T780">
        <v>114646369</v>
      </c>
      <c r="U780">
        <v>99302984.769999996</v>
      </c>
      <c r="V780">
        <v>101260603</v>
      </c>
      <c r="W780">
        <v>110299410</v>
      </c>
      <c r="X780" t="e">
        <v>#NAME?</v>
      </c>
      <c r="Y780" t="e">
        <v>#NAME?</v>
      </c>
    </row>
    <row r="781" spans="14:25" x14ac:dyDescent="0.25">
      <c r="N781" t="str" cm="1">
        <f t="array" ref="N781">IF(AND(ISBLANK(N663)=FALSE,LEN(N663)=0),BLANK(N663),N663)</f>
        <v>LTU</v>
      </c>
      <c r="O781" t="e">
        <v>#NAME?</v>
      </c>
      <c r="P781" t="e">
        <v>#NAME?</v>
      </c>
      <c r="Q781">
        <v>3668400</v>
      </c>
      <c r="R781">
        <v>2500000</v>
      </c>
      <c r="S781" t="e">
        <v>#NAME?</v>
      </c>
      <c r="T781" t="e">
        <v>#NAME?</v>
      </c>
      <c r="U781" t="e">
        <v>#NAME?</v>
      </c>
      <c r="V781" t="e">
        <v>#NAME?</v>
      </c>
      <c r="W781" t="e">
        <v>#NAME?</v>
      </c>
      <c r="X781" t="e">
        <v>#NAME?</v>
      </c>
      <c r="Y781" t="e">
        <v>#NAME?</v>
      </c>
    </row>
    <row r="782" spans="14:25" x14ac:dyDescent="0.25">
      <c r="N782" t="str" cm="1">
        <f t="array" ref="N782">IF(AND(ISBLANK(N664)=FALSE,LEN(N664)=0),BLANK(N664),N664)</f>
        <v>LVA</v>
      </c>
      <c r="O782">
        <v>7134019.1872699996</v>
      </c>
      <c r="P782">
        <v>6176719.8595860004</v>
      </c>
      <c r="Q782">
        <v>267460</v>
      </c>
      <c r="R782">
        <v>619656</v>
      </c>
      <c r="S782">
        <v>9452207</v>
      </c>
      <c r="T782">
        <v>8763408.2599999998</v>
      </c>
      <c r="U782" t="e">
        <v>#NAME?</v>
      </c>
      <c r="V782">
        <v>10336296.899080001</v>
      </c>
      <c r="W782" t="e">
        <v>#NAME?</v>
      </c>
      <c r="X782" t="e">
        <v>#NAME?</v>
      </c>
      <c r="Y782" t="e">
        <v>#NAME?</v>
      </c>
    </row>
    <row r="783" spans="14:25" x14ac:dyDescent="0.25">
      <c r="N783" t="str" cm="1">
        <f t="array" ref="N783">IF(AND(ISBLANK(N665)=FALSE,LEN(N665)=0),BLANK(N665),N665)</f>
        <v>MDA</v>
      </c>
      <c r="O783">
        <v>11859795.5868</v>
      </c>
      <c r="P783">
        <v>10948535.551999999</v>
      </c>
      <c r="Q783">
        <v>14352889.931700001</v>
      </c>
      <c r="R783">
        <v>9582311.6508000009</v>
      </c>
      <c r="S783">
        <v>7866204.29</v>
      </c>
      <c r="T783">
        <v>9166145.8200000003</v>
      </c>
      <c r="U783">
        <v>7440285.1299999999</v>
      </c>
      <c r="V783">
        <v>7527689.21</v>
      </c>
      <c r="W783">
        <v>8479680.6400000006</v>
      </c>
      <c r="X783">
        <v>8220553.3509999998</v>
      </c>
      <c r="Y783">
        <v>8709969.3499999996</v>
      </c>
    </row>
    <row r="784" spans="14:25" x14ac:dyDescent="0.25">
      <c r="N784" t="str" cm="1">
        <f t="array" ref="N784">IF(AND(ISBLANK(N666)=FALSE,LEN(N666)=0),BLANK(N666),N666)</f>
        <v>MDG</v>
      </c>
      <c r="O784" t="e">
        <v>#NAME?</v>
      </c>
      <c r="P784">
        <v>9431066.6829199996</v>
      </c>
      <c r="Q784">
        <v>13881177.84341</v>
      </c>
      <c r="R784">
        <v>9820637.2620010003</v>
      </c>
      <c r="S784">
        <v>6786275.7432399997</v>
      </c>
      <c r="T784">
        <v>5737418</v>
      </c>
      <c r="U784">
        <v>5737504</v>
      </c>
      <c r="V784">
        <v>3660789</v>
      </c>
      <c r="W784">
        <v>5242599</v>
      </c>
      <c r="X784">
        <v>147685</v>
      </c>
      <c r="Y784" t="e">
        <v>#NAME?</v>
      </c>
    </row>
    <row r="785" spans="14:25" x14ac:dyDescent="0.25">
      <c r="N785" t="str" cm="1">
        <f t="array" ref="N785">IF(AND(ISBLANK(N667)=FALSE,LEN(N667)=0),BLANK(N667),N667)</f>
        <v>MKD</v>
      </c>
      <c r="O785">
        <v>4800000</v>
      </c>
      <c r="P785">
        <v>4800000</v>
      </c>
      <c r="Q785" t="e">
        <v>#NAME?</v>
      </c>
      <c r="R785" t="e">
        <v>#NAME?</v>
      </c>
      <c r="S785" t="e">
        <v>#NAME?</v>
      </c>
      <c r="T785" t="e">
        <v>#NAME?</v>
      </c>
      <c r="U785" t="e">
        <v>#NAME?</v>
      </c>
      <c r="V785" t="e">
        <v>#NAME?</v>
      </c>
      <c r="W785" t="e">
        <v>#NAME?</v>
      </c>
      <c r="X785" t="e">
        <v>#NAME?</v>
      </c>
      <c r="Y785">
        <v>2309800</v>
      </c>
    </row>
    <row r="786" spans="14:25" x14ac:dyDescent="0.25">
      <c r="N786" t="str" cm="1">
        <f t="array" ref="N786">IF(AND(ISBLANK(N668)=FALSE,LEN(N668)=0),BLANK(N668),N668)</f>
        <v>MLI</v>
      </c>
      <c r="O786">
        <v>28408825.418000001</v>
      </c>
      <c r="P786">
        <v>36703031.8046</v>
      </c>
      <c r="Q786">
        <v>24333789.602000002</v>
      </c>
      <c r="R786">
        <v>21794990.039999999</v>
      </c>
      <c r="S786" t="e">
        <v>#NAME?</v>
      </c>
      <c r="T786" t="e">
        <v>#NAME?</v>
      </c>
      <c r="U786" t="e">
        <v>#NAME?</v>
      </c>
      <c r="V786">
        <v>33224961</v>
      </c>
      <c r="W786" t="e">
        <v>#NAME?</v>
      </c>
      <c r="X786" t="e">
        <v>#NAME?</v>
      </c>
      <c r="Y786">
        <v>33224961</v>
      </c>
    </row>
    <row r="787" spans="14:25" x14ac:dyDescent="0.25">
      <c r="N787" t="str" cm="1">
        <f t="array" ref="N787">IF(AND(ISBLANK(N669)=FALSE,LEN(N669)=0),BLANK(N669),N669)</f>
        <v>MMR</v>
      </c>
      <c r="O787" t="e">
        <v>#NAME?</v>
      </c>
      <c r="P787">
        <v>40500000</v>
      </c>
      <c r="Q787" t="e">
        <v>#NAME?</v>
      </c>
      <c r="R787" t="e">
        <v>#NAME?</v>
      </c>
      <c r="S787" t="e">
        <v>#NAME?</v>
      </c>
      <c r="T787" t="e">
        <v>#NAME?</v>
      </c>
      <c r="U787" t="e">
        <v>#NAME?</v>
      </c>
      <c r="V787">
        <v>86300000</v>
      </c>
      <c r="W787">
        <v>106500000</v>
      </c>
      <c r="X787" t="e">
        <v>#NAME?</v>
      </c>
      <c r="Y787" t="e">
        <v>#NAME?</v>
      </c>
    </row>
    <row r="788" spans="14:25" x14ac:dyDescent="0.25">
      <c r="N788" t="str" cm="1">
        <f t="array" ref="N788">IF(AND(ISBLANK(N670)=FALSE,LEN(N670)=0),BLANK(N670),N670)</f>
        <v>MNE</v>
      </c>
      <c r="O788">
        <v>830100</v>
      </c>
      <c r="P788" t="e">
        <v>#NAME?</v>
      </c>
      <c r="Q788" t="e">
        <v>#NAME?</v>
      </c>
      <c r="R788" t="e">
        <v>#NAME?</v>
      </c>
      <c r="S788" t="e">
        <v>#NAME?</v>
      </c>
      <c r="T788" t="e">
        <v>#NAME?</v>
      </c>
      <c r="U788" t="e">
        <v>#NAME?</v>
      </c>
      <c r="V788" t="e">
        <v>#NAME?</v>
      </c>
      <c r="W788" t="e">
        <v>#NAME?</v>
      </c>
      <c r="X788" t="e">
        <v>#NAME?</v>
      </c>
      <c r="Y788" t="e">
        <v>#NAME?</v>
      </c>
    </row>
    <row r="789" spans="14:25" x14ac:dyDescent="0.25">
      <c r="N789" t="str" cm="1">
        <f t="array" ref="N789">IF(AND(ISBLANK(N671)=FALSE,LEN(N671)=0),BLANK(N671),N671)</f>
        <v>MNG</v>
      </c>
      <c r="O789">
        <v>4758316.4952600002</v>
      </c>
      <c r="P789">
        <v>3883709.3332000002</v>
      </c>
      <c r="Q789">
        <v>3949790.9632000001</v>
      </c>
      <c r="R789" t="e">
        <v>#NAME?</v>
      </c>
      <c r="S789">
        <v>3552745</v>
      </c>
      <c r="T789">
        <v>2858199</v>
      </c>
      <c r="U789" t="e">
        <v>#NAME?</v>
      </c>
      <c r="V789">
        <v>5255800</v>
      </c>
      <c r="W789" t="e">
        <v>#NAME?</v>
      </c>
      <c r="X789" t="e">
        <v>#NAME?</v>
      </c>
      <c r="Y789">
        <v>1996091</v>
      </c>
    </row>
    <row r="790" spans="14:25" x14ac:dyDescent="0.25">
      <c r="N790" t="str" cm="1">
        <f t="array" ref="N790">IF(AND(ISBLANK(N672)=FALSE,LEN(N672)=0),BLANK(N672),N672)</f>
        <v>MOZ</v>
      </c>
      <c r="O790" t="e">
        <v>#NAME?</v>
      </c>
      <c r="P790">
        <v>213485240.19999999</v>
      </c>
      <c r="Q790">
        <v>260279345</v>
      </c>
      <c r="R790">
        <v>257440190.229</v>
      </c>
      <c r="S790">
        <v>353766025.42900002</v>
      </c>
      <c r="T790">
        <v>353836435.60000002</v>
      </c>
      <c r="U790">
        <v>343606041</v>
      </c>
      <c r="V790">
        <v>329521478</v>
      </c>
      <c r="W790" t="e">
        <v>#NAME?</v>
      </c>
      <c r="X790" t="e">
        <v>#NAME?</v>
      </c>
      <c r="Y790">
        <v>557780694.87</v>
      </c>
    </row>
    <row r="791" spans="14:25" x14ac:dyDescent="0.25">
      <c r="N791" t="str" cm="1">
        <f t="array" ref="N791">IF(AND(ISBLANK(N673)=FALSE,LEN(N673)=0),BLANK(N673),N673)</f>
        <v>MRT</v>
      </c>
      <c r="O791">
        <v>86917</v>
      </c>
      <c r="P791">
        <v>946354</v>
      </c>
      <c r="Q791">
        <v>4082502</v>
      </c>
      <c r="R791">
        <v>3934241</v>
      </c>
      <c r="S791">
        <v>2731148</v>
      </c>
      <c r="T791" t="e">
        <v>#NAME?</v>
      </c>
      <c r="U791" t="e">
        <v>#NAME?</v>
      </c>
      <c r="V791" t="e">
        <v>#NAME?</v>
      </c>
      <c r="W791" t="e">
        <v>#NAME?</v>
      </c>
      <c r="X791">
        <v>3587649</v>
      </c>
      <c r="Y791" t="e">
        <v>#NAME?</v>
      </c>
    </row>
    <row r="792" spans="14:25" x14ac:dyDescent="0.25">
      <c r="N792" t="str" cm="1">
        <f t="array" ref="N792">IF(AND(ISBLANK(N674)=FALSE,LEN(N674)=0),BLANK(N674),N674)</f>
        <v>MUS</v>
      </c>
      <c r="O792" t="e">
        <v>#NAME?</v>
      </c>
      <c r="P792">
        <v>7565500</v>
      </c>
      <c r="Q792" t="e">
        <v>#NAME?</v>
      </c>
      <c r="R792" t="e">
        <v>#NAME?</v>
      </c>
      <c r="S792" t="e">
        <v>#NAME?</v>
      </c>
      <c r="T792" t="e">
        <v>#NAME?</v>
      </c>
      <c r="U792" t="e">
        <v>#NAME?</v>
      </c>
      <c r="V792" t="e">
        <v>#NAME?</v>
      </c>
      <c r="W792" t="e">
        <v>#NAME?</v>
      </c>
      <c r="X792">
        <v>7500000</v>
      </c>
      <c r="Y792" t="e">
        <v>#NAME?</v>
      </c>
    </row>
    <row r="793" spans="14:25" x14ac:dyDescent="0.25">
      <c r="N793" t="str" cm="1">
        <f t="array" ref="N793">IF(AND(ISBLANK(N675)=FALSE,LEN(N675)=0),BLANK(N675),N675)</f>
        <v>MWI</v>
      </c>
      <c r="O793">
        <v>71804797</v>
      </c>
      <c r="P793">
        <v>65560000</v>
      </c>
      <c r="Q793">
        <v>151972234</v>
      </c>
      <c r="R793">
        <v>145522435</v>
      </c>
      <c r="S793" t="e">
        <v>#NAME?</v>
      </c>
      <c r="T793" t="e">
        <v>#NAME?</v>
      </c>
      <c r="U793">
        <v>227510308</v>
      </c>
      <c r="V793">
        <v>227793950.01899999</v>
      </c>
      <c r="W793">
        <v>218441548</v>
      </c>
      <c r="X793" t="e">
        <v>#NAME?</v>
      </c>
      <c r="Y793">
        <v>258614000.59999999</v>
      </c>
    </row>
    <row r="794" spans="14:25" x14ac:dyDescent="0.25">
      <c r="N794" t="str" cm="1">
        <f t="array" ref="N794">IF(AND(ISBLANK(N676)=FALSE,LEN(N676)=0),BLANK(N676),N676)</f>
        <v>MYS</v>
      </c>
      <c r="O794">
        <v>28179411.500100002</v>
      </c>
      <c r="P794">
        <v>31945129.0066</v>
      </c>
      <c r="Q794">
        <v>39193880.450000003</v>
      </c>
      <c r="R794">
        <v>56645650.416000001</v>
      </c>
      <c r="S794">
        <v>58084996.540399998</v>
      </c>
      <c r="T794">
        <v>53802555.684</v>
      </c>
      <c r="U794" t="e">
        <v>#NAME?</v>
      </c>
      <c r="V794" t="e">
        <v>#NAME?</v>
      </c>
      <c r="W794">
        <v>36935752.604800001</v>
      </c>
      <c r="X794" t="e">
        <v>#NAME?</v>
      </c>
      <c r="Y794">
        <v>24360560.379999999</v>
      </c>
    </row>
    <row r="795" spans="14:25" x14ac:dyDescent="0.25">
      <c r="N795" t="str" cm="1">
        <f t="array" ref="N795">IF(AND(ISBLANK(N677)=FALSE,LEN(N677)=0),BLANK(N677),N677)</f>
        <v>NAM</v>
      </c>
      <c r="O795">
        <v>373541930.09320003</v>
      </c>
      <c r="P795">
        <v>522362401.5133</v>
      </c>
      <c r="Q795" t="e">
        <v>#NAME?</v>
      </c>
      <c r="R795">
        <v>485582541.42009997</v>
      </c>
      <c r="S795">
        <v>419608699</v>
      </c>
      <c r="T795">
        <v>414406653</v>
      </c>
      <c r="U795" t="e">
        <v>#NAME?</v>
      </c>
      <c r="V795">
        <v>363714229.14999998</v>
      </c>
      <c r="W795">
        <v>445482145.14999998</v>
      </c>
      <c r="X795" t="e">
        <v>#NAME?</v>
      </c>
      <c r="Y795" t="e">
        <v>#NAME?</v>
      </c>
    </row>
    <row r="796" spans="14:25" x14ac:dyDescent="0.25">
      <c r="N796" t="str" cm="1">
        <f t="array" ref="N796">IF(AND(ISBLANK(N678)=FALSE,LEN(N678)=0),BLANK(N678),N678)</f>
        <v>NER</v>
      </c>
      <c r="O796">
        <v>10080691.869000001</v>
      </c>
      <c r="P796">
        <v>14180564.6</v>
      </c>
      <c r="Q796">
        <v>14617433.41</v>
      </c>
      <c r="R796">
        <v>16094799.874700001</v>
      </c>
      <c r="S796">
        <v>13575588.907</v>
      </c>
      <c r="T796">
        <v>10899296.803981001</v>
      </c>
      <c r="U796">
        <v>14391198.400994999</v>
      </c>
      <c r="V796">
        <v>18756304.440000001</v>
      </c>
      <c r="W796">
        <v>32216586.390000001</v>
      </c>
      <c r="X796" t="e">
        <v>#NAME?</v>
      </c>
      <c r="Y796" t="e">
        <v>#NAME?</v>
      </c>
    </row>
    <row r="797" spans="14:25" x14ac:dyDescent="0.25">
      <c r="N797" t="str" cm="1">
        <f t="array" ref="N797">IF(AND(ISBLANK(N679)=FALSE,LEN(N679)=0),BLANK(N679),N679)</f>
        <v>NGA</v>
      </c>
      <c r="O797">
        <v>415287430</v>
      </c>
      <c r="P797">
        <v>496917471</v>
      </c>
      <c r="Q797">
        <v>499432729</v>
      </c>
      <c r="R797">
        <v>574310062</v>
      </c>
      <c r="S797" t="e">
        <v>#NAME?</v>
      </c>
      <c r="T797" t="e">
        <v>#NAME?</v>
      </c>
      <c r="U797">
        <v>501736462</v>
      </c>
      <c r="V797">
        <v>553039154</v>
      </c>
      <c r="W797">
        <v>560296399</v>
      </c>
      <c r="X797">
        <v>532371498</v>
      </c>
      <c r="Y797" t="e">
        <v>#NAME?</v>
      </c>
    </row>
    <row r="798" spans="14:25" x14ac:dyDescent="0.25">
      <c r="N798" t="str" cm="1">
        <f t="array" ref="N798">IF(AND(ISBLANK(N680)=FALSE,LEN(N680)=0),BLANK(N680),N680)</f>
        <v>NIC</v>
      </c>
      <c r="O798">
        <v>14900000</v>
      </c>
      <c r="P798">
        <v>23800000</v>
      </c>
      <c r="Q798" t="e">
        <v>#NAME?</v>
      </c>
      <c r="R798" t="e">
        <v>#NAME?</v>
      </c>
      <c r="S798" t="e">
        <v>#NAME?</v>
      </c>
      <c r="T798" t="e">
        <v>#NAME?</v>
      </c>
      <c r="U798" t="e">
        <v>#NAME?</v>
      </c>
      <c r="V798" t="e">
        <v>#NAME?</v>
      </c>
      <c r="W798" t="e">
        <v>#NAME?</v>
      </c>
      <c r="X798" t="e">
        <v>#NAME?</v>
      </c>
      <c r="Y798" t="e">
        <v>#NAME?</v>
      </c>
    </row>
    <row r="799" spans="14:25" x14ac:dyDescent="0.25">
      <c r="N799" t="str" cm="1">
        <f t="array" ref="N799">IF(AND(ISBLANK(N681)=FALSE,LEN(N681)=0),BLANK(N681),N681)</f>
        <v>NPL</v>
      </c>
      <c r="O799">
        <v>20454800.16</v>
      </c>
      <c r="P799" t="e">
        <v>#NAME?</v>
      </c>
      <c r="Q799" t="e">
        <v>#NAME?</v>
      </c>
      <c r="R799" t="e">
        <v>#NAME?</v>
      </c>
      <c r="S799">
        <v>16357124.91</v>
      </c>
      <c r="T799">
        <v>18815087</v>
      </c>
      <c r="U799" t="e">
        <v>#NAME?</v>
      </c>
      <c r="V799">
        <v>18893917</v>
      </c>
      <c r="W799">
        <v>20002670</v>
      </c>
      <c r="X799">
        <v>15759394.880000001</v>
      </c>
      <c r="Y799">
        <v>115982.26</v>
      </c>
    </row>
    <row r="800" spans="14:25" x14ac:dyDescent="0.25">
      <c r="N800" t="str" cm="1">
        <f t="array" ref="N800">IF(AND(ISBLANK(N682)=FALSE,LEN(N682)=0),BLANK(N682),N682)</f>
        <v>OMN</v>
      </c>
      <c r="O800">
        <v>811771</v>
      </c>
      <c r="P800" t="e">
        <v>#NAME?</v>
      </c>
      <c r="Q800">
        <v>4703922.2690000003</v>
      </c>
      <c r="R800">
        <v>5422075</v>
      </c>
      <c r="S800">
        <v>3890134</v>
      </c>
      <c r="T800">
        <v>4324861</v>
      </c>
      <c r="U800" t="e">
        <v>#NAME?</v>
      </c>
      <c r="V800" t="e">
        <v>#NAME?</v>
      </c>
      <c r="W800" t="e">
        <v>#NAME?</v>
      </c>
      <c r="X800" t="e">
        <v>#NAME?</v>
      </c>
      <c r="Y800" t="e">
        <v>#NAME?</v>
      </c>
    </row>
    <row r="801" spans="14:25" x14ac:dyDescent="0.25">
      <c r="N801" t="str" cm="1">
        <f t="array" ref="N801">IF(AND(ISBLANK(N683)=FALSE,LEN(N683)=0),BLANK(N683),N683)</f>
        <v>PAK</v>
      </c>
      <c r="O801">
        <v>14064508.18</v>
      </c>
      <c r="P801">
        <v>12951614.964</v>
      </c>
      <c r="Q801">
        <v>5209746.9000000004</v>
      </c>
      <c r="R801">
        <v>10450151.359999999</v>
      </c>
      <c r="S801">
        <v>9993630.0199999996</v>
      </c>
      <c r="T801" t="e">
        <v>#NAME?</v>
      </c>
      <c r="U801" t="e">
        <v>#NAME?</v>
      </c>
      <c r="V801" t="e">
        <v>#NAME?</v>
      </c>
      <c r="W801" t="e">
        <v>#NAME?</v>
      </c>
      <c r="X801" t="e">
        <v>#NAME?</v>
      </c>
      <c r="Y801">
        <v>8428830.0399999991</v>
      </c>
    </row>
    <row r="802" spans="14:25" x14ac:dyDescent="0.25">
      <c r="N802" t="str" cm="1">
        <f t="array" ref="N802">IF(AND(ISBLANK(N684)=FALSE,LEN(N684)=0),BLANK(N684),N684)</f>
        <v>PER</v>
      </c>
      <c r="O802">
        <v>62229415.310000002</v>
      </c>
      <c r="P802">
        <v>36431352.439999998</v>
      </c>
      <c r="Q802" t="e">
        <v>#NAME?</v>
      </c>
      <c r="R802" t="e">
        <v>#NAME?</v>
      </c>
      <c r="S802">
        <v>74861271.666999996</v>
      </c>
      <c r="T802">
        <v>78148248</v>
      </c>
      <c r="U802" t="e">
        <v>#NAME?</v>
      </c>
      <c r="V802" t="e">
        <v>#NAME?</v>
      </c>
      <c r="W802" t="e">
        <v>#NAME?</v>
      </c>
      <c r="X802" t="e">
        <v>#NAME?</v>
      </c>
      <c r="Y802" t="e">
        <v>#NAME?</v>
      </c>
    </row>
    <row r="803" spans="14:25" x14ac:dyDescent="0.25">
      <c r="N803" t="str" cm="1">
        <f t="array" ref="N803">IF(AND(ISBLANK(N685)=FALSE,LEN(N685)=0),BLANK(N685),N685)</f>
        <v>PHL</v>
      </c>
      <c r="O803">
        <v>12030977.525</v>
      </c>
      <c r="P803">
        <v>12495864.971999999</v>
      </c>
      <c r="Q803">
        <v>12645620.200999999</v>
      </c>
      <c r="R803">
        <v>9642394.6225000005</v>
      </c>
      <c r="S803">
        <v>10319421.63998</v>
      </c>
      <c r="T803" t="e">
        <v>#NAME?</v>
      </c>
      <c r="U803" t="e">
        <v>#NAME?</v>
      </c>
      <c r="V803" t="e">
        <v>#NAME?</v>
      </c>
      <c r="W803" t="e">
        <v>#NAME?</v>
      </c>
      <c r="X803" t="e">
        <v>#NAME?</v>
      </c>
      <c r="Y803" t="e">
        <v>#NAME?</v>
      </c>
    </row>
    <row r="804" spans="14:25" x14ac:dyDescent="0.25">
      <c r="N804" t="str" cm="1">
        <f t="array" ref="N804">IF(AND(ISBLANK(N686)=FALSE,LEN(N686)=0),BLANK(N686),N686)</f>
        <v>PNG</v>
      </c>
      <c r="O804">
        <v>50333020.230099998</v>
      </c>
      <c r="P804">
        <v>51209268.519400001</v>
      </c>
      <c r="Q804">
        <v>47372864</v>
      </c>
      <c r="R804">
        <v>36659267.380000003</v>
      </c>
      <c r="S804" t="e">
        <v>#NAME?</v>
      </c>
      <c r="T804" t="e">
        <v>#NAME?</v>
      </c>
      <c r="U804" t="e">
        <v>#NAME?</v>
      </c>
      <c r="V804" t="e">
        <v>#NAME?</v>
      </c>
      <c r="W804" t="e">
        <v>#NAME?</v>
      </c>
      <c r="X804" t="e">
        <v>#NAME?</v>
      </c>
      <c r="Y804" t="e">
        <v>#NAME?</v>
      </c>
    </row>
    <row r="805" spans="14:25" x14ac:dyDescent="0.25">
      <c r="N805" t="str" cm="1">
        <f t="array" ref="N805">IF(AND(ISBLANK(N687)=FALSE,LEN(N687)=0),BLANK(N687),N687)</f>
        <v>PRY</v>
      </c>
      <c r="O805">
        <v>14042677</v>
      </c>
      <c r="P805">
        <v>12414684</v>
      </c>
      <c r="Q805">
        <v>9208240</v>
      </c>
      <c r="R805">
        <v>13657172.375</v>
      </c>
      <c r="S805">
        <v>14941352.605</v>
      </c>
      <c r="T805" t="e">
        <v>#NAME?</v>
      </c>
      <c r="U805" t="e">
        <v>#NAME?</v>
      </c>
      <c r="V805" t="e">
        <v>#NAME?</v>
      </c>
      <c r="W805" t="e">
        <v>#NAME?</v>
      </c>
      <c r="X805">
        <v>2198377</v>
      </c>
      <c r="Y805">
        <v>3849266.2</v>
      </c>
    </row>
    <row r="806" spans="14:25" x14ac:dyDescent="0.25">
      <c r="N806" t="str" cm="1">
        <f t="array" ref="N806">IF(AND(ISBLANK(N688)=FALSE,LEN(N688)=0),BLANK(N688),N688)</f>
        <v>ROU</v>
      </c>
      <c r="O806">
        <v>84255940</v>
      </c>
      <c r="P806">
        <v>95508030</v>
      </c>
      <c r="Q806">
        <v>108228460</v>
      </c>
      <c r="R806">
        <v>34583120.8266</v>
      </c>
      <c r="S806" t="e">
        <v>#NAME?</v>
      </c>
      <c r="T806">
        <v>98535201</v>
      </c>
      <c r="U806" t="e">
        <v>#NAME?</v>
      </c>
      <c r="V806" t="e">
        <v>#NAME?</v>
      </c>
      <c r="W806">
        <v>0</v>
      </c>
      <c r="X806" t="e">
        <v>#NAME?</v>
      </c>
      <c r="Y806" t="e">
        <v>#NAME?</v>
      </c>
    </row>
    <row r="807" spans="14:25" x14ac:dyDescent="0.25">
      <c r="N807" t="str" cm="1">
        <f t="array" ref="N807">IF(AND(ISBLANK(N689)=FALSE,LEN(N689)=0),BLANK(N689),N689)</f>
        <v>RWA</v>
      </c>
      <c r="O807">
        <v>173621081</v>
      </c>
      <c r="P807" t="e">
        <v>#NAME?</v>
      </c>
      <c r="Q807">
        <v>234613362</v>
      </c>
      <c r="R807">
        <v>243667683.09999999</v>
      </c>
      <c r="S807">
        <v>196498101</v>
      </c>
      <c r="T807">
        <v>217589955</v>
      </c>
      <c r="U807" t="e">
        <v>#NAME?</v>
      </c>
      <c r="V807" t="e">
        <v>#NAME?</v>
      </c>
      <c r="W807" t="e">
        <v>#NAME?</v>
      </c>
      <c r="X807" t="e">
        <v>#NAME?</v>
      </c>
      <c r="Y807" t="e">
        <v>#NAME?</v>
      </c>
    </row>
    <row r="808" spans="14:25" x14ac:dyDescent="0.25">
      <c r="N808" t="str" cm="1">
        <f t="array" ref="N808">IF(AND(ISBLANK(N690)=FALSE,LEN(N690)=0),BLANK(N690),N690)</f>
        <v>SDN</v>
      </c>
      <c r="O808">
        <v>15358624</v>
      </c>
      <c r="P808" t="e">
        <v>#NAME?</v>
      </c>
      <c r="Q808">
        <v>23349252.050000001</v>
      </c>
      <c r="R808">
        <v>18458156</v>
      </c>
      <c r="S808">
        <v>13840875</v>
      </c>
      <c r="T808" t="e">
        <v>#NAME?</v>
      </c>
      <c r="U808" t="e">
        <v>#NAME?</v>
      </c>
      <c r="V808" t="e">
        <v>#NAME?</v>
      </c>
      <c r="W808" t="e">
        <v>#NAME?</v>
      </c>
      <c r="X808" t="e">
        <v>#NAME?</v>
      </c>
      <c r="Y808" t="e">
        <v>#NAME?</v>
      </c>
    </row>
    <row r="809" spans="14:25" x14ac:dyDescent="0.25">
      <c r="N809" t="str" cm="1">
        <f t="array" ref="N809">IF(AND(ISBLANK(N691)=FALSE,LEN(N691)=0),BLANK(N691),N691)</f>
        <v>SEN</v>
      </c>
      <c r="O809" t="e">
        <v>#NAME?</v>
      </c>
      <c r="P809" t="e">
        <v>#NAME?</v>
      </c>
      <c r="Q809">
        <v>21357516.116</v>
      </c>
      <c r="R809">
        <v>25134303.651999999</v>
      </c>
      <c r="S809">
        <v>22380529.552000001</v>
      </c>
      <c r="T809">
        <v>17191879.879999999</v>
      </c>
      <c r="U809">
        <v>12756882.123</v>
      </c>
      <c r="V809" t="e">
        <v>#NAME?</v>
      </c>
      <c r="W809" t="e">
        <v>#NAME?</v>
      </c>
      <c r="X809" t="e">
        <v>#NAME?</v>
      </c>
      <c r="Y809" t="e">
        <v>#NAME?</v>
      </c>
    </row>
    <row r="810" spans="14:25" x14ac:dyDescent="0.25">
      <c r="N810" t="str" cm="1">
        <f t="array" ref="N810">IF(AND(ISBLANK(N692)=FALSE,LEN(N692)=0),BLANK(N692),N692)</f>
        <v>SGP</v>
      </c>
      <c r="O810">
        <v>14361842</v>
      </c>
      <c r="P810">
        <v>16486429</v>
      </c>
      <c r="Q810">
        <v>23091270</v>
      </c>
      <c r="R810">
        <v>23746298</v>
      </c>
      <c r="S810">
        <v>23739323</v>
      </c>
      <c r="T810">
        <v>23202747</v>
      </c>
      <c r="U810" t="e">
        <v>#NAME?</v>
      </c>
      <c r="V810">
        <v>26962709</v>
      </c>
      <c r="W810">
        <v>52093243</v>
      </c>
      <c r="X810" t="e">
        <v>#NAME?</v>
      </c>
      <c r="Y810" t="e">
        <v>#NAME?</v>
      </c>
    </row>
    <row r="811" spans="14:25" x14ac:dyDescent="0.25">
      <c r="N811" t="str" cm="1">
        <f t="array" ref="N811">IF(AND(ISBLANK(N693)=FALSE,LEN(N693)=0),BLANK(N693),N693)</f>
        <v>SLE</v>
      </c>
      <c r="O811">
        <v>14300400</v>
      </c>
      <c r="P811" t="e">
        <v>#NAME?</v>
      </c>
      <c r="Q811">
        <v>20868600</v>
      </c>
      <c r="R811" t="e">
        <v>#NAME?</v>
      </c>
      <c r="S811" t="e">
        <v>#NAME?</v>
      </c>
      <c r="T811" t="e">
        <v>#NAME?</v>
      </c>
      <c r="U811" t="e">
        <v>#NAME?</v>
      </c>
      <c r="V811" t="e">
        <v>#NAME?</v>
      </c>
      <c r="W811" t="e">
        <v>#NAME?</v>
      </c>
      <c r="X811" t="e">
        <v>#NAME?</v>
      </c>
      <c r="Y811" t="e">
        <v>#NAME?</v>
      </c>
    </row>
    <row r="812" spans="14:25" x14ac:dyDescent="0.25">
      <c r="N812" t="str" cm="1">
        <f t="array" ref="N812">IF(AND(ISBLANK(N694)=FALSE,LEN(N694)=0),BLANK(N694),N694)</f>
        <v>SLV</v>
      </c>
      <c r="O812" t="e">
        <v>#NAME?</v>
      </c>
      <c r="P812">
        <v>49857063</v>
      </c>
      <c r="Q812" t="e">
        <v>#NAME?</v>
      </c>
      <c r="R812">
        <v>59224233</v>
      </c>
      <c r="S812">
        <v>62305782</v>
      </c>
      <c r="T812">
        <v>68138036</v>
      </c>
      <c r="U812">
        <v>69971303</v>
      </c>
      <c r="V812" t="e">
        <v>#NAME?</v>
      </c>
      <c r="W812">
        <v>60112211</v>
      </c>
      <c r="X812">
        <v>49288264</v>
      </c>
      <c r="Y812">
        <v>46000846</v>
      </c>
    </row>
    <row r="813" spans="14:25" x14ac:dyDescent="0.25">
      <c r="N813" t="str" cm="1">
        <f t="array" ref="N813">IF(AND(ISBLANK(N695)=FALSE,LEN(N695)=0),BLANK(N695),N695)</f>
        <v>SOM</v>
      </c>
      <c r="O813">
        <v>6000000</v>
      </c>
      <c r="P813" t="e">
        <v>#NAME?</v>
      </c>
      <c r="Q813" t="e">
        <v>#NAME?</v>
      </c>
      <c r="R813" t="e">
        <v>#NAME?</v>
      </c>
      <c r="S813" t="e">
        <v>#NAME?</v>
      </c>
      <c r="T813" t="e">
        <v>#NAME?</v>
      </c>
      <c r="U813" t="e">
        <v>#NAME?</v>
      </c>
      <c r="V813" t="e">
        <v>#NAME?</v>
      </c>
      <c r="W813" t="e">
        <v>#NAME?</v>
      </c>
      <c r="X813">
        <v>6000000</v>
      </c>
      <c r="Y813">
        <v>6500000</v>
      </c>
    </row>
    <row r="814" spans="14:25" x14ac:dyDescent="0.25">
      <c r="N814" t="str" cm="1">
        <f t="array" ref="N814">IF(AND(ISBLANK(N696)=FALSE,LEN(N696)=0),BLANK(N696),N696)</f>
        <v>SRB</v>
      </c>
      <c r="O814" t="e">
        <v>#NAME?</v>
      </c>
      <c r="P814" t="e">
        <v>#NAME?</v>
      </c>
      <c r="Q814" t="e">
        <v>#NAME?</v>
      </c>
      <c r="R814">
        <v>13400000</v>
      </c>
      <c r="S814">
        <v>16400000</v>
      </c>
      <c r="T814" t="e">
        <v>#NAME?</v>
      </c>
      <c r="U814" t="e">
        <v>#NAME?</v>
      </c>
      <c r="V814" t="e">
        <v>#NAME?</v>
      </c>
      <c r="W814" t="e">
        <v>#NAME?</v>
      </c>
      <c r="X814" t="e">
        <v>#NAME?</v>
      </c>
      <c r="Y814" t="e">
        <v>#NAME?</v>
      </c>
    </row>
    <row r="815" spans="14:25" x14ac:dyDescent="0.25">
      <c r="N815" t="str" cm="1">
        <f t="array" ref="N815">IF(AND(ISBLANK(N697)=FALSE,LEN(N697)=0),BLANK(N697),N697)</f>
        <v>SUR</v>
      </c>
      <c r="O815">
        <v>3900000</v>
      </c>
      <c r="P815">
        <v>6000000</v>
      </c>
      <c r="Q815">
        <v>4500000</v>
      </c>
      <c r="R815" t="e">
        <v>#NAME?</v>
      </c>
      <c r="S815" t="e">
        <v>#NAME?</v>
      </c>
      <c r="T815" t="e">
        <v>#NAME?</v>
      </c>
      <c r="U815" t="e">
        <v>#NAME?</v>
      </c>
      <c r="V815" t="e">
        <v>#NAME?</v>
      </c>
      <c r="W815" t="e">
        <v>#NAME?</v>
      </c>
      <c r="X815" t="e">
        <v>#NAME?</v>
      </c>
      <c r="Y815" t="e">
        <v>#NAME?</v>
      </c>
    </row>
    <row r="816" spans="14:25" x14ac:dyDescent="0.25">
      <c r="N816" t="str" cm="1">
        <f t="array" ref="N816">IF(AND(ISBLANK(N698)=FALSE,LEN(N698)=0),BLANK(N698),N698)</f>
        <v>SWZ</v>
      </c>
      <c r="O816" t="e">
        <v>#NAME?</v>
      </c>
      <c r="P816" t="e">
        <v>#NAME?</v>
      </c>
      <c r="Q816">
        <v>86800000</v>
      </c>
      <c r="R816" t="e">
        <v>#NAME?</v>
      </c>
      <c r="S816">
        <v>97000000</v>
      </c>
      <c r="T816" t="e">
        <v>#NAME?</v>
      </c>
      <c r="U816" t="e">
        <v>#NAME?</v>
      </c>
      <c r="V816" t="e">
        <v>#NAME?</v>
      </c>
      <c r="W816" t="e">
        <v>#NAME?</v>
      </c>
      <c r="X816" t="e">
        <v>#NAME?</v>
      </c>
      <c r="Y816" t="e">
        <v>#NAME?</v>
      </c>
    </row>
    <row r="817" spans="14:25" x14ac:dyDescent="0.25">
      <c r="N817" t="str" cm="1">
        <f t="array" ref="N817">IF(AND(ISBLANK(N699)=FALSE,LEN(N699)=0),BLANK(N699),N699)</f>
        <v>SYC</v>
      </c>
      <c r="O817">
        <v>1748649.3570999999</v>
      </c>
      <c r="P817">
        <v>2354608.0909099998</v>
      </c>
      <c r="Q817">
        <v>2172223.6922840001</v>
      </c>
      <c r="R817">
        <v>4686371.8333000001</v>
      </c>
      <c r="S817">
        <v>2900786.48</v>
      </c>
      <c r="T817">
        <v>3560042.9409599998</v>
      </c>
      <c r="U817" t="e">
        <v>#NAME?</v>
      </c>
      <c r="V817">
        <v>10127833.455329999</v>
      </c>
      <c r="W817" t="e">
        <v>#NAME?</v>
      </c>
      <c r="X817">
        <v>3682276.96</v>
      </c>
      <c r="Y817">
        <v>1943787.76</v>
      </c>
    </row>
    <row r="818" spans="14:25" x14ac:dyDescent="0.25">
      <c r="N818" t="str" cm="1">
        <f t="array" ref="N818">IF(AND(ISBLANK(N700)=FALSE,LEN(N700)=0),BLANK(N700),N700)</f>
        <v>TCD</v>
      </c>
      <c r="O818">
        <v>12657267.02</v>
      </c>
      <c r="P818">
        <v>11791489.433</v>
      </c>
      <c r="Q818">
        <v>18001758.366</v>
      </c>
      <c r="R818">
        <v>16349143.888</v>
      </c>
      <c r="S818">
        <v>17632653.699999999</v>
      </c>
      <c r="T818" t="e">
        <v>#NAME?</v>
      </c>
      <c r="U818" t="e">
        <v>#NAME?</v>
      </c>
      <c r="V818" t="e">
        <v>#NAME?</v>
      </c>
      <c r="W818" t="e">
        <v>#NAME?</v>
      </c>
      <c r="X818" t="e">
        <v>#NAME?</v>
      </c>
      <c r="Y818" t="e">
        <v>#NAME?</v>
      </c>
    </row>
    <row r="819" spans="14:25" x14ac:dyDescent="0.25">
      <c r="N819" t="str" cm="1">
        <f t="array" ref="N819">IF(AND(ISBLANK(N701)=FALSE,LEN(N701)=0),BLANK(N701),N701)</f>
        <v>TGO</v>
      </c>
      <c r="O819">
        <v>15272333.491699999</v>
      </c>
      <c r="P819">
        <v>24317567.241</v>
      </c>
      <c r="Q819">
        <v>21971071.636999998</v>
      </c>
      <c r="R819">
        <v>20455089.93</v>
      </c>
      <c r="S819">
        <v>26857752.384</v>
      </c>
      <c r="T819">
        <v>25321421.379000001</v>
      </c>
      <c r="U819">
        <v>18162646.467999998</v>
      </c>
      <c r="V819">
        <v>24594122.859000001</v>
      </c>
      <c r="W819">
        <v>38872398.909999996</v>
      </c>
      <c r="X819" t="e">
        <v>#NAME?</v>
      </c>
      <c r="Y819">
        <v>20353231.550000001</v>
      </c>
    </row>
    <row r="820" spans="14:25" x14ac:dyDescent="0.25">
      <c r="N820" t="str" cm="1">
        <f t="array" ref="N820">IF(AND(ISBLANK(N702)=FALSE,LEN(N702)=0),BLANK(N702),N702)</f>
        <v>THA</v>
      </c>
      <c r="O820">
        <v>209106534.21000001</v>
      </c>
      <c r="P820">
        <v>242670429.06600001</v>
      </c>
      <c r="Q820">
        <v>325388454.30000001</v>
      </c>
      <c r="R820">
        <v>282888793.48610002</v>
      </c>
      <c r="S820">
        <v>287278782.40976</v>
      </c>
      <c r="T820" t="e">
        <v>#NAME?</v>
      </c>
      <c r="U820" t="e">
        <v>#NAME?</v>
      </c>
      <c r="V820" t="e">
        <v>#NAME?</v>
      </c>
      <c r="W820" t="e">
        <v>#NAME?</v>
      </c>
      <c r="X820">
        <v>258641956.53999999</v>
      </c>
      <c r="Y820">
        <v>295888255.94999999</v>
      </c>
    </row>
    <row r="821" spans="14:25" x14ac:dyDescent="0.25">
      <c r="N821" t="str" cm="1">
        <f t="array" ref="N821">IF(AND(ISBLANK(N703)=FALSE,LEN(N703)=0),BLANK(N703),N703)</f>
        <v>TJK</v>
      </c>
      <c r="O821">
        <v>7501040.7195300004</v>
      </c>
      <c r="P821">
        <v>15293808.277690001</v>
      </c>
      <c r="Q821">
        <v>15370003.12913</v>
      </c>
      <c r="R821">
        <v>12715923.9999</v>
      </c>
      <c r="S821">
        <v>14077892.561100001</v>
      </c>
      <c r="T821" t="e">
        <v>#NAME?</v>
      </c>
      <c r="U821" t="e">
        <v>#NAME?</v>
      </c>
      <c r="V821" t="e">
        <v>#NAME?</v>
      </c>
      <c r="W821">
        <v>11756424.52</v>
      </c>
      <c r="X821">
        <v>4439988.55</v>
      </c>
      <c r="Y821" t="e">
        <v>#NAME?</v>
      </c>
    </row>
    <row r="822" spans="14:25" x14ac:dyDescent="0.25">
      <c r="N822" t="str" cm="1">
        <f t="array" ref="N822">IF(AND(ISBLANK(N704)=FALSE,LEN(N704)=0),BLANK(N704),N704)</f>
        <v>TTO</v>
      </c>
      <c r="O822">
        <v>13778000</v>
      </c>
      <c r="P822" t="e">
        <v>#NAME?</v>
      </c>
      <c r="Q822" t="e">
        <v>#NAME?</v>
      </c>
      <c r="R822" t="e">
        <v>#NAME?</v>
      </c>
      <c r="S822" t="e">
        <v>#NAME?</v>
      </c>
      <c r="T822" t="e">
        <v>#NAME?</v>
      </c>
      <c r="U822" t="e">
        <v>#NAME?</v>
      </c>
      <c r="V822" t="e">
        <v>#NAME?</v>
      </c>
      <c r="W822" t="e">
        <v>#NAME?</v>
      </c>
      <c r="X822" t="e">
        <v>#NAME?</v>
      </c>
      <c r="Y822" t="e">
        <v>#NAME?</v>
      </c>
    </row>
    <row r="823" spans="14:25" x14ac:dyDescent="0.25">
      <c r="N823" t="str" cm="1">
        <f t="array" ref="N823">IF(AND(ISBLANK(N705)=FALSE,LEN(N705)=0),BLANK(N705),N705)</f>
        <v>TUN</v>
      </c>
      <c r="O823" t="e">
        <v>#NAME?</v>
      </c>
      <c r="P823">
        <v>3010000</v>
      </c>
      <c r="Q823">
        <v>2717400</v>
      </c>
      <c r="R823" t="e">
        <v>#NAME?</v>
      </c>
      <c r="S823" t="e">
        <v>#NAME?</v>
      </c>
      <c r="T823" t="e">
        <v>#NAME?</v>
      </c>
      <c r="U823" t="e">
        <v>#NAME?</v>
      </c>
      <c r="V823" t="e">
        <v>#NAME?</v>
      </c>
      <c r="W823" t="e">
        <v>#NAME?</v>
      </c>
      <c r="X823" t="e">
        <v>#NAME?</v>
      </c>
      <c r="Y823" t="e">
        <v>#NAME?</v>
      </c>
    </row>
    <row r="824" spans="14:25" x14ac:dyDescent="0.25">
      <c r="N824" t="str" cm="1">
        <f t="array" ref="N824">IF(AND(ISBLANK(N706)=FALSE,LEN(N706)=0),BLANK(N706),N706)</f>
        <v>TZA</v>
      </c>
      <c r="O824" t="e">
        <v>#NAME?</v>
      </c>
      <c r="P824">
        <v>525668655</v>
      </c>
      <c r="Q824" t="e">
        <v>#NAME?</v>
      </c>
      <c r="R824" t="e">
        <v>#NAME?</v>
      </c>
      <c r="S824" t="e">
        <v>#NAME?</v>
      </c>
      <c r="T824" t="e">
        <v>#NAME?</v>
      </c>
      <c r="U824" t="e">
        <v>#NAME?</v>
      </c>
      <c r="V824">
        <v>63412271.649599992</v>
      </c>
      <c r="W824" t="e">
        <v>#NAME?</v>
      </c>
      <c r="X824">
        <v>440000000</v>
      </c>
      <c r="Y824">
        <v>532800000</v>
      </c>
    </row>
    <row r="825" spans="14:25" x14ac:dyDescent="0.25">
      <c r="N825" t="str" cm="1">
        <f t="array" ref="N825">IF(AND(ISBLANK(N707)=FALSE,LEN(N707)=0),BLANK(N707),N707)</f>
        <v>UGA</v>
      </c>
      <c r="O825">
        <v>296700000</v>
      </c>
      <c r="P825" t="e">
        <v>#NAME?</v>
      </c>
      <c r="Q825" t="e">
        <v>#NAME?</v>
      </c>
      <c r="R825" t="e">
        <v>#NAME?</v>
      </c>
      <c r="S825" t="e">
        <v>#NAME?</v>
      </c>
      <c r="T825" t="e">
        <v>#NAME?</v>
      </c>
      <c r="U825" t="e">
        <v>#NAME?</v>
      </c>
      <c r="V825" t="e">
        <v>#NAME?</v>
      </c>
      <c r="W825">
        <v>688900000</v>
      </c>
      <c r="X825" t="e">
        <v>#NAME?</v>
      </c>
      <c r="Y825" t="e">
        <v>#NAME?</v>
      </c>
    </row>
    <row r="826" spans="14:25" x14ac:dyDescent="0.25">
      <c r="N826" t="str" cm="1">
        <f t="array" ref="N826">IF(AND(ISBLANK(N708)=FALSE,LEN(N708)=0),BLANK(N708),N708)</f>
        <v>UKR</v>
      </c>
      <c r="O826">
        <v>65397492.188100003</v>
      </c>
      <c r="P826">
        <v>72838817.382100001</v>
      </c>
      <c r="Q826">
        <v>107004261.22</v>
      </c>
      <c r="R826">
        <v>124325857.09999999</v>
      </c>
      <c r="S826" t="e">
        <v>#NAME?</v>
      </c>
      <c r="T826" t="e">
        <v>#NAME?</v>
      </c>
      <c r="U826">
        <v>97737794.310000002</v>
      </c>
      <c r="V826">
        <v>104175191.14</v>
      </c>
      <c r="W826">
        <v>107815069.02</v>
      </c>
      <c r="X826" t="e">
        <v>#NAME?</v>
      </c>
      <c r="Y826" t="e">
        <v>#NAME?</v>
      </c>
    </row>
    <row r="827" spans="14:25" x14ac:dyDescent="0.25">
      <c r="N827" t="str" cm="1">
        <f t="array" ref="N827">IF(AND(ISBLANK(N709)=FALSE,LEN(N709)=0),BLANK(N709),N709)</f>
        <v>UZB</v>
      </c>
      <c r="O827">
        <v>15939901</v>
      </c>
      <c r="P827">
        <v>23663617.899999999</v>
      </c>
      <c r="Q827">
        <v>19149708</v>
      </c>
      <c r="R827">
        <v>24106268</v>
      </c>
      <c r="S827">
        <v>21315540.510000002</v>
      </c>
      <c r="T827">
        <v>19113116.175999999</v>
      </c>
      <c r="U827" t="e">
        <v>#NAME?</v>
      </c>
      <c r="V827" t="e">
        <v>#NAME?</v>
      </c>
      <c r="W827" t="e">
        <v>#NAME?</v>
      </c>
      <c r="X827" t="e">
        <v>#NAME?</v>
      </c>
      <c r="Y827">
        <v>2954481.76</v>
      </c>
    </row>
    <row r="828" spans="14:25" x14ac:dyDescent="0.25">
      <c r="N828" t="str" cm="1">
        <f t="array" ref="N828">IF(AND(ISBLANK(N710)=FALSE,LEN(N710)=0),BLANK(N710),N710)</f>
        <v>VEN</v>
      </c>
      <c r="O828">
        <v>83424284.353499994</v>
      </c>
      <c r="P828">
        <v>109663740.2154</v>
      </c>
      <c r="Q828">
        <v>80485621.420900002</v>
      </c>
      <c r="R828">
        <v>66618451.891199999</v>
      </c>
      <c r="S828">
        <v>72603707.791099995</v>
      </c>
      <c r="T828" t="e">
        <v>#NAME?</v>
      </c>
      <c r="U828" t="e">
        <v>#NAME?</v>
      </c>
      <c r="V828">
        <v>9002384</v>
      </c>
      <c r="W828">
        <v>369330.80346000002</v>
      </c>
      <c r="X828">
        <v>26929358</v>
      </c>
      <c r="Y828">
        <v>15061770</v>
      </c>
    </row>
    <row r="829" spans="14:25" x14ac:dyDescent="0.25">
      <c r="N829" t="str" cm="1">
        <f t="array" ref="N829">IF(AND(ISBLANK(N711)=FALSE,LEN(N711)=0),BLANK(N711),N711)</f>
        <v>VNM</v>
      </c>
      <c r="O829">
        <v>127374483.76000001</v>
      </c>
      <c r="P829">
        <v>139253245</v>
      </c>
      <c r="Q829">
        <v>99844926</v>
      </c>
      <c r="R829">
        <v>95446487</v>
      </c>
      <c r="S829" t="e">
        <v>#NAME?</v>
      </c>
      <c r="T829" t="e">
        <v>#NAME?</v>
      </c>
      <c r="U829" t="e">
        <v>#NAME?</v>
      </c>
      <c r="V829" t="e">
        <v>#NAME?</v>
      </c>
      <c r="W829" t="e">
        <v>#NAME?</v>
      </c>
      <c r="X829" t="e">
        <v>#NAME?</v>
      </c>
      <c r="Y829" t="e">
        <v>#NAME?</v>
      </c>
    </row>
    <row r="830" spans="14:25" x14ac:dyDescent="0.25">
      <c r="N830" t="str" cm="1">
        <f t="array" ref="N830">IF(AND(ISBLANK(N712)=FALSE,LEN(N712)=0),BLANK(N712),N712)</f>
        <v>YEM</v>
      </c>
      <c r="O830">
        <v>4926000</v>
      </c>
      <c r="P830">
        <v>2242200</v>
      </c>
      <c r="Q830">
        <v>1567400</v>
      </c>
      <c r="R830" t="e">
        <v>#NAME?</v>
      </c>
      <c r="S830" t="e">
        <v>#NAME?</v>
      </c>
      <c r="T830" t="e">
        <v>#NAME?</v>
      </c>
      <c r="U830" t="e">
        <v>#NAME?</v>
      </c>
      <c r="V830" t="e">
        <v>#NAME?</v>
      </c>
      <c r="W830" t="e">
        <v>#NAME?</v>
      </c>
      <c r="X830" t="e">
        <v>#NAME?</v>
      </c>
      <c r="Y830" t="e">
        <v>#NAME?</v>
      </c>
    </row>
    <row r="831" spans="14:25" x14ac:dyDescent="0.25">
      <c r="N831" t="str" cm="1">
        <f t="array" ref="N831">IF(AND(ISBLANK(N713)=FALSE,LEN(N713)=0),BLANK(N713),N713)</f>
        <v>ZAF</v>
      </c>
      <c r="O831">
        <v>2329049277.4000001</v>
      </c>
      <c r="P831" t="e">
        <v>#NAME?</v>
      </c>
      <c r="Q831" t="e">
        <v>#NAME?</v>
      </c>
      <c r="R831" t="e">
        <v>#NAME?</v>
      </c>
      <c r="S831" t="e">
        <v>#NAME?</v>
      </c>
      <c r="T831">
        <v>1845779414.8</v>
      </c>
      <c r="U831" t="e">
        <v>#NAME?</v>
      </c>
      <c r="V831" t="e">
        <v>#NAME?</v>
      </c>
      <c r="W831">
        <v>2432035050</v>
      </c>
      <c r="X831">
        <v>2501569029.9699998</v>
      </c>
      <c r="Y831" t="e">
        <v>#NAME?</v>
      </c>
    </row>
    <row r="832" spans="14:25" x14ac:dyDescent="0.25">
      <c r="N832" t="str" cm="1">
        <f t="array" ref="N832">IF(AND(ISBLANK(N714)=FALSE,LEN(N714)=0),BLANK(N714),N714)</f>
        <v>ZMB</v>
      </c>
      <c r="O832" t="e">
        <v>#NAME?</v>
      </c>
      <c r="P832" t="e">
        <v>#NAME?</v>
      </c>
      <c r="Q832" t="e">
        <v>#NAME?</v>
      </c>
      <c r="R832">
        <v>282200000</v>
      </c>
      <c r="S832" t="e">
        <v>#NAME?</v>
      </c>
      <c r="T832" t="e">
        <v>#NAME?</v>
      </c>
      <c r="U832" t="e">
        <v>#NAME?</v>
      </c>
      <c r="V832">
        <v>349416013</v>
      </c>
      <c r="W832">
        <v>476777752.99000001</v>
      </c>
      <c r="X832" t="e">
        <v>#NAME?</v>
      </c>
      <c r="Y832" t="e">
        <v>#NAME?</v>
      </c>
    </row>
    <row r="833" spans="14:25" x14ac:dyDescent="0.25">
      <c r="N833" t="str" cm="1">
        <f t="array" ref="N833">IF(AND(ISBLANK(N715)=FALSE,LEN(N715)=0),BLANK(N715),N715)</f>
        <v>ZWE</v>
      </c>
      <c r="O833">
        <v>90338609.659999996</v>
      </c>
      <c r="P833">
        <v>268908534.60000002</v>
      </c>
      <c r="Q833">
        <v>257657385</v>
      </c>
      <c r="R833">
        <v>308835446</v>
      </c>
      <c r="S833">
        <v>253479644</v>
      </c>
      <c r="T833" t="e">
        <v>#NAME?</v>
      </c>
      <c r="U833" t="e">
        <v>#NAME?</v>
      </c>
      <c r="V833">
        <v>409487010</v>
      </c>
      <c r="W833">
        <v>417971603</v>
      </c>
      <c r="X833" t="e">
        <v>#NAME?</v>
      </c>
      <c r="Y833">
        <v>374088926.31999999</v>
      </c>
    </row>
    <row r="834" spans="14:25" x14ac:dyDescent="0.25">
      <c r="N834" t="str" cm="1">
        <f t="array" ref="N834">IF(AND(ISBLANK(N716)=FALSE,LEN(N716)=0),BLANK(N716),N716)</f>
        <v>Grand Total</v>
      </c>
      <c r="O834">
        <v>8111110328.8344517</v>
      </c>
      <c r="P834">
        <v>6880025853.8483315</v>
      </c>
      <c r="Q834">
        <v>6910334881.4283895</v>
      </c>
      <c r="R834">
        <v>6812634224.3763609</v>
      </c>
      <c r="S834">
        <v>4419894603.5480118</v>
      </c>
      <c r="T834">
        <v>6462104073.1693735</v>
      </c>
      <c r="U834">
        <v>2373968481.4071856</v>
      </c>
      <c r="V834">
        <v>5143345658.3616095</v>
      </c>
      <c r="W834">
        <v>9289298511.7262897</v>
      </c>
      <c r="X834">
        <v>5816762963.6680002</v>
      </c>
      <c r="Y834">
        <v>4584855441.5100002</v>
      </c>
    </row>
  </sheetData>
  <conditionalFormatting sqref="AE481:AE595 AE602:AE716">
    <cfRule type="cellIs" dxfId="7" priority="8" operator="lessThan">
      <formula>0</formula>
    </cfRule>
    <cfRule type="cellIs" dxfId="6" priority="9" operator="greaterThan">
      <formula>0</formula>
    </cfRule>
  </conditionalFormatting>
  <conditionalFormatting sqref="AH481:AH595 AH602:AH716">
    <cfRule type="cellIs" dxfId="5" priority="7" operator="lessThan">
      <formula>0.05</formula>
    </cfRule>
  </conditionalFormatting>
  <conditionalFormatting sqref="AE363:AE476"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AH363:AH476">
    <cfRule type="cellIs" dxfId="2" priority="4" operator="lessThan">
      <formula>0.05</formula>
    </cfRule>
  </conditionalFormatting>
  <pageMargins left="0.7" right="0.7" top="0.75" bottom="0.75" header="0.3" footer="0.3"/>
  <pageSetup orientation="portrait" r:id="rId4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629F0AA-FB06-476D-80E4-78062E92A31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Sheet3!B124:L124</xm:f>
              <xm:sqref>N124</xm:sqref>
            </x14:sparkline>
          </x14:sparklines>
        </x14:sparklineGroup>
        <x14:sparklineGroup displayEmptyCellsAs="gap" xr2:uid="{E013560E-5ADB-4184-9988-2B95A078F9E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Sheet3!B481:L481</xm:f>
              <xm:sqref>M481</xm:sqref>
            </x14:sparkline>
          </x14:sparklines>
        </x14:sparklineGroup>
        <x14:sparklineGroup displayEmptyCellsAs="gap" xr2:uid="{A818B1C5-710F-4DA0-9DBD-C3FEAAF0A5F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Sheet3!B486:L486</xm:f>
              <xm:sqref>M486</xm:sqref>
            </x14:sparkline>
          </x14:sparklines>
        </x14:sparklineGroup>
        <x14:sparklineGroup displayEmptyCellsAs="gap" xr2:uid="{BE207D6D-6C85-4EB3-AB6B-406C03E8282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Sheet3!B482:L482</xm:f>
              <xm:sqref>M482</xm:sqref>
            </x14:sparkline>
          </x14:sparklines>
        </x14:sparklineGroup>
        <x14:sparklineGroup displayEmptyCellsAs="gap" xr2:uid="{E6030149-0D91-45C8-BEC3-EBB9291F72A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Sheet3!B483:L483</xm:f>
              <xm:sqref>M483</xm:sqref>
            </x14:sparkline>
          </x14:sparklines>
        </x14:sparklineGroup>
        <x14:sparklineGroup displayEmptyCellsAs="gap" xr2:uid="{44BB0EF5-D12C-4CCE-9EA8-AADC1EE3EE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Sheet3!B484:L484</xm:f>
              <xm:sqref>M484</xm:sqref>
            </x14:sparkline>
          </x14:sparklines>
        </x14:sparklineGroup>
        <x14:sparklineGroup dateAxis="1" displayEmptyCellsAs="gap" markers="1" xr2:uid="{243FE3B2-74DE-4A26-A1ED-2FF1DD4F7381}">
          <x14:colorSeries theme="4" tint="0.79998168889431442"/>
          <x14:colorNegative rgb="FFD00000"/>
          <x14:colorAxis rgb="FF000000"/>
          <x14:colorMarkers theme="4" tint="-0.249977111117893"/>
          <x14:colorFirst rgb="FFD00000"/>
          <x14:colorLast rgb="FFD00000"/>
          <x14:colorHigh rgb="FFD00000"/>
          <x14:colorLow rgb="FFD00000"/>
          <xm:f>Sheet3!O480:Y480</xm:f>
          <x14:sparklines>
            <x14:sparkline>
              <xm:f>Sheet3!O481:Y481</xm:f>
              <xm:sqref>AB481</xm:sqref>
            </x14:sparkline>
            <x14:sparkline>
              <xm:f>Sheet3!O482:Y482</xm:f>
              <xm:sqref>AB482</xm:sqref>
            </x14:sparkline>
            <x14:sparkline>
              <xm:f>Sheet3!O483:Y483</xm:f>
              <xm:sqref>AB483</xm:sqref>
            </x14:sparkline>
            <x14:sparkline>
              <xm:f>Sheet3!O484:Y484</xm:f>
              <xm:sqref>AB484</xm:sqref>
            </x14:sparkline>
            <x14:sparkline>
              <xm:f>Sheet3!O485:Y485</xm:f>
              <xm:sqref>AB485</xm:sqref>
            </x14:sparkline>
            <x14:sparkline>
              <xm:f>Sheet3!O486:Y486</xm:f>
              <xm:sqref>AB486</xm:sqref>
            </x14:sparkline>
            <x14:sparkline>
              <xm:f>Sheet3!O487:Y487</xm:f>
              <xm:sqref>AB487</xm:sqref>
            </x14:sparkline>
            <x14:sparkline>
              <xm:f>Sheet3!O488:Y488</xm:f>
              <xm:sqref>AB488</xm:sqref>
            </x14:sparkline>
            <x14:sparkline>
              <xm:f>Sheet3!O489:Y489</xm:f>
              <xm:sqref>AB489</xm:sqref>
            </x14:sparkline>
            <x14:sparkline>
              <xm:f>Sheet3!O490:Y490</xm:f>
              <xm:sqref>AB490</xm:sqref>
            </x14:sparkline>
            <x14:sparkline>
              <xm:f>Sheet3!O491:Y491</xm:f>
              <xm:sqref>AB491</xm:sqref>
            </x14:sparkline>
            <x14:sparkline>
              <xm:f>Sheet3!O492:Y492</xm:f>
              <xm:sqref>AB492</xm:sqref>
            </x14:sparkline>
            <x14:sparkline>
              <xm:f>Sheet3!O493:Y493</xm:f>
              <xm:sqref>AB493</xm:sqref>
            </x14:sparkline>
            <x14:sparkline>
              <xm:f>Sheet3!O494:Y494</xm:f>
              <xm:sqref>AB494</xm:sqref>
            </x14:sparkline>
            <x14:sparkline>
              <xm:f>Sheet3!O495:Y495</xm:f>
              <xm:sqref>AB495</xm:sqref>
            </x14:sparkline>
            <x14:sparkline>
              <xm:f>Sheet3!O496:Y496</xm:f>
              <xm:sqref>AB496</xm:sqref>
            </x14:sparkline>
            <x14:sparkline>
              <xm:f>Sheet3!O497:Y497</xm:f>
              <xm:sqref>AB497</xm:sqref>
            </x14:sparkline>
            <x14:sparkline>
              <xm:f>Sheet3!O498:Y498</xm:f>
              <xm:sqref>AB498</xm:sqref>
            </x14:sparkline>
            <x14:sparkline>
              <xm:f>Sheet3!O499:Y499</xm:f>
              <xm:sqref>AB499</xm:sqref>
            </x14:sparkline>
            <x14:sparkline>
              <xm:f>Sheet3!O500:Y500</xm:f>
              <xm:sqref>AB500</xm:sqref>
            </x14:sparkline>
            <x14:sparkline>
              <xm:f>Sheet3!O501:Y501</xm:f>
              <xm:sqref>AB501</xm:sqref>
            </x14:sparkline>
            <x14:sparkline>
              <xm:f>Sheet3!O502:Y502</xm:f>
              <xm:sqref>AB502</xm:sqref>
            </x14:sparkline>
            <x14:sparkline>
              <xm:f>Sheet3!O503:Y503</xm:f>
              <xm:sqref>AB503</xm:sqref>
            </x14:sparkline>
            <x14:sparkline>
              <xm:f>Sheet3!O504:Y504</xm:f>
              <xm:sqref>AB504</xm:sqref>
            </x14:sparkline>
            <x14:sparkline>
              <xm:f>Sheet3!O505:Y505</xm:f>
              <xm:sqref>AB505</xm:sqref>
            </x14:sparkline>
            <x14:sparkline>
              <xm:f>Sheet3!O506:Y506</xm:f>
              <xm:sqref>AB506</xm:sqref>
            </x14:sparkline>
            <x14:sparkline>
              <xm:f>Sheet3!O507:Y507</xm:f>
              <xm:sqref>AB507</xm:sqref>
            </x14:sparkline>
            <x14:sparkline>
              <xm:f>Sheet3!O508:Y508</xm:f>
              <xm:sqref>AB508</xm:sqref>
            </x14:sparkline>
            <x14:sparkline>
              <xm:f>Sheet3!O509:Y509</xm:f>
              <xm:sqref>AB509</xm:sqref>
            </x14:sparkline>
            <x14:sparkline>
              <xm:f>Sheet3!O510:Y510</xm:f>
              <xm:sqref>AB510</xm:sqref>
            </x14:sparkline>
            <x14:sparkline>
              <xm:f>Sheet3!O511:Y511</xm:f>
              <xm:sqref>AB511</xm:sqref>
            </x14:sparkline>
            <x14:sparkline>
              <xm:f>Sheet3!O512:Y512</xm:f>
              <xm:sqref>AB512</xm:sqref>
            </x14:sparkline>
            <x14:sparkline>
              <xm:f>Sheet3!O513:Y513</xm:f>
              <xm:sqref>AB513</xm:sqref>
            </x14:sparkline>
            <x14:sparkline>
              <xm:f>Sheet3!O514:Y514</xm:f>
              <xm:sqref>AB514</xm:sqref>
            </x14:sparkline>
            <x14:sparkline>
              <xm:f>Sheet3!O515:Y515</xm:f>
              <xm:sqref>AB515</xm:sqref>
            </x14:sparkline>
            <x14:sparkline>
              <xm:f>Sheet3!O516:Y516</xm:f>
              <xm:sqref>AB516</xm:sqref>
            </x14:sparkline>
            <x14:sparkline>
              <xm:f>Sheet3!O517:Y517</xm:f>
              <xm:sqref>AB517</xm:sqref>
            </x14:sparkline>
            <x14:sparkline>
              <xm:f>Sheet3!O518:Y518</xm:f>
              <xm:sqref>AB518</xm:sqref>
            </x14:sparkline>
            <x14:sparkline>
              <xm:f>Sheet3!O519:Y519</xm:f>
              <xm:sqref>AB519</xm:sqref>
            </x14:sparkline>
            <x14:sparkline>
              <xm:f>Sheet3!O520:Y520</xm:f>
              <xm:sqref>AB520</xm:sqref>
            </x14:sparkline>
            <x14:sparkline>
              <xm:f>Sheet3!O521:Y521</xm:f>
              <xm:sqref>AB521</xm:sqref>
            </x14:sparkline>
            <x14:sparkline>
              <xm:f>Sheet3!O522:Y522</xm:f>
              <xm:sqref>AB522</xm:sqref>
            </x14:sparkline>
            <x14:sparkline>
              <xm:f>Sheet3!O523:Y523</xm:f>
              <xm:sqref>AB523</xm:sqref>
            </x14:sparkline>
            <x14:sparkline>
              <xm:f>Sheet3!O524:Y524</xm:f>
              <xm:sqref>AB524</xm:sqref>
            </x14:sparkline>
            <x14:sparkline>
              <xm:f>Sheet3!O525:Y525</xm:f>
              <xm:sqref>AB525</xm:sqref>
            </x14:sparkline>
            <x14:sparkline>
              <xm:f>Sheet3!O526:Y526</xm:f>
              <xm:sqref>AB526</xm:sqref>
            </x14:sparkline>
            <x14:sparkline>
              <xm:f>Sheet3!O527:Y527</xm:f>
              <xm:sqref>AB527</xm:sqref>
            </x14:sparkline>
            <x14:sparkline>
              <xm:f>Sheet3!O528:Y528</xm:f>
              <xm:sqref>AB528</xm:sqref>
            </x14:sparkline>
            <x14:sparkline>
              <xm:f>Sheet3!O529:Y529</xm:f>
              <xm:sqref>AB529</xm:sqref>
            </x14:sparkline>
            <x14:sparkline>
              <xm:f>Sheet3!O530:Y530</xm:f>
              <xm:sqref>AB530</xm:sqref>
            </x14:sparkline>
            <x14:sparkline>
              <xm:f>Sheet3!O531:Y531</xm:f>
              <xm:sqref>AB531</xm:sqref>
            </x14:sparkline>
            <x14:sparkline>
              <xm:f>Sheet3!O532:Y532</xm:f>
              <xm:sqref>AB532</xm:sqref>
            </x14:sparkline>
            <x14:sparkline>
              <xm:f>Sheet3!O533:Y533</xm:f>
              <xm:sqref>AB533</xm:sqref>
            </x14:sparkline>
            <x14:sparkline>
              <xm:f>Sheet3!O534:Y534</xm:f>
              <xm:sqref>AB534</xm:sqref>
            </x14:sparkline>
            <x14:sparkline>
              <xm:f>Sheet3!O535:Y535</xm:f>
              <xm:sqref>AB535</xm:sqref>
            </x14:sparkline>
            <x14:sparkline>
              <xm:f>Sheet3!O536:Y536</xm:f>
              <xm:sqref>AB536</xm:sqref>
            </x14:sparkline>
            <x14:sparkline>
              <xm:f>Sheet3!O537:Y537</xm:f>
              <xm:sqref>AB537</xm:sqref>
            </x14:sparkline>
            <x14:sparkline>
              <xm:f>Sheet3!O538:Y538</xm:f>
              <xm:sqref>AB538</xm:sqref>
            </x14:sparkline>
            <x14:sparkline>
              <xm:f>Sheet3!O539:Y539</xm:f>
              <xm:sqref>AB539</xm:sqref>
            </x14:sparkline>
            <x14:sparkline>
              <xm:f>Sheet3!O540:Y540</xm:f>
              <xm:sqref>AB540</xm:sqref>
            </x14:sparkline>
            <x14:sparkline>
              <xm:f>Sheet3!O541:Y541</xm:f>
              <xm:sqref>AB541</xm:sqref>
            </x14:sparkline>
            <x14:sparkline>
              <xm:f>Sheet3!O542:Y542</xm:f>
              <xm:sqref>AB542</xm:sqref>
            </x14:sparkline>
            <x14:sparkline>
              <xm:f>Sheet3!O543:Y543</xm:f>
              <xm:sqref>AB543</xm:sqref>
            </x14:sparkline>
            <x14:sparkline>
              <xm:f>Sheet3!O544:Y544</xm:f>
              <xm:sqref>AB544</xm:sqref>
            </x14:sparkline>
            <x14:sparkline>
              <xm:f>Sheet3!O545:Y545</xm:f>
              <xm:sqref>AB545</xm:sqref>
            </x14:sparkline>
            <x14:sparkline>
              <xm:f>Sheet3!O546:Y546</xm:f>
              <xm:sqref>AB546</xm:sqref>
            </x14:sparkline>
            <x14:sparkline>
              <xm:f>Sheet3!O547:Y547</xm:f>
              <xm:sqref>AB547</xm:sqref>
            </x14:sparkline>
            <x14:sparkline>
              <xm:f>Sheet3!O548:Y548</xm:f>
              <xm:sqref>AB548</xm:sqref>
            </x14:sparkline>
            <x14:sparkline>
              <xm:f>Sheet3!O549:Y549</xm:f>
              <xm:sqref>AB549</xm:sqref>
            </x14:sparkline>
            <x14:sparkline>
              <xm:f>Sheet3!O550:Y550</xm:f>
              <xm:sqref>AB550</xm:sqref>
            </x14:sparkline>
            <x14:sparkline>
              <xm:f>Sheet3!O551:Y551</xm:f>
              <xm:sqref>AB551</xm:sqref>
            </x14:sparkline>
            <x14:sparkline>
              <xm:f>Sheet3!O552:Y552</xm:f>
              <xm:sqref>AB552</xm:sqref>
            </x14:sparkline>
            <x14:sparkline>
              <xm:f>Sheet3!O553:Y553</xm:f>
              <xm:sqref>AB553</xm:sqref>
            </x14:sparkline>
            <x14:sparkline>
              <xm:f>Sheet3!O554:Y554</xm:f>
              <xm:sqref>AB554</xm:sqref>
            </x14:sparkline>
            <x14:sparkline>
              <xm:f>Sheet3!O555:Y555</xm:f>
              <xm:sqref>AB555</xm:sqref>
            </x14:sparkline>
            <x14:sparkline>
              <xm:f>Sheet3!O556:Y556</xm:f>
              <xm:sqref>AB556</xm:sqref>
            </x14:sparkline>
            <x14:sparkline>
              <xm:f>Sheet3!O557:Y557</xm:f>
              <xm:sqref>AB557</xm:sqref>
            </x14:sparkline>
            <x14:sparkline>
              <xm:f>Sheet3!O558:Y558</xm:f>
              <xm:sqref>AB558</xm:sqref>
            </x14:sparkline>
            <x14:sparkline>
              <xm:f>Sheet3!O559:Y559</xm:f>
              <xm:sqref>AB559</xm:sqref>
            </x14:sparkline>
            <x14:sparkline>
              <xm:f>Sheet3!O560:Y560</xm:f>
              <xm:sqref>AB560</xm:sqref>
            </x14:sparkline>
            <x14:sparkline>
              <xm:f>Sheet3!O561:Y561</xm:f>
              <xm:sqref>AB561</xm:sqref>
            </x14:sparkline>
            <x14:sparkline>
              <xm:f>Sheet3!O562:Y562</xm:f>
              <xm:sqref>AB562</xm:sqref>
            </x14:sparkline>
            <x14:sparkline>
              <xm:f>Sheet3!O563:Y563</xm:f>
              <xm:sqref>AB563</xm:sqref>
            </x14:sparkline>
            <x14:sparkline>
              <xm:f>Sheet3!O564:Y564</xm:f>
              <xm:sqref>AB564</xm:sqref>
            </x14:sparkline>
            <x14:sparkline>
              <xm:f>Sheet3!O565:Y565</xm:f>
              <xm:sqref>AB565</xm:sqref>
            </x14:sparkline>
            <x14:sparkline>
              <xm:f>Sheet3!O566:Y566</xm:f>
              <xm:sqref>AB566</xm:sqref>
            </x14:sparkline>
            <x14:sparkline>
              <xm:f>Sheet3!O567:Y567</xm:f>
              <xm:sqref>AB567</xm:sqref>
            </x14:sparkline>
            <x14:sparkline>
              <xm:f>Sheet3!O568:Y568</xm:f>
              <xm:sqref>AB568</xm:sqref>
            </x14:sparkline>
            <x14:sparkline>
              <xm:f>Sheet3!O569:Y569</xm:f>
              <xm:sqref>AB569</xm:sqref>
            </x14:sparkline>
            <x14:sparkline>
              <xm:f>Sheet3!O570:Y570</xm:f>
              <xm:sqref>AB570</xm:sqref>
            </x14:sparkline>
            <x14:sparkline>
              <xm:f>Sheet3!O571:Y571</xm:f>
              <xm:sqref>AB571</xm:sqref>
            </x14:sparkline>
            <x14:sparkline>
              <xm:f>Sheet3!O572:Y572</xm:f>
              <xm:sqref>AB572</xm:sqref>
            </x14:sparkline>
            <x14:sparkline>
              <xm:f>Sheet3!O573:Y573</xm:f>
              <xm:sqref>AB573</xm:sqref>
            </x14:sparkline>
            <x14:sparkline>
              <xm:f>Sheet3!O574:Y574</xm:f>
              <xm:sqref>AB574</xm:sqref>
            </x14:sparkline>
            <x14:sparkline>
              <xm:f>Sheet3!O575:Y575</xm:f>
              <xm:sqref>AB575</xm:sqref>
            </x14:sparkline>
            <x14:sparkline>
              <xm:f>Sheet3!O576:Y576</xm:f>
              <xm:sqref>AB576</xm:sqref>
            </x14:sparkline>
            <x14:sparkline>
              <xm:f>Sheet3!O577:Y577</xm:f>
              <xm:sqref>AB577</xm:sqref>
            </x14:sparkline>
            <x14:sparkline>
              <xm:f>Sheet3!O578:Y578</xm:f>
              <xm:sqref>AB578</xm:sqref>
            </x14:sparkline>
            <x14:sparkline>
              <xm:f>Sheet3!O579:Y579</xm:f>
              <xm:sqref>AB579</xm:sqref>
            </x14:sparkline>
            <x14:sparkline>
              <xm:f>Sheet3!O580:Y580</xm:f>
              <xm:sqref>AB580</xm:sqref>
            </x14:sparkline>
            <x14:sparkline>
              <xm:f>Sheet3!O581:Y581</xm:f>
              <xm:sqref>AB581</xm:sqref>
            </x14:sparkline>
            <x14:sparkline>
              <xm:f>Sheet3!O582:Y582</xm:f>
              <xm:sqref>AB582</xm:sqref>
            </x14:sparkline>
            <x14:sparkline>
              <xm:f>Sheet3!O583:Y583</xm:f>
              <xm:sqref>AB583</xm:sqref>
            </x14:sparkline>
            <x14:sparkline>
              <xm:f>Sheet3!O584:Y584</xm:f>
              <xm:sqref>AB584</xm:sqref>
            </x14:sparkline>
            <x14:sparkline>
              <xm:f>Sheet3!O585:Y585</xm:f>
              <xm:sqref>AB585</xm:sqref>
            </x14:sparkline>
            <x14:sparkline>
              <xm:f>Sheet3!O586:Y586</xm:f>
              <xm:sqref>AB586</xm:sqref>
            </x14:sparkline>
            <x14:sparkline>
              <xm:f>Sheet3!O587:Y587</xm:f>
              <xm:sqref>AB587</xm:sqref>
            </x14:sparkline>
            <x14:sparkline>
              <xm:f>Sheet3!O588:Y588</xm:f>
              <xm:sqref>AB588</xm:sqref>
            </x14:sparkline>
            <x14:sparkline>
              <xm:f>Sheet3!O589:Y589</xm:f>
              <xm:sqref>AB589</xm:sqref>
            </x14:sparkline>
            <x14:sparkline>
              <xm:f>Sheet3!O590:Y590</xm:f>
              <xm:sqref>AB590</xm:sqref>
            </x14:sparkline>
            <x14:sparkline>
              <xm:f>Sheet3!O591:Y591</xm:f>
              <xm:sqref>AB591</xm:sqref>
            </x14:sparkline>
            <x14:sparkline>
              <xm:f>Sheet3!O592:Y592</xm:f>
              <xm:sqref>AB592</xm:sqref>
            </x14:sparkline>
            <x14:sparkline>
              <xm:f>Sheet3!O593:Y593</xm:f>
              <xm:sqref>AB593</xm:sqref>
            </x14:sparkline>
            <x14:sparkline>
              <xm:f>Sheet3!O594:Y594</xm:f>
              <xm:sqref>AB594</xm:sqref>
            </x14:sparkline>
            <x14:sparkline>
              <xm:f>Sheet3!O595:Y595</xm:f>
              <xm:sqref>AB595</xm:sqref>
            </x14:sparkline>
          </x14:sparklines>
        </x14:sparklineGroup>
        <x14:sparklineGroup dateAxis="1" displayEmptyCellsAs="gap" markers="1" xr2:uid="{2F1C827E-A007-464F-9C0D-8D98673C953F}">
          <x14:colorSeries theme="4" tint="0.79998168889431442"/>
          <x14:colorNegative rgb="FFD00000"/>
          <x14:colorAxis rgb="FF000000"/>
          <x14:colorMarkers theme="4" tint="-0.249977111117893"/>
          <x14:colorFirst rgb="FFD00000"/>
          <x14:colorLast rgb="FFD00000"/>
          <x14:colorHigh rgb="FFD00000"/>
          <x14:colorLow rgb="FFD00000"/>
          <xm:f>Sheet3!O362:Y362</xm:f>
          <x14:sparklines>
            <x14:sparkline>
              <xm:f>Sheet3!O363:Y363</xm:f>
              <xm:sqref>AB363</xm:sqref>
            </x14:sparkline>
            <x14:sparkline>
              <xm:f>Sheet3!O364:Y364</xm:f>
              <xm:sqref>AB364</xm:sqref>
            </x14:sparkline>
            <x14:sparkline>
              <xm:f>Sheet3!O365:Y365</xm:f>
              <xm:sqref>AB365</xm:sqref>
            </x14:sparkline>
            <x14:sparkline>
              <xm:f>Sheet3!O366:Y366</xm:f>
              <xm:sqref>AB366</xm:sqref>
            </x14:sparkline>
            <x14:sparkline>
              <xm:f>Sheet3!O367:Y367</xm:f>
              <xm:sqref>AB367</xm:sqref>
            </x14:sparkline>
            <x14:sparkline>
              <xm:f>Sheet3!O368:Y368</xm:f>
              <xm:sqref>AB368</xm:sqref>
            </x14:sparkline>
            <x14:sparkline>
              <xm:f>Sheet3!O369:Y369</xm:f>
              <xm:sqref>AB369</xm:sqref>
            </x14:sparkline>
            <x14:sparkline>
              <xm:f>Sheet3!O370:Y370</xm:f>
              <xm:sqref>AB370</xm:sqref>
            </x14:sparkline>
            <x14:sparkline>
              <xm:f>Sheet3!O371:Y371</xm:f>
              <xm:sqref>AB371</xm:sqref>
            </x14:sparkline>
            <x14:sparkline>
              <xm:f>Sheet3!O372:Y372</xm:f>
              <xm:sqref>AB372</xm:sqref>
            </x14:sparkline>
            <x14:sparkline>
              <xm:f>Sheet3!O373:Y373</xm:f>
              <xm:sqref>AB373</xm:sqref>
            </x14:sparkline>
            <x14:sparkline>
              <xm:f>Sheet3!O374:Y374</xm:f>
              <xm:sqref>AB374</xm:sqref>
            </x14:sparkline>
            <x14:sparkline>
              <xm:f>Sheet3!O375:Y375</xm:f>
              <xm:sqref>AB375</xm:sqref>
            </x14:sparkline>
            <x14:sparkline>
              <xm:f>Sheet3!O376:Y376</xm:f>
              <xm:sqref>AB376</xm:sqref>
            </x14:sparkline>
            <x14:sparkline>
              <xm:f>Sheet3!O377:Y377</xm:f>
              <xm:sqref>AB377</xm:sqref>
            </x14:sparkline>
            <x14:sparkline>
              <xm:f>Sheet3!O378:Y378</xm:f>
              <xm:sqref>AB378</xm:sqref>
            </x14:sparkline>
            <x14:sparkline>
              <xm:f>Sheet3!O379:Y379</xm:f>
              <xm:sqref>AB379</xm:sqref>
            </x14:sparkline>
            <x14:sparkline>
              <xm:f>Sheet3!O380:Y380</xm:f>
              <xm:sqref>AB380</xm:sqref>
            </x14:sparkline>
            <x14:sparkline>
              <xm:f>Sheet3!O381:Y381</xm:f>
              <xm:sqref>AB381</xm:sqref>
            </x14:sparkline>
            <x14:sparkline>
              <xm:f>Sheet3!O382:Y382</xm:f>
              <xm:sqref>AB382</xm:sqref>
            </x14:sparkline>
            <x14:sparkline>
              <xm:f>Sheet3!O383:Y383</xm:f>
              <xm:sqref>AB383</xm:sqref>
            </x14:sparkline>
            <x14:sparkline>
              <xm:f>Sheet3!O384:Y384</xm:f>
              <xm:sqref>AB384</xm:sqref>
            </x14:sparkline>
            <x14:sparkline>
              <xm:f>Sheet3!O385:Y385</xm:f>
              <xm:sqref>AB385</xm:sqref>
            </x14:sparkline>
            <x14:sparkline>
              <xm:f>Sheet3!O386:Y386</xm:f>
              <xm:sqref>AB386</xm:sqref>
            </x14:sparkline>
            <x14:sparkline>
              <xm:f>Sheet3!O387:Y387</xm:f>
              <xm:sqref>AB387</xm:sqref>
            </x14:sparkline>
            <x14:sparkline>
              <xm:f>Sheet3!O388:Y388</xm:f>
              <xm:sqref>AB388</xm:sqref>
            </x14:sparkline>
            <x14:sparkline>
              <xm:f>Sheet3!O389:Y389</xm:f>
              <xm:sqref>AB389</xm:sqref>
            </x14:sparkline>
            <x14:sparkline>
              <xm:f>Sheet3!O390:Y390</xm:f>
              <xm:sqref>AB390</xm:sqref>
            </x14:sparkline>
            <x14:sparkline>
              <xm:f>Sheet3!O391:Y391</xm:f>
              <xm:sqref>AB391</xm:sqref>
            </x14:sparkline>
            <x14:sparkline>
              <xm:f>Sheet3!O392:Y392</xm:f>
              <xm:sqref>AB392</xm:sqref>
            </x14:sparkline>
            <x14:sparkline>
              <xm:f>Sheet3!O393:Y393</xm:f>
              <xm:sqref>AB393</xm:sqref>
            </x14:sparkline>
            <x14:sparkline>
              <xm:f>Sheet3!O394:Y394</xm:f>
              <xm:sqref>AB394</xm:sqref>
            </x14:sparkline>
            <x14:sparkline>
              <xm:f>Sheet3!O395:Y395</xm:f>
              <xm:sqref>AB395</xm:sqref>
            </x14:sparkline>
            <x14:sparkline>
              <xm:f>Sheet3!O396:Y396</xm:f>
              <xm:sqref>AB396</xm:sqref>
            </x14:sparkline>
            <x14:sparkline>
              <xm:f>Sheet3!O397:Y397</xm:f>
              <xm:sqref>AB397</xm:sqref>
            </x14:sparkline>
            <x14:sparkline>
              <xm:f>Sheet3!O398:Y398</xm:f>
              <xm:sqref>AB398</xm:sqref>
            </x14:sparkline>
            <x14:sparkline>
              <xm:f>Sheet3!O399:Y399</xm:f>
              <xm:sqref>AB399</xm:sqref>
            </x14:sparkline>
            <x14:sparkline>
              <xm:f>Sheet3!O400:Y400</xm:f>
              <xm:sqref>AB400</xm:sqref>
            </x14:sparkline>
            <x14:sparkline>
              <xm:f>Sheet3!O401:Y401</xm:f>
              <xm:sqref>AB401</xm:sqref>
            </x14:sparkline>
            <x14:sparkline>
              <xm:f>Sheet3!O402:Y402</xm:f>
              <xm:sqref>AB402</xm:sqref>
            </x14:sparkline>
            <x14:sparkline>
              <xm:f>Sheet3!O403:Y403</xm:f>
              <xm:sqref>AB403</xm:sqref>
            </x14:sparkline>
            <x14:sparkline>
              <xm:f>Sheet3!O404:Y404</xm:f>
              <xm:sqref>AB404</xm:sqref>
            </x14:sparkline>
            <x14:sparkline>
              <xm:f>Sheet3!O405:Y405</xm:f>
              <xm:sqref>AB405</xm:sqref>
            </x14:sparkline>
            <x14:sparkline>
              <xm:f>Sheet3!O406:Y406</xm:f>
              <xm:sqref>AB406</xm:sqref>
            </x14:sparkline>
            <x14:sparkline>
              <xm:f>Sheet3!O407:Y407</xm:f>
              <xm:sqref>AB407</xm:sqref>
            </x14:sparkline>
            <x14:sparkline>
              <xm:f>Sheet3!O408:Y408</xm:f>
              <xm:sqref>AB408</xm:sqref>
            </x14:sparkline>
            <x14:sparkline>
              <xm:f>Sheet3!O409:Y409</xm:f>
              <xm:sqref>AB409</xm:sqref>
            </x14:sparkline>
            <x14:sparkline>
              <xm:f>Sheet3!O410:Y410</xm:f>
              <xm:sqref>AB410</xm:sqref>
            </x14:sparkline>
            <x14:sparkline>
              <xm:f>Sheet3!O411:Y411</xm:f>
              <xm:sqref>AB411</xm:sqref>
            </x14:sparkline>
            <x14:sparkline>
              <xm:f>Sheet3!O412:Y412</xm:f>
              <xm:sqref>AB412</xm:sqref>
            </x14:sparkline>
            <x14:sparkline>
              <xm:f>Sheet3!O413:Y413</xm:f>
              <xm:sqref>AB413</xm:sqref>
            </x14:sparkline>
            <x14:sparkline>
              <xm:f>Sheet3!O414:Y414</xm:f>
              <xm:sqref>AB414</xm:sqref>
            </x14:sparkline>
            <x14:sparkline>
              <xm:f>Sheet3!O415:Y415</xm:f>
              <xm:sqref>AB415</xm:sqref>
            </x14:sparkline>
            <x14:sparkline>
              <xm:f>Sheet3!O416:Y416</xm:f>
              <xm:sqref>AB416</xm:sqref>
            </x14:sparkline>
            <x14:sparkline>
              <xm:f>Sheet3!O417:Y417</xm:f>
              <xm:sqref>AB417</xm:sqref>
            </x14:sparkline>
            <x14:sparkline>
              <xm:f>Sheet3!O418:Y418</xm:f>
              <xm:sqref>AB418</xm:sqref>
            </x14:sparkline>
            <x14:sparkline>
              <xm:f>Sheet3!O419:Y419</xm:f>
              <xm:sqref>AB419</xm:sqref>
            </x14:sparkline>
            <x14:sparkline>
              <xm:f>Sheet3!O420:Y420</xm:f>
              <xm:sqref>AB420</xm:sqref>
            </x14:sparkline>
            <x14:sparkline>
              <xm:f>Sheet3!O421:Y421</xm:f>
              <xm:sqref>AB421</xm:sqref>
            </x14:sparkline>
            <x14:sparkline>
              <xm:f>Sheet3!O422:Y422</xm:f>
              <xm:sqref>AB422</xm:sqref>
            </x14:sparkline>
            <x14:sparkline>
              <xm:f>Sheet3!O423:Y423</xm:f>
              <xm:sqref>AB423</xm:sqref>
            </x14:sparkline>
            <x14:sparkline>
              <xm:f>Sheet3!O424:Y424</xm:f>
              <xm:sqref>AB424</xm:sqref>
            </x14:sparkline>
            <x14:sparkline>
              <xm:f>Sheet3!O425:Y425</xm:f>
              <xm:sqref>AB425</xm:sqref>
            </x14:sparkline>
            <x14:sparkline>
              <xm:f>Sheet3!O426:Y426</xm:f>
              <xm:sqref>AB426</xm:sqref>
            </x14:sparkline>
            <x14:sparkline>
              <xm:f>Sheet3!O427:Y427</xm:f>
              <xm:sqref>AB427</xm:sqref>
            </x14:sparkline>
            <x14:sparkline>
              <xm:f>Sheet3!O428:Y428</xm:f>
              <xm:sqref>AB428</xm:sqref>
            </x14:sparkline>
            <x14:sparkline>
              <xm:f>Sheet3!O429:Y429</xm:f>
              <xm:sqref>AB429</xm:sqref>
            </x14:sparkline>
            <x14:sparkline>
              <xm:f>Sheet3!O430:Y430</xm:f>
              <xm:sqref>AB430</xm:sqref>
            </x14:sparkline>
            <x14:sparkline>
              <xm:f>Sheet3!O431:Y431</xm:f>
              <xm:sqref>AB431</xm:sqref>
            </x14:sparkline>
            <x14:sparkline>
              <xm:f>Sheet3!O432:Y432</xm:f>
              <xm:sqref>AB432</xm:sqref>
            </x14:sparkline>
            <x14:sparkline>
              <xm:f>Sheet3!O433:Y433</xm:f>
              <xm:sqref>AB433</xm:sqref>
            </x14:sparkline>
            <x14:sparkline>
              <xm:f>Sheet3!O434:Y434</xm:f>
              <xm:sqref>AB434</xm:sqref>
            </x14:sparkline>
            <x14:sparkline>
              <xm:f>Sheet3!O435:Y435</xm:f>
              <xm:sqref>AB435</xm:sqref>
            </x14:sparkline>
            <x14:sparkline>
              <xm:f>Sheet3!O436:Y436</xm:f>
              <xm:sqref>AB436</xm:sqref>
            </x14:sparkline>
            <x14:sparkline>
              <xm:f>Sheet3!O437:Y437</xm:f>
              <xm:sqref>AB437</xm:sqref>
            </x14:sparkline>
            <x14:sparkline>
              <xm:f>Sheet3!O438:Y438</xm:f>
              <xm:sqref>AB438</xm:sqref>
            </x14:sparkline>
            <x14:sparkline>
              <xm:f>Sheet3!O439:Y439</xm:f>
              <xm:sqref>AB439</xm:sqref>
            </x14:sparkline>
            <x14:sparkline>
              <xm:f>Sheet3!O440:Y440</xm:f>
              <xm:sqref>AB440</xm:sqref>
            </x14:sparkline>
            <x14:sparkline>
              <xm:f>Sheet3!O441:Y441</xm:f>
              <xm:sqref>AB441</xm:sqref>
            </x14:sparkline>
            <x14:sparkline>
              <xm:f>Sheet3!O442:Y442</xm:f>
              <xm:sqref>AB442</xm:sqref>
            </x14:sparkline>
            <x14:sparkline>
              <xm:f>Sheet3!O443:Y443</xm:f>
              <xm:sqref>AB443</xm:sqref>
            </x14:sparkline>
            <x14:sparkline>
              <xm:f>Sheet3!O444:Y444</xm:f>
              <xm:sqref>AB444</xm:sqref>
            </x14:sparkline>
            <x14:sparkline>
              <xm:f>Sheet3!O445:Y445</xm:f>
              <xm:sqref>AB445</xm:sqref>
            </x14:sparkline>
            <x14:sparkline>
              <xm:f>Sheet3!O446:Y446</xm:f>
              <xm:sqref>AB446</xm:sqref>
            </x14:sparkline>
            <x14:sparkline>
              <xm:f>Sheet3!O447:Y447</xm:f>
              <xm:sqref>AB447</xm:sqref>
            </x14:sparkline>
            <x14:sparkline>
              <xm:f>Sheet3!O448:Y448</xm:f>
              <xm:sqref>AB448</xm:sqref>
            </x14:sparkline>
            <x14:sparkline>
              <xm:f>Sheet3!O449:Y449</xm:f>
              <xm:sqref>AB449</xm:sqref>
            </x14:sparkline>
            <x14:sparkline>
              <xm:f>Sheet3!O450:Y450</xm:f>
              <xm:sqref>AB450</xm:sqref>
            </x14:sparkline>
            <x14:sparkline>
              <xm:f>Sheet3!O451:Y451</xm:f>
              <xm:sqref>AB451</xm:sqref>
            </x14:sparkline>
            <x14:sparkline>
              <xm:f>Sheet3!O452:Y452</xm:f>
              <xm:sqref>AB452</xm:sqref>
            </x14:sparkline>
            <x14:sparkline>
              <xm:f>Sheet3!O453:Y453</xm:f>
              <xm:sqref>AB453</xm:sqref>
            </x14:sparkline>
            <x14:sparkline>
              <xm:f>Sheet3!O454:Y454</xm:f>
              <xm:sqref>AB454</xm:sqref>
            </x14:sparkline>
            <x14:sparkline>
              <xm:f>Sheet3!O455:Y455</xm:f>
              <xm:sqref>AB455</xm:sqref>
            </x14:sparkline>
            <x14:sparkline>
              <xm:f>Sheet3!O456:Y456</xm:f>
              <xm:sqref>AB456</xm:sqref>
            </x14:sparkline>
            <x14:sparkline>
              <xm:f>Sheet3!O457:Y457</xm:f>
              <xm:sqref>AB457</xm:sqref>
            </x14:sparkline>
            <x14:sparkline>
              <xm:f>Sheet3!O458:Y458</xm:f>
              <xm:sqref>AB458</xm:sqref>
            </x14:sparkline>
            <x14:sparkline>
              <xm:f>Sheet3!O459:Y459</xm:f>
              <xm:sqref>AB459</xm:sqref>
            </x14:sparkline>
            <x14:sparkline>
              <xm:f>Sheet3!O460:Y460</xm:f>
              <xm:sqref>AB460</xm:sqref>
            </x14:sparkline>
            <x14:sparkline>
              <xm:f>Sheet3!O461:Y461</xm:f>
              <xm:sqref>AB461</xm:sqref>
            </x14:sparkline>
            <x14:sparkline>
              <xm:f>Sheet3!O462:Y462</xm:f>
              <xm:sqref>AB462</xm:sqref>
            </x14:sparkline>
            <x14:sparkline>
              <xm:f>Sheet3!O463:Y463</xm:f>
              <xm:sqref>AB463</xm:sqref>
            </x14:sparkline>
            <x14:sparkline>
              <xm:f>Sheet3!O464:Y464</xm:f>
              <xm:sqref>AB464</xm:sqref>
            </x14:sparkline>
            <x14:sparkline>
              <xm:f>Sheet3!O465:Y465</xm:f>
              <xm:sqref>AB465</xm:sqref>
            </x14:sparkline>
            <x14:sparkline>
              <xm:f>Sheet3!O466:Y466</xm:f>
              <xm:sqref>AB466</xm:sqref>
            </x14:sparkline>
            <x14:sparkline>
              <xm:f>Sheet3!O467:Y467</xm:f>
              <xm:sqref>AB467</xm:sqref>
            </x14:sparkline>
            <x14:sparkline>
              <xm:f>Sheet3!O468:Y468</xm:f>
              <xm:sqref>AB468</xm:sqref>
            </x14:sparkline>
            <x14:sparkline>
              <xm:f>Sheet3!O469:Y469</xm:f>
              <xm:sqref>AB469</xm:sqref>
            </x14:sparkline>
            <x14:sparkline>
              <xm:f>Sheet3!O470:Y470</xm:f>
              <xm:sqref>AB470</xm:sqref>
            </x14:sparkline>
            <x14:sparkline>
              <xm:f>Sheet3!O471:Y471</xm:f>
              <xm:sqref>AB471</xm:sqref>
            </x14:sparkline>
            <x14:sparkline>
              <xm:f>Sheet3!O472:Y472</xm:f>
              <xm:sqref>AB472</xm:sqref>
            </x14:sparkline>
            <x14:sparkline>
              <xm:f>Sheet3!O473:Y473</xm:f>
              <xm:sqref>AB473</xm:sqref>
            </x14:sparkline>
            <x14:sparkline>
              <xm:f>Sheet3!O474:Y474</xm:f>
              <xm:sqref>AB474</xm:sqref>
            </x14:sparkline>
            <x14:sparkline>
              <xm:f>Sheet3!O475:Y475</xm:f>
              <xm:sqref>AB475</xm:sqref>
            </x14:sparkline>
            <x14:sparkline>
              <xm:f>Sheet3!O476:Y476</xm:f>
              <xm:sqref>AB476</xm:sqref>
            </x14:sparkline>
          </x14:sparklines>
        </x14:sparklineGroup>
        <x14:sparklineGroup displayEmptyCellsAs="gap" xr2:uid="{1EC59A33-9A8B-43B8-AF13-3694E10B963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Sheet3!B603:L603</xm:f>
              <xm:sqref>M603</xm:sqref>
            </x14:sparkline>
          </x14:sparklines>
        </x14:sparklineGroup>
        <x14:sparklineGroup displayEmptyCellsAs="gap" xr2:uid="{65C674E1-3FDA-4E3A-B12E-F2B0BD0765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Sheet3!B602:L602</xm:f>
              <xm:sqref>M602</xm:sqref>
            </x14:sparkline>
          </x14:sparklines>
        </x14:sparklineGroup>
        <x14:sparklineGroup dateAxis="1" displayEmptyCellsAs="gap" markers="1" xr2:uid="{BBF52500-D706-4544-AC80-7F96BEE6E8ED}">
          <x14:colorSeries theme="4" tint="0.79998168889431442"/>
          <x14:colorNegative rgb="FFD00000"/>
          <x14:colorAxis rgb="FF000000"/>
          <x14:colorMarkers theme="4" tint="-0.249977111117893"/>
          <x14:colorFirst rgb="FFD00000"/>
          <x14:colorLast rgb="FFD00000"/>
          <x14:colorHigh rgb="FFD00000"/>
          <x14:colorLow rgb="FFD00000"/>
          <xm:f>Sheet3!O601:Y601</xm:f>
          <x14:sparklines>
            <x14:sparkline>
              <xm:f>Sheet3!O602:Y602</xm:f>
              <xm:sqref>AB602</xm:sqref>
            </x14:sparkline>
            <x14:sparkline>
              <xm:f>Sheet3!O603:Y603</xm:f>
              <xm:sqref>AB603</xm:sqref>
            </x14:sparkline>
            <x14:sparkline>
              <xm:f>Sheet3!O604:Y604</xm:f>
              <xm:sqref>AB604</xm:sqref>
            </x14:sparkline>
            <x14:sparkline>
              <xm:f>Sheet3!O605:Y605</xm:f>
              <xm:sqref>AB605</xm:sqref>
            </x14:sparkline>
            <x14:sparkline>
              <xm:f>Sheet3!O606:Y606</xm:f>
              <xm:sqref>AB606</xm:sqref>
            </x14:sparkline>
            <x14:sparkline>
              <xm:f>Sheet3!O607:Y607</xm:f>
              <xm:sqref>AB607</xm:sqref>
            </x14:sparkline>
            <x14:sparkline>
              <xm:f>Sheet3!O608:Y608</xm:f>
              <xm:sqref>AB608</xm:sqref>
            </x14:sparkline>
            <x14:sparkline>
              <xm:f>Sheet3!O609:Y609</xm:f>
              <xm:sqref>AB609</xm:sqref>
            </x14:sparkline>
            <x14:sparkline>
              <xm:f>Sheet3!O610:Y610</xm:f>
              <xm:sqref>AB610</xm:sqref>
            </x14:sparkline>
            <x14:sparkline>
              <xm:f>Sheet3!O611:Y611</xm:f>
              <xm:sqref>AB611</xm:sqref>
            </x14:sparkline>
            <x14:sparkline>
              <xm:f>Sheet3!O612:Y612</xm:f>
              <xm:sqref>AB612</xm:sqref>
            </x14:sparkline>
            <x14:sparkline>
              <xm:f>Sheet3!O613:Y613</xm:f>
              <xm:sqref>AB613</xm:sqref>
            </x14:sparkline>
            <x14:sparkline>
              <xm:f>Sheet3!O614:Y614</xm:f>
              <xm:sqref>AB614</xm:sqref>
            </x14:sparkline>
            <x14:sparkline>
              <xm:f>Sheet3!O615:Y615</xm:f>
              <xm:sqref>AB615</xm:sqref>
            </x14:sparkline>
            <x14:sparkline>
              <xm:f>Sheet3!O616:Y616</xm:f>
              <xm:sqref>AB616</xm:sqref>
            </x14:sparkline>
            <x14:sparkline>
              <xm:f>Sheet3!O617:Y617</xm:f>
              <xm:sqref>AB617</xm:sqref>
            </x14:sparkline>
            <x14:sparkline>
              <xm:f>Sheet3!O618:Y618</xm:f>
              <xm:sqref>AB618</xm:sqref>
            </x14:sparkline>
            <x14:sparkline>
              <xm:f>Sheet3!O619:Y619</xm:f>
              <xm:sqref>AB619</xm:sqref>
            </x14:sparkline>
            <x14:sparkline>
              <xm:f>Sheet3!O620:Y620</xm:f>
              <xm:sqref>AB620</xm:sqref>
            </x14:sparkline>
            <x14:sparkline>
              <xm:f>Sheet3!O621:Y621</xm:f>
              <xm:sqref>AB621</xm:sqref>
            </x14:sparkline>
            <x14:sparkline>
              <xm:f>Sheet3!O622:Y622</xm:f>
              <xm:sqref>AB622</xm:sqref>
            </x14:sparkline>
            <x14:sparkline>
              <xm:f>Sheet3!O623:Y623</xm:f>
              <xm:sqref>AB623</xm:sqref>
            </x14:sparkline>
            <x14:sparkline>
              <xm:f>Sheet3!O624:Y624</xm:f>
              <xm:sqref>AB624</xm:sqref>
            </x14:sparkline>
            <x14:sparkline>
              <xm:f>Sheet3!O625:Y625</xm:f>
              <xm:sqref>AB625</xm:sqref>
            </x14:sparkline>
            <x14:sparkline>
              <xm:f>Sheet3!O626:Y626</xm:f>
              <xm:sqref>AB626</xm:sqref>
            </x14:sparkline>
            <x14:sparkline>
              <xm:f>Sheet3!O627:Y627</xm:f>
              <xm:sqref>AB627</xm:sqref>
            </x14:sparkline>
            <x14:sparkline>
              <xm:f>Sheet3!O628:Y628</xm:f>
              <xm:sqref>AB628</xm:sqref>
            </x14:sparkline>
            <x14:sparkline>
              <xm:f>Sheet3!O629:Y629</xm:f>
              <xm:sqref>AB629</xm:sqref>
            </x14:sparkline>
            <x14:sparkline>
              <xm:f>Sheet3!O630:Y630</xm:f>
              <xm:sqref>AB630</xm:sqref>
            </x14:sparkline>
            <x14:sparkline>
              <xm:f>Sheet3!O631:Y631</xm:f>
              <xm:sqref>AB631</xm:sqref>
            </x14:sparkline>
            <x14:sparkline>
              <xm:f>Sheet3!O632:Y632</xm:f>
              <xm:sqref>AB632</xm:sqref>
            </x14:sparkline>
            <x14:sparkline>
              <xm:f>Sheet3!O633:Y633</xm:f>
              <xm:sqref>AB633</xm:sqref>
            </x14:sparkline>
            <x14:sparkline>
              <xm:f>Sheet3!O634:Y634</xm:f>
              <xm:sqref>AB634</xm:sqref>
            </x14:sparkline>
            <x14:sparkline>
              <xm:f>Sheet3!O635:Y635</xm:f>
              <xm:sqref>AB635</xm:sqref>
            </x14:sparkline>
            <x14:sparkline>
              <xm:f>Sheet3!O636:Y636</xm:f>
              <xm:sqref>AB636</xm:sqref>
            </x14:sparkline>
            <x14:sparkline>
              <xm:f>Sheet3!O637:Y637</xm:f>
              <xm:sqref>AB637</xm:sqref>
            </x14:sparkline>
            <x14:sparkline>
              <xm:f>Sheet3!O638:Y638</xm:f>
              <xm:sqref>AB638</xm:sqref>
            </x14:sparkline>
            <x14:sparkline>
              <xm:f>Sheet3!O639:Y639</xm:f>
              <xm:sqref>AB639</xm:sqref>
            </x14:sparkline>
            <x14:sparkline>
              <xm:f>Sheet3!O640:Y640</xm:f>
              <xm:sqref>AB640</xm:sqref>
            </x14:sparkline>
            <x14:sparkline>
              <xm:f>Sheet3!O641:Y641</xm:f>
              <xm:sqref>AB641</xm:sqref>
            </x14:sparkline>
            <x14:sparkline>
              <xm:f>Sheet3!O642:Y642</xm:f>
              <xm:sqref>AB642</xm:sqref>
            </x14:sparkline>
            <x14:sparkline>
              <xm:f>Sheet3!O643:Y643</xm:f>
              <xm:sqref>AB643</xm:sqref>
            </x14:sparkline>
            <x14:sparkline>
              <xm:f>Sheet3!O644:Y644</xm:f>
              <xm:sqref>AB644</xm:sqref>
            </x14:sparkline>
            <x14:sparkline>
              <xm:f>Sheet3!O645:Y645</xm:f>
              <xm:sqref>AB645</xm:sqref>
            </x14:sparkline>
            <x14:sparkline>
              <xm:f>Sheet3!O646:Y646</xm:f>
              <xm:sqref>AB646</xm:sqref>
            </x14:sparkline>
            <x14:sparkline>
              <xm:f>Sheet3!O647:Y647</xm:f>
              <xm:sqref>AB647</xm:sqref>
            </x14:sparkline>
            <x14:sparkline>
              <xm:f>Sheet3!O648:Y648</xm:f>
              <xm:sqref>AB648</xm:sqref>
            </x14:sparkline>
            <x14:sparkline>
              <xm:f>Sheet3!O649:Y649</xm:f>
              <xm:sqref>AB649</xm:sqref>
            </x14:sparkline>
            <x14:sparkline>
              <xm:f>Sheet3!O650:Y650</xm:f>
              <xm:sqref>AB650</xm:sqref>
            </x14:sparkline>
            <x14:sparkline>
              <xm:f>Sheet3!O651:Y651</xm:f>
              <xm:sqref>AB651</xm:sqref>
            </x14:sparkline>
            <x14:sparkline>
              <xm:f>Sheet3!O652:Y652</xm:f>
              <xm:sqref>AB652</xm:sqref>
            </x14:sparkline>
            <x14:sparkline>
              <xm:f>Sheet3!O653:Y653</xm:f>
              <xm:sqref>AB653</xm:sqref>
            </x14:sparkline>
            <x14:sparkline>
              <xm:f>Sheet3!O654:Y654</xm:f>
              <xm:sqref>AB654</xm:sqref>
            </x14:sparkline>
            <x14:sparkline>
              <xm:f>Sheet3!O655:Y655</xm:f>
              <xm:sqref>AB655</xm:sqref>
            </x14:sparkline>
            <x14:sparkline>
              <xm:f>Sheet3!O656:Y656</xm:f>
              <xm:sqref>AB656</xm:sqref>
            </x14:sparkline>
            <x14:sparkline>
              <xm:f>Sheet3!O657:Y657</xm:f>
              <xm:sqref>AB657</xm:sqref>
            </x14:sparkline>
            <x14:sparkline>
              <xm:f>Sheet3!O658:Y658</xm:f>
              <xm:sqref>AB658</xm:sqref>
            </x14:sparkline>
            <x14:sparkline>
              <xm:f>Sheet3!O659:Y659</xm:f>
              <xm:sqref>AB659</xm:sqref>
            </x14:sparkline>
            <x14:sparkline>
              <xm:f>Sheet3!O660:Y660</xm:f>
              <xm:sqref>AB660</xm:sqref>
            </x14:sparkline>
            <x14:sparkline>
              <xm:f>Sheet3!O661:Y661</xm:f>
              <xm:sqref>AB661</xm:sqref>
            </x14:sparkline>
            <x14:sparkline>
              <xm:f>Sheet3!O662:Y662</xm:f>
              <xm:sqref>AB662</xm:sqref>
            </x14:sparkline>
            <x14:sparkline>
              <xm:f>Sheet3!O663:Y663</xm:f>
              <xm:sqref>AB663</xm:sqref>
            </x14:sparkline>
            <x14:sparkline>
              <xm:f>Sheet3!O664:Y664</xm:f>
              <xm:sqref>AB664</xm:sqref>
            </x14:sparkline>
            <x14:sparkline>
              <xm:f>Sheet3!O665:Y665</xm:f>
              <xm:sqref>AB665</xm:sqref>
            </x14:sparkline>
            <x14:sparkline>
              <xm:f>Sheet3!O666:Y666</xm:f>
              <xm:sqref>AB666</xm:sqref>
            </x14:sparkline>
            <x14:sparkline>
              <xm:f>Sheet3!O667:Y667</xm:f>
              <xm:sqref>AB667</xm:sqref>
            </x14:sparkline>
            <x14:sparkline>
              <xm:f>Sheet3!O668:Y668</xm:f>
              <xm:sqref>AB668</xm:sqref>
            </x14:sparkline>
            <x14:sparkline>
              <xm:f>Sheet3!O669:Y669</xm:f>
              <xm:sqref>AB669</xm:sqref>
            </x14:sparkline>
            <x14:sparkline>
              <xm:f>Sheet3!O670:Y670</xm:f>
              <xm:sqref>AB670</xm:sqref>
            </x14:sparkline>
            <x14:sparkline>
              <xm:f>Sheet3!O671:Y671</xm:f>
              <xm:sqref>AB671</xm:sqref>
            </x14:sparkline>
            <x14:sparkline>
              <xm:f>Sheet3!O672:Y672</xm:f>
              <xm:sqref>AB672</xm:sqref>
            </x14:sparkline>
            <x14:sparkline>
              <xm:f>Sheet3!O673:Y673</xm:f>
              <xm:sqref>AB673</xm:sqref>
            </x14:sparkline>
            <x14:sparkline>
              <xm:f>Sheet3!O674:Y674</xm:f>
              <xm:sqref>AB674</xm:sqref>
            </x14:sparkline>
            <x14:sparkline>
              <xm:f>Sheet3!O675:Y675</xm:f>
              <xm:sqref>AB675</xm:sqref>
            </x14:sparkline>
            <x14:sparkline>
              <xm:f>Sheet3!O676:Y676</xm:f>
              <xm:sqref>AB676</xm:sqref>
            </x14:sparkline>
            <x14:sparkline>
              <xm:f>Sheet3!O677:Y677</xm:f>
              <xm:sqref>AB677</xm:sqref>
            </x14:sparkline>
            <x14:sparkline>
              <xm:f>Sheet3!O678:Y678</xm:f>
              <xm:sqref>AB678</xm:sqref>
            </x14:sparkline>
            <x14:sparkline>
              <xm:f>Sheet3!O679:Y679</xm:f>
              <xm:sqref>AB679</xm:sqref>
            </x14:sparkline>
            <x14:sparkline>
              <xm:f>Sheet3!O680:Y680</xm:f>
              <xm:sqref>AB680</xm:sqref>
            </x14:sparkline>
            <x14:sparkline>
              <xm:f>Sheet3!O681:Y681</xm:f>
              <xm:sqref>AB681</xm:sqref>
            </x14:sparkline>
            <x14:sparkline>
              <xm:f>Sheet3!O682:Y682</xm:f>
              <xm:sqref>AB682</xm:sqref>
            </x14:sparkline>
            <x14:sparkline>
              <xm:f>Sheet3!O683:Y683</xm:f>
              <xm:sqref>AB683</xm:sqref>
            </x14:sparkline>
            <x14:sparkline>
              <xm:f>Sheet3!O684:Y684</xm:f>
              <xm:sqref>AB684</xm:sqref>
            </x14:sparkline>
            <x14:sparkline>
              <xm:f>Sheet3!O685:Y685</xm:f>
              <xm:sqref>AB685</xm:sqref>
            </x14:sparkline>
            <x14:sparkline>
              <xm:f>Sheet3!O686:Y686</xm:f>
              <xm:sqref>AB686</xm:sqref>
            </x14:sparkline>
            <x14:sparkline>
              <xm:f>Sheet3!O687:Y687</xm:f>
              <xm:sqref>AB687</xm:sqref>
            </x14:sparkline>
            <x14:sparkline>
              <xm:f>Sheet3!O688:Y688</xm:f>
              <xm:sqref>AB688</xm:sqref>
            </x14:sparkline>
            <x14:sparkline>
              <xm:f>Sheet3!O689:Y689</xm:f>
              <xm:sqref>AB689</xm:sqref>
            </x14:sparkline>
            <x14:sparkline>
              <xm:f>Sheet3!O690:Y690</xm:f>
              <xm:sqref>AB690</xm:sqref>
            </x14:sparkline>
            <x14:sparkline>
              <xm:f>Sheet3!O691:Y691</xm:f>
              <xm:sqref>AB691</xm:sqref>
            </x14:sparkline>
            <x14:sparkline>
              <xm:f>Sheet3!O692:Y692</xm:f>
              <xm:sqref>AB692</xm:sqref>
            </x14:sparkline>
            <x14:sparkline>
              <xm:f>Sheet3!O693:Y693</xm:f>
              <xm:sqref>AB693</xm:sqref>
            </x14:sparkline>
            <x14:sparkline>
              <xm:f>Sheet3!O694:Y694</xm:f>
              <xm:sqref>AB694</xm:sqref>
            </x14:sparkline>
            <x14:sparkline>
              <xm:f>Sheet3!O695:Y695</xm:f>
              <xm:sqref>AB695</xm:sqref>
            </x14:sparkline>
            <x14:sparkline>
              <xm:f>Sheet3!O696:Y696</xm:f>
              <xm:sqref>AB696</xm:sqref>
            </x14:sparkline>
            <x14:sparkline>
              <xm:f>Sheet3!O697:Y697</xm:f>
              <xm:sqref>AB697</xm:sqref>
            </x14:sparkline>
            <x14:sparkline>
              <xm:f>Sheet3!O698:Y698</xm:f>
              <xm:sqref>AB698</xm:sqref>
            </x14:sparkline>
            <x14:sparkline>
              <xm:f>Sheet3!O699:Y699</xm:f>
              <xm:sqref>AB699</xm:sqref>
            </x14:sparkline>
            <x14:sparkline>
              <xm:f>Sheet3!O700:Y700</xm:f>
              <xm:sqref>AB700</xm:sqref>
            </x14:sparkline>
            <x14:sparkline>
              <xm:f>Sheet3!O701:Y701</xm:f>
              <xm:sqref>AB701</xm:sqref>
            </x14:sparkline>
            <x14:sparkline>
              <xm:f>Sheet3!O702:Y702</xm:f>
              <xm:sqref>AB702</xm:sqref>
            </x14:sparkline>
            <x14:sparkline>
              <xm:f>Sheet3!O703:Y703</xm:f>
              <xm:sqref>AB703</xm:sqref>
            </x14:sparkline>
            <x14:sparkline>
              <xm:f>Sheet3!O704:Y704</xm:f>
              <xm:sqref>AB704</xm:sqref>
            </x14:sparkline>
            <x14:sparkline>
              <xm:f>Sheet3!O705:Y705</xm:f>
              <xm:sqref>AB705</xm:sqref>
            </x14:sparkline>
            <x14:sparkline>
              <xm:f>Sheet3!O706:Y706</xm:f>
              <xm:sqref>AB706</xm:sqref>
            </x14:sparkline>
            <x14:sparkline>
              <xm:f>Sheet3!O707:Y707</xm:f>
              <xm:sqref>AB707</xm:sqref>
            </x14:sparkline>
            <x14:sparkline>
              <xm:f>Sheet3!O708:Y708</xm:f>
              <xm:sqref>AB708</xm:sqref>
            </x14:sparkline>
            <x14:sparkline>
              <xm:f>Sheet3!O709:Y709</xm:f>
              <xm:sqref>AB709</xm:sqref>
            </x14:sparkline>
            <x14:sparkline>
              <xm:f>Sheet3!O710:Y710</xm:f>
              <xm:sqref>AB710</xm:sqref>
            </x14:sparkline>
            <x14:sparkline>
              <xm:f>Sheet3!O711:Y711</xm:f>
              <xm:sqref>AB711</xm:sqref>
            </x14:sparkline>
            <x14:sparkline>
              <xm:f>Sheet3!O712:Y712</xm:f>
              <xm:sqref>AB712</xm:sqref>
            </x14:sparkline>
            <x14:sparkline>
              <xm:f>Sheet3!O713:Y713</xm:f>
              <xm:sqref>AB713</xm:sqref>
            </x14:sparkline>
            <x14:sparkline>
              <xm:f>Sheet3!O714:Y714</xm:f>
              <xm:sqref>AB714</xm:sqref>
            </x14:sparkline>
            <x14:sparkline>
              <xm:f>Sheet3!O715:Y715</xm:f>
              <xm:sqref>AB715</xm:sqref>
            </x14:sparkline>
            <x14:sparkline>
              <xm:f>Sheet3!O716:Y716</xm:f>
              <xm:sqref>AB716</xm:sqref>
            </x14:sparkline>
          </x14:sparklines>
        </x14:sparklineGroup>
        <x14:sparklineGroup displayEmptyCellsAs="gap" xr2:uid="{6132CCD5-28B0-48F7-B075-43925EA5BE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Sheet3!B605:L605</xm:f>
              <xm:sqref>M605</xm:sqref>
            </x14:sparkline>
          </x14:sparklines>
        </x14:sparklineGroup>
        <x14:sparklineGroup displayEmptyCellsAs="gap" xr2:uid="{69B0969D-9A1B-43CF-B5A4-3BD4BB5140C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Sheet3!B600:L600</xm:f>
              <xm:sqref>M600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CECE-AD48-439F-AFA8-3B4B416554ED}">
  <dimension ref="A1:O233"/>
  <sheetViews>
    <sheetView topLeftCell="A160" workbookViewId="0">
      <selection activeCell="E5" sqref="E5"/>
    </sheetView>
  </sheetViews>
  <sheetFormatPr defaultRowHeight="15.75" x14ac:dyDescent="0.25"/>
  <sheetData>
    <row r="1" spans="1:15" x14ac:dyDescent="0.25">
      <c r="A1" t="s">
        <v>361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</row>
    <row r="2" spans="1:15" x14ac:dyDescent="0.25">
      <c r="A2" t="s">
        <v>215</v>
      </c>
      <c r="E2">
        <v>0.3975484304892325</v>
      </c>
      <c r="F2">
        <v>0.42865089857594202</v>
      </c>
      <c r="G2">
        <v>0.45983999389859365</v>
      </c>
      <c r="H2">
        <v>0.37391843341381314</v>
      </c>
      <c r="I2">
        <v>0.43744239096120113</v>
      </c>
      <c r="K2">
        <v>0.47103262181290695</v>
      </c>
      <c r="L2">
        <v>0.46681132753556154</v>
      </c>
      <c r="M2">
        <v>0.46705266632510134</v>
      </c>
    </row>
    <row r="3" spans="1:15" x14ac:dyDescent="0.25">
      <c r="A3" t="s">
        <v>195</v>
      </c>
      <c r="E3">
        <v>4.0784619570817457E-2</v>
      </c>
      <c r="F3">
        <v>4.5067121844597303E-2</v>
      </c>
      <c r="H3">
        <v>2.6788040978964265E-3</v>
      </c>
      <c r="I3">
        <v>4.6117829359890172E-2</v>
      </c>
      <c r="J3">
        <v>2.4873610964287713E-2</v>
      </c>
      <c r="K3">
        <v>0.12296454435095651</v>
      </c>
      <c r="L3">
        <v>1</v>
      </c>
      <c r="M3">
        <v>1</v>
      </c>
      <c r="N3">
        <v>1.3977227270282401E-2</v>
      </c>
    </row>
    <row r="4" spans="1:15" x14ac:dyDescent="0.25">
      <c r="A4" t="s">
        <v>80</v>
      </c>
      <c r="E4">
        <v>0.46608625575048812</v>
      </c>
      <c r="F4">
        <v>0.46608626019997007</v>
      </c>
      <c r="G4">
        <v>0.6411100217485578</v>
      </c>
      <c r="L4">
        <v>0.14833534107984886</v>
      </c>
      <c r="M4">
        <v>0.16364549939196402</v>
      </c>
    </row>
    <row r="5" spans="1:15" x14ac:dyDescent="0.25">
      <c r="A5" t="s">
        <v>197</v>
      </c>
      <c r="N5">
        <v>0.73913827294032808</v>
      </c>
    </row>
    <row r="6" spans="1:15" x14ac:dyDescent="0.25">
      <c r="A6" t="s">
        <v>146</v>
      </c>
    </row>
    <row r="7" spans="1:15" x14ac:dyDescent="0.25">
      <c r="A7" t="s">
        <v>170</v>
      </c>
      <c r="E7">
        <v>0.27493281028501881</v>
      </c>
      <c r="F7">
        <v>0.38814269170845839</v>
      </c>
      <c r="G7">
        <v>0.37216141554348087</v>
      </c>
      <c r="H7">
        <v>0.20429843303626971</v>
      </c>
      <c r="I7">
        <v>0.21432095374311447</v>
      </c>
      <c r="J7">
        <v>0.26746730772308086</v>
      </c>
      <c r="L7">
        <v>0.46075794594132463</v>
      </c>
      <c r="M7">
        <v>0.38844690469071919</v>
      </c>
      <c r="O7">
        <v>0.66685457491235167</v>
      </c>
    </row>
    <row r="8" spans="1:15" x14ac:dyDescent="0.25">
      <c r="A8" t="s">
        <v>201</v>
      </c>
      <c r="E8">
        <v>0.68381478992704947</v>
      </c>
      <c r="F8">
        <v>0.8326045733406342</v>
      </c>
      <c r="G8">
        <v>0.58831979690922409</v>
      </c>
      <c r="I8">
        <v>0.71944649735386856</v>
      </c>
      <c r="J8">
        <v>0.68917650852391588</v>
      </c>
    </row>
    <row r="9" spans="1:15" x14ac:dyDescent="0.25">
      <c r="A9" t="s">
        <v>107</v>
      </c>
      <c r="E9">
        <v>7.0316450792573662E-2</v>
      </c>
      <c r="F9">
        <v>4.2471376684919272E-2</v>
      </c>
      <c r="G9">
        <v>7.9966197744281486E-2</v>
      </c>
      <c r="H9">
        <v>5.5045372919204569E-2</v>
      </c>
      <c r="I9">
        <v>4.4421002281040359E-2</v>
      </c>
      <c r="J9">
        <v>1.5737573244385988E-2</v>
      </c>
    </row>
    <row r="10" spans="1:15" x14ac:dyDescent="0.25">
      <c r="A10" t="s">
        <v>105</v>
      </c>
      <c r="E10">
        <v>0.39524667758275073</v>
      </c>
      <c r="F10">
        <v>0.38124114816906868</v>
      </c>
      <c r="G10">
        <v>0.28298331386583625</v>
      </c>
      <c r="H10">
        <v>0.38003278770440174</v>
      </c>
      <c r="I10">
        <v>0.14427876999041517</v>
      </c>
      <c r="J10">
        <v>0.19330828794228047</v>
      </c>
      <c r="K10">
        <v>0.23848104362428307</v>
      </c>
      <c r="L10">
        <v>0.18032923667676035</v>
      </c>
      <c r="M10">
        <v>0.28165288799923427</v>
      </c>
      <c r="N10">
        <v>0.13775631854900333</v>
      </c>
      <c r="O10">
        <v>0.18485695323789642</v>
      </c>
    </row>
    <row r="11" spans="1:15" x14ac:dyDescent="0.25">
      <c r="A11" t="s">
        <v>122</v>
      </c>
      <c r="E11">
        <v>0.24367279778277198</v>
      </c>
      <c r="F11">
        <v>0.19077227819704895</v>
      </c>
      <c r="G11">
        <v>0.15009196935094643</v>
      </c>
      <c r="H11">
        <v>0.49790903471911296</v>
      </c>
      <c r="I11">
        <v>0.13321776366971413</v>
      </c>
      <c r="M11">
        <v>0.46159893428121429</v>
      </c>
      <c r="O11">
        <v>0.27341968044324177</v>
      </c>
    </row>
    <row r="12" spans="1:15" x14ac:dyDescent="0.25">
      <c r="A12" t="s">
        <v>234</v>
      </c>
    </row>
    <row r="13" spans="1:15" x14ac:dyDescent="0.25">
      <c r="A13" t="s">
        <v>203</v>
      </c>
      <c r="E13">
        <v>0.51536299226063331</v>
      </c>
      <c r="F13">
        <v>0.42983112285899344</v>
      </c>
      <c r="G13">
        <v>0.50754287002769971</v>
      </c>
      <c r="H13">
        <v>0.62365719625635763</v>
      </c>
      <c r="I13">
        <v>0.73012108110748464</v>
      </c>
      <c r="J13">
        <v>0.67043716719245994</v>
      </c>
      <c r="K13">
        <v>0.76324765853708343</v>
      </c>
    </row>
    <row r="14" spans="1:15" x14ac:dyDescent="0.25">
      <c r="A14" t="s">
        <v>246</v>
      </c>
    </row>
    <row r="15" spans="1:15" x14ac:dyDescent="0.25">
      <c r="A15" t="s">
        <v>132</v>
      </c>
      <c r="E15">
        <v>0.64008737914438607</v>
      </c>
      <c r="F15">
        <v>0.67160437326751965</v>
      </c>
      <c r="G15">
        <v>0.48673830381078792</v>
      </c>
      <c r="H15">
        <v>0.63030296573820377</v>
      </c>
      <c r="I15">
        <v>0.6303029629935708</v>
      </c>
      <c r="J15">
        <v>0.71174502758018265</v>
      </c>
      <c r="L15">
        <v>0.72958231601151879</v>
      </c>
      <c r="M15">
        <v>0.77628254198290747</v>
      </c>
    </row>
    <row r="16" spans="1:15" x14ac:dyDescent="0.25">
      <c r="A16" t="s">
        <v>241</v>
      </c>
    </row>
    <row r="17" spans="1:15" x14ac:dyDescent="0.25">
      <c r="A17" t="s">
        <v>172</v>
      </c>
      <c r="E17">
        <v>0.18556701030927836</v>
      </c>
      <c r="G17">
        <v>0.24731182795698925</v>
      </c>
      <c r="H17">
        <v>0.41025641025641024</v>
      </c>
    </row>
    <row r="18" spans="1:15" x14ac:dyDescent="0.25">
      <c r="A18" t="s">
        <v>134</v>
      </c>
      <c r="E18">
        <v>0.99497086061420636</v>
      </c>
      <c r="F18">
        <v>0.98750905922372467</v>
      </c>
      <c r="G18">
        <v>0.98800941230729078</v>
      </c>
      <c r="H18">
        <v>0.9866733783584577</v>
      </c>
      <c r="J18">
        <v>1</v>
      </c>
      <c r="M18">
        <v>1</v>
      </c>
      <c r="N18">
        <v>1</v>
      </c>
      <c r="O18">
        <v>1</v>
      </c>
    </row>
    <row r="19" spans="1:15" x14ac:dyDescent="0.25">
      <c r="A19" t="s">
        <v>115</v>
      </c>
      <c r="F19">
        <v>1</v>
      </c>
      <c r="H19">
        <v>0.62</v>
      </c>
      <c r="I19">
        <v>0.34374999999999994</v>
      </c>
    </row>
    <row r="20" spans="1:15" x14ac:dyDescent="0.25">
      <c r="A20" t="s">
        <v>50</v>
      </c>
      <c r="E20">
        <v>0.71825424215117573</v>
      </c>
      <c r="F20">
        <v>0.72238660245594577</v>
      </c>
      <c r="G20">
        <v>0.76551548486890342</v>
      </c>
      <c r="J20">
        <v>0.64494573507247654</v>
      </c>
      <c r="K20">
        <v>0.331453634085213</v>
      </c>
      <c r="L20">
        <v>0.62295216254369701</v>
      </c>
      <c r="M20">
        <v>0.63267936264688862</v>
      </c>
      <c r="O20">
        <v>0.63267949627743836</v>
      </c>
    </row>
    <row r="21" spans="1:15" x14ac:dyDescent="0.25">
      <c r="A21" t="s">
        <v>65</v>
      </c>
      <c r="E21">
        <v>0.19298245614035087</v>
      </c>
      <c r="F21">
        <v>0.12751677852348994</v>
      </c>
      <c r="G21">
        <v>0.12025316455696204</v>
      </c>
    </row>
    <row r="22" spans="1:15" x14ac:dyDescent="0.25">
      <c r="A22" t="s">
        <v>137</v>
      </c>
      <c r="E22">
        <v>0.78153531647580599</v>
      </c>
      <c r="F22">
        <v>0.75828582246303688</v>
      </c>
      <c r="G22">
        <v>0.74256822245136656</v>
      </c>
      <c r="H22">
        <v>0.64352575658895983</v>
      </c>
      <c r="K22">
        <v>0.72065740953350632</v>
      </c>
      <c r="L22">
        <v>0.64300776828773332</v>
      </c>
      <c r="M22">
        <v>0.6241091655953791</v>
      </c>
      <c r="N22">
        <v>0.6570738610984771</v>
      </c>
      <c r="O22">
        <v>0.63124400760306676</v>
      </c>
    </row>
    <row r="23" spans="1:15" x14ac:dyDescent="0.25">
      <c r="A23" t="s">
        <v>76</v>
      </c>
      <c r="E23">
        <v>7.1118305098628917E-2</v>
      </c>
      <c r="F23">
        <v>4.0554302716656845E-2</v>
      </c>
      <c r="G23">
        <v>0.1171486267631988</v>
      </c>
      <c r="H23">
        <v>0.11114845811584326</v>
      </c>
      <c r="I23">
        <v>0.13226168220981341</v>
      </c>
    </row>
    <row r="24" spans="1:15" x14ac:dyDescent="0.25">
      <c r="A24" t="s">
        <v>71</v>
      </c>
      <c r="E24">
        <v>2.498847909244422E-2</v>
      </c>
      <c r="F24">
        <v>0.22427536220021385</v>
      </c>
      <c r="G24">
        <v>0.19116268271603754</v>
      </c>
      <c r="H24">
        <v>0.30933053744792882</v>
      </c>
      <c r="I24">
        <v>0.20407799101973922</v>
      </c>
    </row>
    <row r="25" spans="1:15" x14ac:dyDescent="0.25">
      <c r="A25" t="s">
        <v>117</v>
      </c>
      <c r="E25">
        <v>8.6801620313316555E-4</v>
      </c>
      <c r="F25">
        <v>1.4111365032545963E-2</v>
      </c>
      <c r="G25">
        <v>9.2517453400144233E-3</v>
      </c>
      <c r="H25">
        <v>1.1820860505856621E-2</v>
      </c>
      <c r="I25">
        <v>8.4071458079136296E-2</v>
      </c>
      <c r="J25">
        <v>0.13660333087862278</v>
      </c>
      <c r="K25">
        <v>0.28234375066171502</v>
      </c>
      <c r="L25">
        <v>8.3447090238208316E-2</v>
      </c>
      <c r="M25">
        <v>0.10690168196641996</v>
      </c>
    </row>
    <row r="26" spans="1:15" x14ac:dyDescent="0.25">
      <c r="A26" t="s">
        <v>73</v>
      </c>
      <c r="E26">
        <v>0.36974789915966388</v>
      </c>
      <c r="F26">
        <v>0.49090909090909091</v>
      </c>
    </row>
    <row r="27" spans="1:15" x14ac:dyDescent="0.25">
      <c r="A27" t="s">
        <v>139</v>
      </c>
      <c r="E27">
        <v>0.83103410460674865</v>
      </c>
      <c r="F27">
        <v>0.76913661984231607</v>
      </c>
      <c r="G27">
        <v>0.64981330330984932</v>
      </c>
      <c r="H27">
        <v>0.73611679759244264</v>
      </c>
      <c r="I27">
        <v>0.70840419769455487</v>
      </c>
    </row>
    <row r="28" spans="1:15" x14ac:dyDescent="0.25">
      <c r="A28" t="s">
        <v>205</v>
      </c>
      <c r="F28">
        <v>1</v>
      </c>
      <c r="G28">
        <v>1</v>
      </c>
      <c r="H28">
        <v>0.1137521159774259</v>
      </c>
      <c r="I28">
        <v>0.33125999187924854</v>
      </c>
      <c r="J28">
        <v>0.25810792958031609</v>
      </c>
      <c r="L28">
        <v>4.72560920914935E-2</v>
      </c>
      <c r="M28">
        <v>6.4070082875570533E-2</v>
      </c>
      <c r="N28">
        <v>0.12874269269457767</v>
      </c>
      <c r="O28">
        <v>8.3499057781384903E-2</v>
      </c>
    </row>
    <row r="29" spans="1:15" x14ac:dyDescent="0.25">
      <c r="A29" t="s">
        <v>127</v>
      </c>
      <c r="E29">
        <v>1.7085435187492302E-2</v>
      </c>
      <c r="F29">
        <v>0.19582556373530038</v>
      </c>
      <c r="G29">
        <v>0.14499693367056071</v>
      </c>
      <c r="H29">
        <v>0.50529271277468457</v>
      </c>
      <c r="I29">
        <v>0.36906050286583764</v>
      </c>
      <c r="J29">
        <v>0.61481985174668741</v>
      </c>
    </row>
    <row r="30" spans="1:15" x14ac:dyDescent="0.25">
      <c r="A30" t="s">
        <v>148</v>
      </c>
      <c r="F30">
        <v>0.81049312435140408</v>
      </c>
      <c r="H30">
        <v>0.8272218968053614</v>
      </c>
      <c r="J30">
        <v>0.63930098501458565</v>
      </c>
      <c r="N30">
        <v>0.92581887174470467</v>
      </c>
    </row>
    <row r="31" spans="1:15" x14ac:dyDescent="0.25">
      <c r="A31" t="s">
        <v>150</v>
      </c>
      <c r="E31">
        <v>0.82944135317525802</v>
      </c>
      <c r="F31">
        <v>0.87642787935097022</v>
      </c>
      <c r="G31">
        <v>0.86790749534169853</v>
      </c>
      <c r="H31">
        <v>0.87433358528802674</v>
      </c>
      <c r="I31">
        <v>0.91500486498599387</v>
      </c>
    </row>
    <row r="32" spans="1:15" x14ac:dyDescent="0.25">
      <c r="A32" t="s">
        <v>119</v>
      </c>
      <c r="F32">
        <v>0.12477870825293895</v>
      </c>
      <c r="G32">
        <v>0.22422487135062449</v>
      </c>
      <c r="H32">
        <v>9.5463401057612023E-3</v>
      </c>
    </row>
    <row r="33" spans="1:15" x14ac:dyDescent="0.25">
      <c r="A33" t="s">
        <v>111</v>
      </c>
      <c r="H33">
        <v>0.22741350786343004</v>
      </c>
      <c r="I33">
        <v>0.23293825378930461</v>
      </c>
      <c r="J33">
        <v>0.33309007170798932</v>
      </c>
      <c r="K33">
        <v>0.54517356607081968</v>
      </c>
      <c r="L33">
        <v>0.45674987413480389</v>
      </c>
      <c r="M33">
        <v>0.70295309447736876</v>
      </c>
      <c r="N33">
        <v>0.41672350428081523</v>
      </c>
      <c r="O33">
        <v>0.42145849807605457</v>
      </c>
    </row>
    <row r="34" spans="1:15" x14ac:dyDescent="0.25">
      <c r="A34" t="s">
        <v>199</v>
      </c>
      <c r="E34">
        <v>0.9368579763434749</v>
      </c>
      <c r="F34">
        <v>0.92393757491812889</v>
      </c>
      <c r="G34">
        <v>0.87245146353072744</v>
      </c>
      <c r="H34">
        <v>0.88190377058820468</v>
      </c>
      <c r="I34">
        <v>0.9652052541377486</v>
      </c>
      <c r="J34">
        <v>0.97745560126769104</v>
      </c>
      <c r="M34">
        <v>0.97790116708581298</v>
      </c>
    </row>
    <row r="35" spans="1:15" x14ac:dyDescent="0.25">
      <c r="A35" t="s">
        <v>152</v>
      </c>
      <c r="F35">
        <v>0.84739105219800503</v>
      </c>
      <c r="J35">
        <v>0.50231014254780804</v>
      </c>
      <c r="M35">
        <v>1</v>
      </c>
      <c r="N35">
        <v>0.94831685907625463</v>
      </c>
      <c r="O35">
        <v>1</v>
      </c>
    </row>
    <row r="36" spans="1:15" x14ac:dyDescent="0.25">
      <c r="A36" t="s">
        <v>129</v>
      </c>
      <c r="E36">
        <v>8.8235294117647065E-2</v>
      </c>
    </row>
    <row r="37" spans="1:15" x14ac:dyDescent="0.25">
      <c r="A37" t="s">
        <v>112</v>
      </c>
      <c r="G37">
        <v>0.1348871807587404</v>
      </c>
      <c r="L37">
        <v>0.15472127417519912</v>
      </c>
      <c r="N37">
        <v>4.1963578780680924E-2</v>
      </c>
      <c r="O37">
        <v>4.1132478632478632E-2</v>
      </c>
    </row>
    <row r="38" spans="1:15" x14ac:dyDescent="0.25">
      <c r="A38" t="s">
        <v>174</v>
      </c>
      <c r="E38">
        <v>0.11755251513003048</v>
      </c>
      <c r="F38">
        <v>0.11755251513003048</v>
      </c>
      <c r="G38">
        <v>0.20734281760080239</v>
      </c>
      <c r="I38">
        <v>1</v>
      </c>
      <c r="J38">
        <v>0.70685297424539406</v>
      </c>
      <c r="L38">
        <v>0.76224394667416862</v>
      </c>
    </row>
    <row r="39" spans="1:15" x14ac:dyDescent="0.25">
      <c r="A39" t="s">
        <v>67</v>
      </c>
      <c r="E39">
        <v>0.58591587888259644</v>
      </c>
      <c r="F39">
        <v>0.70679005107141446</v>
      </c>
      <c r="G39">
        <v>0.64661350344877622</v>
      </c>
      <c r="H39">
        <v>0.80635526127136725</v>
      </c>
      <c r="I39">
        <v>0.90565535689146159</v>
      </c>
      <c r="J39">
        <v>0.74511869376328421</v>
      </c>
      <c r="N39">
        <v>0.95289663486292331</v>
      </c>
    </row>
    <row r="40" spans="1:15" x14ac:dyDescent="0.25">
      <c r="A40" t="s">
        <v>153</v>
      </c>
      <c r="E40">
        <v>0.32510433262574218</v>
      </c>
      <c r="F40">
        <v>0.26779944296697084</v>
      </c>
      <c r="G40">
        <v>0.31412631008312247</v>
      </c>
      <c r="H40">
        <v>0.28482957925815711</v>
      </c>
      <c r="I40">
        <v>0.33294440918273333</v>
      </c>
      <c r="J40">
        <v>0.48146044817989592</v>
      </c>
      <c r="K40">
        <v>0.54871904979321651</v>
      </c>
      <c r="M40">
        <v>0.67461952752849741</v>
      </c>
      <c r="O40">
        <v>0.8906814761538836</v>
      </c>
    </row>
    <row r="41" spans="1:15" x14ac:dyDescent="0.25">
      <c r="A41" t="s">
        <v>86</v>
      </c>
      <c r="E41">
        <v>0.11160151232231931</v>
      </c>
      <c r="F41">
        <v>0.13012809319444926</v>
      </c>
      <c r="G41">
        <v>0.18186972388043085</v>
      </c>
      <c r="H41">
        <v>3.1181062645359758E-2</v>
      </c>
      <c r="I41">
        <v>6.4137421654444388E-2</v>
      </c>
      <c r="J41">
        <v>1.8580542484995653E-2</v>
      </c>
      <c r="K41">
        <v>5.0691811758497178E-2</v>
      </c>
      <c r="L41">
        <v>9.7036890813587282E-2</v>
      </c>
    </row>
    <row r="42" spans="1:15" x14ac:dyDescent="0.25">
      <c r="A42" t="s">
        <v>92</v>
      </c>
      <c r="E42">
        <v>2.9522410032126536E-2</v>
      </c>
      <c r="F42">
        <v>2.6591871763596349E-2</v>
      </c>
      <c r="G42">
        <v>4.2420798257686271E-2</v>
      </c>
      <c r="H42">
        <v>0.19062485146105926</v>
      </c>
      <c r="I42">
        <v>0.1789638171932556</v>
      </c>
      <c r="J42">
        <v>0.21183543497277532</v>
      </c>
      <c r="L42">
        <v>0.10855933224753055</v>
      </c>
      <c r="M42">
        <v>7.7747206152240692E-2</v>
      </c>
      <c r="N42">
        <v>0.62100958247664284</v>
      </c>
      <c r="O42">
        <v>0.25376464294746209</v>
      </c>
    </row>
    <row r="43" spans="1:15" x14ac:dyDescent="0.25">
      <c r="A43" t="s">
        <v>82</v>
      </c>
      <c r="K43">
        <v>0.55000000000000004</v>
      </c>
      <c r="O43">
        <v>1</v>
      </c>
    </row>
    <row r="44" spans="1:15" x14ac:dyDescent="0.25">
      <c r="A44" t="s">
        <v>69</v>
      </c>
      <c r="E44">
        <v>4.5437189767086675E-2</v>
      </c>
      <c r="F44">
        <v>0.11738746690203</v>
      </c>
    </row>
    <row r="45" spans="1:15" x14ac:dyDescent="0.25">
      <c r="A45" t="s">
        <v>60</v>
      </c>
      <c r="E45">
        <v>0.32096565698913465</v>
      </c>
      <c r="H45">
        <v>0.71488645920941962</v>
      </c>
      <c r="I45">
        <v>0.89944649446494462</v>
      </c>
    </row>
    <row r="46" spans="1:15" x14ac:dyDescent="0.25">
      <c r="A46" t="s">
        <v>158</v>
      </c>
      <c r="E46">
        <v>0.58467825328630907</v>
      </c>
      <c r="F46">
        <v>0.6242182187482187</v>
      </c>
      <c r="G46">
        <v>0.57287790557624774</v>
      </c>
      <c r="H46">
        <v>0.51151550833080228</v>
      </c>
      <c r="I46">
        <v>0.5716621076538253</v>
      </c>
      <c r="J46">
        <v>0.61878484673439238</v>
      </c>
      <c r="L46">
        <v>0.46453952743347043</v>
      </c>
      <c r="M46">
        <v>0.50684459575577712</v>
      </c>
      <c r="N46">
        <v>0.50388627442635125</v>
      </c>
      <c r="O46">
        <v>0.70968097658093099</v>
      </c>
    </row>
    <row r="47" spans="1:15" x14ac:dyDescent="0.25">
      <c r="A47" t="s">
        <v>93</v>
      </c>
      <c r="G47">
        <v>0.1111111111111111</v>
      </c>
      <c r="H47">
        <v>0.15137614678899083</v>
      </c>
    </row>
    <row r="48" spans="1:15" x14ac:dyDescent="0.25">
      <c r="A48" t="s">
        <v>160</v>
      </c>
      <c r="E48">
        <v>0.46240230995730747</v>
      </c>
      <c r="F48">
        <v>0.4428857341912581</v>
      </c>
      <c r="G48">
        <v>0.44288574329783548</v>
      </c>
      <c r="H48">
        <v>0.42993209998096121</v>
      </c>
      <c r="I48">
        <v>0.42993209288253426</v>
      </c>
    </row>
    <row r="49" spans="1:15" x14ac:dyDescent="0.25">
      <c r="A49" t="s">
        <v>83</v>
      </c>
      <c r="E49">
        <v>1.1849772861860159E-2</v>
      </c>
      <c r="F49">
        <v>9.6804441757491113E-3</v>
      </c>
      <c r="G49">
        <v>7.6945530471443516E-3</v>
      </c>
      <c r="H49">
        <v>7.6390858411654571E-3</v>
      </c>
      <c r="I49">
        <v>2.7540620781235886E-3</v>
      </c>
      <c r="J49">
        <v>1.9330876645001882E-2</v>
      </c>
      <c r="K49">
        <v>2.0850639216054172E-2</v>
      </c>
      <c r="L49">
        <v>3.5569411578856069E-2</v>
      </c>
    </row>
    <row r="50" spans="1:15" x14ac:dyDescent="0.25">
      <c r="A50" t="s">
        <v>245</v>
      </c>
    </row>
    <row r="51" spans="1:15" x14ac:dyDescent="0.25">
      <c r="A51" t="s">
        <v>235</v>
      </c>
    </row>
    <row r="52" spans="1:15" x14ac:dyDescent="0.25">
      <c r="A52" t="s">
        <v>207</v>
      </c>
      <c r="E52">
        <v>0.88725490196078427</v>
      </c>
      <c r="H52">
        <v>0.93154362416107384</v>
      </c>
    </row>
    <row r="53" spans="1:15" x14ac:dyDescent="0.25">
      <c r="A53" t="s">
        <v>94</v>
      </c>
      <c r="E53">
        <v>0.2262890794530707</v>
      </c>
      <c r="F53">
        <v>0.2624258271782835</v>
      </c>
      <c r="G53">
        <v>0.19049287131158416</v>
      </c>
      <c r="H53">
        <v>0.18180313121949612</v>
      </c>
      <c r="I53">
        <v>0.33290428470911859</v>
      </c>
      <c r="J53">
        <v>0.27937920029742769</v>
      </c>
      <c r="K53">
        <v>0.50192193592486434</v>
      </c>
      <c r="L53">
        <v>0.14112899593456321</v>
      </c>
    </row>
    <row r="54" spans="1:15" x14ac:dyDescent="0.25">
      <c r="A54" t="s">
        <v>162</v>
      </c>
      <c r="E54">
        <v>0.71413718927835679</v>
      </c>
      <c r="G54">
        <v>0.8226974894085799</v>
      </c>
      <c r="H54">
        <v>0.80275945442607699</v>
      </c>
      <c r="I54">
        <v>0.8167813568110911</v>
      </c>
      <c r="J54">
        <v>0.94485124705460377</v>
      </c>
      <c r="K54">
        <v>0.96273090021772922</v>
      </c>
      <c r="L54">
        <v>0.85719370943445072</v>
      </c>
      <c r="M54">
        <v>0.88966987846292833</v>
      </c>
      <c r="N54">
        <v>0.92588392822930321</v>
      </c>
      <c r="O54">
        <v>0.9496124770635066</v>
      </c>
    </row>
    <row r="55" spans="1:15" x14ac:dyDescent="0.25">
      <c r="A55" t="s">
        <v>63</v>
      </c>
      <c r="E55">
        <v>0.16064651228060903</v>
      </c>
      <c r="F55">
        <v>0.18549779886924603</v>
      </c>
      <c r="G55">
        <v>0.15896363977124359</v>
      </c>
      <c r="H55">
        <v>0.19026574128782345</v>
      </c>
      <c r="I55">
        <v>0.23684459153422446</v>
      </c>
      <c r="J55">
        <v>0.21875758384974073</v>
      </c>
      <c r="L55">
        <v>0.27468491338921514</v>
      </c>
      <c r="M55">
        <v>0.29139133350601226</v>
      </c>
      <c r="O55">
        <v>0.23226383943587911</v>
      </c>
    </row>
    <row r="56" spans="1:15" x14ac:dyDescent="0.25">
      <c r="A56" t="s">
        <v>176</v>
      </c>
      <c r="E56">
        <v>0.12354123765118322</v>
      </c>
      <c r="F56">
        <v>0.12531092958143117</v>
      </c>
      <c r="G56">
        <v>0.25198462814496808</v>
      </c>
      <c r="H56">
        <v>0.29005464394416747</v>
      </c>
      <c r="I56">
        <v>0.23809650090658768</v>
      </c>
      <c r="J56">
        <v>0.43437886677353166</v>
      </c>
      <c r="L56">
        <v>8.2327017926133339E-2</v>
      </c>
      <c r="M56">
        <v>0.12935564756083737</v>
      </c>
      <c r="N56">
        <v>0.24657537409429037</v>
      </c>
      <c r="O56">
        <v>0.2853046952588924</v>
      </c>
    </row>
    <row r="57" spans="1:15" x14ac:dyDescent="0.25">
      <c r="A57" t="s">
        <v>135</v>
      </c>
      <c r="E57">
        <v>3.1699948416585202E-2</v>
      </c>
      <c r="F57">
        <v>4.1971310333307123E-2</v>
      </c>
      <c r="G57">
        <v>0.10031637779238384</v>
      </c>
      <c r="H57">
        <v>0.10244791937040076</v>
      </c>
      <c r="K57">
        <v>0.18828764290916955</v>
      </c>
      <c r="M57">
        <v>0.24127906976744187</v>
      </c>
    </row>
    <row r="58" spans="1:15" x14ac:dyDescent="0.25">
      <c r="A58" t="s">
        <v>163</v>
      </c>
      <c r="E58">
        <v>1.9129962693821553E-2</v>
      </c>
      <c r="F58">
        <v>9.6395379022461175E-2</v>
      </c>
      <c r="G58">
        <v>7.0446319837726007E-2</v>
      </c>
      <c r="L58">
        <v>0.25373416646097746</v>
      </c>
      <c r="M58">
        <v>0.12284927282690307</v>
      </c>
      <c r="O58">
        <v>0.48422440119369736</v>
      </c>
    </row>
    <row r="59" spans="1:15" x14ac:dyDescent="0.25">
      <c r="A59" t="s">
        <v>209</v>
      </c>
      <c r="E59">
        <v>0.7191011235955056</v>
      </c>
      <c r="F59">
        <v>0.64876033057851235</v>
      </c>
      <c r="G59">
        <v>0.64876033057851246</v>
      </c>
      <c r="I59">
        <v>0.60770043785058525</v>
      </c>
      <c r="O59">
        <v>0.96938387015527716</v>
      </c>
    </row>
    <row r="60" spans="1:15" x14ac:dyDescent="0.25">
      <c r="A60" t="s">
        <v>90</v>
      </c>
      <c r="F60">
        <v>2.9304215424542216E-3</v>
      </c>
      <c r="G60">
        <v>6.1046977022375703E-3</v>
      </c>
      <c r="J60">
        <v>3.6671454334064129E-3</v>
      </c>
    </row>
    <row r="61" spans="1:15" x14ac:dyDescent="0.25">
      <c r="A61" t="s">
        <v>228</v>
      </c>
      <c r="E61">
        <v>0.46293544443372464</v>
      </c>
      <c r="F61">
        <v>0.48180108939093019</v>
      </c>
      <c r="I61">
        <v>0.54700645020367766</v>
      </c>
      <c r="O61">
        <v>0.63071247348508064</v>
      </c>
    </row>
    <row r="62" spans="1:15" x14ac:dyDescent="0.25">
      <c r="A62" t="s">
        <v>49</v>
      </c>
      <c r="E62">
        <v>0.56633528970484825</v>
      </c>
      <c r="J62">
        <v>0.42421452527641756</v>
      </c>
      <c r="K62">
        <v>0.29870958127495567</v>
      </c>
      <c r="L62">
        <v>0.22190911701365237</v>
      </c>
      <c r="M62">
        <v>0.18901063024725157</v>
      </c>
    </row>
    <row r="63" spans="1:15" x14ac:dyDescent="0.25">
      <c r="A63" t="s">
        <v>178</v>
      </c>
      <c r="G63">
        <v>0.98135426889106958</v>
      </c>
      <c r="H63">
        <v>1</v>
      </c>
    </row>
    <row r="64" spans="1:15" x14ac:dyDescent="0.25">
      <c r="A64" t="s">
        <v>142</v>
      </c>
      <c r="E64">
        <v>0.95125914605185391</v>
      </c>
      <c r="F64">
        <v>0.97075942187896047</v>
      </c>
      <c r="G64">
        <v>1</v>
      </c>
      <c r="H64">
        <v>1</v>
      </c>
      <c r="I64">
        <v>1</v>
      </c>
      <c r="J64">
        <v>0.99117098533989789</v>
      </c>
      <c r="L64">
        <v>0.99876368691759065</v>
      </c>
    </row>
    <row r="65" spans="1:15" x14ac:dyDescent="0.25">
      <c r="A65" t="s">
        <v>124</v>
      </c>
      <c r="E65">
        <v>0.46751826027855331</v>
      </c>
      <c r="F65">
        <v>0.4217660871692076</v>
      </c>
      <c r="G65">
        <v>0.35701660253678763</v>
      </c>
      <c r="H65">
        <v>0.24855119378226015</v>
      </c>
      <c r="I65">
        <v>0.29693774962968827</v>
      </c>
      <c r="J65">
        <v>0.25446736783421586</v>
      </c>
      <c r="K65">
        <v>0.32089254084809521</v>
      </c>
      <c r="L65">
        <v>0.38010655330973742</v>
      </c>
      <c r="M65">
        <v>0.38871570050072074</v>
      </c>
      <c r="N65">
        <v>0.50700224450133857</v>
      </c>
      <c r="O65">
        <v>0.58888473585730816</v>
      </c>
    </row>
    <row r="66" spans="1:15" x14ac:dyDescent="0.25">
      <c r="A66" t="s">
        <v>165</v>
      </c>
      <c r="F66">
        <v>0.47433849747894391</v>
      </c>
      <c r="G66">
        <v>0.43260745361395131</v>
      </c>
      <c r="H66">
        <v>0.43279217902138278</v>
      </c>
      <c r="I66">
        <v>0.59696321712766709</v>
      </c>
      <c r="J66">
        <v>0.52946917934164806</v>
      </c>
      <c r="K66">
        <v>0.34961178240572899</v>
      </c>
      <c r="L66">
        <v>9.9931189697084422E-2</v>
      </c>
      <c r="M66">
        <v>5.5291659728314145E-2</v>
      </c>
      <c r="N66">
        <v>0.99317466228797791</v>
      </c>
    </row>
    <row r="67" spans="1:15" x14ac:dyDescent="0.25">
      <c r="A67" t="s">
        <v>239</v>
      </c>
    </row>
    <row r="68" spans="1:15" x14ac:dyDescent="0.25">
      <c r="A68" t="s">
        <v>100</v>
      </c>
      <c r="E68">
        <v>0.18591296620991471</v>
      </c>
      <c r="F68">
        <v>0.177156727395612</v>
      </c>
      <c r="G68">
        <v>0.24608090634217689</v>
      </c>
      <c r="H68">
        <v>0.281554613640007</v>
      </c>
      <c r="L68">
        <v>0.18342233720003465</v>
      </c>
      <c r="O68">
        <v>0.18342233720003465</v>
      </c>
    </row>
    <row r="69" spans="1:15" x14ac:dyDescent="0.25">
      <c r="A69" t="s">
        <v>123</v>
      </c>
      <c r="F69">
        <v>6.4197530864197536E-2</v>
      </c>
      <c r="L69">
        <v>0.12862108922363849</v>
      </c>
      <c r="M69">
        <v>0.18967136150234742</v>
      </c>
    </row>
    <row r="70" spans="1:15" x14ac:dyDescent="0.25">
      <c r="A70" t="s">
        <v>213</v>
      </c>
    </row>
    <row r="71" spans="1:15" x14ac:dyDescent="0.25">
      <c r="A71" t="s">
        <v>211</v>
      </c>
      <c r="E71">
        <v>0.24322383791680965</v>
      </c>
      <c r="F71">
        <v>0.24486796472392602</v>
      </c>
      <c r="G71">
        <v>0.2959974365460617</v>
      </c>
      <c r="I71">
        <v>0.37420023108891859</v>
      </c>
      <c r="J71">
        <v>0.56651478780868647</v>
      </c>
      <c r="L71">
        <v>0.57698162030518663</v>
      </c>
      <c r="O71">
        <v>0.46198294566730674</v>
      </c>
    </row>
    <row r="72" spans="1:15" x14ac:dyDescent="0.25">
      <c r="A72" t="s">
        <v>54</v>
      </c>
      <c r="F72">
        <v>4.7479863200397494E-2</v>
      </c>
      <c r="G72">
        <v>5.145685686276797E-2</v>
      </c>
      <c r="H72">
        <v>3.354233071502475E-2</v>
      </c>
      <c r="I72">
        <v>4.7689000037641878E-2</v>
      </c>
      <c r="J72">
        <v>3.4529010499675064E-2</v>
      </c>
      <c r="K72">
        <v>3.6881132715591576E-2</v>
      </c>
      <c r="L72">
        <v>2.5800479081366585E-2</v>
      </c>
      <c r="O72">
        <v>4.2295891946383099E-2</v>
      </c>
    </row>
    <row r="73" spans="1:15" x14ac:dyDescent="0.25">
      <c r="A73" t="s">
        <v>180</v>
      </c>
      <c r="E73">
        <v>1</v>
      </c>
      <c r="F73">
        <v>0.73846995944435156</v>
      </c>
      <c r="G73">
        <v>0.91143739794861101</v>
      </c>
      <c r="H73">
        <v>0.15674332101160046</v>
      </c>
      <c r="N73">
        <v>0.3217388323105187</v>
      </c>
    </row>
    <row r="74" spans="1:15" x14ac:dyDescent="0.25">
      <c r="A74" t="s">
        <v>102</v>
      </c>
      <c r="F74">
        <v>0.64767695459652364</v>
      </c>
      <c r="N74">
        <v>0.74666666666666659</v>
      </c>
    </row>
    <row r="75" spans="1:15" x14ac:dyDescent="0.25">
      <c r="A75" t="s">
        <v>58</v>
      </c>
      <c r="G75">
        <v>1.754273744505197E-2</v>
      </c>
      <c r="H75">
        <v>8.1274760142654293E-2</v>
      </c>
      <c r="K75">
        <v>9.1572892600540981E-2</v>
      </c>
      <c r="L75">
        <v>9.1458868851706926E-2</v>
      </c>
      <c r="M75">
        <v>2.5609473340666856E-2</v>
      </c>
      <c r="O75">
        <v>1.7860595285961484E-2</v>
      </c>
    </row>
    <row r="76" spans="1:15" x14ac:dyDescent="0.25">
      <c r="A76" t="s">
        <v>154</v>
      </c>
      <c r="E76">
        <v>0.96713286577696223</v>
      </c>
      <c r="F76">
        <v>0.98241108976320257</v>
      </c>
      <c r="G76">
        <v>0.92279882942797509</v>
      </c>
      <c r="H76">
        <v>0.95485726799461879</v>
      </c>
      <c r="I76">
        <v>0.95068453626561455</v>
      </c>
      <c r="J76">
        <v>0.92514523459342524</v>
      </c>
      <c r="M76">
        <v>0.94937318254192027</v>
      </c>
      <c r="O76">
        <v>0.95297122224903441</v>
      </c>
    </row>
    <row r="77" spans="1:15" x14ac:dyDescent="0.25">
      <c r="A77" t="s">
        <v>56</v>
      </c>
      <c r="E77">
        <v>0.32349517220155238</v>
      </c>
      <c r="F77">
        <v>0.32313025690786124</v>
      </c>
      <c r="H77">
        <v>0.22869517852769169</v>
      </c>
      <c r="I77">
        <v>0.32559049973365783</v>
      </c>
      <c r="J77">
        <v>0.26797442848968933</v>
      </c>
      <c r="L77">
        <v>0.26433085454116334</v>
      </c>
      <c r="M77">
        <v>0.27946756420076019</v>
      </c>
    </row>
    <row r="78" spans="1:15" x14ac:dyDescent="0.25">
      <c r="A78" t="s">
        <v>184</v>
      </c>
      <c r="E78">
        <v>9.1616727502615031E-3</v>
      </c>
      <c r="F78">
        <v>4.8954327248718994E-3</v>
      </c>
      <c r="G78">
        <v>2.907391387254488E-2</v>
      </c>
      <c r="H78">
        <v>0.297423517985136</v>
      </c>
      <c r="I78">
        <v>0.28992230296326543</v>
      </c>
      <c r="J78">
        <v>0.39661439428102169</v>
      </c>
      <c r="K78">
        <v>0.55811328398090021</v>
      </c>
      <c r="L78">
        <v>0.40363574947389791</v>
      </c>
      <c r="M78">
        <v>7.6245197745793821E-3</v>
      </c>
    </row>
    <row r="79" spans="1:15" x14ac:dyDescent="0.25">
      <c r="A79" t="s">
        <v>95</v>
      </c>
      <c r="E79">
        <v>0.23547671308038387</v>
      </c>
      <c r="F79">
        <v>0.25183173122926888</v>
      </c>
      <c r="G79">
        <v>0.17795376802388135</v>
      </c>
      <c r="H79">
        <v>0.2141088727782032</v>
      </c>
      <c r="K79">
        <v>0.1460910309524206</v>
      </c>
      <c r="L79">
        <v>0.14382972059876975</v>
      </c>
      <c r="M79">
        <v>0.11787556928417812</v>
      </c>
      <c r="N79">
        <v>0.17183072599427551</v>
      </c>
    </row>
    <row r="80" spans="1:15" x14ac:dyDescent="0.25">
      <c r="A80" t="s">
        <v>182</v>
      </c>
      <c r="E80">
        <v>0.42281879194630878</v>
      </c>
      <c r="F80">
        <v>0.40756302521008403</v>
      </c>
    </row>
    <row r="81" spans="1:15" x14ac:dyDescent="0.25">
      <c r="A81" t="s">
        <v>216</v>
      </c>
      <c r="E81">
        <v>1.2975731756061312E-2</v>
      </c>
      <c r="I81">
        <v>0.12721422691636095</v>
      </c>
      <c r="J81">
        <v>0.1054353349522115</v>
      </c>
      <c r="L81">
        <v>6.4600686030323942E-2</v>
      </c>
      <c r="M81">
        <v>8.894012649311317E-2</v>
      </c>
      <c r="N81">
        <v>0.14821527208283267</v>
      </c>
      <c r="O81">
        <v>0.1589036116385385</v>
      </c>
    </row>
    <row r="82" spans="1:15" x14ac:dyDescent="0.25">
      <c r="A82" t="s">
        <v>218</v>
      </c>
      <c r="E82">
        <v>0.76528232715876765</v>
      </c>
      <c r="G82">
        <v>0.96278844356048177</v>
      </c>
      <c r="H82">
        <v>0.98095544602389306</v>
      </c>
      <c r="I82">
        <v>0.98534754843920547</v>
      </c>
      <c r="J82">
        <v>0.99736638934754196</v>
      </c>
    </row>
    <row r="83" spans="1:15" x14ac:dyDescent="0.25">
      <c r="A83" t="s">
        <v>220</v>
      </c>
      <c r="E83">
        <v>0.41006112166803121</v>
      </c>
      <c r="F83">
        <v>0.36816420293947216</v>
      </c>
      <c r="G83">
        <v>0.58118735096324936</v>
      </c>
      <c r="H83">
        <v>0.33087377214792807</v>
      </c>
      <c r="I83">
        <v>0.36342830310221952</v>
      </c>
      <c r="O83">
        <v>0.18408497889227818</v>
      </c>
    </row>
    <row r="84" spans="1:15" x14ac:dyDescent="0.25">
      <c r="A84" t="s">
        <v>167</v>
      </c>
      <c r="E84">
        <v>0.40012270525059512</v>
      </c>
      <c r="F84">
        <v>0.42396191646845166</v>
      </c>
      <c r="I84">
        <v>0.93982193239998257</v>
      </c>
      <c r="J84">
        <v>1</v>
      </c>
    </row>
    <row r="85" spans="1:15" x14ac:dyDescent="0.25">
      <c r="A85" t="s">
        <v>186</v>
      </c>
      <c r="E85">
        <v>0.15548395765122999</v>
      </c>
      <c r="F85">
        <v>0.26988663910476196</v>
      </c>
      <c r="G85">
        <v>0.33063265648839968</v>
      </c>
      <c r="H85">
        <v>0.48271256075114027</v>
      </c>
      <c r="I85">
        <v>0.43828066705575236</v>
      </c>
    </row>
    <row r="86" spans="1:15" x14ac:dyDescent="0.25">
      <c r="A86" t="s">
        <v>113</v>
      </c>
      <c r="E86">
        <v>0.19591274187244234</v>
      </c>
      <c r="F86">
        <v>0.23584386868218257</v>
      </c>
      <c r="G86">
        <v>0.24983163356980068</v>
      </c>
      <c r="H86">
        <v>0.17418997858871013</v>
      </c>
    </row>
    <row r="87" spans="1:15" x14ac:dyDescent="0.25">
      <c r="A87" t="s">
        <v>144</v>
      </c>
      <c r="E87">
        <v>0.54982593418619541</v>
      </c>
      <c r="F87">
        <v>0.21565977837212771</v>
      </c>
      <c r="G87">
        <v>0.27235769267525606</v>
      </c>
      <c r="H87">
        <v>0.6971477505423227</v>
      </c>
      <c r="I87">
        <v>0.72561991451643404</v>
      </c>
      <c r="N87">
        <v>1</v>
      </c>
      <c r="O87">
        <v>0.67526194992697564</v>
      </c>
    </row>
    <row r="88" spans="1:15" x14ac:dyDescent="0.25">
      <c r="A88" t="s">
        <v>222</v>
      </c>
      <c r="E88">
        <v>0.95068778533596565</v>
      </c>
      <c r="F88">
        <v>0.95816315130780105</v>
      </c>
      <c r="G88">
        <v>0.94668696200611191</v>
      </c>
      <c r="H88">
        <v>0.9942406346842243</v>
      </c>
      <c r="J88">
        <v>1</v>
      </c>
    </row>
    <row r="89" spans="1:15" x14ac:dyDescent="0.25">
      <c r="A89" t="s">
        <v>74</v>
      </c>
      <c r="E89">
        <v>9.5815017993120324E-2</v>
      </c>
      <c r="G89">
        <v>7.5650554805143613E-2</v>
      </c>
      <c r="H89">
        <v>8.1859316534043908E-2</v>
      </c>
      <c r="I89">
        <v>8.7807077585955906E-2</v>
      </c>
      <c r="J89">
        <v>9.1352999268739216E-2</v>
      </c>
    </row>
    <row r="90" spans="1:15" x14ac:dyDescent="0.25">
      <c r="A90" t="s">
        <v>190</v>
      </c>
      <c r="E90">
        <v>0.13501834539344149</v>
      </c>
      <c r="G90">
        <v>0.28086779764750541</v>
      </c>
      <c r="H90">
        <v>0.254549912786521</v>
      </c>
      <c r="I90">
        <v>0.268612497403524</v>
      </c>
    </row>
    <row r="91" spans="1:15" x14ac:dyDescent="0.25">
      <c r="A91" t="s">
        <v>156</v>
      </c>
      <c r="G91">
        <v>0.19121071841030371</v>
      </c>
      <c r="H91">
        <v>0.17717268246839435</v>
      </c>
      <c r="I91">
        <v>0.21532184878839725</v>
      </c>
      <c r="J91">
        <v>0.11830375818098143</v>
      </c>
      <c r="K91">
        <v>0.15058264092106013</v>
      </c>
    </row>
    <row r="92" spans="1:15" x14ac:dyDescent="0.25">
      <c r="A92" t="s">
        <v>188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</row>
    <row r="93" spans="1:15" x14ac:dyDescent="0.25">
      <c r="A93" t="s">
        <v>88</v>
      </c>
      <c r="E93">
        <v>2.7999216805124336E-2</v>
      </c>
      <c r="G93">
        <v>8.0791236594692489E-3</v>
      </c>
    </row>
    <row r="94" spans="1:15" x14ac:dyDescent="0.25">
      <c r="A94" t="s">
        <v>141</v>
      </c>
      <c r="F94">
        <v>0.748087587911065</v>
      </c>
      <c r="H94">
        <v>0.69639974906893254</v>
      </c>
      <c r="I94">
        <v>0.74784608272792408</v>
      </c>
      <c r="J94">
        <v>0.66219165753471387</v>
      </c>
      <c r="K94">
        <v>0.77459103484181224</v>
      </c>
      <c r="M94">
        <v>0.80104902479797324</v>
      </c>
      <c r="N94">
        <v>0.74765118528013075</v>
      </c>
      <c r="O94">
        <v>0.72364986504813411</v>
      </c>
    </row>
    <row r="95" spans="1:15" x14ac:dyDescent="0.25">
      <c r="A95" t="s">
        <v>226</v>
      </c>
    </row>
    <row r="96" spans="1:15" x14ac:dyDescent="0.25">
      <c r="A96" t="s">
        <v>224</v>
      </c>
      <c r="H96">
        <v>0.67910447761194026</v>
      </c>
      <c r="I96">
        <v>0.70121951219512191</v>
      </c>
    </row>
    <row r="97" spans="1:15" x14ac:dyDescent="0.25">
      <c r="A97" t="s">
        <v>96</v>
      </c>
      <c r="E97">
        <v>0.5641025641025641</v>
      </c>
      <c r="F97">
        <v>0.31666666666666665</v>
      </c>
      <c r="G97">
        <v>0.48888888888888887</v>
      </c>
    </row>
    <row r="98" spans="1:15" x14ac:dyDescent="0.25">
      <c r="A98" t="s">
        <v>46</v>
      </c>
      <c r="G98">
        <v>0.35599078341013823</v>
      </c>
      <c r="I98">
        <v>0.34226804123711335</v>
      </c>
    </row>
    <row r="99" spans="1:15" x14ac:dyDescent="0.25">
      <c r="A99" t="s">
        <v>237</v>
      </c>
    </row>
    <row r="100" spans="1:15" x14ac:dyDescent="0.25">
      <c r="A100" t="s">
        <v>98</v>
      </c>
      <c r="E100">
        <v>0.1630020127362376</v>
      </c>
      <c r="F100">
        <v>0.32754428708480526</v>
      </c>
      <c r="G100">
        <v>0.14500650141656279</v>
      </c>
      <c r="H100">
        <v>0.38801903288992567</v>
      </c>
      <c r="I100">
        <v>0.26216082267866464</v>
      </c>
    </row>
    <row r="101" spans="1:15" x14ac:dyDescent="0.25">
      <c r="A101" t="s">
        <v>78</v>
      </c>
      <c r="E101">
        <v>0.21249581812522073</v>
      </c>
      <c r="F101">
        <v>0.36509778762042411</v>
      </c>
      <c r="G101">
        <v>0.19233153802492425</v>
      </c>
      <c r="H101">
        <v>0.30799678816176196</v>
      </c>
      <c r="I101">
        <v>0.13989271873093459</v>
      </c>
      <c r="J101">
        <v>8.6773090938024308E-2</v>
      </c>
      <c r="K101">
        <v>7.6827074868107276E-2</v>
      </c>
      <c r="L101">
        <v>8.1924206508657088E-2</v>
      </c>
      <c r="M101">
        <v>0.1234556943889934</v>
      </c>
      <c r="O101">
        <v>0.18882244770609902</v>
      </c>
    </row>
    <row r="102" spans="1:15" x14ac:dyDescent="0.25">
      <c r="A102" t="s">
        <v>108</v>
      </c>
      <c r="E102">
        <v>0.93311164922300593</v>
      </c>
      <c r="F102">
        <v>0.82519740773828254</v>
      </c>
      <c r="G102">
        <v>0.8272007886052396</v>
      </c>
      <c r="H102">
        <v>0.89670154789098833</v>
      </c>
      <c r="I102">
        <v>0.89350721917874354</v>
      </c>
      <c r="N102">
        <v>0.88720943063432023</v>
      </c>
      <c r="O102">
        <v>0.91643575419844225</v>
      </c>
    </row>
    <row r="103" spans="1:15" x14ac:dyDescent="0.25">
      <c r="A103" t="s">
        <v>192</v>
      </c>
      <c r="E103">
        <v>0.15340244681035395</v>
      </c>
      <c r="F103">
        <v>0.11239633509121219</v>
      </c>
      <c r="G103">
        <v>0.14767947546465343</v>
      </c>
      <c r="H103">
        <v>0.20209872283132629</v>
      </c>
      <c r="I103">
        <v>0.23894741243409215</v>
      </c>
      <c r="M103">
        <v>8.0321019234511279E-2</v>
      </c>
      <c r="N103">
        <v>0.18541534301929674</v>
      </c>
    </row>
    <row r="104" spans="1:15" x14ac:dyDescent="0.25">
      <c r="A104" t="s">
        <v>125</v>
      </c>
      <c r="E104">
        <v>0.8274060095804906</v>
      </c>
    </row>
    <row r="105" spans="1:15" x14ac:dyDescent="0.25">
      <c r="A105" t="s">
        <v>230</v>
      </c>
      <c r="F105">
        <v>3.6544850498338867E-2</v>
      </c>
      <c r="G105">
        <v>4.3203061750202401E-2</v>
      </c>
    </row>
    <row r="106" spans="1:15" x14ac:dyDescent="0.25">
      <c r="A106" t="s">
        <v>62</v>
      </c>
      <c r="F106">
        <v>9.769448779478776E-2</v>
      </c>
      <c r="L106">
        <v>0.12928348909657322</v>
      </c>
    </row>
    <row r="107" spans="1:15" x14ac:dyDescent="0.25">
      <c r="A107" t="s">
        <v>61</v>
      </c>
      <c r="E107">
        <v>0.13043478260869565</v>
      </c>
      <c r="M107">
        <v>5.9370010161126439E-2</v>
      </c>
    </row>
    <row r="108" spans="1:15" x14ac:dyDescent="0.25">
      <c r="A108" t="s">
        <v>110</v>
      </c>
      <c r="E108">
        <v>0.58186640996188244</v>
      </c>
      <c r="F108">
        <v>0.52244392986742461</v>
      </c>
      <c r="G108">
        <v>0.56468475471055635</v>
      </c>
      <c r="H108">
        <v>0.57733572624612139</v>
      </c>
      <c r="K108">
        <v>0.30082007894249974</v>
      </c>
      <c r="L108">
        <v>0.23055632283623184</v>
      </c>
      <c r="M108">
        <v>0.4287458369240118</v>
      </c>
    </row>
    <row r="109" spans="1:15" x14ac:dyDescent="0.25">
      <c r="A109" t="s">
        <v>193</v>
      </c>
      <c r="E109">
        <v>0.51672077511648284</v>
      </c>
      <c r="F109">
        <v>0.71777718317535888</v>
      </c>
      <c r="G109">
        <v>0.65988113239115709</v>
      </c>
      <c r="H109">
        <v>0.55315277337827651</v>
      </c>
      <c r="I109">
        <v>0.5591887287309516</v>
      </c>
      <c r="J109">
        <v>0.60856612249370345</v>
      </c>
      <c r="O109">
        <v>0.81113616352128037</v>
      </c>
    </row>
    <row r="110" spans="1:15" x14ac:dyDescent="0.25">
      <c r="A110" t="s">
        <v>131</v>
      </c>
      <c r="E110">
        <v>0.99585990630693966</v>
      </c>
      <c r="F110">
        <v>0.99428789120114269</v>
      </c>
      <c r="G110">
        <v>0.99834346286272968</v>
      </c>
      <c r="H110">
        <v>0.98945392948567157</v>
      </c>
      <c r="I110">
        <v>0.98873617042461504</v>
      </c>
      <c r="L110">
        <v>0.95889977588158881</v>
      </c>
      <c r="M110">
        <v>0.89181296797972742</v>
      </c>
      <c r="N110">
        <v>8.0181673844582552E-2</v>
      </c>
      <c r="O110">
        <v>0.42624472422563886</v>
      </c>
    </row>
    <row r="111" spans="1:15" x14ac:dyDescent="0.25">
      <c r="A111" t="s">
        <v>168</v>
      </c>
      <c r="E111">
        <v>0.13484695280385411</v>
      </c>
      <c r="F111">
        <v>0.15390009044313474</v>
      </c>
      <c r="G111">
        <v>0.26128862071568865</v>
      </c>
      <c r="H111">
        <v>0.3177392374849794</v>
      </c>
    </row>
    <row r="112" spans="1:15" x14ac:dyDescent="0.25">
      <c r="A112" t="s">
        <v>232</v>
      </c>
      <c r="E112">
        <v>2.5578562728380026E-2</v>
      </c>
      <c r="F112">
        <v>0.19721701899919722</v>
      </c>
      <c r="G112">
        <v>0.2982008421589894</v>
      </c>
    </row>
    <row r="113" spans="1:15" x14ac:dyDescent="0.25">
      <c r="A113" t="s">
        <v>52</v>
      </c>
      <c r="E113">
        <v>0.82886273542268851</v>
      </c>
      <c r="J113">
        <v>0.72860489352988089</v>
      </c>
      <c r="M113">
        <v>0.77686865573750674</v>
      </c>
      <c r="N113">
        <v>0.76666193897635526</v>
      </c>
    </row>
    <row r="114" spans="1:15" x14ac:dyDescent="0.25">
      <c r="A114" t="s">
        <v>57</v>
      </c>
      <c r="H114">
        <v>5.5988660524450749E-2</v>
      </c>
      <c r="L114">
        <v>0.13800000000000004</v>
      </c>
      <c r="M114">
        <v>0.13851249624347536</v>
      </c>
    </row>
    <row r="115" spans="1:15" x14ac:dyDescent="0.25">
      <c r="A115" t="s">
        <v>53</v>
      </c>
      <c r="E115">
        <v>9.8336149221626187E-2</v>
      </c>
      <c r="F115">
        <v>7.7474499018745521E-2</v>
      </c>
      <c r="G115">
        <v>0.11116637700875526</v>
      </c>
      <c r="H115">
        <v>0.11193823587205726</v>
      </c>
      <c r="I115">
        <v>0.13550524001840558</v>
      </c>
      <c r="L115">
        <v>0.11619336349643911</v>
      </c>
      <c r="M115">
        <v>0.11874505742439158</v>
      </c>
      <c r="O115">
        <v>0.12091187366853035</v>
      </c>
    </row>
    <row r="116" spans="1:15" x14ac:dyDescent="0.25">
      <c r="A116" t="s">
        <v>351</v>
      </c>
      <c r="E116">
        <v>31.947851559616041</v>
      </c>
      <c r="F116">
        <v>32.798691798234067</v>
      </c>
      <c r="G116">
        <v>30.837444451377845</v>
      </c>
      <c r="H116">
        <v>31.542567896922559</v>
      </c>
      <c r="I116">
        <v>28.593246333549143</v>
      </c>
      <c r="J116">
        <v>23.151071151131692</v>
      </c>
      <c r="K116">
        <v>9.4032492828477299</v>
      </c>
      <c r="L116">
        <v>14.309217450672747</v>
      </c>
      <c r="M116">
        <v>18.291511071384782</v>
      </c>
      <c r="N116">
        <v>14.815510956122932</v>
      </c>
      <c r="O116">
        <v>17.793642696270467</v>
      </c>
    </row>
    <row r="117" spans="1:15" x14ac:dyDescent="0.25">
      <c r="A117">
        <v>0</v>
      </c>
    </row>
    <row r="118" spans="1:15" x14ac:dyDescent="0.25">
      <c r="A118" t="s">
        <v>354</v>
      </c>
      <c r="E118" t="s">
        <v>360</v>
      </c>
    </row>
    <row r="119" spans="1:15" x14ac:dyDescent="0.25">
      <c r="A119" t="s">
        <v>350</v>
      </c>
      <c r="E119">
        <v>2009</v>
      </c>
      <c r="F119">
        <v>2010</v>
      </c>
      <c r="G119">
        <v>2011</v>
      </c>
      <c r="H119">
        <v>2012</v>
      </c>
      <c r="I119">
        <v>2013</v>
      </c>
      <c r="J119">
        <v>2014</v>
      </c>
      <c r="K119">
        <v>2015</v>
      </c>
      <c r="L119">
        <v>2016</v>
      </c>
      <c r="M119">
        <v>2017</v>
      </c>
      <c r="N119">
        <v>2018</v>
      </c>
      <c r="O119">
        <v>2019</v>
      </c>
    </row>
    <row r="120" spans="1:15" x14ac:dyDescent="0.25">
      <c r="A120" t="s">
        <v>215</v>
      </c>
      <c r="E120">
        <v>14648004</v>
      </c>
      <c r="F120">
        <v>14832191</v>
      </c>
      <c r="G120">
        <v>14632692</v>
      </c>
      <c r="H120">
        <v>21453834</v>
      </c>
      <c r="I120">
        <v>22730808</v>
      </c>
      <c r="K120">
        <v>22099998</v>
      </c>
      <c r="L120">
        <v>22051575</v>
      </c>
      <c r="M120">
        <v>39062783.097999997</v>
      </c>
    </row>
    <row r="121" spans="1:15" x14ac:dyDescent="0.25">
      <c r="A121" t="s">
        <v>195</v>
      </c>
      <c r="E121">
        <v>3241418</v>
      </c>
      <c r="F121">
        <v>4437825</v>
      </c>
      <c r="G121">
        <v>8002073.5499999998</v>
      </c>
      <c r="H121">
        <v>9052547</v>
      </c>
      <c r="I121">
        <v>5312479</v>
      </c>
      <c r="J121">
        <v>4181138</v>
      </c>
      <c r="K121">
        <v>3822240</v>
      </c>
      <c r="L121">
        <v>205664</v>
      </c>
      <c r="M121">
        <v>43145</v>
      </c>
      <c r="N121">
        <v>10077892.937999999</v>
      </c>
    </row>
    <row r="122" spans="1:15" x14ac:dyDescent="0.25">
      <c r="A122" t="s">
        <v>80</v>
      </c>
      <c r="E122">
        <v>34423488.789999999</v>
      </c>
      <c r="F122">
        <v>34064911.060000002</v>
      </c>
      <c r="G122">
        <v>33477539.379999999</v>
      </c>
      <c r="L122">
        <v>19767460.530000001</v>
      </c>
      <c r="M122">
        <v>20120363.91</v>
      </c>
    </row>
    <row r="123" spans="1:15" x14ac:dyDescent="0.25">
      <c r="A123" t="s">
        <v>197</v>
      </c>
      <c r="N123">
        <v>5547000</v>
      </c>
    </row>
    <row r="124" spans="1:15" x14ac:dyDescent="0.25">
      <c r="A124" t="s">
        <v>146</v>
      </c>
    </row>
    <row r="125" spans="1:15" x14ac:dyDescent="0.25">
      <c r="A125" t="s">
        <v>170</v>
      </c>
      <c r="E125">
        <v>2301071.3029999998</v>
      </c>
      <c r="F125">
        <v>5052363.5814659996</v>
      </c>
      <c r="G125">
        <v>5587011.2084659999</v>
      </c>
      <c r="H125">
        <v>5338915.1536290003</v>
      </c>
      <c r="I125">
        <v>5006127.4050040003</v>
      </c>
      <c r="J125">
        <v>6816743.3826630004</v>
      </c>
      <c r="L125">
        <v>4222796.41</v>
      </c>
      <c r="M125">
        <v>5613096.5999999996</v>
      </c>
      <c r="O125">
        <v>4298338.96</v>
      </c>
    </row>
    <row r="126" spans="1:15" x14ac:dyDescent="0.25">
      <c r="A126" t="s">
        <v>201</v>
      </c>
      <c r="E126">
        <v>6061650.1150000002</v>
      </c>
      <c r="F126">
        <v>8236250.7000000002</v>
      </c>
      <c r="G126">
        <v>14555704.304</v>
      </c>
      <c r="I126">
        <v>18611700.868999999</v>
      </c>
      <c r="J126">
        <v>20627360.079999998</v>
      </c>
    </row>
    <row r="127" spans="1:15" x14ac:dyDescent="0.25">
      <c r="A127" t="s">
        <v>107</v>
      </c>
      <c r="E127">
        <v>27034143.1994</v>
      </c>
      <c r="F127">
        <v>41776441.888449997</v>
      </c>
      <c r="G127">
        <v>25443438.07</v>
      </c>
      <c r="H127">
        <v>38747562</v>
      </c>
      <c r="I127">
        <v>41460906</v>
      </c>
      <c r="J127">
        <v>18414529.07</v>
      </c>
    </row>
    <row r="128" spans="1:15" x14ac:dyDescent="0.25">
      <c r="A128" t="s">
        <v>105</v>
      </c>
      <c r="E128">
        <v>32435197.377</v>
      </c>
      <c r="F128">
        <v>18197534.640000001</v>
      </c>
      <c r="G128">
        <v>27550069.625999998</v>
      </c>
      <c r="H128">
        <v>30811007.309999999</v>
      </c>
      <c r="I128">
        <v>22257640.539999999</v>
      </c>
      <c r="J128">
        <v>20362463.719999999</v>
      </c>
      <c r="K128">
        <v>18587204.805190001</v>
      </c>
      <c r="L128">
        <v>16793571.890000001</v>
      </c>
      <c r="M128">
        <v>22805997.288469002</v>
      </c>
      <c r="N128">
        <v>13229861.390000001</v>
      </c>
      <c r="O128">
        <v>17051508.989999998</v>
      </c>
    </row>
    <row r="129" spans="1:15" x14ac:dyDescent="0.25">
      <c r="A129" t="s">
        <v>122</v>
      </c>
      <c r="E129">
        <v>62092749.530000001</v>
      </c>
      <c r="F129">
        <v>58282723.806000002</v>
      </c>
      <c r="G129">
        <v>48066175.899999999</v>
      </c>
      <c r="H129">
        <v>56480730.493000001</v>
      </c>
      <c r="I129">
        <v>58401077.946999997</v>
      </c>
      <c r="M129">
        <v>39055319.805</v>
      </c>
      <c r="O129">
        <v>33535223.16</v>
      </c>
    </row>
    <row r="130" spans="1:15" x14ac:dyDescent="0.25">
      <c r="A130" t="s">
        <v>234</v>
      </c>
      <c r="E130">
        <v>26938053.800000001</v>
      </c>
      <c r="F130">
        <v>15203323.755720001</v>
      </c>
      <c r="G130">
        <v>18804376.593199998</v>
      </c>
      <c r="H130">
        <v>12483352</v>
      </c>
      <c r="I130">
        <v>21143541.870000001</v>
      </c>
      <c r="J130">
        <v>19405721.91</v>
      </c>
      <c r="K130">
        <v>12759321.98</v>
      </c>
      <c r="L130">
        <v>9137462</v>
      </c>
      <c r="M130">
        <v>7103747</v>
      </c>
      <c r="N130">
        <v>15071566</v>
      </c>
    </row>
    <row r="131" spans="1:15" x14ac:dyDescent="0.25">
      <c r="A131" t="s">
        <v>203</v>
      </c>
      <c r="E131">
        <v>11051032.157</v>
      </c>
      <c r="F131">
        <v>9892606.1280000005</v>
      </c>
      <c r="G131">
        <v>13716892.525</v>
      </c>
      <c r="H131">
        <v>10838021.336999999</v>
      </c>
      <c r="I131">
        <v>11959461.555</v>
      </c>
      <c r="J131">
        <v>14796160.603</v>
      </c>
      <c r="K131">
        <v>12925531.955</v>
      </c>
    </row>
    <row r="132" spans="1:15" x14ac:dyDescent="0.25">
      <c r="A132" t="s">
        <v>246</v>
      </c>
      <c r="E132">
        <v>4886400</v>
      </c>
    </row>
    <row r="133" spans="1:15" x14ac:dyDescent="0.25">
      <c r="A133" t="s">
        <v>132</v>
      </c>
      <c r="E133">
        <v>17734673.999000002</v>
      </c>
      <c r="F133">
        <v>19722982.052000001</v>
      </c>
      <c r="G133">
        <v>19864483.489999998</v>
      </c>
      <c r="H133">
        <v>19785986.546</v>
      </c>
      <c r="I133">
        <v>18582286.118999999</v>
      </c>
      <c r="J133">
        <v>22445922.881000001</v>
      </c>
      <c r="L133">
        <v>17639014.43</v>
      </c>
      <c r="M133">
        <v>21000246.840999998</v>
      </c>
    </row>
    <row r="134" spans="1:15" x14ac:dyDescent="0.25">
      <c r="A134" t="s">
        <v>241</v>
      </c>
      <c r="E134">
        <v>2052000</v>
      </c>
      <c r="F134">
        <v>2830500</v>
      </c>
      <c r="H134">
        <v>2850400</v>
      </c>
    </row>
    <row r="135" spans="1:15" x14ac:dyDescent="0.25">
      <c r="A135" t="s">
        <v>172</v>
      </c>
      <c r="E135">
        <v>9700000</v>
      </c>
      <c r="G135">
        <v>9300000</v>
      </c>
      <c r="H135">
        <v>11700000</v>
      </c>
    </row>
    <row r="136" spans="1:15" x14ac:dyDescent="0.25">
      <c r="A136" t="s">
        <v>134</v>
      </c>
      <c r="E136">
        <v>656848865.5</v>
      </c>
      <c r="F136">
        <v>734242593.75399995</v>
      </c>
      <c r="G136">
        <v>812604545.05700004</v>
      </c>
      <c r="H136">
        <v>694741476.79999995</v>
      </c>
      <c r="J136">
        <v>804365939</v>
      </c>
      <c r="M136">
        <v>771909014</v>
      </c>
      <c r="N136">
        <v>699139356</v>
      </c>
      <c r="O136">
        <v>676781247</v>
      </c>
    </row>
    <row r="137" spans="1:15" x14ac:dyDescent="0.25">
      <c r="A137" t="s">
        <v>115</v>
      </c>
      <c r="F137">
        <v>7400000</v>
      </c>
      <c r="H137">
        <v>10000000</v>
      </c>
      <c r="I137">
        <v>16000000</v>
      </c>
    </row>
    <row r="138" spans="1:15" x14ac:dyDescent="0.25">
      <c r="A138" t="s">
        <v>50</v>
      </c>
      <c r="E138">
        <v>306431292.8258</v>
      </c>
      <c r="F138">
        <v>363240716.40850002</v>
      </c>
      <c r="G138">
        <v>390616018.76179999</v>
      </c>
      <c r="J138">
        <v>137629200.68000001</v>
      </c>
      <c r="K138">
        <v>159600000</v>
      </c>
      <c r="L138">
        <v>157743195.88</v>
      </c>
      <c r="M138">
        <v>158991773.62</v>
      </c>
      <c r="O138">
        <v>145035473</v>
      </c>
    </row>
    <row r="139" spans="1:15" x14ac:dyDescent="0.25">
      <c r="A139" t="s">
        <v>65</v>
      </c>
      <c r="E139">
        <v>11400000</v>
      </c>
      <c r="F139">
        <v>14900000</v>
      </c>
      <c r="G139">
        <v>15800000</v>
      </c>
    </row>
    <row r="140" spans="1:15" x14ac:dyDescent="0.25">
      <c r="A140" t="s">
        <v>137</v>
      </c>
      <c r="E140">
        <v>141307412.05399999</v>
      </c>
      <c r="F140">
        <v>157229158.8055</v>
      </c>
      <c r="G140">
        <v>165883779.12720001</v>
      </c>
      <c r="H140">
        <v>212550138.9797</v>
      </c>
      <c r="K140">
        <v>172772050.00999999</v>
      </c>
      <c r="L140">
        <v>184816554.10859999</v>
      </c>
      <c r="M140">
        <v>282358585.18739998</v>
      </c>
      <c r="N140">
        <v>316014348.30000001</v>
      </c>
      <c r="O140">
        <v>325931502.75</v>
      </c>
    </row>
    <row r="141" spans="1:15" x14ac:dyDescent="0.25">
      <c r="A141" t="s">
        <v>76</v>
      </c>
      <c r="E141">
        <v>119936505.632</v>
      </c>
      <c r="F141">
        <v>114776945.68000001</v>
      </c>
      <c r="G141">
        <v>97995386.861900002</v>
      </c>
      <c r="H141">
        <v>124202802.57610001</v>
      </c>
      <c r="I141">
        <v>63012679.566399999</v>
      </c>
    </row>
    <row r="142" spans="1:15" x14ac:dyDescent="0.25">
      <c r="A142" t="s">
        <v>71</v>
      </c>
      <c r="E142">
        <v>76970910.989999995</v>
      </c>
      <c r="F142">
        <v>64185623.685000002</v>
      </c>
      <c r="G142">
        <v>47971214.202</v>
      </c>
      <c r="H142">
        <v>50840874.391999997</v>
      </c>
      <c r="I142">
        <v>72549302.969999999</v>
      </c>
    </row>
    <row r="143" spans="1:15" x14ac:dyDescent="0.25">
      <c r="A143" t="s">
        <v>117</v>
      </c>
      <c r="E143">
        <v>186945819</v>
      </c>
      <c r="F143">
        <v>195554363</v>
      </c>
      <c r="G143">
        <v>190800215</v>
      </c>
      <c r="H143">
        <v>229278486</v>
      </c>
      <c r="I143">
        <v>222443091</v>
      </c>
      <c r="J143">
        <v>222422695</v>
      </c>
      <c r="K143">
        <v>82833995.599999994</v>
      </c>
      <c r="L143">
        <v>149439207.09999999</v>
      </c>
      <c r="M143">
        <v>174572248.59999999</v>
      </c>
    </row>
    <row r="144" spans="1:15" x14ac:dyDescent="0.25">
      <c r="A144" t="s">
        <v>73</v>
      </c>
      <c r="E144">
        <v>11900000</v>
      </c>
      <c r="F144">
        <v>16500000</v>
      </c>
    </row>
    <row r="145" spans="1:15" x14ac:dyDescent="0.25">
      <c r="A145" t="s">
        <v>139</v>
      </c>
      <c r="E145">
        <v>105630779.18629999</v>
      </c>
      <c r="F145">
        <v>113064729.66769999</v>
      </c>
      <c r="G145">
        <v>96673834.900000006</v>
      </c>
      <c r="H145">
        <v>134944827.13190001</v>
      </c>
      <c r="I145">
        <v>119528046.6654</v>
      </c>
    </row>
    <row r="146" spans="1:15" x14ac:dyDescent="0.25">
      <c r="A146" t="s">
        <v>205</v>
      </c>
      <c r="F146">
        <v>169643</v>
      </c>
      <c r="G146">
        <v>936323</v>
      </c>
      <c r="H146">
        <v>1532305.5619870001</v>
      </c>
      <c r="I146">
        <v>696389.56002900004</v>
      </c>
      <c r="J146">
        <v>1052149</v>
      </c>
      <c r="L146">
        <v>836125</v>
      </c>
      <c r="M146">
        <v>2325188.18946</v>
      </c>
      <c r="N146">
        <v>1243076.3770000001</v>
      </c>
      <c r="O146">
        <v>1625227.92</v>
      </c>
    </row>
    <row r="147" spans="1:15" x14ac:dyDescent="0.25">
      <c r="A147" t="s">
        <v>127</v>
      </c>
      <c r="E147">
        <v>1110770.6529999999</v>
      </c>
      <c r="F147">
        <v>2550065.4279999998</v>
      </c>
      <c r="G147">
        <v>3601972.7230000002</v>
      </c>
      <c r="H147">
        <v>34027.801243330003</v>
      </c>
      <c r="I147">
        <v>4916286.0449999999</v>
      </c>
      <c r="J147">
        <v>3811653.11</v>
      </c>
    </row>
    <row r="148" spans="1:15" x14ac:dyDescent="0.25">
      <c r="A148" t="s">
        <v>148</v>
      </c>
      <c r="F148">
        <v>30556390</v>
      </c>
      <c r="H148">
        <v>22246679</v>
      </c>
      <c r="J148">
        <v>19139767.162599999</v>
      </c>
      <c r="N148">
        <v>54011158.689999998</v>
      </c>
    </row>
    <row r="149" spans="1:15" x14ac:dyDescent="0.25">
      <c r="A149" t="s">
        <v>150</v>
      </c>
      <c r="E149">
        <v>68720826.109999999</v>
      </c>
      <c r="F149">
        <v>66854941.953000002</v>
      </c>
      <c r="G149">
        <v>70567385.728</v>
      </c>
      <c r="H149">
        <v>72046447.785999998</v>
      </c>
      <c r="I149">
        <v>69734372.397</v>
      </c>
    </row>
    <row r="150" spans="1:15" x14ac:dyDescent="0.25">
      <c r="A150" t="s">
        <v>119</v>
      </c>
      <c r="E150">
        <v>2000000</v>
      </c>
      <c r="F150">
        <v>5027300</v>
      </c>
      <c r="G150">
        <v>3867100</v>
      </c>
      <c r="H150">
        <v>28744000</v>
      </c>
    </row>
    <row r="151" spans="1:15" x14ac:dyDescent="0.25">
      <c r="A151" t="s">
        <v>111</v>
      </c>
      <c r="H151">
        <v>40729788.159999996</v>
      </c>
      <c r="I151">
        <v>17053575.079999998</v>
      </c>
      <c r="J151">
        <v>17026154.43</v>
      </c>
      <c r="K151">
        <v>19117473.129000001</v>
      </c>
      <c r="L151">
        <v>26788581</v>
      </c>
      <c r="M151">
        <v>20973402.230999999</v>
      </c>
      <c r="N151">
        <v>89156187.780000001</v>
      </c>
      <c r="O151">
        <v>97118276.620000005</v>
      </c>
    </row>
    <row r="152" spans="1:15" x14ac:dyDescent="0.25">
      <c r="A152" t="s">
        <v>199</v>
      </c>
      <c r="E152">
        <v>2708184.2329000002</v>
      </c>
      <c r="F152">
        <v>5759009.2062999997</v>
      </c>
      <c r="G152">
        <v>6314132.3388999999</v>
      </c>
      <c r="H152">
        <v>6773707.2900999999</v>
      </c>
      <c r="I152">
        <v>12456208.6131</v>
      </c>
      <c r="J152">
        <v>17268653.408</v>
      </c>
      <c r="M152">
        <v>25934056.378699999</v>
      </c>
    </row>
    <row r="153" spans="1:15" x14ac:dyDescent="0.25">
      <c r="A153" t="s">
        <v>152</v>
      </c>
      <c r="F153">
        <v>28641874.300000001</v>
      </c>
      <c r="J153">
        <v>13230521.220000001</v>
      </c>
      <c r="M153">
        <v>24904746</v>
      </c>
      <c r="N153">
        <v>15614260</v>
      </c>
      <c r="O153">
        <v>15959367</v>
      </c>
    </row>
    <row r="154" spans="1:15" x14ac:dyDescent="0.25">
      <c r="A154" t="s">
        <v>129</v>
      </c>
      <c r="E154">
        <v>13600000</v>
      </c>
      <c r="N154">
        <v>4600000</v>
      </c>
      <c r="O154">
        <v>4200000</v>
      </c>
    </row>
    <row r="155" spans="1:15" x14ac:dyDescent="0.25">
      <c r="A155" t="s">
        <v>112</v>
      </c>
      <c r="G155">
        <v>403300000</v>
      </c>
      <c r="L155">
        <v>351600000</v>
      </c>
      <c r="N155">
        <v>252600000</v>
      </c>
      <c r="O155">
        <v>187200000</v>
      </c>
    </row>
    <row r="156" spans="1:15" x14ac:dyDescent="0.25">
      <c r="A156" t="s">
        <v>174</v>
      </c>
      <c r="E156">
        <v>2332251.247</v>
      </c>
      <c r="F156">
        <v>2332251.247</v>
      </c>
      <c r="G156">
        <v>2255211.9500000002</v>
      </c>
      <c r="H156">
        <v>335117.6249</v>
      </c>
      <c r="I156">
        <v>191953</v>
      </c>
      <c r="J156">
        <v>213386.66667000001</v>
      </c>
      <c r="L156">
        <v>668269</v>
      </c>
    </row>
    <row r="157" spans="1:15" x14ac:dyDescent="0.25">
      <c r="A157" t="s">
        <v>67</v>
      </c>
      <c r="E157">
        <v>6583069.5822000001</v>
      </c>
      <c r="F157">
        <v>8035394.6569999997</v>
      </c>
      <c r="G157">
        <v>9934667.2559999991</v>
      </c>
      <c r="H157">
        <v>15229284.894400001</v>
      </c>
      <c r="I157">
        <v>11176198.454500001</v>
      </c>
      <c r="J157">
        <v>6452777.3095000004</v>
      </c>
      <c r="N157">
        <v>5825622.4199999999</v>
      </c>
    </row>
    <row r="158" spans="1:15" x14ac:dyDescent="0.25">
      <c r="A158" t="s">
        <v>153</v>
      </c>
      <c r="E158">
        <v>10372885.445</v>
      </c>
      <c r="F158">
        <v>15909290</v>
      </c>
      <c r="G158">
        <v>14255584</v>
      </c>
      <c r="H158">
        <v>16557873</v>
      </c>
      <c r="I158">
        <v>16103397</v>
      </c>
      <c r="J158">
        <v>16962519</v>
      </c>
      <c r="K158">
        <v>15953309.810000001</v>
      </c>
      <c r="M158">
        <v>19929495.739999998</v>
      </c>
      <c r="O158">
        <v>15897791.050000001</v>
      </c>
    </row>
    <row r="159" spans="1:15" x14ac:dyDescent="0.25">
      <c r="A159" t="s">
        <v>86</v>
      </c>
      <c r="E159">
        <v>54228387</v>
      </c>
      <c r="F159">
        <v>62147564</v>
      </c>
      <c r="G159">
        <v>81677333</v>
      </c>
      <c r="H159">
        <v>145105927</v>
      </c>
      <c r="I159">
        <v>106502691</v>
      </c>
      <c r="J159">
        <v>151619631.25</v>
      </c>
      <c r="K159">
        <v>92306722.480000004</v>
      </c>
      <c r="L159">
        <v>68079469</v>
      </c>
    </row>
    <row r="160" spans="1:15" x14ac:dyDescent="0.25">
      <c r="A160" t="s">
        <v>92</v>
      </c>
      <c r="E160">
        <v>13508991.968</v>
      </c>
      <c r="F160">
        <v>11942596.701099999</v>
      </c>
      <c r="G160">
        <v>15044153.486300001</v>
      </c>
      <c r="H160">
        <v>12076993.017200001</v>
      </c>
      <c r="I160">
        <v>14413835.380000001</v>
      </c>
      <c r="J160">
        <v>15762745.267000001</v>
      </c>
      <c r="L160">
        <v>20925838</v>
      </c>
      <c r="M160">
        <v>8873515</v>
      </c>
      <c r="N160">
        <v>14156319.4</v>
      </c>
      <c r="O160">
        <v>27264405</v>
      </c>
    </row>
    <row r="161" spans="1:15" x14ac:dyDescent="0.25">
      <c r="A161" t="s">
        <v>82</v>
      </c>
      <c r="K161">
        <v>16000000</v>
      </c>
      <c r="O161">
        <v>1000000</v>
      </c>
    </row>
    <row r="162" spans="1:15" x14ac:dyDescent="0.25">
      <c r="A162" t="s">
        <v>69</v>
      </c>
      <c r="E162">
        <v>5238000</v>
      </c>
      <c r="F162">
        <v>5211800</v>
      </c>
    </row>
    <row r="163" spans="1:15" x14ac:dyDescent="0.25">
      <c r="A163" t="s">
        <v>60</v>
      </c>
      <c r="E163">
        <v>2862300</v>
      </c>
      <c r="H163">
        <v>2378000</v>
      </c>
      <c r="I163">
        <v>8672000</v>
      </c>
    </row>
    <row r="164" spans="1:15" x14ac:dyDescent="0.25">
      <c r="A164" t="s">
        <v>158</v>
      </c>
      <c r="E164">
        <v>45025408.166000001</v>
      </c>
      <c r="F164">
        <v>46082033.711999997</v>
      </c>
      <c r="G164">
        <v>46930846.413000003</v>
      </c>
      <c r="H164">
        <v>53225006</v>
      </c>
      <c r="I164">
        <v>57371338</v>
      </c>
      <c r="J164">
        <v>55519729</v>
      </c>
      <c r="L164">
        <v>21587237.27</v>
      </c>
      <c r="M164">
        <v>23819204.350000001</v>
      </c>
      <c r="N164">
        <v>22482606.84</v>
      </c>
      <c r="O164">
        <v>27943483.98</v>
      </c>
    </row>
    <row r="165" spans="1:15" x14ac:dyDescent="0.25">
      <c r="A165" t="s">
        <v>93</v>
      </c>
      <c r="G165">
        <v>21600000</v>
      </c>
      <c r="H165">
        <v>21800000</v>
      </c>
    </row>
    <row r="166" spans="1:15" x14ac:dyDescent="0.25">
      <c r="A166" t="s">
        <v>160</v>
      </c>
      <c r="E166">
        <v>31974902.982999999</v>
      </c>
      <c r="F166">
        <v>36184175.200999998</v>
      </c>
      <c r="G166">
        <v>36126243.037</v>
      </c>
      <c r="H166">
        <v>38299978.068000004</v>
      </c>
      <c r="I166">
        <v>36713777.038999997</v>
      </c>
    </row>
    <row r="167" spans="1:15" x14ac:dyDescent="0.25">
      <c r="A167" t="s">
        <v>83</v>
      </c>
      <c r="E167">
        <v>135718466.40000001</v>
      </c>
      <c r="F167">
        <v>166132149.59999999</v>
      </c>
      <c r="G167">
        <v>209009281</v>
      </c>
      <c r="H167">
        <v>115806396</v>
      </c>
      <c r="I167">
        <v>127874387</v>
      </c>
      <c r="J167">
        <v>137722259</v>
      </c>
      <c r="K167">
        <v>127805770</v>
      </c>
      <c r="L167">
        <v>111563836</v>
      </c>
    </row>
    <row r="168" spans="1:15" x14ac:dyDescent="0.25">
      <c r="A168" t="s">
        <v>245</v>
      </c>
      <c r="E168">
        <v>60285420.009999998</v>
      </c>
      <c r="F168">
        <v>68801197</v>
      </c>
      <c r="G168">
        <v>72543621</v>
      </c>
      <c r="H168">
        <v>87002694</v>
      </c>
      <c r="K168">
        <v>114585088</v>
      </c>
      <c r="L168">
        <v>173477066</v>
      </c>
      <c r="M168">
        <v>151974617.88</v>
      </c>
      <c r="N168">
        <v>119102112.14</v>
      </c>
    </row>
    <row r="169" spans="1:15" x14ac:dyDescent="0.25">
      <c r="A169" t="s">
        <v>235</v>
      </c>
      <c r="E169">
        <v>140001565</v>
      </c>
      <c r="F169">
        <v>225715496</v>
      </c>
      <c r="G169">
        <v>275000076</v>
      </c>
      <c r="H169">
        <v>205808366</v>
      </c>
      <c r="I169">
        <v>144554317</v>
      </c>
      <c r="J169">
        <v>164330065</v>
      </c>
      <c r="M169">
        <v>370506154</v>
      </c>
      <c r="N169">
        <v>275000000</v>
      </c>
    </row>
    <row r="170" spans="1:15" x14ac:dyDescent="0.25">
      <c r="A170" t="s">
        <v>207</v>
      </c>
      <c r="E170">
        <v>40800000</v>
      </c>
      <c r="H170">
        <v>74500000</v>
      </c>
    </row>
    <row r="171" spans="1:15" x14ac:dyDescent="0.25">
      <c r="A171" t="s">
        <v>94</v>
      </c>
      <c r="E171">
        <v>15192487.45149</v>
      </c>
      <c r="F171">
        <v>14666841.45149</v>
      </c>
      <c r="G171">
        <v>18364388</v>
      </c>
      <c r="H171">
        <v>17136135</v>
      </c>
      <c r="I171">
        <v>12591006.461999999</v>
      </c>
      <c r="J171">
        <v>15477905.998</v>
      </c>
      <c r="K171">
        <v>16847596</v>
      </c>
      <c r="L171">
        <v>19487738.73</v>
      </c>
    </row>
    <row r="172" spans="1:15" x14ac:dyDescent="0.25">
      <c r="A172" t="s">
        <v>162</v>
      </c>
      <c r="E172">
        <v>22778078.559999999</v>
      </c>
      <c r="G172">
        <v>36887017.877999999</v>
      </c>
      <c r="H172">
        <v>37809895.395999998</v>
      </c>
      <c r="I172">
        <v>37802614.791000001</v>
      </c>
      <c r="J172">
        <v>43041166.667000003</v>
      </c>
      <c r="K172">
        <v>33995760.386</v>
      </c>
      <c r="L172">
        <v>31756838.274</v>
      </c>
      <c r="M172">
        <v>34816917.769000001</v>
      </c>
      <c r="N172">
        <v>33594038.141999997</v>
      </c>
      <c r="O172">
        <v>35213104.090000004</v>
      </c>
    </row>
    <row r="173" spans="1:15" x14ac:dyDescent="0.25">
      <c r="A173" t="s">
        <v>63</v>
      </c>
      <c r="E173">
        <v>670864163</v>
      </c>
      <c r="F173">
        <v>726058593.79999995</v>
      </c>
      <c r="G173">
        <v>837615747.79999995</v>
      </c>
      <c r="H173">
        <v>740551431.10000002</v>
      </c>
      <c r="I173">
        <v>800451316.08000004</v>
      </c>
      <c r="J173">
        <v>1070667886.7</v>
      </c>
      <c r="L173">
        <v>948002181.07000005</v>
      </c>
      <c r="M173">
        <v>1174884585.21</v>
      </c>
      <c r="O173">
        <v>754585321.70000005</v>
      </c>
    </row>
    <row r="174" spans="1:15" x14ac:dyDescent="0.25">
      <c r="A174" t="s">
        <v>176</v>
      </c>
      <c r="E174">
        <v>12153796</v>
      </c>
      <c r="F174">
        <v>11235261</v>
      </c>
      <c r="G174">
        <v>5720845</v>
      </c>
      <c r="H174">
        <v>13399289</v>
      </c>
      <c r="I174">
        <v>17609990</v>
      </c>
      <c r="J174">
        <v>15978696.32</v>
      </c>
      <c r="L174">
        <v>22020486.66</v>
      </c>
      <c r="M174">
        <v>17307702</v>
      </c>
      <c r="N174">
        <v>9961526</v>
      </c>
      <c r="O174">
        <v>6905322.7400000002</v>
      </c>
    </row>
    <row r="175" spans="1:15" x14ac:dyDescent="0.25">
      <c r="A175" t="s">
        <v>135</v>
      </c>
      <c r="E175">
        <v>53735197.850000001</v>
      </c>
      <c r="F175">
        <v>58059469.210000001</v>
      </c>
      <c r="G175">
        <v>52834014.909999996</v>
      </c>
      <c r="H175">
        <v>50883717.619999997</v>
      </c>
      <c r="K175">
        <v>43322535</v>
      </c>
      <c r="M175">
        <v>34400000</v>
      </c>
    </row>
    <row r="176" spans="1:15" x14ac:dyDescent="0.25">
      <c r="A176" t="s">
        <v>163</v>
      </c>
      <c r="E176">
        <v>5997398</v>
      </c>
      <c r="F176">
        <v>8586397.0700000003</v>
      </c>
      <c r="G176">
        <v>11749215.6</v>
      </c>
      <c r="L176">
        <v>8272784.1869999999</v>
      </c>
      <c r="M176">
        <v>4633491</v>
      </c>
      <c r="O176">
        <v>1149370</v>
      </c>
    </row>
    <row r="177" spans="1:15" x14ac:dyDescent="0.25">
      <c r="A177" t="s">
        <v>209</v>
      </c>
      <c r="E177">
        <v>4450000</v>
      </c>
      <c r="F177">
        <v>2420000</v>
      </c>
      <c r="G177">
        <v>2420000</v>
      </c>
      <c r="I177">
        <v>5191497</v>
      </c>
      <c r="M177">
        <v>779241</v>
      </c>
      <c r="O177">
        <v>6829080</v>
      </c>
    </row>
    <row r="178" spans="1:15" x14ac:dyDescent="0.25">
      <c r="A178" t="s">
        <v>90</v>
      </c>
      <c r="F178">
        <v>28357694.890000001</v>
      </c>
      <c r="G178">
        <v>31123572.25</v>
      </c>
      <c r="J178">
        <v>11522040.99</v>
      </c>
      <c r="K178">
        <v>10280475.050000001</v>
      </c>
    </row>
    <row r="179" spans="1:15" x14ac:dyDescent="0.25">
      <c r="A179" t="s">
        <v>228</v>
      </c>
      <c r="E179">
        <v>4504057.8013000004</v>
      </c>
      <c r="F179">
        <v>4727897.1553999996</v>
      </c>
      <c r="I179">
        <v>1226938</v>
      </c>
      <c r="O179">
        <v>4349942.51</v>
      </c>
    </row>
    <row r="180" spans="1:15" x14ac:dyDescent="0.25">
      <c r="A180" t="s">
        <v>49</v>
      </c>
      <c r="E180">
        <v>81741090.201399997</v>
      </c>
      <c r="I180">
        <v>63493171</v>
      </c>
      <c r="J180">
        <v>114646369</v>
      </c>
      <c r="K180">
        <v>99302984.769999996</v>
      </c>
      <c r="L180">
        <v>101260603</v>
      </c>
      <c r="M180">
        <v>110299410</v>
      </c>
    </row>
    <row r="181" spans="1:15" x14ac:dyDescent="0.25">
      <c r="A181" t="s">
        <v>178</v>
      </c>
      <c r="G181">
        <v>3668400</v>
      </c>
      <c r="H181">
        <v>2500000</v>
      </c>
    </row>
    <row r="182" spans="1:15" x14ac:dyDescent="0.25">
      <c r="A182" t="s">
        <v>142</v>
      </c>
      <c r="E182">
        <v>7134019.1872699996</v>
      </c>
      <c r="F182">
        <v>6176719.8595860004</v>
      </c>
      <c r="G182">
        <v>267460</v>
      </c>
      <c r="H182">
        <v>619656</v>
      </c>
      <c r="I182">
        <v>9452207</v>
      </c>
      <c r="J182">
        <v>8763408.2599999998</v>
      </c>
      <c r="L182">
        <v>10336296.899080001</v>
      </c>
    </row>
    <row r="183" spans="1:15" x14ac:dyDescent="0.25">
      <c r="A183" t="s">
        <v>124</v>
      </c>
      <c r="E183">
        <v>11859795.5868</v>
      </c>
      <c r="F183">
        <v>10948535.551999999</v>
      </c>
      <c r="G183">
        <v>14352889.931700001</v>
      </c>
      <c r="H183">
        <v>9582311.6508000009</v>
      </c>
      <c r="I183">
        <v>7866204.29</v>
      </c>
      <c r="J183">
        <v>9166145.8200000003</v>
      </c>
      <c r="K183">
        <v>7440285.1299999999</v>
      </c>
      <c r="L183">
        <v>7527689.21</v>
      </c>
      <c r="M183">
        <v>8479680.6400000006</v>
      </c>
      <c r="N183">
        <v>8220553.3509999998</v>
      </c>
      <c r="O183">
        <v>8709969.3499999996</v>
      </c>
    </row>
    <row r="184" spans="1:15" x14ac:dyDescent="0.25">
      <c r="A184" t="s">
        <v>165</v>
      </c>
      <c r="F184">
        <v>9431066.6829199996</v>
      </c>
      <c r="G184">
        <v>13881177.84341</v>
      </c>
      <c r="H184">
        <v>9820637.2620010003</v>
      </c>
      <c r="I184">
        <v>6786275.7432399997</v>
      </c>
      <c r="J184">
        <v>5737418</v>
      </c>
      <c r="K184">
        <v>5737504</v>
      </c>
      <c r="L184">
        <v>3660789</v>
      </c>
      <c r="M184">
        <v>5242599</v>
      </c>
      <c r="N184">
        <v>147685</v>
      </c>
    </row>
    <row r="185" spans="1:15" x14ac:dyDescent="0.25">
      <c r="A185" t="s">
        <v>239</v>
      </c>
      <c r="E185">
        <v>4800000</v>
      </c>
      <c r="F185">
        <v>4800000</v>
      </c>
      <c r="O185">
        <v>2309800</v>
      </c>
    </row>
    <row r="186" spans="1:15" x14ac:dyDescent="0.25">
      <c r="A186" t="s">
        <v>100</v>
      </c>
      <c r="E186">
        <v>28408825.418000001</v>
      </c>
      <c r="F186">
        <v>36703031.8046</v>
      </c>
      <c r="G186">
        <v>24333789.602000002</v>
      </c>
      <c r="H186">
        <v>21794990.039999999</v>
      </c>
      <c r="L186">
        <v>33224961</v>
      </c>
      <c r="O186">
        <v>33224961</v>
      </c>
    </row>
    <row r="187" spans="1:15" x14ac:dyDescent="0.25">
      <c r="A187" t="s">
        <v>123</v>
      </c>
      <c r="F187">
        <v>40500000</v>
      </c>
      <c r="L187">
        <v>86300000</v>
      </c>
      <c r="M187">
        <v>106500000</v>
      </c>
    </row>
    <row r="188" spans="1:15" x14ac:dyDescent="0.25">
      <c r="A188" t="s">
        <v>213</v>
      </c>
      <c r="E188">
        <v>830100</v>
      </c>
    </row>
    <row r="189" spans="1:15" x14ac:dyDescent="0.25">
      <c r="A189" t="s">
        <v>211</v>
      </c>
      <c r="E189">
        <v>4758316.4952600002</v>
      </c>
      <c r="F189">
        <v>3883709.3332000002</v>
      </c>
      <c r="G189">
        <v>3949790.9632000001</v>
      </c>
      <c r="I189">
        <v>3552745</v>
      </c>
      <c r="J189">
        <v>2858199</v>
      </c>
      <c r="L189">
        <v>5255800</v>
      </c>
      <c r="O189">
        <v>1996091</v>
      </c>
    </row>
    <row r="190" spans="1:15" x14ac:dyDescent="0.25">
      <c r="A190" t="s">
        <v>54</v>
      </c>
      <c r="F190">
        <v>213485240.19999999</v>
      </c>
      <c r="G190">
        <v>260279345</v>
      </c>
      <c r="H190">
        <v>257440190.229</v>
      </c>
      <c r="I190">
        <v>353766025.42900002</v>
      </c>
      <c r="J190">
        <v>353836435.60000002</v>
      </c>
      <c r="K190">
        <v>343606041</v>
      </c>
      <c r="L190">
        <v>329521478</v>
      </c>
      <c r="O190">
        <v>557780694.87</v>
      </c>
    </row>
    <row r="191" spans="1:15" x14ac:dyDescent="0.25">
      <c r="A191" t="s">
        <v>180</v>
      </c>
      <c r="E191">
        <v>86917</v>
      </c>
      <c r="F191">
        <v>946354</v>
      </c>
      <c r="G191">
        <v>4082502</v>
      </c>
      <c r="H191">
        <v>3934241</v>
      </c>
      <c r="I191">
        <v>2731148</v>
      </c>
      <c r="N191">
        <v>3587649</v>
      </c>
    </row>
    <row r="192" spans="1:15" x14ac:dyDescent="0.25">
      <c r="A192" t="s">
        <v>102</v>
      </c>
      <c r="F192">
        <v>7565500</v>
      </c>
      <c r="N192">
        <v>7500000</v>
      </c>
    </row>
    <row r="193" spans="1:15" x14ac:dyDescent="0.25">
      <c r="A193" t="s">
        <v>58</v>
      </c>
      <c r="E193">
        <v>71804797</v>
      </c>
      <c r="F193">
        <v>65560000</v>
      </c>
      <c r="G193">
        <v>151972234</v>
      </c>
      <c r="H193">
        <v>145522435</v>
      </c>
      <c r="K193">
        <v>227510308</v>
      </c>
      <c r="L193">
        <v>227793950.01899999</v>
      </c>
      <c r="M193">
        <v>218441548</v>
      </c>
      <c r="O193">
        <v>258614000.59999999</v>
      </c>
    </row>
    <row r="194" spans="1:15" x14ac:dyDescent="0.25">
      <c r="A194" t="s">
        <v>154</v>
      </c>
      <c r="E194">
        <v>28179411.500100002</v>
      </c>
      <c r="F194">
        <v>31945129.0066</v>
      </c>
      <c r="G194">
        <v>39193880.450000003</v>
      </c>
      <c r="H194">
        <v>56645650.416000001</v>
      </c>
      <c r="I194">
        <v>58084996.540399998</v>
      </c>
      <c r="J194">
        <v>53802555.684</v>
      </c>
      <c r="M194">
        <v>36935752.604800001</v>
      </c>
      <c r="O194">
        <v>24360560.379999999</v>
      </c>
    </row>
    <row r="195" spans="1:15" x14ac:dyDescent="0.25">
      <c r="A195" t="s">
        <v>56</v>
      </c>
      <c r="E195">
        <v>373541930.09320003</v>
      </c>
      <c r="F195">
        <v>522362401.5133</v>
      </c>
      <c r="H195">
        <v>485582541.42009997</v>
      </c>
      <c r="I195">
        <v>419608699</v>
      </c>
      <c r="J195">
        <v>414406653</v>
      </c>
      <c r="L195">
        <v>363714229.14999998</v>
      </c>
      <c r="M195">
        <v>445482145.14999998</v>
      </c>
    </row>
    <row r="196" spans="1:15" x14ac:dyDescent="0.25">
      <c r="A196" t="s">
        <v>184</v>
      </c>
      <c r="E196">
        <v>10080691.869000001</v>
      </c>
      <c r="F196">
        <v>14180564.6</v>
      </c>
      <c r="G196">
        <v>14617433.41</v>
      </c>
      <c r="H196">
        <v>16094799.874700001</v>
      </c>
      <c r="I196">
        <v>13575588.907</v>
      </c>
      <c r="J196">
        <v>10899296.803981001</v>
      </c>
      <c r="K196">
        <v>14391198.400994999</v>
      </c>
      <c r="L196">
        <v>18756304.440000001</v>
      </c>
      <c r="M196">
        <v>32216586.390000001</v>
      </c>
    </row>
    <row r="197" spans="1:15" x14ac:dyDescent="0.25">
      <c r="A197" t="s">
        <v>95</v>
      </c>
      <c r="E197">
        <v>415287430</v>
      </c>
      <c r="F197">
        <v>496917471</v>
      </c>
      <c r="G197">
        <v>499432729</v>
      </c>
      <c r="H197">
        <v>574310062</v>
      </c>
      <c r="K197">
        <v>501736462</v>
      </c>
      <c r="L197">
        <v>553039154</v>
      </c>
      <c r="M197">
        <v>560296399</v>
      </c>
      <c r="N197">
        <v>532371498</v>
      </c>
    </row>
    <row r="198" spans="1:15" x14ac:dyDescent="0.25">
      <c r="A198" t="s">
        <v>182</v>
      </c>
      <c r="E198">
        <v>14900000</v>
      </c>
      <c r="F198">
        <v>23800000</v>
      </c>
    </row>
    <row r="199" spans="1:15" x14ac:dyDescent="0.25">
      <c r="A199" t="s">
        <v>216</v>
      </c>
      <c r="E199">
        <v>20454800.16</v>
      </c>
      <c r="I199">
        <v>16357124.91</v>
      </c>
      <c r="J199">
        <v>18815087</v>
      </c>
      <c r="L199">
        <v>18893917</v>
      </c>
      <c r="M199">
        <v>20002670</v>
      </c>
      <c r="N199">
        <v>15759394.880000001</v>
      </c>
      <c r="O199">
        <v>115982.26</v>
      </c>
    </row>
    <row r="200" spans="1:15" x14ac:dyDescent="0.25">
      <c r="A200" t="s">
        <v>218</v>
      </c>
      <c r="E200">
        <v>811771</v>
      </c>
      <c r="G200">
        <v>4703922.2690000003</v>
      </c>
      <c r="H200">
        <v>5422075</v>
      </c>
      <c r="I200">
        <v>3890134</v>
      </c>
      <c r="J200">
        <v>4324861</v>
      </c>
    </row>
    <row r="201" spans="1:15" x14ac:dyDescent="0.25">
      <c r="A201" t="s">
        <v>220</v>
      </c>
      <c r="E201">
        <v>14064508.18</v>
      </c>
      <c r="F201">
        <v>12951614.964</v>
      </c>
      <c r="G201">
        <v>5209746.9000000004</v>
      </c>
      <c r="H201">
        <v>10450151.359999999</v>
      </c>
      <c r="I201">
        <v>9993630.0199999996</v>
      </c>
      <c r="O201">
        <v>8428830.0399999991</v>
      </c>
    </row>
    <row r="202" spans="1:15" x14ac:dyDescent="0.25">
      <c r="A202" t="s">
        <v>167</v>
      </c>
      <c r="E202">
        <v>62229415.310000002</v>
      </c>
      <c r="F202">
        <v>36431352.439999998</v>
      </c>
      <c r="I202">
        <v>74861271.666999996</v>
      </c>
      <c r="J202">
        <v>78148248</v>
      </c>
    </row>
    <row r="203" spans="1:15" x14ac:dyDescent="0.25">
      <c r="A203" t="s">
        <v>186</v>
      </c>
      <c r="E203">
        <v>12030977.525</v>
      </c>
      <c r="F203">
        <v>12495864.971999999</v>
      </c>
      <c r="G203">
        <v>12645620.200999999</v>
      </c>
      <c r="H203">
        <v>9642394.6225000005</v>
      </c>
      <c r="I203">
        <v>10319421.63998</v>
      </c>
    </row>
    <row r="204" spans="1:15" x14ac:dyDescent="0.25">
      <c r="A204" t="s">
        <v>113</v>
      </c>
      <c r="E204">
        <v>50333020.230099998</v>
      </c>
      <c r="F204">
        <v>51209268.519400001</v>
      </c>
      <c r="G204">
        <v>47372864</v>
      </c>
      <c r="H204">
        <v>36659267.380000003</v>
      </c>
    </row>
    <row r="205" spans="1:15" x14ac:dyDescent="0.25">
      <c r="A205" t="s">
        <v>144</v>
      </c>
      <c r="E205">
        <v>14042677</v>
      </c>
      <c r="F205">
        <v>12414684</v>
      </c>
      <c r="G205">
        <v>9208240</v>
      </c>
      <c r="H205">
        <v>13657172.375</v>
      </c>
      <c r="I205">
        <v>14941352.605</v>
      </c>
      <c r="N205">
        <v>2198377</v>
      </c>
      <c r="O205">
        <v>3849266.2</v>
      </c>
    </row>
    <row r="206" spans="1:15" x14ac:dyDescent="0.25">
      <c r="A206" t="s">
        <v>222</v>
      </c>
      <c r="E206">
        <v>84255940</v>
      </c>
      <c r="F206">
        <v>95508030</v>
      </c>
      <c r="G206">
        <v>108228460</v>
      </c>
      <c r="H206">
        <v>34583120.8266</v>
      </c>
      <c r="J206">
        <v>98535201</v>
      </c>
    </row>
    <row r="207" spans="1:15" x14ac:dyDescent="0.25">
      <c r="A207" t="s">
        <v>74</v>
      </c>
      <c r="E207">
        <v>173621081</v>
      </c>
      <c r="G207">
        <v>234613362</v>
      </c>
      <c r="H207">
        <v>243667683.09999999</v>
      </c>
      <c r="I207">
        <v>196498101</v>
      </c>
      <c r="J207">
        <v>217589955</v>
      </c>
    </row>
    <row r="208" spans="1:15" x14ac:dyDescent="0.25">
      <c r="A208" t="s">
        <v>190</v>
      </c>
      <c r="E208">
        <v>15358624</v>
      </c>
      <c r="G208">
        <v>23349252.050000001</v>
      </c>
      <c r="H208">
        <v>18458156</v>
      </c>
      <c r="I208">
        <v>13840875</v>
      </c>
    </row>
    <row r="209" spans="1:15" x14ac:dyDescent="0.25">
      <c r="A209" t="s">
        <v>156</v>
      </c>
      <c r="G209">
        <v>21357516.116</v>
      </c>
      <c r="H209">
        <v>25134303.651999999</v>
      </c>
      <c r="I209">
        <v>22380529.552000001</v>
      </c>
      <c r="J209">
        <v>17191879.879999999</v>
      </c>
      <c r="K209">
        <v>12756882.123</v>
      </c>
    </row>
    <row r="210" spans="1:15" x14ac:dyDescent="0.25">
      <c r="A210" t="s">
        <v>188</v>
      </c>
      <c r="E210">
        <v>14361842</v>
      </c>
      <c r="F210">
        <v>16486429</v>
      </c>
      <c r="G210">
        <v>23091270</v>
      </c>
      <c r="H210">
        <v>23746298</v>
      </c>
      <c r="I210">
        <v>23739323</v>
      </c>
      <c r="J210">
        <v>23202747</v>
      </c>
      <c r="L210">
        <v>26962709</v>
      </c>
      <c r="M210">
        <v>52093243</v>
      </c>
    </row>
    <row r="211" spans="1:15" x14ac:dyDescent="0.25">
      <c r="A211" t="s">
        <v>88</v>
      </c>
      <c r="E211">
        <v>14300400</v>
      </c>
      <c r="G211">
        <v>20868600</v>
      </c>
    </row>
    <row r="212" spans="1:15" x14ac:dyDescent="0.25">
      <c r="A212" t="s">
        <v>141</v>
      </c>
      <c r="F212">
        <v>49857063</v>
      </c>
      <c r="H212">
        <v>59224233</v>
      </c>
      <c r="I212">
        <v>62305782</v>
      </c>
      <c r="J212">
        <v>68138036</v>
      </c>
      <c r="K212">
        <v>69971303</v>
      </c>
      <c r="M212">
        <v>60112211</v>
      </c>
      <c r="N212">
        <v>49288264</v>
      </c>
      <c r="O212">
        <v>46000846</v>
      </c>
    </row>
    <row r="213" spans="1:15" x14ac:dyDescent="0.25">
      <c r="A213" t="s">
        <v>226</v>
      </c>
      <c r="E213">
        <v>6000000</v>
      </c>
      <c r="N213">
        <v>6000000</v>
      </c>
      <c r="O213">
        <v>6500000</v>
      </c>
    </row>
    <row r="214" spans="1:15" x14ac:dyDescent="0.25">
      <c r="A214" t="s">
        <v>224</v>
      </c>
      <c r="H214">
        <v>13400000</v>
      </c>
      <c r="I214">
        <v>16400000</v>
      </c>
    </row>
    <row r="215" spans="1:15" x14ac:dyDescent="0.25">
      <c r="A215" t="s">
        <v>96</v>
      </c>
      <c r="E215">
        <v>3900000</v>
      </c>
      <c r="F215">
        <v>6000000</v>
      </c>
      <c r="G215">
        <v>4500000</v>
      </c>
    </row>
    <row r="216" spans="1:15" x14ac:dyDescent="0.25">
      <c r="A216" t="s">
        <v>46</v>
      </c>
      <c r="G216">
        <v>86800000</v>
      </c>
      <c r="I216">
        <v>97000000</v>
      </c>
    </row>
    <row r="217" spans="1:15" x14ac:dyDescent="0.25">
      <c r="A217" t="s">
        <v>237</v>
      </c>
      <c r="E217">
        <v>1748649.3570999999</v>
      </c>
      <c r="F217">
        <v>2354608.0909099998</v>
      </c>
      <c r="G217">
        <v>2172223.6922840001</v>
      </c>
      <c r="H217">
        <v>4686371.8333000001</v>
      </c>
      <c r="I217">
        <v>2900786.48</v>
      </c>
      <c r="J217">
        <v>3560042.9409599998</v>
      </c>
      <c r="L217">
        <v>10127833.455329999</v>
      </c>
      <c r="N217">
        <v>3682276.96</v>
      </c>
      <c r="O217">
        <v>1943787.76</v>
      </c>
    </row>
    <row r="218" spans="1:15" x14ac:dyDescent="0.25">
      <c r="A218" t="s">
        <v>98</v>
      </c>
      <c r="E218">
        <v>12657267.02</v>
      </c>
      <c r="F218">
        <v>11791489.433</v>
      </c>
      <c r="G218">
        <v>18001758.366</v>
      </c>
      <c r="H218">
        <v>16349143.888</v>
      </c>
      <c r="I218">
        <v>17632653.699999999</v>
      </c>
    </row>
    <row r="219" spans="1:15" x14ac:dyDescent="0.25">
      <c r="A219" t="s">
        <v>78</v>
      </c>
      <c r="E219">
        <v>15272333.491699999</v>
      </c>
      <c r="F219">
        <v>24317567.241</v>
      </c>
      <c r="G219">
        <v>21971071.636999998</v>
      </c>
      <c r="H219">
        <v>20455089.93</v>
      </c>
      <c r="I219">
        <v>26857752.384</v>
      </c>
      <c r="J219">
        <v>25321421.379000001</v>
      </c>
      <c r="K219">
        <v>18162646.467999998</v>
      </c>
      <c r="L219">
        <v>24594122.859000001</v>
      </c>
      <c r="M219">
        <v>38872398.909999996</v>
      </c>
      <c r="O219">
        <v>20353231.550000001</v>
      </c>
    </row>
    <row r="220" spans="1:15" x14ac:dyDescent="0.25">
      <c r="A220" t="s">
        <v>108</v>
      </c>
      <c r="E220">
        <v>209106534.21000001</v>
      </c>
      <c r="F220">
        <v>242670429.06600001</v>
      </c>
      <c r="G220">
        <v>325388454.30000001</v>
      </c>
      <c r="H220">
        <v>282888793.48610002</v>
      </c>
      <c r="I220">
        <v>287278782.40976</v>
      </c>
      <c r="N220">
        <v>258641956.53999999</v>
      </c>
      <c r="O220">
        <v>295888255.94999999</v>
      </c>
    </row>
    <row r="221" spans="1:15" x14ac:dyDescent="0.25">
      <c r="A221" t="s">
        <v>192</v>
      </c>
      <c r="E221">
        <v>7501040.7195300004</v>
      </c>
      <c r="F221">
        <v>15293808.277690001</v>
      </c>
      <c r="G221">
        <v>15370003.12913</v>
      </c>
      <c r="H221">
        <v>12715923.9999</v>
      </c>
      <c r="I221">
        <v>14077892.561100001</v>
      </c>
      <c r="M221">
        <v>11756424.52</v>
      </c>
      <c r="N221">
        <v>4439988.55</v>
      </c>
    </row>
    <row r="222" spans="1:15" x14ac:dyDescent="0.25">
      <c r="A222" t="s">
        <v>125</v>
      </c>
      <c r="E222">
        <v>13778000</v>
      </c>
    </row>
    <row r="223" spans="1:15" x14ac:dyDescent="0.25">
      <c r="A223" t="s">
        <v>230</v>
      </c>
      <c r="F223">
        <v>3010000</v>
      </c>
      <c r="G223">
        <v>2717400</v>
      </c>
    </row>
    <row r="224" spans="1:15" x14ac:dyDescent="0.25">
      <c r="A224" t="s">
        <v>62</v>
      </c>
      <c r="F224">
        <v>525668655</v>
      </c>
      <c r="L224">
        <v>63412271.649599992</v>
      </c>
      <c r="N224">
        <v>440000000</v>
      </c>
      <c r="O224">
        <v>532800000</v>
      </c>
    </row>
    <row r="225" spans="1:15" x14ac:dyDescent="0.25">
      <c r="A225" t="s">
        <v>61</v>
      </c>
      <c r="E225">
        <v>296700000</v>
      </c>
      <c r="M225">
        <v>688900000</v>
      </c>
    </row>
    <row r="226" spans="1:15" x14ac:dyDescent="0.25">
      <c r="A226" t="s">
        <v>110</v>
      </c>
      <c r="E226">
        <v>65397492.188100003</v>
      </c>
      <c r="F226">
        <v>72838817.382100001</v>
      </c>
      <c r="G226">
        <v>107004261.22</v>
      </c>
      <c r="H226">
        <v>124325857.09999999</v>
      </c>
      <c r="K226">
        <v>97737794.310000002</v>
      </c>
      <c r="L226">
        <v>104175191.14</v>
      </c>
      <c r="M226">
        <v>107815069.02</v>
      </c>
    </row>
    <row r="227" spans="1:15" x14ac:dyDescent="0.25">
      <c r="A227" t="s">
        <v>193</v>
      </c>
      <c r="E227">
        <v>15939901</v>
      </c>
      <c r="F227">
        <v>23663617.899999999</v>
      </c>
      <c r="G227">
        <v>19149708</v>
      </c>
      <c r="H227">
        <v>24106268</v>
      </c>
      <c r="I227">
        <v>21315540.510000002</v>
      </c>
      <c r="J227">
        <v>19113116.175999999</v>
      </c>
      <c r="O227">
        <v>2954481.76</v>
      </c>
    </row>
    <row r="228" spans="1:15" x14ac:dyDescent="0.25">
      <c r="A228" t="s">
        <v>131</v>
      </c>
      <c r="E228">
        <v>83424284.353499994</v>
      </c>
      <c r="F228">
        <v>109663740.2154</v>
      </c>
      <c r="G228">
        <v>80485621.420900002</v>
      </c>
      <c r="H228">
        <v>66618451.891199999</v>
      </c>
      <c r="I228">
        <v>72603707.791099995</v>
      </c>
      <c r="L228">
        <v>9002384</v>
      </c>
      <c r="M228">
        <v>369330.80346000002</v>
      </c>
      <c r="N228">
        <v>26929358</v>
      </c>
      <c r="O228">
        <v>15061770</v>
      </c>
    </row>
    <row r="229" spans="1:15" x14ac:dyDescent="0.25">
      <c r="A229" t="s">
        <v>168</v>
      </c>
      <c r="E229">
        <v>127374483.76000001</v>
      </c>
      <c r="F229">
        <v>139253245</v>
      </c>
      <c r="G229">
        <v>99844926</v>
      </c>
      <c r="H229">
        <v>95446487</v>
      </c>
    </row>
    <row r="230" spans="1:15" x14ac:dyDescent="0.25">
      <c r="A230" t="s">
        <v>232</v>
      </c>
      <c r="E230">
        <v>4926000</v>
      </c>
      <c r="F230">
        <v>2242200</v>
      </c>
      <c r="G230">
        <v>1567400</v>
      </c>
    </row>
    <row r="231" spans="1:15" x14ac:dyDescent="0.25">
      <c r="A231" t="s">
        <v>52</v>
      </c>
      <c r="E231">
        <v>2329049277.4000001</v>
      </c>
      <c r="J231">
        <v>1845779414.8</v>
      </c>
      <c r="M231">
        <v>2432035050</v>
      </c>
      <c r="N231">
        <v>2501569029.9699998</v>
      </c>
    </row>
    <row r="232" spans="1:15" x14ac:dyDescent="0.25">
      <c r="A232" t="s">
        <v>57</v>
      </c>
      <c r="H232">
        <v>282200000</v>
      </c>
      <c r="L232">
        <v>349416013</v>
      </c>
      <c r="M232">
        <v>476777752.99000001</v>
      </c>
    </row>
    <row r="233" spans="1:15" x14ac:dyDescent="0.25">
      <c r="A233" t="s">
        <v>53</v>
      </c>
      <c r="E233">
        <v>90338609.659999996</v>
      </c>
      <c r="F233">
        <v>268908534.60000002</v>
      </c>
      <c r="G233">
        <v>257657385</v>
      </c>
      <c r="H233">
        <v>308835446</v>
      </c>
      <c r="I233">
        <v>253479644</v>
      </c>
      <c r="L233">
        <v>409487010</v>
      </c>
      <c r="M233">
        <v>417971603</v>
      </c>
      <c r="O233">
        <v>374088926.31999999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E63E-2BE1-482D-B60E-AAE2A5320690}">
  <dimension ref="A1:CP1374"/>
  <sheetViews>
    <sheetView zoomScale="60" zoomScaleNormal="60" workbookViewId="0">
      <pane xSplit="6" ySplit="3" topLeftCell="G1332" activePane="bottomRight" state="frozen"/>
      <selection pane="topRight" activeCell="G1" sqref="G1"/>
      <selection pane="bottomLeft" activeCell="A4" sqref="A4"/>
      <selection pane="bottomRight" activeCell="D120" sqref="D120:N1374"/>
    </sheetView>
  </sheetViews>
  <sheetFormatPr defaultRowHeight="15.75" x14ac:dyDescent="0.25"/>
  <cols>
    <col min="5" max="5" width="18.875" bestFit="1" customWidth="1"/>
    <col min="7" max="7" width="15.875" bestFit="1" customWidth="1"/>
    <col min="8" max="8" width="14.375" bestFit="1" customWidth="1"/>
    <col min="9" max="9" width="15.875" bestFit="1" customWidth="1"/>
    <col min="10" max="10" width="12.375" bestFit="1" customWidth="1"/>
  </cols>
  <sheetData>
    <row r="1" spans="1:94" x14ac:dyDescent="0.25">
      <c r="G1">
        <v>2009</v>
      </c>
      <c r="H1">
        <v>2009</v>
      </c>
      <c r="I1">
        <v>2009</v>
      </c>
      <c r="J1">
        <v>2009</v>
      </c>
      <c r="K1">
        <f>G1+1</f>
        <v>2010</v>
      </c>
      <c r="L1">
        <f t="shared" ref="L1:O1" si="0">H1+1</f>
        <v>2010</v>
      </c>
      <c r="M1">
        <f t="shared" si="0"/>
        <v>2010</v>
      </c>
      <c r="N1">
        <f t="shared" si="0"/>
        <v>2010</v>
      </c>
      <c r="O1">
        <f t="shared" si="0"/>
        <v>2011</v>
      </c>
      <c r="P1">
        <f t="shared" ref="P1" si="1">L1+1</f>
        <v>2011</v>
      </c>
      <c r="Q1">
        <f t="shared" ref="Q1" si="2">M1+1</f>
        <v>2011</v>
      </c>
      <c r="R1">
        <f t="shared" ref="R1:S1" si="3">N1+1</f>
        <v>2011</v>
      </c>
      <c r="S1">
        <f t="shared" si="3"/>
        <v>2012</v>
      </c>
      <c r="T1">
        <f t="shared" ref="T1" si="4">P1+1</f>
        <v>2012</v>
      </c>
      <c r="U1">
        <f t="shared" ref="U1" si="5">Q1+1</f>
        <v>2012</v>
      </c>
      <c r="V1">
        <f t="shared" ref="V1:W1" si="6">R1+1</f>
        <v>2012</v>
      </c>
      <c r="W1">
        <f t="shared" si="6"/>
        <v>2013</v>
      </c>
      <c r="X1">
        <f t="shared" ref="X1" si="7">T1+1</f>
        <v>2013</v>
      </c>
      <c r="Y1">
        <f t="shared" ref="Y1" si="8">U1+1</f>
        <v>2013</v>
      </c>
      <c r="Z1">
        <f t="shared" ref="Z1:AA1" si="9">V1+1</f>
        <v>2013</v>
      </c>
      <c r="AA1">
        <f t="shared" si="9"/>
        <v>2014</v>
      </c>
      <c r="AB1">
        <f t="shared" ref="AB1" si="10">X1+1</f>
        <v>2014</v>
      </c>
      <c r="AC1">
        <f t="shared" ref="AC1" si="11">Y1+1</f>
        <v>2014</v>
      </c>
      <c r="AD1">
        <f t="shared" ref="AD1:AE1" si="12">Z1+1</f>
        <v>2014</v>
      </c>
      <c r="AE1">
        <f t="shared" si="12"/>
        <v>2015</v>
      </c>
      <c r="AF1">
        <f t="shared" ref="AF1" si="13">AB1+1</f>
        <v>2015</v>
      </c>
      <c r="AG1">
        <f t="shared" ref="AG1" si="14">AC1+1</f>
        <v>2015</v>
      </c>
      <c r="AH1">
        <f t="shared" ref="AH1:AI1" si="15">AD1+1</f>
        <v>2015</v>
      </c>
      <c r="AI1">
        <f t="shared" si="15"/>
        <v>2016</v>
      </c>
      <c r="AJ1">
        <f t="shared" ref="AJ1" si="16">AF1+1</f>
        <v>2016</v>
      </c>
      <c r="AK1">
        <f t="shared" ref="AK1" si="17">AG1+1</f>
        <v>2016</v>
      </c>
      <c r="AL1">
        <f t="shared" ref="AL1:AM1" si="18">AH1+1</f>
        <v>2016</v>
      </c>
      <c r="AM1">
        <f t="shared" si="18"/>
        <v>2017</v>
      </c>
      <c r="AN1">
        <f t="shared" ref="AN1" si="19">AJ1+1</f>
        <v>2017</v>
      </c>
      <c r="AO1">
        <f t="shared" ref="AO1" si="20">AK1+1</f>
        <v>2017</v>
      </c>
      <c r="AP1">
        <f t="shared" ref="AP1:AQ1" si="21">AL1+1</f>
        <v>2017</v>
      </c>
      <c r="AQ1">
        <f t="shared" si="21"/>
        <v>2018</v>
      </c>
      <c r="AR1">
        <f t="shared" ref="AR1" si="22">AN1+1</f>
        <v>2018</v>
      </c>
      <c r="AS1">
        <f t="shared" ref="AS1" si="23">AO1+1</f>
        <v>2018</v>
      </c>
      <c r="AT1">
        <f t="shared" ref="AT1:AU1" si="24">AP1+1</f>
        <v>2018</v>
      </c>
      <c r="AU1">
        <f t="shared" si="24"/>
        <v>2019</v>
      </c>
      <c r="AV1">
        <f t="shared" ref="AV1" si="25">AR1+1</f>
        <v>2019</v>
      </c>
      <c r="AW1">
        <f t="shared" ref="AW1" si="26">AS1+1</f>
        <v>2019</v>
      </c>
      <c r="AX1">
        <f t="shared" ref="AX1" si="27">AT1+1</f>
        <v>2019</v>
      </c>
      <c r="AY1">
        <v>2009</v>
      </c>
      <c r="AZ1">
        <v>2009</v>
      </c>
      <c r="BA1">
        <v>2009</v>
      </c>
      <c r="BB1">
        <v>2009</v>
      </c>
      <c r="BC1">
        <f>AY1+1</f>
        <v>2010</v>
      </c>
      <c r="BD1">
        <f t="shared" ref="BD1:CP1" si="28">AZ1+1</f>
        <v>2010</v>
      </c>
      <c r="BE1">
        <f t="shared" si="28"/>
        <v>2010</v>
      </c>
      <c r="BF1">
        <f t="shared" si="28"/>
        <v>2010</v>
      </c>
      <c r="BG1">
        <f t="shared" si="28"/>
        <v>2011</v>
      </c>
      <c r="BH1">
        <f t="shared" si="28"/>
        <v>2011</v>
      </c>
      <c r="BI1">
        <f t="shared" si="28"/>
        <v>2011</v>
      </c>
      <c r="BJ1">
        <f t="shared" si="28"/>
        <v>2011</v>
      </c>
      <c r="BK1">
        <f t="shared" si="28"/>
        <v>2012</v>
      </c>
      <c r="BL1">
        <f t="shared" si="28"/>
        <v>2012</v>
      </c>
      <c r="BM1">
        <f t="shared" si="28"/>
        <v>2012</v>
      </c>
      <c r="BN1">
        <f t="shared" si="28"/>
        <v>2012</v>
      </c>
      <c r="BO1">
        <f t="shared" si="28"/>
        <v>2013</v>
      </c>
      <c r="BP1">
        <f t="shared" si="28"/>
        <v>2013</v>
      </c>
      <c r="BQ1">
        <f t="shared" si="28"/>
        <v>2013</v>
      </c>
      <c r="BR1">
        <f t="shared" si="28"/>
        <v>2013</v>
      </c>
      <c r="BS1">
        <f t="shared" si="28"/>
        <v>2014</v>
      </c>
      <c r="BT1">
        <f t="shared" si="28"/>
        <v>2014</v>
      </c>
      <c r="BU1">
        <f t="shared" si="28"/>
        <v>2014</v>
      </c>
      <c r="BV1">
        <f t="shared" si="28"/>
        <v>2014</v>
      </c>
      <c r="BW1">
        <f t="shared" si="28"/>
        <v>2015</v>
      </c>
      <c r="BX1">
        <f t="shared" si="28"/>
        <v>2015</v>
      </c>
      <c r="BY1">
        <f t="shared" si="28"/>
        <v>2015</v>
      </c>
      <c r="BZ1">
        <f t="shared" si="28"/>
        <v>2015</v>
      </c>
      <c r="CA1">
        <f t="shared" si="28"/>
        <v>2016</v>
      </c>
      <c r="CB1">
        <f t="shared" si="28"/>
        <v>2016</v>
      </c>
      <c r="CC1">
        <f t="shared" si="28"/>
        <v>2016</v>
      </c>
      <c r="CD1">
        <f t="shared" si="28"/>
        <v>2016</v>
      </c>
      <c r="CE1">
        <f t="shared" si="28"/>
        <v>2017</v>
      </c>
      <c r="CF1">
        <f t="shared" si="28"/>
        <v>2017</v>
      </c>
      <c r="CG1">
        <f t="shared" si="28"/>
        <v>2017</v>
      </c>
      <c r="CH1">
        <f t="shared" si="28"/>
        <v>2017</v>
      </c>
      <c r="CI1">
        <f t="shared" si="28"/>
        <v>2018</v>
      </c>
      <c r="CJ1">
        <f t="shared" si="28"/>
        <v>2018</v>
      </c>
      <c r="CK1">
        <f t="shared" si="28"/>
        <v>2018</v>
      </c>
      <c r="CL1">
        <f t="shared" si="28"/>
        <v>2018</v>
      </c>
      <c r="CM1">
        <f t="shared" si="28"/>
        <v>2019</v>
      </c>
      <c r="CN1">
        <f t="shared" si="28"/>
        <v>2019</v>
      </c>
      <c r="CO1">
        <f t="shared" si="28"/>
        <v>2019</v>
      </c>
      <c r="CP1">
        <f t="shared" si="28"/>
        <v>2019</v>
      </c>
    </row>
    <row r="2" spans="1:94" x14ac:dyDescent="0.25">
      <c r="G2" t="s">
        <v>240</v>
      </c>
      <c r="H2" t="s">
        <v>2</v>
      </c>
      <c r="I2" t="s">
        <v>260</v>
      </c>
      <c r="J2" t="s">
        <v>261</v>
      </c>
      <c r="K2" t="s">
        <v>240</v>
      </c>
      <c r="L2" t="s">
        <v>2</v>
      </c>
      <c r="M2" t="s">
        <v>260</v>
      </c>
      <c r="N2" t="s">
        <v>261</v>
      </c>
      <c r="O2" t="s">
        <v>240</v>
      </c>
      <c r="P2" t="s">
        <v>2</v>
      </c>
      <c r="Q2" t="s">
        <v>260</v>
      </c>
      <c r="R2" t="s">
        <v>261</v>
      </c>
      <c r="S2" t="s">
        <v>240</v>
      </c>
      <c r="T2" t="s">
        <v>2</v>
      </c>
      <c r="U2" t="s">
        <v>260</v>
      </c>
      <c r="V2" t="s">
        <v>261</v>
      </c>
      <c r="W2" t="s">
        <v>240</v>
      </c>
      <c r="X2" t="s">
        <v>2</v>
      </c>
      <c r="Y2" t="s">
        <v>260</v>
      </c>
      <c r="Z2" t="s">
        <v>261</v>
      </c>
      <c r="AA2" t="s">
        <v>240</v>
      </c>
      <c r="AB2" t="s">
        <v>2</v>
      </c>
      <c r="AC2" t="s">
        <v>260</v>
      </c>
      <c r="AD2" t="s">
        <v>261</v>
      </c>
      <c r="AE2" t="s">
        <v>240</v>
      </c>
      <c r="AF2" t="s">
        <v>2</v>
      </c>
      <c r="AG2" t="s">
        <v>260</v>
      </c>
      <c r="AH2" t="s">
        <v>261</v>
      </c>
      <c r="AI2" t="s">
        <v>240</v>
      </c>
      <c r="AJ2" t="s">
        <v>2</v>
      </c>
      <c r="AK2" t="s">
        <v>260</v>
      </c>
      <c r="AL2" t="s">
        <v>261</v>
      </c>
      <c r="AM2" t="s">
        <v>240</v>
      </c>
      <c r="AN2" t="s">
        <v>2</v>
      </c>
      <c r="AO2" t="s">
        <v>260</v>
      </c>
      <c r="AP2" t="s">
        <v>261</v>
      </c>
      <c r="AQ2" t="s">
        <v>240</v>
      </c>
      <c r="AR2" t="s">
        <v>2</v>
      </c>
      <c r="AS2" t="s">
        <v>260</v>
      </c>
      <c r="AT2" t="s">
        <v>261</v>
      </c>
      <c r="AU2" t="s">
        <v>240</v>
      </c>
      <c r="AV2" t="s">
        <v>2</v>
      </c>
      <c r="AW2" t="s">
        <v>260</v>
      </c>
      <c r="AX2" t="s">
        <v>261</v>
      </c>
      <c r="AY2" t="str">
        <f>G2&amp;"pPWH"</f>
        <v>GAEpPWH</v>
      </c>
      <c r="AZ2" t="str">
        <f>H2&amp;"pPWH"</f>
        <v>EAEpPWH</v>
      </c>
      <c r="BA2" t="str">
        <f>I2&amp;"pPWH"</f>
        <v>TAEpPWH</v>
      </c>
      <c r="BB2" t="s">
        <v>344</v>
      </c>
      <c r="BC2" t="str">
        <f t="shared" ref="BC2:BE2" si="29">K2&amp;"pPWH"</f>
        <v>GAEpPWH</v>
      </c>
      <c r="BD2" t="str">
        <f t="shared" si="29"/>
        <v>EAEpPWH</v>
      </c>
      <c r="BE2" t="str">
        <f t="shared" si="29"/>
        <v>TAEpPWH</v>
      </c>
      <c r="BF2" t="s">
        <v>344</v>
      </c>
      <c r="BG2" t="str">
        <f t="shared" ref="BG2:BI2" si="30">O2&amp;"pPWH"</f>
        <v>GAEpPWH</v>
      </c>
      <c r="BH2" t="str">
        <f t="shared" si="30"/>
        <v>EAEpPWH</v>
      </c>
      <c r="BI2" t="str">
        <f t="shared" si="30"/>
        <v>TAEpPWH</v>
      </c>
      <c r="BJ2" t="s">
        <v>344</v>
      </c>
      <c r="BK2" t="str">
        <f t="shared" ref="BK2:BM2" si="31">S2&amp;"pPWH"</f>
        <v>GAEpPWH</v>
      </c>
      <c r="BL2" t="str">
        <f t="shared" si="31"/>
        <v>EAEpPWH</v>
      </c>
      <c r="BM2" t="str">
        <f t="shared" si="31"/>
        <v>TAEpPWH</v>
      </c>
      <c r="BN2" t="s">
        <v>344</v>
      </c>
      <c r="BO2" t="str">
        <f t="shared" ref="BO2:BQ2" si="32">W2&amp;"pPWH"</f>
        <v>GAEpPWH</v>
      </c>
      <c r="BP2" t="str">
        <f t="shared" si="32"/>
        <v>EAEpPWH</v>
      </c>
      <c r="BQ2" t="str">
        <f t="shared" si="32"/>
        <v>TAEpPWH</v>
      </c>
      <c r="BR2" t="s">
        <v>344</v>
      </c>
      <c r="BS2" t="str">
        <f t="shared" ref="BS2:BU2" si="33">AA2&amp;"pPWH"</f>
        <v>GAEpPWH</v>
      </c>
      <c r="BT2" t="str">
        <f t="shared" si="33"/>
        <v>EAEpPWH</v>
      </c>
      <c r="BU2" t="str">
        <f t="shared" si="33"/>
        <v>TAEpPWH</v>
      </c>
      <c r="BV2" t="s">
        <v>344</v>
      </c>
      <c r="BW2" t="str">
        <f t="shared" ref="BW2:BY2" si="34">AE2&amp;"pPWH"</f>
        <v>GAEpPWH</v>
      </c>
      <c r="BX2" t="str">
        <f t="shared" si="34"/>
        <v>EAEpPWH</v>
      </c>
      <c r="BY2" t="str">
        <f t="shared" si="34"/>
        <v>TAEpPWH</v>
      </c>
      <c r="BZ2" t="s">
        <v>344</v>
      </c>
      <c r="CA2" t="str">
        <f t="shared" ref="CA2:CC2" si="35">AI2&amp;"pPWH"</f>
        <v>GAEpPWH</v>
      </c>
      <c r="CB2" t="str">
        <f t="shared" si="35"/>
        <v>EAEpPWH</v>
      </c>
      <c r="CC2" t="str">
        <f t="shared" si="35"/>
        <v>TAEpPWH</v>
      </c>
      <c r="CD2" t="s">
        <v>344</v>
      </c>
      <c r="CE2" t="str">
        <f t="shared" ref="CE2:CG2" si="36">AM2&amp;"pPWH"</f>
        <v>GAEpPWH</v>
      </c>
      <c r="CF2" t="str">
        <f t="shared" si="36"/>
        <v>EAEpPWH</v>
      </c>
      <c r="CG2" t="str">
        <f t="shared" si="36"/>
        <v>TAEpPWH</v>
      </c>
      <c r="CH2" t="s">
        <v>344</v>
      </c>
      <c r="CI2" t="str">
        <f t="shared" ref="CI2:CK2" si="37">AQ2&amp;"pPWH"</f>
        <v>GAEpPWH</v>
      </c>
      <c r="CJ2" t="str">
        <f t="shared" si="37"/>
        <v>EAEpPWH</v>
      </c>
      <c r="CK2" t="str">
        <f t="shared" si="37"/>
        <v>TAEpPWH</v>
      </c>
      <c r="CL2" t="s">
        <v>344</v>
      </c>
      <c r="CM2" t="str">
        <f t="shared" ref="CM2:CO2" si="38">AU2&amp;"pPWH"</f>
        <v>GAEpPWH</v>
      </c>
      <c r="CN2" t="str">
        <f t="shared" si="38"/>
        <v>EAEpPWH</v>
      </c>
      <c r="CO2" t="str">
        <f t="shared" si="38"/>
        <v>TAEpPWH</v>
      </c>
      <c r="CP2" t="s">
        <v>344</v>
      </c>
    </row>
    <row r="3" spans="1:94" x14ac:dyDescent="0.25">
      <c r="A3" t="s">
        <v>43</v>
      </c>
      <c r="B3" t="s">
        <v>45</v>
      </c>
      <c r="C3" t="s">
        <v>1</v>
      </c>
      <c r="D3" t="s">
        <v>44</v>
      </c>
      <c r="E3" t="s">
        <v>0</v>
      </c>
      <c r="F3" t="s">
        <v>343</v>
      </c>
      <c r="G3" t="s">
        <v>262</v>
      </c>
      <c r="H3" t="s">
        <v>263</v>
      </c>
      <c r="I3" t="s">
        <v>264</v>
      </c>
      <c r="J3" t="s">
        <v>265</v>
      </c>
      <c r="K3" t="s">
        <v>266</v>
      </c>
      <c r="L3" t="s">
        <v>267</v>
      </c>
      <c r="M3" t="s">
        <v>268</v>
      </c>
      <c r="N3" t="s">
        <v>269</v>
      </c>
      <c r="O3" t="s">
        <v>270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 t="s">
        <v>276</v>
      </c>
      <c r="V3" t="s">
        <v>277</v>
      </c>
      <c r="W3" t="s">
        <v>258</v>
      </c>
      <c r="X3" t="s">
        <v>259</v>
      </c>
      <c r="Y3" t="s">
        <v>257</v>
      </c>
      <c r="Z3" t="s">
        <v>278</v>
      </c>
      <c r="AA3" t="s">
        <v>255</v>
      </c>
      <c r="AB3" t="s">
        <v>256</v>
      </c>
      <c r="AC3" t="s">
        <v>253</v>
      </c>
      <c r="AD3" t="s">
        <v>254</v>
      </c>
      <c r="AE3" t="s">
        <v>279</v>
      </c>
      <c r="AF3" t="s">
        <v>280</v>
      </c>
      <c r="AG3" t="s">
        <v>281</v>
      </c>
      <c r="AH3" t="s">
        <v>282</v>
      </c>
      <c r="AI3" t="s">
        <v>283</v>
      </c>
      <c r="AJ3" t="s">
        <v>284</v>
      </c>
      <c r="AK3" t="s">
        <v>285</v>
      </c>
      <c r="AL3" t="s">
        <v>286</v>
      </c>
      <c r="AM3" t="s">
        <v>287</v>
      </c>
      <c r="AN3" t="s">
        <v>288</v>
      </c>
      <c r="AO3" t="s">
        <v>289</v>
      </c>
      <c r="AP3" t="s">
        <v>290</v>
      </c>
      <c r="AQ3" t="s">
        <v>291</v>
      </c>
      <c r="AR3" t="s">
        <v>292</v>
      </c>
      <c r="AS3" t="s">
        <v>293</v>
      </c>
      <c r="AT3" t="s">
        <v>294</v>
      </c>
      <c r="AU3" t="s">
        <v>295</v>
      </c>
      <c r="AV3" t="s">
        <v>296</v>
      </c>
      <c r="AW3" t="s">
        <v>297</v>
      </c>
      <c r="AX3" t="s">
        <v>298</v>
      </c>
      <c r="AY3" t="s">
        <v>299</v>
      </c>
      <c r="AZ3" t="s">
        <v>300</v>
      </c>
      <c r="BA3" t="s">
        <v>301</v>
      </c>
      <c r="BB3" t="s">
        <v>302</v>
      </c>
      <c r="BC3" t="s">
        <v>303</v>
      </c>
      <c r="BD3" t="s">
        <v>304</v>
      </c>
      <c r="BE3" t="s">
        <v>305</v>
      </c>
      <c r="BF3" t="s">
        <v>306</v>
      </c>
      <c r="BG3" t="s">
        <v>307</v>
      </c>
      <c r="BH3" t="s">
        <v>308</v>
      </c>
      <c r="BI3" t="s">
        <v>309</v>
      </c>
      <c r="BJ3" t="s">
        <v>310</v>
      </c>
      <c r="BK3" t="s">
        <v>311</v>
      </c>
      <c r="BL3" t="s">
        <v>312</v>
      </c>
      <c r="BM3" t="s">
        <v>313</v>
      </c>
      <c r="BN3" t="s">
        <v>314</v>
      </c>
      <c r="BO3" t="s">
        <v>315</v>
      </c>
      <c r="BP3" t="s">
        <v>316</v>
      </c>
      <c r="BQ3" t="s">
        <v>317</v>
      </c>
      <c r="BR3" t="s">
        <v>318</v>
      </c>
      <c r="BS3" t="s">
        <v>319</v>
      </c>
      <c r="BT3" t="s">
        <v>320</v>
      </c>
      <c r="BU3" t="s">
        <v>321</v>
      </c>
      <c r="BV3" t="s">
        <v>322</v>
      </c>
      <c r="BW3" t="s">
        <v>323</v>
      </c>
      <c r="BX3" t="s">
        <v>324</v>
      </c>
      <c r="BY3" t="s">
        <v>325</v>
      </c>
      <c r="BZ3" t="s">
        <v>326</v>
      </c>
      <c r="CA3" t="s">
        <v>327</v>
      </c>
      <c r="CB3" t="s">
        <v>328</v>
      </c>
      <c r="CC3" t="s">
        <v>329</v>
      </c>
      <c r="CD3" t="s">
        <v>330</v>
      </c>
      <c r="CE3" t="s">
        <v>331</v>
      </c>
      <c r="CF3" t="s">
        <v>332</v>
      </c>
      <c r="CG3" t="s">
        <v>333</v>
      </c>
      <c r="CH3" t="s">
        <v>334</v>
      </c>
      <c r="CI3" t="s">
        <v>335</v>
      </c>
      <c r="CJ3" t="s">
        <v>336</v>
      </c>
      <c r="CK3" t="s">
        <v>337</v>
      </c>
      <c r="CL3" t="s">
        <v>338</v>
      </c>
      <c r="CM3" t="s">
        <v>339</v>
      </c>
      <c r="CN3" t="s">
        <v>340</v>
      </c>
      <c r="CO3" t="s">
        <v>341</v>
      </c>
      <c r="CP3" t="s">
        <v>342</v>
      </c>
    </row>
    <row r="4" spans="1:94" x14ac:dyDescent="0.25">
      <c r="A4" t="s">
        <v>194</v>
      </c>
      <c r="B4">
        <v>0.1</v>
      </c>
      <c r="C4" t="s">
        <v>120</v>
      </c>
      <c r="D4" t="s">
        <v>195</v>
      </c>
      <c r="E4" t="s">
        <v>55</v>
      </c>
      <c r="F4">
        <v>2009</v>
      </c>
      <c r="G4">
        <v>132200</v>
      </c>
      <c r="H4">
        <v>3109218</v>
      </c>
      <c r="I4">
        <v>3241418</v>
      </c>
      <c r="J4">
        <v>4100</v>
      </c>
      <c r="K4">
        <v>200000</v>
      </c>
      <c r="L4">
        <v>4237825</v>
      </c>
      <c r="M4">
        <v>4437825</v>
      </c>
      <c r="N4">
        <v>4600</v>
      </c>
      <c r="O4">
        <v>0</v>
      </c>
      <c r="P4">
        <v>8002073.5499999998</v>
      </c>
      <c r="Q4">
        <v>8002073.5499999998</v>
      </c>
      <c r="R4">
        <v>5100</v>
      </c>
      <c r="S4">
        <v>24250</v>
      </c>
      <c r="T4">
        <v>9028297</v>
      </c>
      <c r="U4">
        <v>9052547</v>
      </c>
      <c r="V4">
        <v>5600</v>
      </c>
      <c r="W4">
        <v>245000</v>
      </c>
      <c r="X4">
        <v>5067479</v>
      </c>
      <c r="Y4">
        <v>5312479</v>
      </c>
      <c r="Z4">
        <v>6300</v>
      </c>
      <c r="AA4">
        <v>104000</v>
      </c>
      <c r="AB4">
        <v>4077138</v>
      </c>
      <c r="AC4">
        <v>4181138</v>
      </c>
      <c r="AD4">
        <v>6900</v>
      </c>
      <c r="AE4">
        <v>470000</v>
      </c>
      <c r="AF4">
        <v>3352240</v>
      </c>
      <c r="AG4">
        <v>3822240</v>
      </c>
      <c r="AH4">
        <v>7600</v>
      </c>
      <c r="AI4">
        <v>205664</v>
      </c>
      <c r="AJ4">
        <v>0</v>
      </c>
      <c r="AK4">
        <v>205664</v>
      </c>
      <c r="AL4">
        <v>8400</v>
      </c>
      <c r="AM4">
        <v>43145</v>
      </c>
      <c r="AN4">
        <v>0</v>
      </c>
      <c r="AO4">
        <v>43145</v>
      </c>
      <c r="AP4">
        <v>9200</v>
      </c>
      <c r="AQ4">
        <v>140861</v>
      </c>
      <c r="AR4">
        <v>9937031.9379999992</v>
      </c>
      <c r="AS4">
        <v>10077892.937999999</v>
      </c>
      <c r="AT4">
        <v>10000</v>
      </c>
      <c r="AX4">
        <v>11000</v>
      </c>
      <c r="AY4">
        <v>32.243902439024389</v>
      </c>
      <c r="AZ4">
        <v>758.34585365853661</v>
      </c>
      <c r="BA4">
        <v>790.58975609756101</v>
      </c>
      <c r="BB4">
        <v>4.0784619570817457E-2</v>
      </c>
      <c r="BC4">
        <v>43.478260869565219</v>
      </c>
      <c r="BD4">
        <v>921.26630434782612</v>
      </c>
      <c r="BE4">
        <v>964.74456521739125</v>
      </c>
      <c r="BF4">
        <v>4.5067121844597303E-2</v>
      </c>
      <c r="BG4">
        <v>0</v>
      </c>
      <c r="BH4">
        <v>1569.0340294117648</v>
      </c>
      <c r="BI4">
        <v>1569.0340294117648</v>
      </c>
      <c r="BJ4">
        <v>0</v>
      </c>
      <c r="BK4">
        <v>4.3303571428571432</v>
      </c>
      <c r="BL4">
        <v>1612.1958928571428</v>
      </c>
      <c r="BM4">
        <v>1616.5262499999999</v>
      </c>
      <c r="BN4">
        <v>2.6788040978964265E-3</v>
      </c>
      <c r="BO4">
        <v>38.888888888888886</v>
      </c>
      <c r="BP4">
        <v>804.36174603174607</v>
      </c>
      <c r="BQ4">
        <v>843.25063492063487</v>
      </c>
      <c r="BR4">
        <v>4.6117829359890172E-2</v>
      </c>
      <c r="BS4">
        <v>15.072463768115941</v>
      </c>
      <c r="BT4">
        <v>590.88956521739135</v>
      </c>
      <c r="BU4">
        <v>605.96202898550723</v>
      </c>
      <c r="BV4">
        <v>2.4873610964287713E-2</v>
      </c>
      <c r="BW4">
        <v>61.842105263157897</v>
      </c>
      <c r="BX4">
        <v>441.08421052631581</v>
      </c>
      <c r="BY4">
        <v>502.92631578947368</v>
      </c>
      <c r="BZ4">
        <v>0.12296454435095651</v>
      </c>
      <c r="CA4">
        <v>24.483809523809523</v>
      </c>
      <c r="CB4">
        <v>0</v>
      </c>
      <c r="CC4">
        <v>24.483809523809523</v>
      </c>
      <c r="CD4">
        <v>1</v>
      </c>
      <c r="CE4">
        <v>4.6896739130434781</v>
      </c>
      <c r="CF4">
        <v>0</v>
      </c>
      <c r="CG4">
        <v>4.6896739130434781</v>
      </c>
      <c r="CH4">
        <v>1</v>
      </c>
      <c r="CI4">
        <v>14.0861</v>
      </c>
      <c r="CJ4">
        <v>993.70319379999989</v>
      </c>
      <c r="CK4">
        <v>1007.7892937999999</v>
      </c>
      <c r="CL4">
        <v>1.3977227270282401E-2</v>
      </c>
      <c r="CM4" t="s">
        <v>247</v>
      </c>
      <c r="CN4" t="s">
        <v>247</v>
      </c>
      <c r="CO4" t="s">
        <v>247</v>
      </c>
      <c r="CP4" t="s">
        <v>247</v>
      </c>
    </row>
    <row r="5" spans="1:94" x14ac:dyDescent="0.25">
      <c r="A5" t="s">
        <v>196</v>
      </c>
      <c r="B5">
        <v>0.1</v>
      </c>
      <c r="C5" t="s">
        <v>75</v>
      </c>
      <c r="D5" t="s">
        <v>197</v>
      </c>
      <c r="E5" t="s">
        <v>51</v>
      </c>
      <c r="F5">
        <v>2009</v>
      </c>
      <c r="H5">
        <v>0</v>
      </c>
      <c r="J5">
        <v>1000</v>
      </c>
      <c r="K5" t="s">
        <v>243</v>
      </c>
      <c r="M5" t="s">
        <v>243</v>
      </c>
      <c r="N5">
        <v>1000</v>
      </c>
      <c r="P5">
        <v>0</v>
      </c>
      <c r="R5">
        <v>1000</v>
      </c>
      <c r="T5">
        <v>0</v>
      </c>
      <c r="V5">
        <v>1000</v>
      </c>
      <c r="X5">
        <v>0</v>
      </c>
      <c r="Z5">
        <v>1000</v>
      </c>
      <c r="AB5">
        <v>0</v>
      </c>
      <c r="AD5">
        <v>1100</v>
      </c>
      <c r="AH5">
        <v>1200</v>
      </c>
      <c r="AL5">
        <v>1300</v>
      </c>
      <c r="AP5">
        <v>1300</v>
      </c>
      <c r="AQ5">
        <v>4100000</v>
      </c>
      <c r="AR5">
        <v>1447000</v>
      </c>
      <c r="AS5">
        <v>5547000</v>
      </c>
      <c r="AT5">
        <v>1400</v>
      </c>
      <c r="AX5">
        <v>1400</v>
      </c>
      <c r="AY5" t="s">
        <v>247</v>
      </c>
      <c r="AZ5">
        <v>0</v>
      </c>
      <c r="BA5" t="s">
        <v>247</v>
      </c>
      <c r="BB5" t="s">
        <v>247</v>
      </c>
      <c r="BC5" t="s">
        <v>247</v>
      </c>
      <c r="BD5" t="s">
        <v>247</v>
      </c>
      <c r="BE5" t="s">
        <v>247</v>
      </c>
      <c r="BF5" t="s">
        <v>247</v>
      </c>
      <c r="BG5" t="s">
        <v>247</v>
      </c>
      <c r="BH5">
        <v>0</v>
      </c>
      <c r="BI5" t="s">
        <v>247</v>
      </c>
      <c r="BJ5" t="s">
        <v>247</v>
      </c>
      <c r="BK5" t="s">
        <v>247</v>
      </c>
      <c r="BL5">
        <v>0</v>
      </c>
      <c r="BM5" t="s">
        <v>247</v>
      </c>
      <c r="BN5" t="s">
        <v>247</v>
      </c>
      <c r="BO5" t="s">
        <v>247</v>
      </c>
      <c r="BP5">
        <v>0</v>
      </c>
      <c r="BQ5" t="s">
        <v>247</v>
      </c>
      <c r="BR5" t="s">
        <v>247</v>
      </c>
      <c r="BS5" t="s">
        <v>247</v>
      </c>
      <c r="BT5">
        <v>0</v>
      </c>
      <c r="BU5" t="s">
        <v>247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247</v>
      </c>
      <c r="CE5" t="s">
        <v>247</v>
      </c>
      <c r="CF5" t="s">
        <v>247</v>
      </c>
      <c r="CG5" t="s">
        <v>247</v>
      </c>
      <c r="CH5" t="s">
        <v>247</v>
      </c>
      <c r="CI5">
        <v>2928.5714285714284</v>
      </c>
      <c r="CJ5">
        <v>1033.5714285714287</v>
      </c>
      <c r="CK5">
        <v>3962.1428571428573</v>
      </c>
      <c r="CL5">
        <v>0.73913827294032808</v>
      </c>
      <c r="CM5" t="s">
        <v>247</v>
      </c>
      <c r="CN5" t="s">
        <v>247</v>
      </c>
      <c r="CO5" t="s">
        <v>247</v>
      </c>
      <c r="CP5" t="s">
        <v>247</v>
      </c>
    </row>
    <row r="6" spans="1:94" x14ac:dyDescent="0.25">
      <c r="A6" t="s">
        <v>198</v>
      </c>
      <c r="B6">
        <v>0.1</v>
      </c>
      <c r="C6" t="s">
        <v>48</v>
      </c>
      <c r="D6" t="s">
        <v>199</v>
      </c>
      <c r="E6" t="s">
        <v>47</v>
      </c>
      <c r="F6">
        <v>2009</v>
      </c>
      <c r="G6">
        <v>2537184</v>
      </c>
      <c r="H6">
        <v>171000.23290000018</v>
      </c>
      <c r="I6">
        <v>2708184.2329000002</v>
      </c>
      <c r="J6">
        <v>6900</v>
      </c>
      <c r="K6">
        <v>5320965</v>
      </c>
      <c r="L6">
        <v>438044.20629999973</v>
      </c>
      <c r="M6">
        <v>5759009.2062999997</v>
      </c>
      <c r="N6">
        <v>7900</v>
      </c>
      <c r="O6">
        <v>5508774</v>
      </c>
      <c r="P6">
        <v>805358.33889999986</v>
      </c>
      <c r="Q6">
        <v>6314132.3388999999</v>
      </c>
      <c r="R6">
        <v>8900</v>
      </c>
      <c r="S6">
        <v>5973758</v>
      </c>
      <c r="T6">
        <v>799949.29009999987</v>
      </c>
      <c r="U6">
        <v>6773707.2900999999</v>
      </c>
      <c r="V6">
        <v>10000</v>
      </c>
      <c r="W6">
        <v>12022798</v>
      </c>
      <c r="X6">
        <v>433410.61309999973</v>
      </c>
      <c r="Y6">
        <v>12456208.6131</v>
      </c>
      <c r="Z6">
        <v>12000</v>
      </c>
      <c r="AA6">
        <v>16879342</v>
      </c>
      <c r="AB6">
        <v>389311.40799999982</v>
      </c>
      <c r="AC6">
        <v>17268653.408</v>
      </c>
      <c r="AD6">
        <v>13000</v>
      </c>
      <c r="AH6">
        <v>15000</v>
      </c>
      <c r="AL6">
        <v>16000</v>
      </c>
      <c r="AM6">
        <v>25360944</v>
      </c>
      <c r="AN6">
        <v>573112.3786999993</v>
      </c>
      <c r="AO6">
        <v>25934056.378699999</v>
      </c>
      <c r="AP6">
        <v>18000</v>
      </c>
      <c r="AT6">
        <v>20000</v>
      </c>
      <c r="AX6">
        <v>22000</v>
      </c>
      <c r="AY6">
        <v>367.70782608695652</v>
      </c>
      <c r="AZ6">
        <v>24.782642449275389</v>
      </c>
      <c r="BA6">
        <v>392.4904685362319</v>
      </c>
      <c r="BB6">
        <v>0.9368579763434749</v>
      </c>
      <c r="BC6">
        <v>673.53987341772154</v>
      </c>
      <c r="BD6">
        <v>55.448633708860726</v>
      </c>
      <c r="BE6">
        <v>728.98850712658225</v>
      </c>
      <c r="BF6">
        <v>0.92393757491812889</v>
      </c>
      <c r="BG6">
        <v>618.96337078651686</v>
      </c>
      <c r="BH6">
        <v>90.489700999999982</v>
      </c>
      <c r="BI6">
        <v>709.45307178651683</v>
      </c>
      <c r="BJ6">
        <v>0.87245146353072744</v>
      </c>
      <c r="BK6">
        <v>597.37580000000003</v>
      </c>
      <c r="BL6">
        <v>79.994929009999993</v>
      </c>
      <c r="BM6">
        <v>677.37072900999999</v>
      </c>
      <c r="BN6">
        <v>0.88190377058820468</v>
      </c>
      <c r="BO6">
        <v>1001.8998333333333</v>
      </c>
      <c r="BP6">
        <v>36.117551091666641</v>
      </c>
      <c r="BQ6">
        <v>1038.017384425</v>
      </c>
      <c r="BR6">
        <v>0.9652052541377486</v>
      </c>
      <c r="BS6">
        <v>1298.4109230769232</v>
      </c>
      <c r="BT6">
        <v>29.947031384615372</v>
      </c>
      <c r="BU6">
        <v>1328.3579544615384</v>
      </c>
      <c r="BV6">
        <v>0.97745560126769104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>
        <v>1408.9413333333334</v>
      </c>
      <c r="CF6">
        <v>31.839576594444406</v>
      </c>
      <c r="CG6">
        <v>1440.7809099277777</v>
      </c>
      <c r="CH6">
        <v>0.97790116708581298</v>
      </c>
      <c r="CI6" t="s">
        <v>247</v>
      </c>
      <c r="CJ6" t="s">
        <v>247</v>
      </c>
      <c r="CK6" t="s">
        <v>247</v>
      </c>
      <c r="CL6" t="s">
        <v>247</v>
      </c>
      <c r="CM6" t="s">
        <v>247</v>
      </c>
      <c r="CN6" t="s">
        <v>247</v>
      </c>
      <c r="CO6" t="s">
        <v>247</v>
      </c>
      <c r="CP6" t="s">
        <v>247</v>
      </c>
    </row>
    <row r="7" spans="1:94" x14ac:dyDescent="0.25">
      <c r="A7" t="s">
        <v>79</v>
      </c>
      <c r="B7">
        <v>1.9</v>
      </c>
      <c r="C7" t="s">
        <v>48</v>
      </c>
      <c r="D7" t="s">
        <v>80</v>
      </c>
      <c r="E7" t="s">
        <v>47</v>
      </c>
      <c r="F7">
        <v>2009</v>
      </c>
      <c r="G7">
        <v>16044315</v>
      </c>
      <c r="H7">
        <v>18379173.789999999</v>
      </c>
      <c r="I7">
        <v>34423488.789999999</v>
      </c>
      <c r="J7">
        <v>200000</v>
      </c>
      <c r="K7">
        <v>15877187</v>
      </c>
      <c r="L7">
        <v>18187724.060000002</v>
      </c>
      <c r="M7">
        <v>34064911.060000002</v>
      </c>
      <c r="N7">
        <v>220000</v>
      </c>
      <c r="O7">
        <v>21462786</v>
      </c>
      <c r="P7">
        <v>12014753.379999999</v>
      </c>
      <c r="Q7">
        <v>33477539.379999999</v>
      </c>
      <c r="R7">
        <v>230000</v>
      </c>
      <c r="T7">
        <v>0</v>
      </c>
      <c r="V7">
        <v>250000</v>
      </c>
      <c r="X7">
        <v>0</v>
      </c>
      <c r="Z7">
        <v>260000</v>
      </c>
      <c r="AB7">
        <v>0</v>
      </c>
      <c r="AD7">
        <v>280000</v>
      </c>
      <c r="AH7">
        <v>290000</v>
      </c>
      <c r="AI7">
        <v>2932213</v>
      </c>
      <c r="AJ7">
        <v>16835247.530000001</v>
      </c>
      <c r="AK7">
        <v>19767460.530000001</v>
      </c>
      <c r="AL7">
        <v>300000</v>
      </c>
      <c r="AM7">
        <v>3292607</v>
      </c>
      <c r="AN7">
        <v>16827756.91</v>
      </c>
      <c r="AO7">
        <v>20120363.91</v>
      </c>
      <c r="AP7">
        <v>320000</v>
      </c>
      <c r="AT7">
        <v>330000</v>
      </c>
      <c r="AX7">
        <v>340000</v>
      </c>
      <c r="AY7">
        <v>80.221575000000001</v>
      </c>
      <c r="AZ7">
        <v>91.895868949999993</v>
      </c>
      <c r="BA7">
        <v>172.11744394999999</v>
      </c>
      <c r="BB7">
        <v>0.46608625575048812</v>
      </c>
      <c r="BC7">
        <v>72.169031818181821</v>
      </c>
      <c r="BD7">
        <v>82.671473000000006</v>
      </c>
      <c r="BE7">
        <v>154.84050481818184</v>
      </c>
      <c r="BF7">
        <v>0.46608626019997007</v>
      </c>
      <c r="BG7">
        <v>93.316460869565219</v>
      </c>
      <c r="BH7">
        <v>52.238058173913039</v>
      </c>
      <c r="BI7">
        <v>145.55451904347825</v>
      </c>
      <c r="BJ7">
        <v>0.6411100217485578</v>
      </c>
      <c r="BK7" t="s">
        <v>247</v>
      </c>
      <c r="BL7">
        <v>0</v>
      </c>
      <c r="BM7" t="s">
        <v>247</v>
      </c>
      <c r="BN7" t="s">
        <v>247</v>
      </c>
      <c r="BO7" t="s">
        <v>247</v>
      </c>
      <c r="BP7">
        <v>0</v>
      </c>
      <c r="BQ7" t="s">
        <v>247</v>
      </c>
      <c r="BR7" t="s">
        <v>247</v>
      </c>
      <c r="BS7" t="s">
        <v>247</v>
      </c>
      <c r="BT7">
        <v>0</v>
      </c>
      <c r="BU7" t="s">
        <v>247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>
        <v>9.7740433333333332</v>
      </c>
      <c r="CB7">
        <v>56.117491766666667</v>
      </c>
      <c r="CC7">
        <v>65.891535099999999</v>
      </c>
      <c r="CD7">
        <v>0.14833534107984886</v>
      </c>
      <c r="CE7">
        <v>10.289396875</v>
      </c>
      <c r="CF7">
        <v>52.586740343750002</v>
      </c>
      <c r="CG7">
        <v>62.876137218750003</v>
      </c>
      <c r="CH7">
        <v>0.16364549939196402</v>
      </c>
      <c r="CI7" t="s">
        <v>247</v>
      </c>
      <c r="CJ7" t="s">
        <v>247</v>
      </c>
      <c r="CK7" t="s">
        <v>247</v>
      </c>
      <c r="CL7" t="s">
        <v>247</v>
      </c>
      <c r="CM7" t="s">
        <v>247</v>
      </c>
      <c r="CN7" t="s">
        <v>247</v>
      </c>
      <c r="CO7" t="s">
        <v>247</v>
      </c>
      <c r="CP7" t="s">
        <v>247</v>
      </c>
    </row>
    <row r="8" spans="1:94" x14ac:dyDescent="0.25">
      <c r="A8" t="s">
        <v>145</v>
      </c>
      <c r="B8">
        <v>0.4</v>
      </c>
      <c r="C8" t="s">
        <v>84</v>
      </c>
      <c r="D8" t="s">
        <v>146</v>
      </c>
      <c r="E8" t="s">
        <v>51</v>
      </c>
      <c r="F8">
        <v>2009</v>
      </c>
      <c r="H8">
        <v>0</v>
      </c>
      <c r="J8">
        <v>97000</v>
      </c>
      <c r="K8" t="s">
        <v>243</v>
      </c>
      <c r="M8" t="s">
        <v>243</v>
      </c>
      <c r="N8">
        <v>100000</v>
      </c>
      <c r="P8">
        <v>0</v>
      </c>
      <c r="R8">
        <v>100000</v>
      </c>
      <c r="T8">
        <v>0</v>
      </c>
      <c r="V8">
        <v>110000</v>
      </c>
      <c r="X8">
        <v>0</v>
      </c>
      <c r="Z8">
        <v>110000</v>
      </c>
      <c r="AB8">
        <v>0</v>
      </c>
      <c r="AD8">
        <v>120000</v>
      </c>
      <c r="AH8">
        <v>120000</v>
      </c>
      <c r="AL8">
        <v>120000</v>
      </c>
      <c r="AP8">
        <v>130000</v>
      </c>
      <c r="AT8">
        <v>130000</v>
      </c>
      <c r="AX8">
        <v>140000</v>
      </c>
      <c r="AY8" t="s">
        <v>247</v>
      </c>
      <c r="AZ8">
        <v>0</v>
      </c>
      <c r="BA8" t="s">
        <v>247</v>
      </c>
      <c r="BB8" t="s">
        <v>247</v>
      </c>
      <c r="BC8" t="s">
        <v>247</v>
      </c>
      <c r="BD8" t="s">
        <v>247</v>
      </c>
      <c r="BE8" t="s">
        <v>247</v>
      </c>
      <c r="BF8" t="s">
        <v>247</v>
      </c>
      <c r="BG8" t="s">
        <v>247</v>
      </c>
      <c r="BH8">
        <v>0</v>
      </c>
      <c r="BI8" t="s">
        <v>247</v>
      </c>
      <c r="BJ8" t="s">
        <v>247</v>
      </c>
      <c r="BK8" t="s">
        <v>247</v>
      </c>
      <c r="BL8">
        <v>0</v>
      </c>
      <c r="BM8" t="s">
        <v>247</v>
      </c>
      <c r="BN8" t="s">
        <v>247</v>
      </c>
      <c r="BO8" t="s">
        <v>247</v>
      </c>
      <c r="BP8">
        <v>0</v>
      </c>
      <c r="BQ8" t="s">
        <v>247</v>
      </c>
      <c r="BR8" t="s">
        <v>247</v>
      </c>
      <c r="BS8" t="s">
        <v>247</v>
      </c>
      <c r="BT8">
        <v>0</v>
      </c>
      <c r="BU8" t="s">
        <v>247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247</v>
      </c>
      <c r="CE8" t="s">
        <v>247</v>
      </c>
      <c r="CF8" t="s">
        <v>247</v>
      </c>
      <c r="CG8" t="s">
        <v>247</v>
      </c>
      <c r="CH8" t="s">
        <v>247</v>
      </c>
      <c r="CI8" t="s">
        <v>247</v>
      </c>
      <c r="CJ8" t="s">
        <v>247</v>
      </c>
      <c r="CK8" t="s">
        <v>247</v>
      </c>
      <c r="CL8" t="s">
        <v>247</v>
      </c>
      <c r="CM8" t="s">
        <v>247</v>
      </c>
      <c r="CN8" t="s">
        <v>247</v>
      </c>
      <c r="CO8" t="s">
        <v>247</v>
      </c>
      <c r="CP8" t="s">
        <v>247</v>
      </c>
    </row>
    <row r="9" spans="1:94" x14ac:dyDescent="0.25">
      <c r="A9" t="s">
        <v>169</v>
      </c>
      <c r="B9">
        <v>0.2</v>
      </c>
      <c r="C9" t="s">
        <v>75</v>
      </c>
      <c r="D9" t="s">
        <v>170</v>
      </c>
      <c r="E9" t="s">
        <v>51</v>
      </c>
      <c r="F9">
        <v>2009</v>
      </c>
      <c r="G9">
        <v>632640</v>
      </c>
      <c r="H9">
        <v>1668431.3029999998</v>
      </c>
      <c r="I9">
        <v>2301071.3029999998</v>
      </c>
      <c r="J9">
        <v>3200</v>
      </c>
      <c r="K9">
        <v>1961038</v>
      </c>
      <c r="L9">
        <v>3091325.5814659996</v>
      </c>
      <c r="M9">
        <v>5052363.5814659996</v>
      </c>
      <c r="N9">
        <v>3300</v>
      </c>
      <c r="O9">
        <v>2079270</v>
      </c>
      <c r="P9">
        <v>3507741.2084659999</v>
      </c>
      <c r="Q9">
        <v>5587011.2084659999</v>
      </c>
      <c r="R9">
        <v>3300</v>
      </c>
      <c r="S9">
        <v>1090732</v>
      </c>
      <c r="T9">
        <v>4248183.1536290003</v>
      </c>
      <c r="U9">
        <v>5338915.1536290003</v>
      </c>
      <c r="V9">
        <v>3300</v>
      </c>
      <c r="W9">
        <v>1072918</v>
      </c>
      <c r="X9">
        <v>3933209.4050040003</v>
      </c>
      <c r="Y9">
        <v>5006127.4050040003</v>
      </c>
      <c r="Z9">
        <v>3300</v>
      </c>
      <c r="AA9">
        <v>1823256</v>
      </c>
      <c r="AB9">
        <v>4993487.3826630004</v>
      </c>
      <c r="AC9">
        <v>6816743.3826630004</v>
      </c>
      <c r="AD9">
        <v>3300</v>
      </c>
      <c r="AH9">
        <v>3400</v>
      </c>
      <c r="AI9">
        <v>1945687</v>
      </c>
      <c r="AJ9">
        <v>2277109.41</v>
      </c>
      <c r="AK9">
        <v>4222796.41</v>
      </c>
      <c r="AL9">
        <v>3400</v>
      </c>
      <c r="AM9">
        <v>2180390</v>
      </c>
      <c r="AN9">
        <v>3432706.5999999996</v>
      </c>
      <c r="AO9">
        <v>5613096.5999999996</v>
      </c>
      <c r="AP9">
        <v>3500</v>
      </c>
      <c r="AT9">
        <v>3500</v>
      </c>
      <c r="AU9">
        <v>2866367</v>
      </c>
      <c r="AV9">
        <v>1431971.96</v>
      </c>
      <c r="AW9">
        <v>4298338.96</v>
      </c>
      <c r="AX9">
        <v>3500</v>
      </c>
      <c r="AY9">
        <v>197.7</v>
      </c>
      <c r="AZ9">
        <v>521.38478218749992</v>
      </c>
      <c r="BA9">
        <v>719.08478218749997</v>
      </c>
      <c r="BB9">
        <v>0.27493281028501881</v>
      </c>
      <c r="BC9">
        <v>594.25393939393939</v>
      </c>
      <c r="BD9">
        <v>936.76532771696952</v>
      </c>
      <c r="BE9">
        <v>1531.0192671109089</v>
      </c>
      <c r="BF9">
        <v>0.38814269170845839</v>
      </c>
      <c r="BG9">
        <v>630.08181818181822</v>
      </c>
      <c r="BH9">
        <v>1062.9518813533334</v>
      </c>
      <c r="BI9">
        <v>1693.0336995351515</v>
      </c>
      <c r="BJ9">
        <v>0.37216141554348087</v>
      </c>
      <c r="BK9">
        <v>330.52484848484846</v>
      </c>
      <c r="BL9">
        <v>1287.3282283724243</v>
      </c>
      <c r="BM9">
        <v>1617.8530768572728</v>
      </c>
      <c r="BN9">
        <v>0.20429843303626971</v>
      </c>
      <c r="BO9">
        <v>325.12666666666667</v>
      </c>
      <c r="BP9">
        <v>1191.8816378800002</v>
      </c>
      <c r="BQ9">
        <v>1517.0083045466667</v>
      </c>
      <c r="BR9">
        <v>0.21432095374311447</v>
      </c>
      <c r="BS9">
        <v>552.50181818181818</v>
      </c>
      <c r="BT9">
        <v>1513.1779947463638</v>
      </c>
      <c r="BU9">
        <v>2065.6798129281819</v>
      </c>
      <c r="BV9">
        <v>0.26746730772308086</v>
      </c>
      <c r="BW9" t="s">
        <v>247</v>
      </c>
      <c r="BX9" t="s">
        <v>247</v>
      </c>
      <c r="BY9" t="s">
        <v>247</v>
      </c>
      <c r="BZ9" t="s">
        <v>247</v>
      </c>
      <c r="CA9">
        <v>572.26088235294117</v>
      </c>
      <c r="CB9">
        <v>669.73806176470589</v>
      </c>
      <c r="CC9">
        <v>1241.9989441176472</v>
      </c>
      <c r="CD9">
        <v>0.46075794594132463</v>
      </c>
      <c r="CE9">
        <v>622.96857142857141</v>
      </c>
      <c r="CF9">
        <v>980.77331428571415</v>
      </c>
      <c r="CG9">
        <v>1603.7418857142857</v>
      </c>
      <c r="CH9">
        <v>0.38844690469071919</v>
      </c>
      <c r="CI9" t="s">
        <v>247</v>
      </c>
      <c r="CJ9" t="s">
        <v>247</v>
      </c>
      <c r="CK9" t="s">
        <v>247</v>
      </c>
      <c r="CL9" t="s">
        <v>247</v>
      </c>
      <c r="CM9">
        <v>818.96199999999999</v>
      </c>
      <c r="CN9">
        <v>409.13484571428569</v>
      </c>
      <c r="CO9">
        <v>1228.0968457142858</v>
      </c>
      <c r="CP9">
        <v>0.66685457491235167</v>
      </c>
    </row>
    <row r="10" spans="1:94" x14ac:dyDescent="0.25">
      <c r="A10" t="s">
        <v>200</v>
      </c>
      <c r="B10">
        <v>0.1</v>
      </c>
      <c r="C10" t="s">
        <v>75</v>
      </c>
      <c r="D10" t="s">
        <v>201</v>
      </c>
      <c r="E10" t="s">
        <v>51</v>
      </c>
      <c r="F10">
        <v>2009</v>
      </c>
      <c r="G10">
        <v>4145046</v>
      </c>
      <c r="H10">
        <v>1916604.1150000002</v>
      </c>
      <c r="I10">
        <v>6061650.1150000002</v>
      </c>
      <c r="J10">
        <v>9400</v>
      </c>
      <c r="K10">
        <v>6857540</v>
      </c>
      <c r="L10">
        <v>1378710.7000000002</v>
      </c>
      <c r="M10">
        <v>8236250.7000000002</v>
      </c>
      <c r="N10">
        <v>9500</v>
      </c>
      <c r="O10">
        <v>8563409</v>
      </c>
      <c r="P10">
        <v>5992295.3039999995</v>
      </c>
      <c r="Q10">
        <v>14555704.304</v>
      </c>
      <c r="R10">
        <v>9500</v>
      </c>
      <c r="T10">
        <v>0</v>
      </c>
      <c r="V10">
        <v>9500</v>
      </c>
      <c r="W10">
        <v>13390123</v>
      </c>
      <c r="X10">
        <v>5221577.868999999</v>
      </c>
      <c r="Y10">
        <v>18611700.868999999</v>
      </c>
      <c r="Z10">
        <v>9500</v>
      </c>
      <c r="AA10">
        <v>14215892</v>
      </c>
      <c r="AB10">
        <v>6411468.0799999982</v>
      </c>
      <c r="AC10">
        <v>20627360.079999998</v>
      </c>
      <c r="AD10">
        <v>9500</v>
      </c>
      <c r="AH10">
        <v>9500</v>
      </c>
      <c r="AL10">
        <v>9600</v>
      </c>
      <c r="AP10">
        <v>9600</v>
      </c>
      <c r="AT10">
        <v>9700</v>
      </c>
      <c r="AX10">
        <v>9700</v>
      </c>
      <c r="AY10">
        <v>440.96234042553192</v>
      </c>
      <c r="AZ10">
        <v>203.89405478723407</v>
      </c>
      <c r="BA10">
        <v>644.85639521276596</v>
      </c>
      <c r="BB10">
        <v>0.68381478992704947</v>
      </c>
      <c r="BC10">
        <v>721.84631578947369</v>
      </c>
      <c r="BD10">
        <v>145.12744210526319</v>
      </c>
      <c r="BE10">
        <v>866.97375789473688</v>
      </c>
      <c r="BF10">
        <v>0.8326045733406342</v>
      </c>
      <c r="BG10">
        <v>901.41147368421048</v>
      </c>
      <c r="BH10">
        <v>630.76792673684201</v>
      </c>
      <c r="BI10">
        <v>1532.1794004210526</v>
      </c>
      <c r="BJ10">
        <v>0.58831979690922409</v>
      </c>
      <c r="BK10" t="s">
        <v>247</v>
      </c>
      <c r="BL10">
        <v>0</v>
      </c>
      <c r="BM10" t="s">
        <v>247</v>
      </c>
      <c r="BN10" t="s">
        <v>247</v>
      </c>
      <c r="BO10">
        <v>1409.4866315789475</v>
      </c>
      <c r="BP10">
        <v>549.63977568421046</v>
      </c>
      <c r="BQ10">
        <v>1959.1264072631577</v>
      </c>
      <c r="BR10">
        <v>0.71944649735386856</v>
      </c>
      <c r="BS10">
        <v>1496.4096842105264</v>
      </c>
      <c r="BT10">
        <v>674.89137684210505</v>
      </c>
      <c r="BU10">
        <v>2171.3010610526312</v>
      </c>
      <c r="BV10">
        <v>0.68917650852391588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247</v>
      </c>
      <c r="CF10" t="s">
        <v>247</v>
      </c>
      <c r="CG10" t="s">
        <v>247</v>
      </c>
      <c r="CH10" t="s">
        <v>247</v>
      </c>
      <c r="CI10" t="s">
        <v>247</v>
      </c>
      <c r="CJ10" t="s">
        <v>247</v>
      </c>
      <c r="CK10" t="s">
        <v>247</v>
      </c>
      <c r="CL10" t="s">
        <v>247</v>
      </c>
      <c r="CM10" t="s">
        <v>247</v>
      </c>
      <c r="CN10" t="s">
        <v>247</v>
      </c>
      <c r="CO10" t="s">
        <v>247</v>
      </c>
      <c r="CP10" t="s">
        <v>247</v>
      </c>
    </row>
    <row r="11" spans="1:94" x14ac:dyDescent="0.25">
      <c r="A11" t="s">
        <v>3</v>
      </c>
      <c r="C11" t="s">
        <v>84</v>
      </c>
      <c r="D11" t="s">
        <v>246</v>
      </c>
      <c r="E11" t="s">
        <v>242</v>
      </c>
      <c r="F11">
        <v>2009</v>
      </c>
      <c r="G11">
        <v>4400000</v>
      </c>
      <c r="H11">
        <v>486400</v>
      </c>
      <c r="I11">
        <v>4886400</v>
      </c>
      <c r="K11" t="s">
        <v>243</v>
      </c>
      <c r="M11" t="s">
        <v>243</v>
      </c>
      <c r="P11">
        <v>0</v>
      </c>
      <c r="T11">
        <v>0</v>
      </c>
      <c r="V11" t="s">
        <v>247</v>
      </c>
      <c r="X11">
        <v>0</v>
      </c>
      <c r="Z11" t="s">
        <v>247</v>
      </c>
      <c r="AB11">
        <v>0</v>
      </c>
      <c r="AD11" t="s">
        <v>247</v>
      </c>
      <c r="AH11" t="s">
        <v>247</v>
      </c>
      <c r="AL11" t="s">
        <v>247</v>
      </c>
      <c r="AP11" t="s">
        <v>247</v>
      </c>
      <c r="AT11" t="s">
        <v>247</v>
      </c>
      <c r="AX11" t="s">
        <v>247</v>
      </c>
      <c r="AY11" t="s">
        <v>247</v>
      </c>
      <c r="AZ11" t="s">
        <v>247</v>
      </c>
      <c r="BA11" t="s">
        <v>247</v>
      </c>
      <c r="BB11" t="s">
        <v>247</v>
      </c>
      <c r="BC11" t="s">
        <v>247</v>
      </c>
      <c r="BD11" t="s">
        <v>247</v>
      </c>
      <c r="BE11" t="s">
        <v>247</v>
      </c>
      <c r="BF11" t="s">
        <v>247</v>
      </c>
      <c r="BG11" t="s">
        <v>247</v>
      </c>
      <c r="BH11" t="s">
        <v>247</v>
      </c>
      <c r="BI11" t="s">
        <v>247</v>
      </c>
      <c r="BJ11" t="s">
        <v>247</v>
      </c>
      <c r="BK11" t="s">
        <v>247</v>
      </c>
      <c r="BL11" t="s">
        <v>247</v>
      </c>
      <c r="BM11" t="s">
        <v>247</v>
      </c>
      <c r="BN11" t="s">
        <v>247</v>
      </c>
      <c r="BO11" t="s">
        <v>247</v>
      </c>
      <c r="BP11" t="s">
        <v>247</v>
      </c>
      <c r="BQ11" t="s">
        <v>247</v>
      </c>
      <c r="BR11" t="s">
        <v>247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247</v>
      </c>
      <c r="CF11" t="s">
        <v>247</v>
      </c>
      <c r="CG11" t="s">
        <v>247</v>
      </c>
      <c r="CH11" t="s">
        <v>247</v>
      </c>
      <c r="CI11" t="s">
        <v>247</v>
      </c>
      <c r="CJ11" t="s">
        <v>247</v>
      </c>
      <c r="CK11" t="s">
        <v>247</v>
      </c>
      <c r="CL11" t="s">
        <v>247</v>
      </c>
      <c r="CM11" t="s">
        <v>247</v>
      </c>
      <c r="CN11" t="s">
        <v>247</v>
      </c>
      <c r="CO11" t="s">
        <v>247</v>
      </c>
      <c r="CP11" t="s">
        <v>247</v>
      </c>
    </row>
    <row r="12" spans="1:94" x14ac:dyDescent="0.25">
      <c r="A12" t="s">
        <v>233</v>
      </c>
      <c r="C12" t="s">
        <v>109</v>
      </c>
      <c r="D12" t="s">
        <v>234</v>
      </c>
      <c r="E12" t="s">
        <v>47</v>
      </c>
      <c r="F12">
        <v>2009</v>
      </c>
      <c r="G12">
        <v>0</v>
      </c>
      <c r="H12">
        <v>26938053.800000001</v>
      </c>
      <c r="I12">
        <v>26938053.800000001</v>
      </c>
      <c r="K12">
        <v>1202508</v>
      </c>
      <c r="L12">
        <v>14000815.755720001</v>
      </c>
      <c r="M12">
        <v>15203323.755720001</v>
      </c>
      <c r="O12">
        <v>746225</v>
      </c>
      <c r="P12">
        <v>18058151.593199998</v>
      </c>
      <c r="Q12">
        <v>18804376.593199998</v>
      </c>
      <c r="S12">
        <v>984252</v>
      </c>
      <c r="T12">
        <v>11499100</v>
      </c>
      <c r="U12">
        <v>12483352</v>
      </c>
      <c r="V12" t="s">
        <v>247</v>
      </c>
      <c r="W12">
        <v>3470437</v>
      </c>
      <c r="X12">
        <v>17673104.870000001</v>
      </c>
      <c r="Y12">
        <v>21143541.870000001</v>
      </c>
      <c r="Z12" t="s">
        <v>247</v>
      </c>
      <c r="AA12">
        <v>2871845</v>
      </c>
      <c r="AB12">
        <v>16533876.91</v>
      </c>
      <c r="AC12">
        <v>19405721.91</v>
      </c>
      <c r="AD12" t="s">
        <v>247</v>
      </c>
      <c r="AE12">
        <v>2623453</v>
      </c>
      <c r="AF12">
        <v>10135868.98</v>
      </c>
      <c r="AG12">
        <v>12759321.98</v>
      </c>
      <c r="AH12" t="s">
        <v>247</v>
      </c>
      <c r="AI12">
        <v>2310475</v>
      </c>
      <c r="AJ12">
        <v>6826987</v>
      </c>
      <c r="AK12">
        <v>9137462</v>
      </c>
      <c r="AL12" t="s">
        <v>247</v>
      </c>
      <c r="AM12">
        <v>311024</v>
      </c>
      <c r="AN12">
        <v>6792723</v>
      </c>
      <c r="AO12">
        <v>7103747</v>
      </c>
      <c r="AP12" t="s">
        <v>247</v>
      </c>
      <c r="AQ12">
        <v>6142305</v>
      </c>
      <c r="AR12">
        <v>8929261</v>
      </c>
      <c r="AS12">
        <v>15071566</v>
      </c>
      <c r="AT12" t="s">
        <v>247</v>
      </c>
      <c r="AX12" t="s">
        <v>247</v>
      </c>
      <c r="AY12" t="s">
        <v>247</v>
      </c>
      <c r="AZ12" t="s">
        <v>247</v>
      </c>
      <c r="BA12" t="s">
        <v>247</v>
      </c>
      <c r="BB12" t="s">
        <v>247</v>
      </c>
      <c r="BC12" t="s">
        <v>247</v>
      </c>
      <c r="BD12" t="s">
        <v>247</v>
      </c>
      <c r="BE12" t="s">
        <v>247</v>
      </c>
      <c r="BF12" t="s">
        <v>247</v>
      </c>
      <c r="BG12" t="s">
        <v>247</v>
      </c>
      <c r="BH12" t="s">
        <v>247</v>
      </c>
      <c r="BI12" t="s">
        <v>247</v>
      </c>
      <c r="BJ12" t="s">
        <v>247</v>
      </c>
      <c r="BK12" t="s">
        <v>247</v>
      </c>
      <c r="BL12" t="s">
        <v>247</v>
      </c>
      <c r="BM12" t="s">
        <v>247</v>
      </c>
      <c r="BN12" t="s">
        <v>247</v>
      </c>
      <c r="BO12" t="s">
        <v>247</v>
      </c>
      <c r="BP12" t="s">
        <v>247</v>
      </c>
      <c r="BQ12" t="s">
        <v>247</v>
      </c>
      <c r="BR12" t="s">
        <v>247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247</v>
      </c>
      <c r="CF12" t="s">
        <v>247</v>
      </c>
      <c r="CG12" t="s">
        <v>247</v>
      </c>
      <c r="CH12" t="s">
        <v>247</v>
      </c>
      <c r="CI12" t="s">
        <v>247</v>
      </c>
      <c r="CJ12" t="s">
        <v>247</v>
      </c>
      <c r="CK12" t="s">
        <v>247</v>
      </c>
      <c r="CL12" t="s">
        <v>247</v>
      </c>
      <c r="CM12" t="s">
        <v>247</v>
      </c>
      <c r="CN12" t="s">
        <v>247</v>
      </c>
      <c r="CO12" t="s">
        <v>247</v>
      </c>
      <c r="CP12" t="s">
        <v>247</v>
      </c>
    </row>
    <row r="13" spans="1:94" x14ac:dyDescent="0.25">
      <c r="A13" t="s">
        <v>4</v>
      </c>
      <c r="B13">
        <v>0.8</v>
      </c>
      <c r="C13" t="s">
        <v>84</v>
      </c>
      <c r="D13" t="s">
        <v>115</v>
      </c>
      <c r="E13" t="s">
        <v>103</v>
      </c>
      <c r="F13">
        <v>2009</v>
      </c>
      <c r="H13">
        <v>0</v>
      </c>
      <c r="J13">
        <v>3000</v>
      </c>
      <c r="K13">
        <v>7400000</v>
      </c>
      <c r="L13">
        <v>0</v>
      </c>
      <c r="M13">
        <v>7400000</v>
      </c>
      <c r="N13">
        <v>3000</v>
      </c>
      <c r="P13">
        <v>0</v>
      </c>
      <c r="R13">
        <v>3000</v>
      </c>
      <c r="S13">
        <v>6200000</v>
      </c>
      <c r="T13">
        <v>3800000</v>
      </c>
      <c r="U13">
        <v>10000000</v>
      </c>
      <c r="V13">
        <v>2900</v>
      </c>
      <c r="W13">
        <v>5500000</v>
      </c>
      <c r="X13">
        <v>10500000</v>
      </c>
      <c r="Y13">
        <v>16000000</v>
      </c>
      <c r="Z13">
        <v>2900</v>
      </c>
      <c r="AB13">
        <v>0</v>
      </c>
      <c r="AD13">
        <v>2900</v>
      </c>
      <c r="AH13">
        <v>2800</v>
      </c>
      <c r="AL13">
        <v>2800</v>
      </c>
      <c r="AP13">
        <v>2800</v>
      </c>
      <c r="AT13">
        <v>2700</v>
      </c>
      <c r="AX13">
        <v>2700</v>
      </c>
      <c r="AY13" t="s">
        <v>247</v>
      </c>
      <c r="AZ13">
        <v>0</v>
      </c>
      <c r="BA13" t="s">
        <v>247</v>
      </c>
      <c r="BB13" t="s">
        <v>247</v>
      </c>
      <c r="BC13">
        <v>2466.6666666666665</v>
      </c>
      <c r="BD13">
        <v>0</v>
      </c>
      <c r="BE13">
        <v>2466.6666666666665</v>
      </c>
      <c r="BF13">
        <v>1</v>
      </c>
      <c r="BG13" t="s">
        <v>247</v>
      </c>
      <c r="BH13">
        <v>0</v>
      </c>
      <c r="BI13" t="s">
        <v>247</v>
      </c>
      <c r="BJ13" t="s">
        <v>247</v>
      </c>
      <c r="BK13">
        <v>2137.9310344827586</v>
      </c>
      <c r="BL13">
        <v>1310.344827586207</v>
      </c>
      <c r="BM13">
        <v>3448.2758620689656</v>
      </c>
      <c r="BN13">
        <v>0.62</v>
      </c>
      <c r="BO13">
        <v>1896.5517241379309</v>
      </c>
      <c r="BP13">
        <v>3620.6896551724139</v>
      </c>
      <c r="BQ13">
        <v>5517.2413793103451</v>
      </c>
      <c r="BR13">
        <v>0.34374999999999994</v>
      </c>
      <c r="BS13" t="s">
        <v>247</v>
      </c>
      <c r="BT13">
        <v>0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247</v>
      </c>
      <c r="CE13" t="s">
        <v>247</v>
      </c>
      <c r="CF13" t="s">
        <v>247</v>
      </c>
      <c r="CG13" t="s">
        <v>247</v>
      </c>
      <c r="CH13" t="s">
        <v>247</v>
      </c>
      <c r="CI13" t="s">
        <v>247</v>
      </c>
      <c r="CJ13" t="s">
        <v>247</v>
      </c>
      <c r="CK13" t="s">
        <v>247</v>
      </c>
      <c r="CL13" t="s">
        <v>247</v>
      </c>
      <c r="CM13" t="s">
        <v>247</v>
      </c>
      <c r="CN13" t="s">
        <v>247</v>
      </c>
      <c r="CO13" t="s">
        <v>247</v>
      </c>
      <c r="CP13" t="s">
        <v>247</v>
      </c>
    </row>
    <row r="14" spans="1:94" x14ac:dyDescent="0.25">
      <c r="A14" t="s">
        <v>5</v>
      </c>
      <c r="B14">
        <v>0.5</v>
      </c>
      <c r="C14" t="s">
        <v>75</v>
      </c>
      <c r="D14" t="s">
        <v>132</v>
      </c>
      <c r="E14" t="s">
        <v>51</v>
      </c>
      <c r="F14">
        <v>2009</v>
      </c>
      <c r="G14">
        <v>11351741</v>
      </c>
      <c r="H14">
        <v>6382932.9990000017</v>
      </c>
      <c r="I14">
        <v>17734673.999000002</v>
      </c>
      <c r="J14">
        <v>11000</v>
      </c>
      <c r="K14">
        <v>13246041</v>
      </c>
      <c r="L14">
        <v>6476941.0520000011</v>
      </c>
      <c r="M14">
        <v>19722982.052000001</v>
      </c>
      <c r="N14">
        <v>12000</v>
      </c>
      <c r="O14">
        <v>9668805</v>
      </c>
      <c r="P14">
        <v>10195678.489999998</v>
      </c>
      <c r="Q14">
        <v>19864483.489999998</v>
      </c>
      <c r="R14">
        <v>14000</v>
      </c>
      <c r="S14">
        <v>12471166</v>
      </c>
      <c r="T14">
        <v>7314820.5460000001</v>
      </c>
      <c r="U14">
        <v>19785986.546</v>
      </c>
      <c r="V14">
        <v>16000</v>
      </c>
      <c r="W14">
        <v>11712470</v>
      </c>
      <c r="X14">
        <v>6869816.118999999</v>
      </c>
      <c r="Y14">
        <v>18582286.118999999</v>
      </c>
      <c r="Z14">
        <v>18000</v>
      </c>
      <c r="AA14">
        <v>15975774</v>
      </c>
      <c r="AB14">
        <v>6470148.881000001</v>
      </c>
      <c r="AC14">
        <v>22445922.881000001</v>
      </c>
      <c r="AD14">
        <v>20000</v>
      </c>
      <c r="AH14">
        <v>22000</v>
      </c>
      <c r="AI14">
        <v>12869113</v>
      </c>
      <c r="AJ14">
        <v>4769901.43</v>
      </c>
      <c r="AK14">
        <v>17639014.43</v>
      </c>
      <c r="AL14">
        <v>23000</v>
      </c>
      <c r="AM14">
        <v>16302125</v>
      </c>
      <c r="AN14">
        <v>4698121.8409999982</v>
      </c>
      <c r="AO14">
        <v>21000246.840999998</v>
      </c>
      <c r="AP14">
        <v>25000</v>
      </c>
      <c r="AT14">
        <v>26000</v>
      </c>
      <c r="AX14">
        <v>28000</v>
      </c>
      <c r="AY14">
        <v>1031.9764545454545</v>
      </c>
      <c r="AZ14">
        <v>580.2666362727274</v>
      </c>
      <c r="BA14">
        <v>1612.2430908181821</v>
      </c>
      <c r="BB14">
        <v>0.64008737914438607</v>
      </c>
      <c r="BC14">
        <v>1103.8367499999999</v>
      </c>
      <c r="BD14">
        <v>539.74508766666679</v>
      </c>
      <c r="BE14">
        <v>1643.5818376666668</v>
      </c>
      <c r="BF14">
        <v>0.67160437326751965</v>
      </c>
      <c r="BG14">
        <v>690.62892857142856</v>
      </c>
      <c r="BH14">
        <v>728.26274928571422</v>
      </c>
      <c r="BI14">
        <v>1418.8916778571427</v>
      </c>
      <c r="BJ14">
        <v>0.48673830381078792</v>
      </c>
      <c r="BK14">
        <v>779.44787499999995</v>
      </c>
      <c r="BL14">
        <v>457.176284125</v>
      </c>
      <c r="BM14">
        <v>1236.624159125</v>
      </c>
      <c r="BN14">
        <v>0.63030296573820377</v>
      </c>
      <c r="BO14">
        <v>650.69277777777779</v>
      </c>
      <c r="BP14">
        <v>381.65645105555552</v>
      </c>
      <c r="BQ14">
        <v>1032.3492288333332</v>
      </c>
      <c r="BR14">
        <v>0.6303029629935708</v>
      </c>
      <c r="BS14">
        <v>798.78869999999995</v>
      </c>
      <c r="BT14">
        <v>323.50744405000006</v>
      </c>
      <c r="BU14">
        <v>1122.2961440500001</v>
      </c>
      <c r="BV14">
        <v>0.71174502758018265</v>
      </c>
      <c r="BW14" t="s">
        <v>247</v>
      </c>
      <c r="BX14" t="s">
        <v>247</v>
      </c>
      <c r="BY14" t="s">
        <v>247</v>
      </c>
      <c r="BZ14" t="s">
        <v>247</v>
      </c>
      <c r="CA14">
        <v>559.52665217391302</v>
      </c>
      <c r="CB14">
        <v>207.38701869565216</v>
      </c>
      <c r="CC14">
        <v>766.91367086956518</v>
      </c>
      <c r="CD14">
        <v>0.72958231601151879</v>
      </c>
      <c r="CE14">
        <v>652.08500000000004</v>
      </c>
      <c r="CF14">
        <v>187.92487363999993</v>
      </c>
      <c r="CG14">
        <v>840.00987363999991</v>
      </c>
      <c r="CH14">
        <v>0.77628254198290747</v>
      </c>
      <c r="CI14" t="s">
        <v>247</v>
      </c>
      <c r="CJ14" t="s">
        <v>247</v>
      </c>
      <c r="CK14" t="s">
        <v>247</v>
      </c>
      <c r="CL14" t="s">
        <v>247</v>
      </c>
      <c r="CM14" t="s">
        <v>247</v>
      </c>
      <c r="CN14" t="s">
        <v>247</v>
      </c>
      <c r="CO14" t="s">
        <v>247</v>
      </c>
      <c r="CP14" t="s">
        <v>247</v>
      </c>
    </row>
    <row r="15" spans="1:94" x14ac:dyDescent="0.25">
      <c r="A15" t="s">
        <v>6</v>
      </c>
      <c r="C15" t="s">
        <v>84</v>
      </c>
      <c r="D15" t="s">
        <v>241</v>
      </c>
      <c r="E15" t="s">
        <v>242</v>
      </c>
      <c r="F15">
        <v>2009</v>
      </c>
      <c r="G15">
        <v>1400000</v>
      </c>
      <c r="H15">
        <v>652000</v>
      </c>
      <c r="I15">
        <v>2052000</v>
      </c>
      <c r="K15">
        <v>1100000</v>
      </c>
      <c r="L15">
        <v>1730500</v>
      </c>
      <c r="M15">
        <v>2830500</v>
      </c>
      <c r="P15">
        <v>0</v>
      </c>
      <c r="S15">
        <v>832300</v>
      </c>
      <c r="T15">
        <v>2018100</v>
      </c>
      <c r="U15">
        <v>2850400</v>
      </c>
      <c r="V15" t="s">
        <v>247</v>
      </c>
      <c r="X15">
        <v>0</v>
      </c>
      <c r="Z15" t="s">
        <v>247</v>
      </c>
      <c r="AB15">
        <v>0</v>
      </c>
      <c r="AD15" t="s">
        <v>247</v>
      </c>
      <c r="AH15" t="s">
        <v>247</v>
      </c>
      <c r="AL15" t="s">
        <v>247</v>
      </c>
      <c r="AP15" t="s">
        <v>247</v>
      </c>
      <c r="AT15" t="s">
        <v>247</v>
      </c>
      <c r="AX15" t="s">
        <v>247</v>
      </c>
      <c r="AY15" t="s">
        <v>247</v>
      </c>
      <c r="AZ15" t="s">
        <v>247</v>
      </c>
      <c r="BA15" t="s">
        <v>247</v>
      </c>
      <c r="BB15" t="s">
        <v>247</v>
      </c>
      <c r="BC15" t="s">
        <v>247</v>
      </c>
      <c r="BD15" t="s">
        <v>247</v>
      </c>
      <c r="BE15" t="s">
        <v>247</v>
      </c>
      <c r="BF15" t="s">
        <v>247</v>
      </c>
      <c r="BG15" t="s">
        <v>247</v>
      </c>
      <c r="BH15" t="s">
        <v>247</v>
      </c>
      <c r="BI15" t="s">
        <v>247</v>
      </c>
      <c r="BJ15" t="s">
        <v>247</v>
      </c>
      <c r="BK15" t="s">
        <v>247</v>
      </c>
      <c r="BL15" t="s">
        <v>247</v>
      </c>
      <c r="BM15" t="s">
        <v>247</v>
      </c>
      <c r="BN15" t="s">
        <v>247</v>
      </c>
      <c r="BO15" t="s">
        <v>247</v>
      </c>
      <c r="BP15" t="s">
        <v>247</v>
      </c>
      <c r="BQ15" t="s">
        <v>247</v>
      </c>
      <c r="BR15" t="s">
        <v>247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247</v>
      </c>
      <c r="CF15" t="s">
        <v>247</v>
      </c>
      <c r="CG15" t="s">
        <v>247</v>
      </c>
      <c r="CH15" t="s">
        <v>247</v>
      </c>
      <c r="CI15" t="s">
        <v>247</v>
      </c>
      <c r="CJ15" t="s">
        <v>247</v>
      </c>
      <c r="CK15" t="s">
        <v>247</v>
      </c>
      <c r="CL15" t="s">
        <v>247</v>
      </c>
      <c r="CM15" t="s">
        <v>247</v>
      </c>
      <c r="CN15" t="s">
        <v>247</v>
      </c>
      <c r="CO15" t="s">
        <v>247</v>
      </c>
      <c r="CP15" t="s">
        <v>247</v>
      </c>
    </row>
    <row r="16" spans="1:94" x14ac:dyDescent="0.25">
      <c r="A16" t="s">
        <v>104</v>
      </c>
      <c r="B16">
        <v>1</v>
      </c>
      <c r="C16" t="s">
        <v>48</v>
      </c>
      <c r="D16" t="s">
        <v>105</v>
      </c>
      <c r="E16" t="s">
        <v>47</v>
      </c>
      <c r="F16">
        <v>2009</v>
      </c>
      <c r="G16">
        <v>12819904</v>
      </c>
      <c r="H16">
        <v>19615293.377</v>
      </c>
      <c r="I16">
        <v>32435197.377</v>
      </c>
      <c r="J16">
        <v>62000</v>
      </c>
      <c r="K16">
        <v>6937649</v>
      </c>
      <c r="L16">
        <v>11259885.640000001</v>
      </c>
      <c r="M16">
        <v>18197534.640000001</v>
      </c>
      <c r="N16">
        <v>64000</v>
      </c>
      <c r="O16">
        <v>7796210</v>
      </c>
      <c r="P16">
        <v>19753859.625999998</v>
      </c>
      <c r="Q16">
        <v>27550069.625999998</v>
      </c>
      <c r="R16">
        <v>66000</v>
      </c>
      <c r="S16">
        <v>11709193</v>
      </c>
      <c r="T16">
        <v>19101814.309999999</v>
      </c>
      <c r="U16">
        <v>30811007.309999999</v>
      </c>
      <c r="V16">
        <v>68000</v>
      </c>
      <c r="W16">
        <v>3211305</v>
      </c>
      <c r="X16">
        <v>19046335.539999999</v>
      </c>
      <c r="Y16">
        <v>22257640.539999999</v>
      </c>
      <c r="Z16">
        <v>70000</v>
      </c>
      <c r="AA16">
        <v>3936233</v>
      </c>
      <c r="AB16">
        <v>16426230.719999999</v>
      </c>
      <c r="AC16">
        <v>20362463.719999999</v>
      </c>
      <c r="AD16">
        <v>71000</v>
      </c>
      <c r="AE16">
        <v>4432696</v>
      </c>
      <c r="AF16">
        <v>14154508.805190001</v>
      </c>
      <c r="AG16">
        <v>18587204.805190001</v>
      </c>
      <c r="AH16">
        <v>72000</v>
      </c>
      <c r="AI16">
        <v>3028372</v>
      </c>
      <c r="AJ16">
        <v>13765199.890000001</v>
      </c>
      <c r="AK16">
        <v>16793571.890000001</v>
      </c>
      <c r="AL16">
        <v>73000</v>
      </c>
      <c r="AM16">
        <v>6423375</v>
      </c>
      <c r="AN16">
        <v>16382622.288469002</v>
      </c>
      <c r="AO16">
        <v>22805997.288469002</v>
      </c>
      <c r="AP16">
        <v>74000</v>
      </c>
      <c r="AQ16">
        <v>1822497</v>
      </c>
      <c r="AR16">
        <v>11407364.390000001</v>
      </c>
      <c r="AS16">
        <v>13229861.390000001</v>
      </c>
      <c r="AT16">
        <v>74000</v>
      </c>
      <c r="AU16">
        <v>3152090</v>
      </c>
      <c r="AV16">
        <v>13899418.989999998</v>
      </c>
      <c r="AW16">
        <v>17051508.989999998</v>
      </c>
      <c r="AX16">
        <v>75000</v>
      </c>
      <c r="AY16">
        <v>206.77264516129031</v>
      </c>
      <c r="AZ16">
        <v>316.37569962903228</v>
      </c>
      <c r="BA16">
        <v>523.14834479032254</v>
      </c>
      <c r="BB16">
        <v>0.39524667758275073</v>
      </c>
      <c r="BC16">
        <v>108.40076562500001</v>
      </c>
      <c r="BD16">
        <v>175.93571312500001</v>
      </c>
      <c r="BE16">
        <v>284.33647875000003</v>
      </c>
      <c r="BF16">
        <v>0.38124114816906868</v>
      </c>
      <c r="BG16">
        <v>118.12439393939394</v>
      </c>
      <c r="BH16">
        <v>299.30090342424239</v>
      </c>
      <c r="BI16">
        <v>417.42529736363633</v>
      </c>
      <c r="BJ16">
        <v>0.28298331386583625</v>
      </c>
      <c r="BK16">
        <v>172.19401470588235</v>
      </c>
      <c r="BL16">
        <v>280.90903397058821</v>
      </c>
      <c r="BM16">
        <v>453.10304867647056</v>
      </c>
      <c r="BN16">
        <v>0.38003278770440174</v>
      </c>
      <c r="BO16">
        <v>45.875785714285712</v>
      </c>
      <c r="BP16">
        <v>272.09050771428571</v>
      </c>
      <c r="BQ16">
        <v>317.96629342857142</v>
      </c>
      <c r="BR16">
        <v>0.14427876999041517</v>
      </c>
      <c r="BS16">
        <v>55.439901408450702</v>
      </c>
      <c r="BT16">
        <v>231.35536225352112</v>
      </c>
      <c r="BU16">
        <v>286.79526366197183</v>
      </c>
      <c r="BV16">
        <v>0.19330828794228047</v>
      </c>
      <c r="BW16">
        <v>61.565222222222225</v>
      </c>
      <c r="BX16">
        <v>196.59040007208336</v>
      </c>
      <c r="BY16">
        <v>258.15562229430554</v>
      </c>
      <c r="BZ16">
        <v>0.23848104362428307</v>
      </c>
      <c r="CA16">
        <v>41.484547945205478</v>
      </c>
      <c r="CB16">
        <v>188.56438205479452</v>
      </c>
      <c r="CC16">
        <v>230.04893000000001</v>
      </c>
      <c r="CD16">
        <v>0.18032923667676035</v>
      </c>
      <c r="CE16">
        <v>86.80236486486487</v>
      </c>
      <c r="CF16">
        <v>221.38678768201353</v>
      </c>
      <c r="CG16">
        <v>308.1891525468784</v>
      </c>
      <c r="CH16">
        <v>0.28165288799923427</v>
      </c>
      <c r="CI16">
        <v>24.628337837837837</v>
      </c>
      <c r="CJ16">
        <v>154.15357283783786</v>
      </c>
      <c r="CK16">
        <v>178.78191067567568</v>
      </c>
      <c r="CL16">
        <v>0.13775631854900333</v>
      </c>
      <c r="CM16">
        <v>42.027866666666668</v>
      </c>
      <c r="CN16">
        <v>185.32558653333331</v>
      </c>
      <c r="CO16">
        <v>227.35345319999999</v>
      </c>
      <c r="CP16">
        <v>0.18485695323789642</v>
      </c>
    </row>
    <row r="17" spans="1:94" x14ac:dyDescent="0.25">
      <c r="A17" t="s">
        <v>171</v>
      </c>
      <c r="B17">
        <v>0.2</v>
      </c>
      <c r="C17" t="s">
        <v>84</v>
      </c>
      <c r="D17" t="s">
        <v>172</v>
      </c>
      <c r="E17" t="s">
        <v>47</v>
      </c>
      <c r="F17">
        <v>2009</v>
      </c>
      <c r="G17">
        <v>1800000</v>
      </c>
      <c r="H17">
        <v>7900000</v>
      </c>
      <c r="I17">
        <v>9700000</v>
      </c>
      <c r="J17">
        <v>16000</v>
      </c>
      <c r="K17" t="s">
        <v>243</v>
      </c>
      <c r="M17" t="s">
        <v>243</v>
      </c>
      <c r="N17">
        <v>16000</v>
      </c>
      <c r="O17">
        <v>2300000</v>
      </c>
      <c r="P17">
        <v>7000000</v>
      </c>
      <c r="Q17">
        <v>9300000</v>
      </c>
      <c r="R17">
        <v>16000</v>
      </c>
      <c r="S17">
        <v>4800000</v>
      </c>
      <c r="T17">
        <v>6900000</v>
      </c>
      <c r="U17">
        <v>11700000</v>
      </c>
      <c r="V17">
        <v>16000</v>
      </c>
      <c r="X17">
        <v>0</v>
      </c>
      <c r="Z17">
        <v>16000</v>
      </c>
      <c r="AB17">
        <v>0</v>
      </c>
      <c r="AD17">
        <v>17000</v>
      </c>
      <c r="AH17">
        <v>17000</v>
      </c>
      <c r="AL17">
        <v>18000</v>
      </c>
      <c r="AP17">
        <v>18000</v>
      </c>
      <c r="AT17">
        <v>19000</v>
      </c>
      <c r="AX17">
        <v>19000</v>
      </c>
      <c r="AY17">
        <v>112.5</v>
      </c>
      <c r="AZ17">
        <v>493.75</v>
      </c>
      <c r="BA17">
        <v>606.25</v>
      </c>
      <c r="BB17">
        <v>0.18556701030927836</v>
      </c>
      <c r="BC17" t="s">
        <v>247</v>
      </c>
      <c r="BD17" t="s">
        <v>247</v>
      </c>
      <c r="BE17" t="s">
        <v>247</v>
      </c>
      <c r="BF17" t="s">
        <v>247</v>
      </c>
      <c r="BG17">
        <v>143.75</v>
      </c>
      <c r="BH17">
        <v>437.5</v>
      </c>
      <c r="BI17">
        <v>581.25</v>
      </c>
      <c r="BJ17">
        <v>0.24731182795698925</v>
      </c>
      <c r="BK17">
        <v>300</v>
      </c>
      <c r="BL17">
        <v>431.25</v>
      </c>
      <c r="BM17">
        <v>731.25</v>
      </c>
      <c r="BN17">
        <v>0.41025641025641024</v>
      </c>
      <c r="BO17" t="s">
        <v>247</v>
      </c>
      <c r="BP17">
        <v>0</v>
      </c>
      <c r="BQ17" t="s">
        <v>247</v>
      </c>
      <c r="BR17" t="s">
        <v>247</v>
      </c>
      <c r="BS17" t="s">
        <v>247</v>
      </c>
      <c r="BT17">
        <v>0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247</v>
      </c>
      <c r="CF17" t="s">
        <v>247</v>
      </c>
      <c r="CG17" t="s">
        <v>247</v>
      </c>
      <c r="CH17" t="s">
        <v>247</v>
      </c>
      <c r="CI17" t="s">
        <v>247</v>
      </c>
      <c r="CJ17" t="s">
        <v>247</v>
      </c>
      <c r="CK17" t="s">
        <v>247</v>
      </c>
      <c r="CL17" t="s">
        <v>247</v>
      </c>
      <c r="CM17" t="s">
        <v>247</v>
      </c>
      <c r="CN17" t="s">
        <v>247</v>
      </c>
      <c r="CO17" t="s">
        <v>247</v>
      </c>
      <c r="CP17" t="s">
        <v>247</v>
      </c>
    </row>
    <row r="18" spans="1:94" x14ac:dyDescent="0.25">
      <c r="A18" t="s">
        <v>7</v>
      </c>
      <c r="B18">
        <v>20.7</v>
      </c>
      <c r="C18" t="s">
        <v>48</v>
      </c>
      <c r="D18" t="s">
        <v>50</v>
      </c>
      <c r="E18" t="s">
        <v>51</v>
      </c>
      <c r="F18">
        <v>2009</v>
      </c>
      <c r="G18">
        <v>220095576</v>
      </c>
      <c r="H18">
        <v>86335716.825800002</v>
      </c>
      <c r="I18">
        <v>306431292.8258</v>
      </c>
      <c r="J18">
        <v>330000</v>
      </c>
      <c r="K18">
        <v>262400227</v>
      </c>
      <c r="L18">
        <v>100840489.40850002</v>
      </c>
      <c r="M18">
        <v>363240716.40850002</v>
      </c>
      <c r="N18">
        <v>340000</v>
      </c>
      <c r="O18">
        <v>299022611</v>
      </c>
      <c r="P18">
        <v>91593407.761799991</v>
      </c>
      <c r="Q18">
        <v>390616018.76179999</v>
      </c>
      <c r="R18">
        <v>340000</v>
      </c>
      <c r="T18">
        <v>0</v>
      </c>
      <c r="V18">
        <v>350000</v>
      </c>
      <c r="X18">
        <v>0</v>
      </c>
      <c r="Z18">
        <v>360000</v>
      </c>
      <c r="AA18">
        <v>88763366</v>
      </c>
      <c r="AB18">
        <v>48865834.680000007</v>
      </c>
      <c r="AC18">
        <v>137629200.68000001</v>
      </c>
      <c r="AD18">
        <v>360000</v>
      </c>
      <c r="AE18">
        <v>52900000</v>
      </c>
      <c r="AF18">
        <v>106700000</v>
      </c>
      <c r="AG18">
        <v>159600000</v>
      </c>
      <c r="AH18">
        <v>370000</v>
      </c>
      <c r="AI18">
        <v>98266465</v>
      </c>
      <c r="AJ18">
        <v>59476730.879999995</v>
      </c>
      <c r="AK18">
        <v>157743195.88</v>
      </c>
      <c r="AL18">
        <v>370000</v>
      </c>
      <c r="AM18">
        <v>100590814</v>
      </c>
      <c r="AN18">
        <v>58400959.620000005</v>
      </c>
      <c r="AO18">
        <v>158991773.62</v>
      </c>
      <c r="AP18">
        <v>380000</v>
      </c>
      <c r="AT18">
        <v>380000</v>
      </c>
      <c r="AU18">
        <v>91760970</v>
      </c>
      <c r="AV18">
        <v>53274503</v>
      </c>
      <c r="AW18">
        <v>145035473</v>
      </c>
      <c r="AX18">
        <v>380000</v>
      </c>
      <c r="AY18">
        <v>666.95629090909085</v>
      </c>
      <c r="AZ18">
        <v>261.62338432060608</v>
      </c>
      <c r="BA18">
        <v>928.57967522969693</v>
      </c>
      <c r="BB18">
        <v>0.71825424215117573</v>
      </c>
      <c r="BC18">
        <v>771.76537352941182</v>
      </c>
      <c r="BD18">
        <v>296.58967473088239</v>
      </c>
      <c r="BE18">
        <v>1068.3550482602941</v>
      </c>
      <c r="BF18">
        <v>0.72238660245594577</v>
      </c>
      <c r="BG18">
        <v>879.47826764705883</v>
      </c>
      <c r="BH18">
        <v>269.39237577</v>
      </c>
      <c r="BI18">
        <v>1148.8706434170588</v>
      </c>
      <c r="BJ18">
        <v>0.76551548486890342</v>
      </c>
      <c r="BK18" t="s">
        <v>247</v>
      </c>
      <c r="BL18">
        <v>0</v>
      </c>
      <c r="BM18" t="s">
        <v>247</v>
      </c>
      <c r="BN18" t="s">
        <v>247</v>
      </c>
      <c r="BO18" t="s">
        <v>247</v>
      </c>
      <c r="BP18">
        <v>0</v>
      </c>
      <c r="BQ18" t="s">
        <v>247</v>
      </c>
      <c r="BR18" t="s">
        <v>247</v>
      </c>
      <c r="BS18">
        <v>246.56490555555555</v>
      </c>
      <c r="BT18">
        <v>135.73842966666669</v>
      </c>
      <c r="BU18">
        <v>382.30333522222224</v>
      </c>
      <c r="BV18">
        <v>0.64494573507247654</v>
      </c>
      <c r="BW18">
        <v>142.97297297297297</v>
      </c>
      <c r="BX18">
        <v>288.37837837837839</v>
      </c>
      <c r="BY18">
        <v>431.35135135135135</v>
      </c>
      <c r="BZ18">
        <v>0.331453634085213</v>
      </c>
      <c r="CA18">
        <v>265.58504054054055</v>
      </c>
      <c r="CB18">
        <v>160.7479212972973</v>
      </c>
      <c r="CC18">
        <v>426.33296183783784</v>
      </c>
      <c r="CD18">
        <v>0.62295216254369701</v>
      </c>
      <c r="CE18">
        <v>264.71266842105263</v>
      </c>
      <c r="CF18">
        <v>153.68673584210526</v>
      </c>
      <c r="CG18">
        <v>418.39940426315792</v>
      </c>
      <c r="CH18">
        <v>0.63267936264688862</v>
      </c>
      <c r="CI18" t="s">
        <v>247</v>
      </c>
      <c r="CJ18" t="s">
        <v>247</v>
      </c>
      <c r="CK18" t="s">
        <v>247</v>
      </c>
      <c r="CL18" t="s">
        <v>247</v>
      </c>
      <c r="CM18">
        <v>241.47623684210527</v>
      </c>
      <c r="CN18">
        <v>140.19606052631579</v>
      </c>
      <c r="CO18">
        <v>381.67229736842103</v>
      </c>
      <c r="CP18">
        <v>0.63267949627743836</v>
      </c>
    </row>
    <row r="19" spans="1:94" x14ac:dyDescent="0.25">
      <c r="A19" t="s">
        <v>133</v>
      </c>
      <c r="B19">
        <v>0.5</v>
      </c>
      <c r="C19" t="s">
        <v>84</v>
      </c>
      <c r="D19" t="s">
        <v>134</v>
      </c>
      <c r="E19" t="s">
        <v>51</v>
      </c>
      <c r="F19">
        <v>2009</v>
      </c>
      <c r="G19">
        <v>653545481</v>
      </c>
      <c r="H19">
        <v>3303384.5</v>
      </c>
      <c r="I19">
        <v>656848865.5</v>
      </c>
      <c r="J19">
        <v>650000</v>
      </c>
      <c r="K19">
        <v>725071213</v>
      </c>
      <c r="L19">
        <v>9171380.7539999485</v>
      </c>
      <c r="M19">
        <v>734242593.75399995</v>
      </c>
      <c r="N19">
        <v>670000</v>
      </c>
      <c r="O19">
        <v>802860939</v>
      </c>
      <c r="P19">
        <v>9743606.057000041</v>
      </c>
      <c r="Q19">
        <v>812604545.05700004</v>
      </c>
      <c r="R19">
        <v>690000</v>
      </c>
      <c r="S19">
        <v>685482920</v>
      </c>
      <c r="T19">
        <v>9258556.7999999523</v>
      </c>
      <c r="U19">
        <v>694741476.79999995</v>
      </c>
      <c r="V19">
        <v>720000</v>
      </c>
      <c r="X19">
        <v>0</v>
      </c>
      <c r="Z19">
        <v>750000</v>
      </c>
      <c r="AA19">
        <v>804365939</v>
      </c>
      <c r="AB19">
        <v>0</v>
      </c>
      <c r="AC19">
        <v>804365939</v>
      </c>
      <c r="AD19">
        <v>770000</v>
      </c>
      <c r="AH19">
        <v>800000</v>
      </c>
      <c r="AL19">
        <v>830000</v>
      </c>
      <c r="AM19">
        <v>771909014</v>
      </c>
      <c r="AN19">
        <v>0</v>
      </c>
      <c r="AO19">
        <v>771909014</v>
      </c>
      <c r="AP19">
        <v>860000</v>
      </c>
      <c r="AQ19">
        <v>699139356</v>
      </c>
      <c r="AR19">
        <v>0</v>
      </c>
      <c r="AS19">
        <v>699139356</v>
      </c>
      <c r="AT19">
        <v>890000</v>
      </c>
      <c r="AU19">
        <v>676781247</v>
      </c>
      <c r="AV19">
        <v>0</v>
      </c>
      <c r="AW19">
        <v>676781247</v>
      </c>
      <c r="AX19">
        <v>920000</v>
      </c>
      <c r="AY19">
        <v>1005.4545861538462</v>
      </c>
      <c r="AZ19">
        <v>5.0821300000000003</v>
      </c>
      <c r="BA19">
        <v>1010.5367161538461</v>
      </c>
      <c r="BB19">
        <v>0.99497086061420636</v>
      </c>
      <c r="BC19">
        <v>1082.1958402985074</v>
      </c>
      <c r="BD19">
        <v>13.688627991044699</v>
      </c>
      <c r="BE19">
        <v>1095.8844682895522</v>
      </c>
      <c r="BF19">
        <v>0.98750905922372467</v>
      </c>
      <c r="BG19">
        <v>1163.5665782608696</v>
      </c>
      <c r="BH19">
        <v>14.121168198550784</v>
      </c>
      <c r="BI19">
        <v>1177.6877464594204</v>
      </c>
      <c r="BJ19">
        <v>0.98800941230729078</v>
      </c>
      <c r="BK19">
        <v>952.05961111111117</v>
      </c>
      <c r="BL19">
        <v>12.8591066666666</v>
      </c>
      <c r="BM19">
        <v>964.91871777777772</v>
      </c>
      <c r="BN19">
        <v>0.9866733783584577</v>
      </c>
      <c r="BO19" t="s">
        <v>247</v>
      </c>
      <c r="BP19">
        <v>0</v>
      </c>
      <c r="BQ19" t="s">
        <v>247</v>
      </c>
      <c r="BR19" t="s">
        <v>247</v>
      </c>
      <c r="BS19">
        <v>1044.6310896103896</v>
      </c>
      <c r="BT19">
        <v>0</v>
      </c>
      <c r="BU19">
        <v>1044.6310896103896</v>
      </c>
      <c r="BV19">
        <v>1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247</v>
      </c>
      <c r="CE19">
        <v>897.56862093023256</v>
      </c>
      <c r="CF19">
        <v>0</v>
      </c>
      <c r="CG19">
        <v>897.56862093023256</v>
      </c>
      <c r="CH19">
        <v>1</v>
      </c>
      <c r="CI19">
        <v>785.5498382022472</v>
      </c>
      <c r="CJ19">
        <v>0</v>
      </c>
      <c r="CK19">
        <v>785.5498382022472</v>
      </c>
      <c r="CL19">
        <v>1</v>
      </c>
      <c r="CM19">
        <v>735.63179021739131</v>
      </c>
      <c r="CN19">
        <v>0</v>
      </c>
      <c r="CO19">
        <v>735.63179021739131</v>
      </c>
      <c r="CP19">
        <v>1</v>
      </c>
    </row>
    <row r="20" spans="1:94" x14ac:dyDescent="0.25">
      <c r="A20" t="s">
        <v>202</v>
      </c>
      <c r="B20">
        <v>0.1</v>
      </c>
      <c r="C20" t="s">
        <v>75</v>
      </c>
      <c r="D20" t="s">
        <v>203</v>
      </c>
      <c r="E20" t="s">
        <v>51</v>
      </c>
      <c r="F20">
        <v>2009</v>
      </c>
      <c r="G20">
        <v>5695293</v>
      </c>
      <c r="H20">
        <v>5355739.1569999997</v>
      </c>
      <c r="I20">
        <v>11051032.157</v>
      </c>
      <c r="J20">
        <v>1400</v>
      </c>
      <c r="K20">
        <v>4252150</v>
      </c>
      <c r="L20">
        <v>5640456.1280000005</v>
      </c>
      <c r="M20">
        <v>9892606.1280000005</v>
      </c>
      <c r="N20">
        <v>1600</v>
      </c>
      <c r="O20">
        <v>6961911</v>
      </c>
      <c r="P20">
        <v>6754981.5250000004</v>
      </c>
      <c r="Q20">
        <v>13716892.525</v>
      </c>
      <c r="R20">
        <v>1800</v>
      </c>
      <c r="S20">
        <v>6759210</v>
      </c>
      <c r="T20">
        <v>4078811.3369999994</v>
      </c>
      <c r="U20">
        <v>10838021.336999999</v>
      </c>
      <c r="V20">
        <v>2000</v>
      </c>
      <c r="W20">
        <v>8731855</v>
      </c>
      <c r="X20">
        <v>3227606.5549999997</v>
      </c>
      <c r="Y20">
        <v>11959461.555</v>
      </c>
      <c r="Z20">
        <v>2100</v>
      </c>
      <c r="AA20">
        <v>9919896</v>
      </c>
      <c r="AB20">
        <v>4876264.6030000001</v>
      </c>
      <c r="AC20">
        <v>14796160.603</v>
      </c>
      <c r="AD20">
        <v>2300</v>
      </c>
      <c r="AE20">
        <v>9865382</v>
      </c>
      <c r="AF20">
        <v>3060149.9550000001</v>
      </c>
      <c r="AG20">
        <v>12925531.955</v>
      </c>
      <c r="AH20">
        <v>2500</v>
      </c>
      <c r="AL20">
        <v>2700</v>
      </c>
      <c r="AP20">
        <v>2900</v>
      </c>
      <c r="AT20">
        <v>3100</v>
      </c>
      <c r="AX20">
        <v>3300</v>
      </c>
      <c r="AY20">
        <v>4068.0664285714288</v>
      </c>
      <c r="AZ20">
        <v>3825.5279692857139</v>
      </c>
      <c r="BA20">
        <v>7893.5943978571422</v>
      </c>
      <c r="BB20">
        <v>0.51536299226063331</v>
      </c>
      <c r="BC20">
        <v>2657.59375</v>
      </c>
      <c r="BD20">
        <v>3525.2850800000001</v>
      </c>
      <c r="BE20">
        <v>6182.8788300000006</v>
      </c>
      <c r="BF20">
        <v>0.42983112285899344</v>
      </c>
      <c r="BG20">
        <v>3867.7283333333335</v>
      </c>
      <c r="BH20">
        <v>3752.767513888889</v>
      </c>
      <c r="BI20">
        <v>7620.4958472222224</v>
      </c>
      <c r="BJ20">
        <v>0.50754287002769971</v>
      </c>
      <c r="BK20">
        <v>3379.605</v>
      </c>
      <c r="BL20">
        <v>2039.4056684999996</v>
      </c>
      <c r="BM20">
        <v>5419.0106685000001</v>
      </c>
      <c r="BN20">
        <v>0.62365719625635763</v>
      </c>
      <c r="BO20">
        <v>4158.0261904761901</v>
      </c>
      <c r="BP20">
        <v>1536.9555023809523</v>
      </c>
      <c r="BQ20">
        <v>5694.9816928571427</v>
      </c>
      <c r="BR20">
        <v>0.73012108110748464</v>
      </c>
      <c r="BS20">
        <v>4312.9982608695655</v>
      </c>
      <c r="BT20">
        <v>2120.1150447826089</v>
      </c>
      <c r="BU20">
        <v>6433.1133056521739</v>
      </c>
      <c r="BV20">
        <v>0.67043716719245994</v>
      </c>
      <c r="BW20">
        <v>3946.1527999999998</v>
      </c>
      <c r="BX20">
        <v>1224.059982</v>
      </c>
      <c r="BY20">
        <v>5170.2127819999996</v>
      </c>
      <c r="BZ20">
        <v>0.76324765853708343</v>
      </c>
      <c r="CA20" t="s">
        <v>247</v>
      </c>
      <c r="CB20" t="s">
        <v>247</v>
      </c>
      <c r="CC20" t="s">
        <v>247</v>
      </c>
      <c r="CD20" t="s">
        <v>247</v>
      </c>
      <c r="CE20" t="s">
        <v>247</v>
      </c>
      <c r="CF20" t="s">
        <v>247</v>
      </c>
      <c r="CG20" t="s">
        <v>247</v>
      </c>
      <c r="CH20" t="s">
        <v>247</v>
      </c>
      <c r="CI20" t="s">
        <v>247</v>
      </c>
      <c r="CJ20" t="s">
        <v>247</v>
      </c>
      <c r="CK20" t="s">
        <v>247</v>
      </c>
      <c r="CL20" t="s">
        <v>247</v>
      </c>
      <c r="CM20" t="s">
        <v>247</v>
      </c>
      <c r="CN20" t="s">
        <v>247</v>
      </c>
      <c r="CO20" t="s">
        <v>247</v>
      </c>
      <c r="CP20" t="s">
        <v>247</v>
      </c>
    </row>
    <row r="21" spans="1:94" x14ac:dyDescent="0.25">
      <c r="A21" t="s">
        <v>121</v>
      </c>
      <c r="B21">
        <v>0.7</v>
      </c>
      <c r="C21" t="s">
        <v>48</v>
      </c>
      <c r="D21" t="s">
        <v>122</v>
      </c>
      <c r="E21" t="s">
        <v>55</v>
      </c>
      <c r="F21">
        <v>2009</v>
      </c>
      <c r="G21">
        <v>15130314</v>
      </c>
      <c r="H21">
        <v>46962435.530000001</v>
      </c>
      <c r="I21">
        <v>62092749.530000001</v>
      </c>
      <c r="J21">
        <v>120000</v>
      </c>
      <c r="K21">
        <v>11118728</v>
      </c>
      <c r="L21">
        <v>47163995.806000002</v>
      </c>
      <c r="M21">
        <v>58282723.806000002</v>
      </c>
      <c r="N21">
        <v>110000</v>
      </c>
      <c r="O21">
        <v>7214347</v>
      </c>
      <c r="P21">
        <v>40851828.899999999</v>
      </c>
      <c r="Q21">
        <v>48066175.899999999</v>
      </c>
      <c r="R21">
        <v>110000</v>
      </c>
      <c r="S21">
        <v>28122266</v>
      </c>
      <c r="T21">
        <v>28358464.493000001</v>
      </c>
      <c r="U21">
        <v>56480730.493000001</v>
      </c>
      <c r="V21">
        <v>110000</v>
      </c>
      <c r="W21">
        <v>7780061</v>
      </c>
      <c r="X21">
        <v>50621016.946999997</v>
      </c>
      <c r="Y21">
        <v>58401077.946999997</v>
      </c>
      <c r="Z21">
        <v>110000</v>
      </c>
      <c r="AB21">
        <v>0</v>
      </c>
      <c r="AD21">
        <v>110000</v>
      </c>
      <c r="AH21">
        <v>110000</v>
      </c>
      <c r="AL21">
        <v>110000</v>
      </c>
      <c r="AM21">
        <v>18027894</v>
      </c>
      <c r="AN21">
        <v>21027425.805</v>
      </c>
      <c r="AO21">
        <v>39055319.805</v>
      </c>
      <c r="AP21">
        <v>100000</v>
      </c>
      <c r="AT21">
        <v>100000</v>
      </c>
      <c r="AU21">
        <v>9169190</v>
      </c>
      <c r="AV21">
        <v>24366033.16</v>
      </c>
      <c r="AW21">
        <v>33535223.16</v>
      </c>
      <c r="AX21">
        <v>100000</v>
      </c>
      <c r="AY21">
        <v>126.08595</v>
      </c>
      <c r="AZ21">
        <v>391.35362941666665</v>
      </c>
      <c r="BA21">
        <v>517.43957941666667</v>
      </c>
      <c r="BB21">
        <v>0.24367279778277198</v>
      </c>
      <c r="BC21">
        <v>101.07934545454546</v>
      </c>
      <c r="BD21">
        <v>428.76359823636363</v>
      </c>
      <c r="BE21">
        <v>529.84294369090912</v>
      </c>
      <c r="BF21">
        <v>0.19077227819704895</v>
      </c>
      <c r="BG21">
        <v>65.584972727272728</v>
      </c>
      <c r="BH21">
        <v>371.38026272727274</v>
      </c>
      <c r="BI21">
        <v>436.96523545454545</v>
      </c>
      <c r="BJ21">
        <v>0.15009196935094643</v>
      </c>
      <c r="BK21">
        <v>255.65696363636363</v>
      </c>
      <c r="BL21">
        <v>257.80422266363638</v>
      </c>
      <c r="BM21">
        <v>513.46118630000001</v>
      </c>
      <c r="BN21">
        <v>0.49790903471911296</v>
      </c>
      <c r="BO21">
        <v>70.727827272727268</v>
      </c>
      <c r="BP21">
        <v>460.19106315454542</v>
      </c>
      <c r="BQ21">
        <v>530.91889042727269</v>
      </c>
      <c r="BR21">
        <v>0.13321776366971413</v>
      </c>
      <c r="BS21" t="s">
        <v>247</v>
      </c>
      <c r="BT21">
        <v>0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>
        <v>180.27894000000001</v>
      </c>
      <c r="CF21">
        <v>210.27425804999999</v>
      </c>
      <c r="CG21">
        <v>390.55319804999999</v>
      </c>
      <c r="CH21">
        <v>0.46159893428121429</v>
      </c>
      <c r="CI21" t="s">
        <v>247</v>
      </c>
      <c r="CJ21" t="s">
        <v>247</v>
      </c>
      <c r="CK21" t="s">
        <v>247</v>
      </c>
      <c r="CL21" t="s">
        <v>247</v>
      </c>
      <c r="CM21">
        <v>91.691900000000004</v>
      </c>
      <c r="CN21">
        <v>243.66033160000001</v>
      </c>
      <c r="CO21">
        <v>335.35223159999998</v>
      </c>
      <c r="CP21">
        <v>0.27341968044324177</v>
      </c>
    </row>
    <row r="22" spans="1:94" x14ac:dyDescent="0.25">
      <c r="A22" t="s">
        <v>106</v>
      </c>
      <c r="B22">
        <v>1</v>
      </c>
      <c r="C22" t="s">
        <v>48</v>
      </c>
      <c r="D22" t="s">
        <v>107</v>
      </c>
      <c r="E22" t="s">
        <v>55</v>
      </c>
      <c r="F22">
        <v>2009</v>
      </c>
      <c r="G22">
        <v>1900945</v>
      </c>
      <c r="H22">
        <v>25133198.1994</v>
      </c>
      <c r="I22">
        <v>27034143.1994</v>
      </c>
      <c r="J22">
        <v>97000</v>
      </c>
      <c r="K22">
        <v>1774303</v>
      </c>
      <c r="L22">
        <v>40002138.888449997</v>
      </c>
      <c r="M22">
        <v>41776441.888449997</v>
      </c>
      <c r="N22">
        <v>95000</v>
      </c>
      <c r="O22">
        <v>2034615</v>
      </c>
      <c r="P22">
        <v>23408823.07</v>
      </c>
      <c r="Q22">
        <v>25443438.07</v>
      </c>
      <c r="R22">
        <v>94000</v>
      </c>
      <c r="S22">
        <v>2132874</v>
      </c>
      <c r="T22">
        <v>36614688</v>
      </c>
      <c r="U22">
        <v>38747562</v>
      </c>
      <c r="V22">
        <v>92000</v>
      </c>
      <c r="W22">
        <v>1841735</v>
      </c>
      <c r="X22">
        <v>39619171</v>
      </c>
      <c r="Y22">
        <v>41460906</v>
      </c>
      <c r="Z22">
        <v>91000</v>
      </c>
      <c r="AA22">
        <v>289800</v>
      </c>
      <c r="AB22">
        <v>18124729.07</v>
      </c>
      <c r="AC22">
        <v>18414529.07</v>
      </c>
      <c r="AD22">
        <v>90000</v>
      </c>
      <c r="AH22">
        <v>89000</v>
      </c>
      <c r="AL22">
        <v>88000</v>
      </c>
      <c r="AP22">
        <v>87000</v>
      </c>
      <c r="AT22">
        <v>86000</v>
      </c>
      <c r="AX22">
        <v>85000</v>
      </c>
      <c r="AY22">
        <v>19.597371134020619</v>
      </c>
      <c r="AZ22">
        <v>259.10513607628866</v>
      </c>
      <c r="BA22">
        <v>278.70250721030931</v>
      </c>
      <c r="BB22">
        <v>7.0316450792573662E-2</v>
      </c>
      <c r="BC22">
        <v>18.676873684210527</v>
      </c>
      <c r="BD22">
        <v>421.0751461942105</v>
      </c>
      <c r="BE22">
        <v>439.75201987842104</v>
      </c>
      <c r="BF22">
        <v>4.2471376684919272E-2</v>
      </c>
      <c r="BG22">
        <v>21.644840425531914</v>
      </c>
      <c r="BH22">
        <v>249.03003265957446</v>
      </c>
      <c r="BI22">
        <v>270.67487308510641</v>
      </c>
      <c r="BJ22">
        <v>7.9966197744281486E-2</v>
      </c>
      <c r="BK22">
        <v>23.183413043478261</v>
      </c>
      <c r="BL22">
        <v>397.98573913043481</v>
      </c>
      <c r="BM22">
        <v>421.16915217391306</v>
      </c>
      <c r="BN22">
        <v>5.5045372919204569E-2</v>
      </c>
      <c r="BO22">
        <v>20.238846153846154</v>
      </c>
      <c r="BP22">
        <v>435.37550549450549</v>
      </c>
      <c r="BQ22">
        <v>455.61435164835166</v>
      </c>
      <c r="BR22">
        <v>4.4421002281040359E-2</v>
      </c>
      <c r="BS22">
        <v>3.22</v>
      </c>
      <c r="BT22">
        <v>201.38587855555556</v>
      </c>
      <c r="BU22">
        <v>204.60587855555556</v>
      </c>
      <c r="BV22">
        <v>1.5737573244385988E-2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247</v>
      </c>
      <c r="CF22" t="s">
        <v>247</v>
      </c>
      <c r="CG22" t="s">
        <v>247</v>
      </c>
      <c r="CH22" t="s">
        <v>247</v>
      </c>
      <c r="CI22" t="s">
        <v>247</v>
      </c>
      <c r="CJ22" t="s">
        <v>247</v>
      </c>
      <c r="CK22" t="s">
        <v>247</v>
      </c>
      <c r="CL22" t="s">
        <v>247</v>
      </c>
      <c r="CM22" t="s">
        <v>247</v>
      </c>
      <c r="CN22" t="s">
        <v>247</v>
      </c>
      <c r="CO22" t="s">
        <v>247</v>
      </c>
      <c r="CP22" t="s">
        <v>247</v>
      </c>
    </row>
    <row r="23" spans="1:94" x14ac:dyDescent="0.25">
      <c r="A23" t="s">
        <v>126</v>
      </c>
      <c r="B23">
        <v>0.6</v>
      </c>
      <c r="C23" t="s">
        <v>48</v>
      </c>
      <c r="D23" t="s">
        <v>127</v>
      </c>
      <c r="E23" t="s">
        <v>47</v>
      </c>
      <c r="F23">
        <v>2009</v>
      </c>
      <c r="G23">
        <v>18978</v>
      </c>
      <c r="H23">
        <v>1091792.6529999999</v>
      </c>
      <c r="I23">
        <v>1110770.6529999999</v>
      </c>
      <c r="J23">
        <v>2000</v>
      </c>
      <c r="K23">
        <v>499368</v>
      </c>
      <c r="L23">
        <v>2050697.4279999998</v>
      </c>
      <c r="M23">
        <v>2550065.4279999998</v>
      </c>
      <c r="N23">
        <v>2100</v>
      </c>
      <c r="O23">
        <v>522275</v>
      </c>
      <c r="P23">
        <v>3079697.7230000002</v>
      </c>
      <c r="Q23">
        <v>3601972.7230000002</v>
      </c>
      <c r="R23">
        <v>2100</v>
      </c>
      <c r="S23">
        <v>17194</v>
      </c>
      <c r="T23">
        <v>16833.801243330003</v>
      </c>
      <c r="U23">
        <v>34027.801243330003</v>
      </c>
      <c r="V23">
        <v>2200</v>
      </c>
      <c r="W23">
        <v>1814407</v>
      </c>
      <c r="X23">
        <v>3101879.0449999999</v>
      </c>
      <c r="Y23">
        <v>4916286.0449999999</v>
      </c>
      <c r="Z23">
        <v>2200</v>
      </c>
      <c r="AA23">
        <v>2343480</v>
      </c>
      <c r="AB23">
        <v>1468173.1099999999</v>
      </c>
      <c r="AC23">
        <v>3811653.11</v>
      </c>
      <c r="AD23">
        <v>2300</v>
      </c>
      <c r="AH23">
        <v>2300</v>
      </c>
      <c r="AL23">
        <v>2400</v>
      </c>
      <c r="AP23">
        <v>2400</v>
      </c>
      <c r="AT23">
        <v>2400</v>
      </c>
      <c r="AX23">
        <v>2500</v>
      </c>
      <c r="AY23">
        <v>9.4890000000000008</v>
      </c>
      <c r="AZ23">
        <v>545.89632649999999</v>
      </c>
      <c r="BA23">
        <v>555.38532650000002</v>
      </c>
      <c r="BB23">
        <v>1.7085435187492302E-2</v>
      </c>
      <c r="BC23">
        <v>237.79428571428571</v>
      </c>
      <c r="BD23">
        <v>976.52258476190468</v>
      </c>
      <c r="BE23">
        <v>1214.3168704761904</v>
      </c>
      <c r="BF23">
        <v>0.19582556373530038</v>
      </c>
      <c r="BG23">
        <v>248.70238095238096</v>
      </c>
      <c r="BH23">
        <v>1466.5227252380953</v>
      </c>
      <c r="BI23">
        <v>1715.2251061904763</v>
      </c>
      <c r="BJ23">
        <v>0.14499693367056071</v>
      </c>
      <c r="BK23">
        <v>7.8154545454545454</v>
      </c>
      <c r="BL23">
        <v>7.6517278378772744</v>
      </c>
      <c r="BM23">
        <v>15.467182383331819</v>
      </c>
      <c r="BN23">
        <v>0.50529271277468457</v>
      </c>
      <c r="BO23">
        <v>824.73045454545456</v>
      </c>
      <c r="BP23">
        <v>1409.9450204545453</v>
      </c>
      <c r="BQ23">
        <v>2234.675475</v>
      </c>
      <c r="BR23">
        <v>0.36906050286583764</v>
      </c>
      <c r="BS23">
        <v>1018.9043478260869</v>
      </c>
      <c r="BT23">
        <v>638.33613478260861</v>
      </c>
      <c r="BU23">
        <v>1657.2404826086956</v>
      </c>
      <c r="BV23">
        <v>0.61481985174668741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247</v>
      </c>
      <c r="CD23" t="s">
        <v>247</v>
      </c>
      <c r="CE23" t="s">
        <v>247</v>
      </c>
      <c r="CF23" t="s">
        <v>247</v>
      </c>
      <c r="CG23" t="s">
        <v>247</v>
      </c>
      <c r="CH23" t="s">
        <v>247</v>
      </c>
      <c r="CI23" t="s">
        <v>247</v>
      </c>
      <c r="CJ23" t="s">
        <v>247</v>
      </c>
      <c r="CK23" t="s">
        <v>247</v>
      </c>
      <c r="CL23" t="s">
        <v>247</v>
      </c>
      <c r="CM23" t="s">
        <v>247</v>
      </c>
      <c r="CN23" t="s">
        <v>247</v>
      </c>
      <c r="CO23" t="s">
        <v>247</v>
      </c>
      <c r="CP23" t="s">
        <v>247</v>
      </c>
    </row>
    <row r="24" spans="1:94" x14ac:dyDescent="0.25">
      <c r="A24" t="s">
        <v>8</v>
      </c>
      <c r="B24">
        <v>0.5</v>
      </c>
      <c r="C24" t="s">
        <v>114</v>
      </c>
      <c r="D24" t="s">
        <v>135</v>
      </c>
      <c r="E24" t="s">
        <v>47</v>
      </c>
      <c r="F24">
        <v>2009</v>
      </c>
      <c r="G24">
        <v>1703403</v>
      </c>
      <c r="H24">
        <v>52031794.850000001</v>
      </c>
      <c r="I24">
        <v>53735197.850000001</v>
      </c>
      <c r="J24">
        <v>86000</v>
      </c>
      <c r="K24">
        <v>2436832</v>
      </c>
      <c r="L24">
        <v>55622637.210000001</v>
      </c>
      <c r="M24">
        <v>58059469.210000001</v>
      </c>
      <c r="N24">
        <v>85000</v>
      </c>
      <c r="O24">
        <v>5300117</v>
      </c>
      <c r="P24">
        <v>47533897.909999996</v>
      </c>
      <c r="Q24">
        <v>52834014.909999996</v>
      </c>
      <c r="R24">
        <v>83000</v>
      </c>
      <c r="S24">
        <v>5212931</v>
      </c>
      <c r="T24">
        <v>45670786.619999997</v>
      </c>
      <c r="U24">
        <v>50883717.619999997</v>
      </c>
      <c r="V24">
        <v>82000</v>
      </c>
      <c r="X24">
        <v>0</v>
      </c>
      <c r="Z24">
        <v>81000</v>
      </c>
      <c r="AD24">
        <v>79000</v>
      </c>
      <c r="AE24">
        <v>8157098</v>
      </c>
      <c r="AF24">
        <v>35165437</v>
      </c>
      <c r="AG24">
        <v>43322535</v>
      </c>
      <c r="AH24">
        <v>78000</v>
      </c>
      <c r="AL24">
        <v>76000</v>
      </c>
      <c r="AM24">
        <v>8300000</v>
      </c>
      <c r="AN24">
        <v>26100000</v>
      </c>
      <c r="AO24">
        <v>34400000</v>
      </c>
      <c r="AP24">
        <v>75000</v>
      </c>
      <c r="AT24">
        <v>74000</v>
      </c>
      <c r="AX24">
        <v>73000</v>
      </c>
      <c r="AY24">
        <v>19.807011627906977</v>
      </c>
      <c r="AZ24">
        <v>605.02087034883721</v>
      </c>
      <c r="BA24">
        <v>624.82788197674415</v>
      </c>
      <c r="BB24">
        <v>3.1699948416585202E-2</v>
      </c>
      <c r="BC24">
        <v>28.668611764705883</v>
      </c>
      <c r="BD24">
        <v>654.38396717647061</v>
      </c>
      <c r="BE24">
        <v>683.05257894117653</v>
      </c>
      <c r="BF24">
        <v>4.1971310333307123E-2</v>
      </c>
      <c r="BG24">
        <v>63.856831325301208</v>
      </c>
      <c r="BH24">
        <v>572.6975651807229</v>
      </c>
      <c r="BI24">
        <v>636.55439650602409</v>
      </c>
      <c r="BJ24">
        <v>0.10031637779238384</v>
      </c>
      <c r="BK24">
        <v>63.572329268292684</v>
      </c>
      <c r="BL24">
        <v>556.96081243902438</v>
      </c>
      <c r="BM24">
        <v>620.53314170731699</v>
      </c>
      <c r="BN24">
        <v>0.10244791937040076</v>
      </c>
      <c r="BO24" t="s">
        <v>247</v>
      </c>
      <c r="BP24">
        <v>0</v>
      </c>
      <c r="BQ24" t="s">
        <v>247</v>
      </c>
      <c r="BR24" t="s">
        <v>247</v>
      </c>
      <c r="BS24" t="s">
        <v>247</v>
      </c>
      <c r="BT24" t="s">
        <v>247</v>
      </c>
      <c r="BU24" t="s">
        <v>247</v>
      </c>
      <c r="BV24" t="s">
        <v>247</v>
      </c>
      <c r="BW24">
        <v>104.57817948717948</v>
      </c>
      <c r="BX24">
        <v>450.83893589743587</v>
      </c>
      <c r="BY24">
        <v>555.41711538461539</v>
      </c>
      <c r="BZ24">
        <v>0.18828764290916955</v>
      </c>
      <c r="CA24" t="s">
        <v>247</v>
      </c>
      <c r="CB24" t="s">
        <v>247</v>
      </c>
      <c r="CC24" t="s">
        <v>247</v>
      </c>
      <c r="CD24" t="s">
        <v>247</v>
      </c>
      <c r="CE24">
        <v>110.66666666666667</v>
      </c>
      <c r="CF24">
        <v>348</v>
      </c>
      <c r="CG24">
        <v>458.66666666666669</v>
      </c>
      <c r="CH24">
        <v>0.24127906976744187</v>
      </c>
      <c r="CI24" t="s">
        <v>247</v>
      </c>
      <c r="CJ24" t="s">
        <v>247</v>
      </c>
      <c r="CK24" t="s">
        <v>247</v>
      </c>
      <c r="CL24" t="s">
        <v>247</v>
      </c>
      <c r="CM24" t="s">
        <v>247</v>
      </c>
      <c r="CN24" t="s">
        <v>247</v>
      </c>
      <c r="CO24" t="s">
        <v>247</v>
      </c>
      <c r="CP24" t="s">
        <v>247</v>
      </c>
    </row>
    <row r="25" spans="1:94" x14ac:dyDescent="0.25">
      <c r="A25" t="s">
        <v>70</v>
      </c>
      <c r="B25">
        <v>3.1</v>
      </c>
      <c r="C25" t="s">
        <v>48</v>
      </c>
      <c r="D25" t="s">
        <v>71</v>
      </c>
      <c r="E25" t="s">
        <v>47</v>
      </c>
      <c r="F25">
        <v>2009</v>
      </c>
      <c r="G25">
        <v>1923386</v>
      </c>
      <c r="H25">
        <v>75047524.989999995</v>
      </c>
      <c r="I25">
        <v>76970910.989999995</v>
      </c>
      <c r="J25">
        <v>510000</v>
      </c>
      <c r="K25">
        <v>14395254</v>
      </c>
      <c r="L25">
        <v>49790369.685000002</v>
      </c>
      <c r="M25">
        <v>64185623.685000002</v>
      </c>
      <c r="N25">
        <v>520000</v>
      </c>
      <c r="O25">
        <v>9170306</v>
      </c>
      <c r="P25">
        <v>38800908.202</v>
      </c>
      <c r="Q25">
        <v>47971214.202</v>
      </c>
      <c r="R25">
        <v>520000</v>
      </c>
      <c r="S25">
        <v>15726635</v>
      </c>
      <c r="T25">
        <v>35114239.391999997</v>
      </c>
      <c r="U25">
        <v>50840874.391999997</v>
      </c>
      <c r="V25">
        <v>530000</v>
      </c>
      <c r="W25">
        <v>14805716</v>
      </c>
      <c r="X25">
        <v>57743586.969999999</v>
      </c>
      <c r="Y25">
        <v>72549302.969999999</v>
      </c>
      <c r="Z25">
        <v>530000</v>
      </c>
      <c r="AD25">
        <v>520000</v>
      </c>
      <c r="AH25">
        <v>520000</v>
      </c>
      <c r="AL25">
        <v>510000</v>
      </c>
      <c r="AP25">
        <v>510000</v>
      </c>
      <c r="AT25">
        <v>510000</v>
      </c>
      <c r="AX25">
        <v>510000</v>
      </c>
      <c r="AY25">
        <v>3.7713450980392156</v>
      </c>
      <c r="AZ25">
        <v>147.15200978431372</v>
      </c>
      <c r="BA25">
        <v>150.92335488235292</v>
      </c>
      <c r="BB25">
        <v>2.498847909244422E-2</v>
      </c>
      <c r="BC25">
        <v>27.68318076923077</v>
      </c>
      <c r="BD25">
        <v>95.750710932692314</v>
      </c>
      <c r="BE25">
        <v>123.43389170192309</v>
      </c>
      <c r="BF25">
        <v>0.22427536220021385</v>
      </c>
      <c r="BG25">
        <v>17.635203846153846</v>
      </c>
      <c r="BH25">
        <v>74.617131157692313</v>
      </c>
      <c r="BI25">
        <v>92.252335003846156</v>
      </c>
      <c r="BJ25">
        <v>0.19116268271603754</v>
      </c>
      <c r="BK25">
        <v>29.672896226415094</v>
      </c>
      <c r="BL25">
        <v>66.253281871698107</v>
      </c>
      <c r="BM25">
        <v>95.926178098113198</v>
      </c>
      <c r="BN25">
        <v>0.30933053744792882</v>
      </c>
      <c r="BO25">
        <v>27.935313207547171</v>
      </c>
      <c r="BP25">
        <v>108.95016409433963</v>
      </c>
      <c r="BQ25">
        <v>136.88547730188679</v>
      </c>
      <c r="BR25">
        <v>0.20407799101973922</v>
      </c>
      <c r="BS25" t="s">
        <v>247</v>
      </c>
      <c r="BT25" t="s">
        <v>247</v>
      </c>
      <c r="BU25" t="s">
        <v>247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247</v>
      </c>
      <c r="CE25" t="s">
        <v>247</v>
      </c>
      <c r="CF25" t="s">
        <v>247</v>
      </c>
      <c r="CG25" t="s">
        <v>247</v>
      </c>
      <c r="CH25" t="s">
        <v>247</v>
      </c>
      <c r="CI25" t="s">
        <v>247</v>
      </c>
      <c r="CJ25" t="s">
        <v>247</v>
      </c>
      <c r="CK25" t="s">
        <v>247</v>
      </c>
      <c r="CL25" t="s">
        <v>247</v>
      </c>
      <c r="CM25" t="s">
        <v>247</v>
      </c>
      <c r="CN25" t="s">
        <v>247</v>
      </c>
      <c r="CO25" t="s">
        <v>247</v>
      </c>
      <c r="CP25" t="s">
        <v>247</v>
      </c>
    </row>
    <row r="26" spans="1:94" x14ac:dyDescent="0.25">
      <c r="A26" t="s">
        <v>64</v>
      </c>
      <c r="B26">
        <v>3.5</v>
      </c>
      <c r="C26" t="s">
        <v>48</v>
      </c>
      <c r="D26" t="s">
        <v>65</v>
      </c>
      <c r="E26" t="s">
        <v>55</v>
      </c>
      <c r="F26">
        <v>2009</v>
      </c>
      <c r="G26">
        <v>2200000</v>
      </c>
      <c r="H26">
        <v>9200000</v>
      </c>
      <c r="I26">
        <v>11400000</v>
      </c>
      <c r="J26">
        <v>130000</v>
      </c>
      <c r="K26">
        <v>1900000</v>
      </c>
      <c r="L26">
        <v>13000000</v>
      </c>
      <c r="M26">
        <v>14900000</v>
      </c>
      <c r="N26">
        <v>130000</v>
      </c>
      <c r="O26">
        <v>1900000</v>
      </c>
      <c r="P26">
        <v>13900000</v>
      </c>
      <c r="Q26">
        <v>15800000</v>
      </c>
      <c r="R26">
        <v>120000</v>
      </c>
      <c r="T26">
        <v>0</v>
      </c>
      <c r="V26">
        <v>120000</v>
      </c>
      <c r="X26">
        <v>0</v>
      </c>
      <c r="Z26">
        <v>110000</v>
      </c>
      <c r="AD26">
        <v>110000</v>
      </c>
      <c r="AH26">
        <v>110000</v>
      </c>
      <c r="AL26">
        <v>110000</v>
      </c>
      <c r="AP26">
        <v>110000</v>
      </c>
      <c r="AT26">
        <v>100000</v>
      </c>
      <c r="AX26">
        <v>100000</v>
      </c>
      <c r="AY26">
        <v>16.923076923076923</v>
      </c>
      <c r="AZ26">
        <v>70.769230769230774</v>
      </c>
      <c r="BA26">
        <v>87.692307692307693</v>
      </c>
      <c r="BB26">
        <v>0.19298245614035087</v>
      </c>
      <c r="BC26">
        <v>14.615384615384615</v>
      </c>
      <c r="BD26">
        <v>100</v>
      </c>
      <c r="BE26">
        <v>114.61538461538461</v>
      </c>
      <c r="BF26">
        <v>0.12751677852348994</v>
      </c>
      <c r="BG26">
        <v>15.833333333333334</v>
      </c>
      <c r="BH26">
        <v>115.83333333333333</v>
      </c>
      <c r="BI26">
        <v>131.66666666666666</v>
      </c>
      <c r="BJ26">
        <v>0.12025316455696204</v>
      </c>
      <c r="BK26" t="s">
        <v>247</v>
      </c>
      <c r="BL26">
        <v>0</v>
      </c>
      <c r="BM26" t="s">
        <v>247</v>
      </c>
      <c r="BN26" t="s">
        <v>247</v>
      </c>
      <c r="BO26" t="s">
        <v>247</v>
      </c>
      <c r="BP26">
        <v>0</v>
      </c>
      <c r="BQ26" t="s">
        <v>247</v>
      </c>
      <c r="BR26" t="s">
        <v>247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247</v>
      </c>
      <c r="CF26" t="s">
        <v>247</v>
      </c>
      <c r="CG26" t="s">
        <v>247</v>
      </c>
      <c r="CH26" t="s">
        <v>247</v>
      </c>
      <c r="CI26" t="s">
        <v>247</v>
      </c>
      <c r="CJ26" t="s">
        <v>247</v>
      </c>
      <c r="CK26" t="s">
        <v>247</v>
      </c>
      <c r="CL26" t="s">
        <v>247</v>
      </c>
      <c r="CM26" t="s">
        <v>247</v>
      </c>
      <c r="CN26" t="s">
        <v>247</v>
      </c>
      <c r="CO26" t="s">
        <v>247</v>
      </c>
      <c r="CP26" t="s">
        <v>247</v>
      </c>
    </row>
    <row r="27" spans="1:94" x14ac:dyDescent="0.25">
      <c r="A27" t="s">
        <v>97</v>
      </c>
      <c r="B27">
        <v>1.2</v>
      </c>
      <c r="C27" t="s">
        <v>48</v>
      </c>
      <c r="D27" t="s">
        <v>98</v>
      </c>
      <c r="E27" t="s">
        <v>55</v>
      </c>
      <c r="F27">
        <v>2009</v>
      </c>
      <c r="G27">
        <v>2063160</v>
      </c>
      <c r="H27">
        <v>10594107.02</v>
      </c>
      <c r="I27">
        <v>12657267.02</v>
      </c>
      <c r="J27">
        <v>100000</v>
      </c>
      <c r="K27">
        <v>3862235</v>
      </c>
      <c r="L27">
        <v>7929254.4330000002</v>
      </c>
      <c r="M27">
        <v>11791489.433</v>
      </c>
      <c r="N27">
        <v>100000</v>
      </c>
      <c r="O27">
        <v>2610372</v>
      </c>
      <c r="P27">
        <v>15391386.366</v>
      </c>
      <c r="Q27">
        <v>18001758.366</v>
      </c>
      <c r="R27">
        <v>110000</v>
      </c>
      <c r="S27">
        <v>6343779</v>
      </c>
      <c r="T27">
        <v>10005364.888</v>
      </c>
      <c r="U27">
        <v>16349143.888</v>
      </c>
      <c r="V27">
        <v>110000</v>
      </c>
      <c r="W27">
        <v>4622591</v>
      </c>
      <c r="X27">
        <v>13010062.699999999</v>
      </c>
      <c r="Y27">
        <v>17632653.699999999</v>
      </c>
      <c r="Z27">
        <v>110000</v>
      </c>
      <c r="AD27">
        <v>110000</v>
      </c>
      <c r="AH27">
        <v>110000</v>
      </c>
      <c r="AL27">
        <v>120000</v>
      </c>
      <c r="AP27">
        <v>120000</v>
      </c>
      <c r="AT27">
        <v>120000</v>
      </c>
      <c r="AX27">
        <v>120000</v>
      </c>
      <c r="AY27">
        <v>20.631599999999999</v>
      </c>
      <c r="AZ27">
        <v>105.9410702</v>
      </c>
      <c r="BA27">
        <v>126.57267019999999</v>
      </c>
      <c r="BB27">
        <v>0.1630020127362376</v>
      </c>
      <c r="BC27">
        <v>38.622349999999997</v>
      </c>
      <c r="BD27">
        <v>79.292544329999998</v>
      </c>
      <c r="BE27">
        <v>117.91489433</v>
      </c>
      <c r="BF27">
        <v>0.32754428708480526</v>
      </c>
      <c r="BG27">
        <v>23.730654545454545</v>
      </c>
      <c r="BH27">
        <v>139.92169423636363</v>
      </c>
      <c r="BI27">
        <v>163.65234878181818</v>
      </c>
      <c r="BJ27">
        <v>0.14500650141656279</v>
      </c>
      <c r="BK27">
        <v>57.670718181818181</v>
      </c>
      <c r="BL27">
        <v>90.957862618181821</v>
      </c>
      <c r="BM27">
        <v>148.62858080000001</v>
      </c>
      <c r="BN27">
        <v>0.38801903288992567</v>
      </c>
      <c r="BO27">
        <v>42.023554545454544</v>
      </c>
      <c r="BP27">
        <v>118.27329727272726</v>
      </c>
      <c r="BQ27">
        <v>160.29685181818181</v>
      </c>
      <c r="BR27">
        <v>0.26216082267866464</v>
      </c>
      <c r="BS27" t="s">
        <v>247</v>
      </c>
      <c r="BT27" t="s">
        <v>247</v>
      </c>
      <c r="BU27" t="s">
        <v>247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247</v>
      </c>
      <c r="CF27" t="s">
        <v>247</v>
      </c>
      <c r="CG27" t="s">
        <v>247</v>
      </c>
      <c r="CH27" t="s">
        <v>247</v>
      </c>
      <c r="CI27" t="s">
        <v>247</v>
      </c>
      <c r="CJ27" t="s">
        <v>247</v>
      </c>
      <c r="CK27" t="s">
        <v>247</v>
      </c>
      <c r="CL27" t="s">
        <v>247</v>
      </c>
      <c r="CM27" t="s">
        <v>247</v>
      </c>
      <c r="CN27" t="s">
        <v>247</v>
      </c>
      <c r="CO27" t="s">
        <v>247</v>
      </c>
      <c r="CP27" t="s">
        <v>247</v>
      </c>
    </row>
    <row r="28" spans="1:94" x14ac:dyDescent="0.25">
      <c r="A28" t="s">
        <v>136</v>
      </c>
      <c r="B28">
        <v>0.5</v>
      </c>
      <c r="C28" t="s">
        <v>84</v>
      </c>
      <c r="D28" t="s">
        <v>137</v>
      </c>
      <c r="E28" t="s">
        <v>103</v>
      </c>
      <c r="F28">
        <v>2009</v>
      </c>
      <c r="G28">
        <v>110436733</v>
      </c>
      <c r="H28">
        <v>309231.59399999998</v>
      </c>
      <c r="I28">
        <v>141307412.05399999</v>
      </c>
      <c r="J28">
        <v>34000</v>
      </c>
      <c r="K28">
        <v>119224642</v>
      </c>
      <c r="L28">
        <v>468526.85550000001</v>
      </c>
      <c r="M28">
        <v>157229158.8055</v>
      </c>
      <c r="N28">
        <v>37000</v>
      </c>
      <c r="O28">
        <v>123180023</v>
      </c>
      <c r="P28">
        <v>438142.3872</v>
      </c>
      <c r="Q28">
        <v>165883779.12720001</v>
      </c>
      <c r="R28">
        <v>40000</v>
      </c>
      <c r="S28">
        <v>136781489</v>
      </c>
      <c r="T28">
        <v>227585.45970000001</v>
      </c>
      <c r="U28">
        <v>212550138.9797</v>
      </c>
      <c r="V28">
        <v>43000</v>
      </c>
      <c r="Z28">
        <v>47000</v>
      </c>
      <c r="AD28">
        <v>51000</v>
      </c>
      <c r="AE28">
        <v>124509458</v>
      </c>
      <c r="AF28">
        <v>55427.360000000001</v>
      </c>
      <c r="AG28">
        <v>172772050.00999999</v>
      </c>
      <c r="AH28">
        <v>55000</v>
      </c>
      <c r="AI28">
        <v>118838480</v>
      </c>
      <c r="AJ28">
        <v>65978074.108599991</v>
      </c>
      <c r="AK28">
        <v>184816554.10859999</v>
      </c>
      <c r="AL28">
        <v>60000</v>
      </c>
      <c r="AM28">
        <v>176222581</v>
      </c>
      <c r="AN28">
        <v>168488.98740000001</v>
      </c>
      <c r="AO28">
        <v>282358585.18739998</v>
      </c>
      <c r="AP28">
        <v>65000</v>
      </c>
      <c r="AQ28">
        <v>207644768</v>
      </c>
      <c r="AR28">
        <v>0</v>
      </c>
      <c r="AS28">
        <v>316014348.30000001</v>
      </c>
      <c r="AT28">
        <v>70000</v>
      </c>
      <c r="AU28">
        <v>205742308</v>
      </c>
      <c r="AV28">
        <v>16319.81</v>
      </c>
      <c r="AW28">
        <v>325931502.75</v>
      </c>
      <c r="AX28">
        <v>74000</v>
      </c>
      <c r="AY28">
        <v>3248.1392058823531</v>
      </c>
      <c r="AZ28">
        <v>9.0950468823529409</v>
      </c>
      <c r="BA28">
        <v>4156.1003545294116</v>
      </c>
      <c r="BB28">
        <v>0.78153531647580599</v>
      </c>
      <c r="BC28">
        <v>3222.2876216216218</v>
      </c>
      <c r="BD28">
        <v>12.662887986486487</v>
      </c>
      <c r="BE28">
        <v>4249.4367244729729</v>
      </c>
      <c r="BF28">
        <v>0.75828582246303688</v>
      </c>
      <c r="BG28">
        <v>3079.500575</v>
      </c>
      <c r="BH28">
        <v>10.95355968</v>
      </c>
      <c r="BI28">
        <v>4147.0944781799999</v>
      </c>
      <c r="BJ28">
        <v>0.74256822245136656</v>
      </c>
      <c r="BK28">
        <v>3180.9648604651161</v>
      </c>
      <c r="BL28">
        <v>5.2926851093023259</v>
      </c>
      <c r="BM28">
        <v>4943.0264878999997</v>
      </c>
      <c r="BN28">
        <v>0.64352575658895983</v>
      </c>
      <c r="BO28" t="s">
        <v>247</v>
      </c>
      <c r="BP28" t="s">
        <v>247</v>
      </c>
      <c r="BQ28" t="s">
        <v>247</v>
      </c>
      <c r="BR28" t="s">
        <v>247</v>
      </c>
      <c r="BS28" t="s">
        <v>247</v>
      </c>
      <c r="BT28" t="s">
        <v>247</v>
      </c>
      <c r="BU28" t="s">
        <v>247</v>
      </c>
      <c r="BV28" t="s">
        <v>247</v>
      </c>
      <c r="BW28">
        <v>2263.8083272727272</v>
      </c>
      <c r="BX28">
        <v>1.0077701818181819</v>
      </c>
      <c r="BY28">
        <v>3141.3100001818179</v>
      </c>
      <c r="BZ28">
        <v>0.72065740953350632</v>
      </c>
      <c r="CA28">
        <v>1980.6413333333333</v>
      </c>
      <c r="CB28">
        <v>1099.6345684766666</v>
      </c>
      <c r="CC28">
        <v>3080.2759018100001</v>
      </c>
      <c r="CD28">
        <v>0.64300776828773332</v>
      </c>
      <c r="CE28">
        <v>2711.1166307692306</v>
      </c>
      <c r="CF28">
        <v>2.5921382676923077</v>
      </c>
      <c r="CG28">
        <v>4343.9782336523076</v>
      </c>
      <c r="CH28">
        <v>0.6241091655953791</v>
      </c>
      <c r="CI28">
        <v>2966.3538285714285</v>
      </c>
      <c r="CJ28">
        <v>0</v>
      </c>
      <c r="CK28">
        <v>4514.4906900000005</v>
      </c>
      <c r="CL28">
        <v>0.6570738610984771</v>
      </c>
      <c r="CM28">
        <v>2780.3014594594592</v>
      </c>
      <c r="CN28">
        <v>0.22053797297297298</v>
      </c>
      <c r="CO28">
        <v>4404.4797668918918</v>
      </c>
      <c r="CP28">
        <v>0.63124400760306676</v>
      </c>
    </row>
    <row r="29" spans="1:94" x14ac:dyDescent="0.25">
      <c r="A29" t="s">
        <v>138</v>
      </c>
      <c r="B29">
        <v>0.5</v>
      </c>
      <c r="C29" t="s">
        <v>84</v>
      </c>
      <c r="D29" t="s">
        <v>139</v>
      </c>
      <c r="E29" t="s">
        <v>51</v>
      </c>
      <c r="F29">
        <v>2009</v>
      </c>
      <c r="G29">
        <v>87782780</v>
      </c>
      <c r="H29">
        <v>220540.8363</v>
      </c>
      <c r="I29">
        <v>105630779.18629999</v>
      </c>
      <c r="J29">
        <v>130000</v>
      </c>
      <c r="K29">
        <v>86962224</v>
      </c>
      <c r="L29">
        <v>275590.78769999999</v>
      </c>
      <c r="M29">
        <v>113064729.66769999</v>
      </c>
      <c r="N29">
        <v>130000</v>
      </c>
      <c r="O29">
        <v>62819944</v>
      </c>
      <c r="P29">
        <v>0</v>
      </c>
      <c r="Q29">
        <v>96673834.900000006</v>
      </c>
      <c r="R29">
        <v>140000</v>
      </c>
      <c r="S29">
        <v>99335154</v>
      </c>
      <c r="T29">
        <v>176131.20189999999</v>
      </c>
      <c r="U29">
        <v>134944827.13190001</v>
      </c>
      <c r="V29">
        <v>140000</v>
      </c>
      <c r="W29">
        <v>84674170</v>
      </c>
      <c r="X29">
        <v>306019.7254</v>
      </c>
      <c r="Y29">
        <v>119528046.6654</v>
      </c>
      <c r="Z29">
        <v>150000</v>
      </c>
      <c r="AD29">
        <v>160000</v>
      </c>
      <c r="AH29">
        <v>160000</v>
      </c>
      <c r="AL29">
        <v>170000</v>
      </c>
      <c r="AP29">
        <v>180000</v>
      </c>
      <c r="AT29">
        <v>190000</v>
      </c>
      <c r="AX29">
        <v>200000</v>
      </c>
      <c r="AY29">
        <v>675.25215384615387</v>
      </c>
      <c r="AZ29">
        <v>1.6964679715384614</v>
      </c>
      <c r="BA29">
        <v>812.54445527923076</v>
      </c>
      <c r="BB29">
        <v>0.83103410460674865</v>
      </c>
      <c r="BC29">
        <v>668.94018461538462</v>
      </c>
      <c r="BD29">
        <v>2.1199291361538459</v>
      </c>
      <c r="BE29">
        <v>869.72868975153835</v>
      </c>
      <c r="BF29">
        <v>0.76913661984231607</v>
      </c>
      <c r="BG29">
        <v>448.71388571428571</v>
      </c>
      <c r="BH29">
        <v>0</v>
      </c>
      <c r="BI29">
        <v>690.52739214285714</v>
      </c>
      <c r="BJ29">
        <v>0.64981330330984932</v>
      </c>
      <c r="BK29">
        <v>709.53681428571429</v>
      </c>
      <c r="BL29">
        <v>1.2580800135714285</v>
      </c>
      <c r="BM29">
        <v>963.89162237071434</v>
      </c>
      <c r="BN29">
        <v>0.73611679759244264</v>
      </c>
      <c r="BO29">
        <v>564.49446666666665</v>
      </c>
      <c r="BP29">
        <v>2.0401315026666667</v>
      </c>
      <c r="BQ29">
        <v>796.85364443599997</v>
      </c>
      <c r="BR29">
        <v>0.70840419769455487</v>
      </c>
      <c r="BS29" t="s">
        <v>247</v>
      </c>
      <c r="BT29" t="s">
        <v>247</v>
      </c>
      <c r="BU29" t="s">
        <v>247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247</v>
      </c>
      <c r="CF29" t="s">
        <v>247</v>
      </c>
      <c r="CG29" t="s">
        <v>247</v>
      </c>
      <c r="CH29" t="s">
        <v>247</v>
      </c>
      <c r="CI29" t="s">
        <v>247</v>
      </c>
      <c r="CJ29" t="s">
        <v>247</v>
      </c>
      <c r="CK29" t="s">
        <v>247</v>
      </c>
      <c r="CL29" t="s">
        <v>247</v>
      </c>
      <c r="CM29" t="s">
        <v>247</v>
      </c>
      <c r="CN29" t="s">
        <v>247</v>
      </c>
      <c r="CO29" t="s">
        <v>247</v>
      </c>
      <c r="CP29" t="s">
        <v>247</v>
      </c>
    </row>
    <row r="30" spans="1:94" x14ac:dyDescent="0.25">
      <c r="A30" t="s">
        <v>204</v>
      </c>
      <c r="B30">
        <v>0.1</v>
      </c>
      <c r="C30" t="s">
        <v>48</v>
      </c>
      <c r="D30" t="s">
        <v>205</v>
      </c>
      <c r="E30" t="s">
        <v>47</v>
      </c>
      <c r="F30">
        <v>2009</v>
      </c>
      <c r="J30">
        <v>100</v>
      </c>
      <c r="K30">
        <v>169643</v>
      </c>
      <c r="L30">
        <v>0</v>
      </c>
      <c r="M30">
        <v>169643</v>
      </c>
      <c r="N30">
        <v>100</v>
      </c>
      <c r="O30">
        <v>936323</v>
      </c>
      <c r="P30">
        <v>0</v>
      </c>
      <c r="Q30">
        <v>936323</v>
      </c>
      <c r="R30">
        <v>200</v>
      </c>
      <c r="S30">
        <v>174303</v>
      </c>
      <c r="T30">
        <v>1353301.541</v>
      </c>
      <c r="U30">
        <v>1532305.5619870001</v>
      </c>
      <c r="V30">
        <v>200</v>
      </c>
      <c r="W30">
        <v>230686</v>
      </c>
      <c r="X30">
        <v>462274.98859999998</v>
      </c>
      <c r="Y30">
        <v>696389.56002900004</v>
      </c>
      <c r="Z30">
        <v>200</v>
      </c>
      <c r="AA30">
        <v>271568</v>
      </c>
      <c r="AB30">
        <v>780581</v>
      </c>
      <c r="AC30">
        <v>1052149</v>
      </c>
      <c r="AD30">
        <v>200</v>
      </c>
      <c r="AH30">
        <v>200</v>
      </c>
      <c r="AI30">
        <v>39512</v>
      </c>
      <c r="AJ30">
        <v>796613</v>
      </c>
      <c r="AK30">
        <v>836125</v>
      </c>
      <c r="AL30">
        <v>200</v>
      </c>
      <c r="AM30">
        <v>148975</v>
      </c>
      <c r="AN30">
        <v>2130277.0120000001</v>
      </c>
      <c r="AO30">
        <v>2325188.18946</v>
      </c>
      <c r="AP30">
        <v>200</v>
      </c>
      <c r="AQ30">
        <v>160037</v>
      </c>
      <c r="AR30">
        <v>1083039.3770000001</v>
      </c>
      <c r="AS30">
        <v>1243076.3770000001</v>
      </c>
      <c r="AT30">
        <v>200</v>
      </c>
      <c r="AU30">
        <v>135705</v>
      </c>
      <c r="AV30">
        <v>1489522.92</v>
      </c>
      <c r="AW30">
        <v>1625227.92</v>
      </c>
      <c r="AX30">
        <v>200</v>
      </c>
      <c r="AY30" t="s">
        <v>247</v>
      </c>
      <c r="AZ30" t="s">
        <v>247</v>
      </c>
      <c r="BA30" t="s">
        <v>247</v>
      </c>
      <c r="BB30" t="s">
        <v>247</v>
      </c>
      <c r="BC30">
        <v>1696.43</v>
      </c>
      <c r="BD30">
        <v>0</v>
      </c>
      <c r="BE30">
        <v>1696.43</v>
      </c>
      <c r="BF30">
        <v>1</v>
      </c>
      <c r="BG30">
        <v>4681.6149999999998</v>
      </c>
      <c r="BH30">
        <v>0</v>
      </c>
      <c r="BI30">
        <v>4681.6149999999998</v>
      </c>
      <c r="BJ30">
        <v>1</v>
      </c>
      <c r="BK30">
        <v>871.51499999999999</v>
      </c>
      <c r="BL30">
        <v>6766.507705</v>
      </c>
      <c r="BM30">
        <v>7661.5278099349998</v>
      </c>
      <c r="BN30">
        <v>0.1137521159774259</v>
      </c>
      <c r="BO30">
        <v>1153.43</v>
      </c>
      <c r="BP30">
        <v>2311.3749429999998</v>
      </c>
      <c r="BQ30">
        <v>3481.9478001450002</v>
      </c>
      <c r="BR30">
        <v>0.33125999187924854</v>
      </c>
      <c r="BS30">
        <v>1357.84</v>
      </c>
      <c r="BT30">
        <v>3902.9050000000002</v>
      </c>
      <c r="BU30">
        <v>5260.7449999999999</v>
      </c>
      <c r="BV30">
        <v>0.25810792958031609</v>
      </c>
      <c r="BW30" t="s">
        <v>247</v>
      </c>
      <c r="BX30" t="s">
        <v>247</v>
      </c>
      <c r="BY30" t="s">
        <v>247</v>
      </c>
      <c r="BZ30" t="s">
        <v>247</v>
      </c>
      <c r="CA30">
        <v>197.56</v>
      </c>
      <c r="CB30">
        <v>3983.0650000000001</v>
      </c>
      <c r="CC30">
        <v>4180.625</v>
      </c>
      <c r="CD30">
        <v>4.72560920914935E-2</v>
      </c>
      <c r="CE30">
        <v>744.875</v>
      </c>
      <c r="CF30">
        <v>10651.385060000001</v>
      </c>
      <c r="CG30">
        <v>11625.9409473</v>
      </c>
      <c r="CH30">
        <v>6.4070082875570533E-2</v>
      </c>
      <c r="CI30">
        <v>800.18499999999995</v>
      </c>
      <c r="CJ30">
        <v>5415.1968850000003</v>
      </c>
      <c r="CK30">
        <v>6215.3818850000007</v>
      </c>
      <c r="CL30">
        <v>0.12874269269457767</v>
      </c>
      <c r="CM30">
        <v>678.52499999999998</v>
      </c>
      <c r="CN30">
        <v>7447.6145999999999</v>
      </c>
      <c r="CO30">
        <v>8126.1395999999995</v>
      </c>
      <c r="CP30">
        <v>8.3499057781384903E-2</v>
      </c>
    </row>
    <row r="31" spans="1:94" x14ac:dyDescent="0.25">
      <c r="A31" t="s">
        <v>72</v>
      </c>
      <c r="B31">
        <v>3.1</v>
      </c>
      <c r="C31" t="s">
        <v>48</v>
      </c>
      <c r="D31" t="s">
        <v>73</v>
      </c>
      <c r="E31" t="s">
        <v>47</v>
      </c>
      <c r="F31">
        <v>2009</v>
      </c>
      <c r="G31">
        <v>4400000</v>
      </c>
      <c r="H31">
        <v>7500000</v>
      </c>
      <c r="I31">
        <v>11900000</v>
      </c>
      <c r="J31">
        <v>81000</v>
      </c>
      <c r="K31">
        <v>8100000</v>
      </c>
      <c r="L31">
        <v>8400000</v>
      </c>
      <c r="M31">
        <v>16500000</v>
      </c>
      <c r="N31">
        <v>83000</v>
      </c>
      <c r="R31">
        <v>85000</v>
      </c>
      <c r="V31">
        <v>87000</v>
      </c>
      <c r="Z31">
        <v>89000</v>
      </c>
      <c r="AD31">
        <v>91000</v>
      </c>
      <c r="AH31">
        <v>93000</v>
      </c>
      <c r="AL31">
        <v>95000</v>
      </c>
      <c r="AP31">
        <v>98000</v>
      </c>
      <c r="AT31">
        <v>100000</v>
      </c>
      <c r="AX31">
        <v>100000</v>
      </c>
      <c r="AY31">
        <v>54.320987654320987</v>
      </c>
      <c r="AZ31">
        <v>92.592592592592595</v>
      </c>
      <c r="BA31">
        <v>146.91358024691357</v>
      </c>
      <c r="BB31">
        <v>0.36974789915966388</v>
      </c>
      <c r="BC31">
        <v>97.590361445783131</v>
      </c>
      <c r="BD31">
        <v>101.20481927710843</v>
      </c>
      <c r="BE31">
        <v>198.79518072289156</v>
      </c>
      <c r="BF31">
        <v>0.49090909090909091</v>
      </c>
      <c r="BG31" t="s">
        <v>247</v>
      </c>
      <c r="BH31" t="s">
        <v>247</v>
      </c>
      <c r="BI31" t="s">
        <v>247</v>
      </c>
      <c r="BJ31" t="s">
        <v>247</v>
      </c>
      <c r="BK31" t="s">
        <v>247</v>
      </c>
      <c r="BL31" t="s">
        <v>247</v>
      </c>
      <c r="BM31" t="s">
        <v>247</v>
      </c>
      <c r="BN31" t="s">
        <v>247</v>
      </c>
      <c r="BO31" t="s">
        <v>247</v>
      </c>
      <c r="BP31" t="s">
        <v>247</v>
      </c>
      <c r="BQ31" t="s">
        <v>247</v>
      </c>
      <c r="BR31" t="s">
        <v>247</v>
      </c>
      <c r="BS31" t="s">
        <v>247</v>
      </c>
      <c r="BT31" t="s">
        <v>247</v>
      </c>
      <c r="BU31" t="s">
        <v>247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247</v>
      </c>
      <c r="CE31" t="s">
        <v>247</v>
      </c>
      <c r="CF31" t="s">
        <v>247</v>
      </c>
      <c r="CG31" t="s">
        <v>247</v>
      </c>
      <c r="CH31" t="s">
        <v>247</v>
      </c>
      <c r="CI31" t="s">
        <v>247</v>
      </c>
      <c r="CJ31" t="s">
        <v>247</v>
      </c>
      <c r="CK31" t="s">
        <v>247</v>
      </c>
      <c r="CL31" t="s">
        <v>247</v>
      </c>
      <c r="CM31" t="s">
        <v>247</v>
      </c>
      <c r="CN31" t="s">
        <v>247</v>
      </c>
      <c r="CO31" t="s">
        <v>247</v>
      </c>
      <c r="CP31" t="s">
        <v>247</v>
      </c>
    </row>
    <row r="32" spans="1:94" x14ac:dyDescent="0.25">
      <c r="A32" t="s">
        <v>147</v>
      </c>
      <c r="B32">
        <v>0.4</v>
      </c>
      <c r="C32" t="s">
        <v>84</v>
      </c>
      <c r="D32" t="s">
        <v>148</v>
      </c>
      <c r="E32" t="s">
        <v>51</v>
      </c>
      <c r="F32">
        <v>2009</v>
      </c>
      <c r="J32">
        <v>7700</v>
      </c>
      <c r="K32">
        <v>24765744</v>
      </c>
      <c r="L32">
        <v>2178897</v>
      </c>
      <c r="M32">
        <v>30556390</v>
      </c>
      <c r="N32">
        <v>8300</v>
      </c>
      <c r="R32">
        <v>8900</v>
      </c>
      <c r="S32">
        <v>18402940</v>
      </c>
      <c r="T32">
        <v>1701913</v>
      </c>
      <c r="U32">
        <v>22246679</v>
      </c>
      <c r="V32">
        <v>9500</v>
      </c>
      <c r="Z32">
        <v>10000</v>
      </c>
      <c r="AA32">
        <v>12236072</v>
      </c>
      <c r="AB32">
        <v>875101.90960000001</v>
      </c>
      <c r="AC32">
        <v>19139767.162599999</v>
      </c>
      <c r="AD32">
        <v>11000</v>
      </c>
      <c r="AH32">
        <v>11000</v>
      </c>
      <c r="AL32">
        <v>12000</v>
      </c>
      <c r="AP32">
        <v>13000</v>
      </c>
      <c r="AQ32">
        <v>50004550</v>
      </c>
      <c r="AR32">
        <v>2118176.56</v>
      </c>
      <c r="AS32">
        <v>54011158.689999998</v>
      </c>
      <c r="AT32">
        <v>14000</v>
      </c>
      <c r="AX32">
        <v>14000</v>
      </c>
      <c r="AY32" t="s">
        <v>247</v>
      </c>
      <c r="AZ32" t="s">
        <v>247</v>
      </c>
      <c r="BA32" t="s">
        <v>247</v>
      </c>
      <c r="BB32" t="s">
        <v>247</v>
      </c>
      <c r="BC32">
        <v>2983.8245783132529</v>
      </c>
      <c r="BD32">
        <v>262.51771084337349</v>
      </c>
      <c r="BE32">
        <v>3681.4927710843372</v>
      </c>
      <c r="BF32">
        <v>0.81049312435140408</v>
      </c>
      <c r="BG32" t="s">
        <v>247</v>
      </c>
      <c r="BH32" t="s">
        <v>247</v>
      </c>
      <c r="BI32" t="s">
        <v>247</v>
      </c>
      <c r="BJ32" t="s">
        <v>247</v>
      </c>
      <c r="BK32">
        <v>1937.1515789473685</v>
      </c>
      <c r="BL32">
        <v>179.14873684210525</v>
      </c>
      <c r="BM32">
        <v>2341.7556842105264</v>
      </c>
      <c r="BN32">
        <v>0.8272218968053614</v>
      </c>
      <c r="BO32" t="s">
        <v>247</v>
      </c>
      <c r="BP32" t="s">
        <v>247</v>
      </c>
      <c r="BQ32" t="s">
        <v>247</v>
      </c>
      <c r="BR32" t="s">
        <v>247</v>
      </c>
      <c r="BS32">
        <v>1112.3701818181819</v>
      </c>
      <c r="BT32">
        <v>79.554719054545458</v>
      </c>
      <c r="BU32">
        <v>1739.9788329636363</v>
      </c>
      <c r="BV32">
        <v>0.63930098501458565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247</v>
      </c>
      <c r="CE32" t="s">
        <v>247</v>
      </c>
      <c r="CF32" t="s">
        <v>247</v>
      </c>
      <c r="CG32" t="s">
        <v>247</v>
      </c>
      <c r="CH32" t="s">
        <v>247</v>
      </c>
      <c r="CI32">
        <v>3571.7535714285714</v>
      </c>
      <c r="CJ32">
        <v>151.29832571428571</v>
      </c>
      <c r="CK32">
        <v>3857.9399064285712</v>
      </c>
      <c r="CL32">
        <v>0.92581887174470467</v>
      </c>
      <c r="CM32" t="s">
        <v>247</v>
      </c>
      <c r="CN32" t="s">
        <v>247</v>
      </c>
      <c r="CO32" t="s">
        <v>247</v>
      </c>
      <c r="CP32" t="s">
        <v>247</v>
      </c>
    </row>
    <row r="33" spans="1:94" x14ac:dyDescent="0.25">
      <c r="A33" t="s">
        <v>9</v>
      </c>
      <c r="B33">
        <v>2.4</v>
      </c>
      <c r="C33" t="s">
        <v>48</v>
      </c>
      <c r="D33" t="s">
        <v>76</v>
      </c>
      <c r="E33" t="s">
        <v>47</v>
      </c>
      <c r="F33">
        <v>2009</v>
      </c>
      <c r="G33">
        <v>8529681</v>
      </c>
      <c r="H33">
        <v>107625176.59999999</v>
      </c>
      <c r="I33">
        <v>119936505.632</v>
      </c>
      <c r="J33">
        <v>500000</v>
      </c>
      <c r="K33">
        <v>4654699</v>
      </c>
      <c r="L33">
        <v>106998408</v>
      </c>
      <c r="M33">
        <v>114776945.68000001</v>
      </c>
      <c r="N33">
        <v>500000</v>
      </c>
      <c r="O33">
        <v>11480025</v>
      </c>
      <c r="P33">
        <v>85825380.469999999</v>
      </c>
      <c r="Q33">
        <v>97995386.861900002</v>
      </c>
      <c r="R33">
        <v>490000</v>
      </c>
      <c r="S33">
        <v>13804950</v>
      </c>
      <c r="T33">
        <v>109586095.59999999</v>
      </c>
      <c r="U33">
        <v>124202802.57610001</v>
      </c>
      <c r="V33">
        <v>480000</v>
      </c>
      <c r="W33">
        <v>8334163</v>
      </c>
      <c r="X33">
        <v>54548459.82</v>
      </c>
      <c r="Y33">
        <v>63012679.566399999</v>
      </c>
      <c r="Z33">
        <v>470000</v>
      </c>
      <c r="AD33">
        <v>460000</v>
      </c>
      <c r="AH33">
        <v>460000</v>
      </c>
      <c r="AL33">
        <v>450000</v>
      </c>
      <c r="AP33">
        <v>440000</v>
      </c>
      <c r="AT33">
        <v>430000</v>
      </c>
      <c r="AX33">
        <v>430000</v>
      </c>
      <c r="AY33">
        <v>17.059362</v>
      </c>
      <c r="AZ33">
        <v>215.25035319999998</v>
      </c>
      <c r="BA33">
        <v>239.87301126399998</v>
      </c>
      <c r="BB33">
        <v>7.1118305098628917E-2</v>
      </c>
      <c r="BC33">
        <v>9.3093979999999998</v>
      </c>
      <c r="BD33">
        <v>213.996816</v>
      </c>
      <c r="BE33">
        <v>229.55389136000002</v>
      </c>
      <c r="BF33">
        <v>4.0554302716656845E-2</v>
      </c>
      <c r="BG33">
        <v>23.428622448979592</v>
      </c>
      <c r="BH33">
        <v>175.15383769387756</v>
      </c>
      <c r="BI33">
        <v>199.990585432449</v>
      </c>
      <c r="BJ33">
        <v>0.1171486267631988</v>
      </c>
      <c r="BK33">
        <v>28.760312500000001</v>
      </c>
      <c r="BL33">
        <v>228.30436583333332</v>
      </c>
      <c r="BM33">
        <v>258.75583870020836</v>
      </c>
      <c r="BN33">
        <v>0.11114845811584326</v>
      </c>
      <c r="BO33">
        <v>17.732261702127659</v>
      </c>
      <c r="BP33">
        <v>116.06055280851064</v>
      </c>
      <c r="BQ33">
        <v>134.06953099234042</v>
      </c>
      <c r="BR33">
        <v>0.13226168220981341</v>
      </c>
      <c r="BS33" t="s">
        <v>247</v>
      </c>
      <c r="BT33" t="s">
        <v>247</v>
      </c>
      <c r="BU33" t="s">
        <v>247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247</v>
      </c>
      <c r="CF33" t="s">
        <v>247</v>
      </c>
      <c r="CG33" t="s">
        <v>247</v>
      </c>
      <c r="CH33" t="s">
        <v>247</v>
      </c>
      <c r="CI33" t="s">
        <v>247</v>
      </c>
      <c r="CJ33" t="s">
        <v>247</v>
      </c>
      <c r="CK33" t="s">
        <v>247</v>
      </c>
      <c r="CL33" t="s">
        <v>247</v>
      </c>
      <c r="CM33" t="s">
        <v>247</v>
      </c>
      <c r="CN33" t="s">
        <v>247</v>
      </c>
      <c r="CO33" t="s">
        <v>247</v>
      </c>
      <c r="CP33" t="s">
        <v>247</v>
      </c>
    </row>
    <row r="34" spans="1:94" x14ac:dyDescent="0.25">
      <c r="A34" t="s">
        <v>149</v>
      </c>
      <c r="B34">
        <v>0.4</v>
      </c>
      <c r="C34" t="s">
        <v>84</v>
      </c>
      <c r="D34" t="s">
        <v>150</v>
      </c>
      <c r="E34" t="s">
        <v>51</v>
      </c>
      <c r="F34">
        <v>2009</v>
      </c>
      <c r="G34">
        <v>56999895</v>
      </c>
      <c r="H34">
        <v>11720931.109999999</v>
      </c>
      <c r="I34">
        <v>68720826.109999999</v>
      </c>
      <c r="J34">
        <v>15000</v>
      </c>
      <c r="K34">
        <v>58593535</v>
      </c>
      <c r="L34">
        <v>8261406.9529999997</v>
      </c>
      <c r="M34">
        <v>66854941.953000002</v>
      </c>
      <c r="N34">
        <v>17000</v>
      </c>
      <c r="O34">
        <v>61245963</v>
      </c>
      <c r="P34">
        <v>9321422.7280000001</v>
      </c>
      <c r="Q34">
        <v>70567385.728</v>
      </c>
      <c r="R34">
        <v>19000</v>
      </c>
      <c r="S34">
        <v>62992629</v>
      </c>
      <c r="T34">
        <v>9053818.7860000003</v>
      </c>
      <c r="U34">
        <v>72046447.785999998</v>
      </c>
      <c r="V34">
        <v>21000</v>
      </c>
      <c r="W34">
        <v>63807290</v>
      </c>
      <c r="X34">
        <v>5927082.3969999999</v>
      </c>
      <c r="Y34">
        <v>69734372.397</v>
      </c>
      <c r="Z34">
        <v>23000</v>
      </c>
      <c r="AD34">
        <v>25000</v>
      </c>
      <c r="AH34">
        <v>27000</v>
      </c>
      <c r="AL34">
        <v>28000</v>
      </c>
      <c r="AP34">
        <v>30000</v>
      </c>
      <c r="AT34">
        <v>31000</v>
      </c>
      <c r="AX34">
        <v>32000</v>
      </c>
      <c r="AY34">
        <v>3799.9929999999999</v>
      </c>
      <c r="AZ34">
        <v>781.39540733333331</v>
      </c>
      <c r="BA34">
        <v>4581.3884073333329</v>
      </c>
      <c r="BB34">
        <v>0.82944135317525802</v>
      </c>
      <c r="BC34">
        <v>3446.6785294117649</v>
      </c>
      <c r="BD34">
        <v>485.96511488235291</v>
      </c>
      <c r="BE34">
        <v>3932.6436442941176</v>
      </c>
      <c r="BF34">
        <v>0.87642787935097022</v>
      </c>
      <c r="BG34">
        <v>3223.4717368421052</v>
      </c>
      <c r="BH34">
        <v>490.60119621052633</v>
      </c>
      <c r="BI34">
        <v>3714.0729330526315</v>
      </c>
      <c r="BJ34">
        <v>0.86790749534169853</v>
      </c>
      <c r="BK34">
        <v>2999.6489999999999</v>
      </c>
      <c r="BL34">
        <v>431.13422790476193</v>
      </c>
      <c r="BM34">
        <v>3430.783227904762</v>
      </c>
      <c r="BN34">
        <v>0.87433358528802674</v>
      </c>
      <c r="BO34">
        <v>2774.23</v>
      </c>
      <c r="BP34">
        <v>257.69923465217391</v>
      </c>
      <c r="BQ34">
        <v>3031.9292346521738</v>
      </c>
      <c r="BR34">
        <v>0.91500486498599387</v>
      </c>
      <c r="BS34" t="s">
        <v>247</v>
      </c>
      <c r="BT34" t="s">
        <v>247</v>
      </c>
      <c r="BU34" t="s">
        <v>247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247</v>
      </c>
      <c r="CF34" t="s">
        <v>247</v>
      </c>
      <c r="CG34" t="s">
        <v>247</v>
      </c>
      <c r="CH34" t="s">
        <v>247</v>
      </c>
      <c r="CI34" t="s">
        <v>247</v>
      </c>
      <c r="CJ34" t="s">
        <v>247</v>
      </c>
      <c r="CK34" t="s">
        <v>247</v>
      </c>
      <c r="CL34" t="s">
        <v>247</v>
      </c>
      <c r="CM34" t="s">
        <v>247</v>
      </c>
      <c r="CN34" t="s">
        <v>247</v>
      </c>
      <c r="CO34" t="s">
        <v>247</v>
      </c>
      <c r="CP34" t="s">
        <v>247</v>
      </c>
    </row>
    <row r="35" spans="1:94" x14ac:dyDescent="0.25">
      <c r="A35" t="s">
        <v>116</v>
      </c>
      <c r="B35">
        <v>0.8</v>
      </c>
      <c r="C35" t="s">
        <v>48</v>
      </c>
      <c r="D35" t="s">
        <v>117</v>
      </c>
      <c r="E35" t="s">
        <v>55</v>
      </c>
      <c r="F35">
        <v>2009</v>
      </c>
      <c r="G35">
        <v>162272</v>
      </c>
      <c r="H35">
        <v>85047024</v>
      </c>
      <c r="I35">
        <v>186945819</v>
      </c>
      <c r="J35">
        <v>530000</v>
      </c>
      <c r="K35">
        <v>2759539</v>
      </c>
      <c r="L35">
        <v>102437817</v>
      </c>
      <c r="M35">
        <v>195554363</v>
      </c>
      <c r="N35">
        <v>530000</v>
      </c>
      <c r="O35">
        <v>1765235</v>
      </c>
      <c r="P35">
        <v>101268276</v>
      </c>
      <c r="Q35">
        <v>190800215</v>
      </c>
      <c r="R35">
        <v>520000</v>
      </c>
      <c r="S35">
        <v>2710269</v>
      </c>
      <c r="T35">
        <v>139843066</v>
      </c>
      <c r="U35">
        <v>229278486</v>
      </c>
      <c r="V35">
        <v>520000</v>
      </c>
      <c r="W35">
        <v>18701115</v>
      </c>
      <c r="X35">
        <v>103913389</v>
      </c>
      <c r="Y35">
        <v>222443091</v>
      </c>
      <c r="Z35">
        <v>520000</v>
      </c>
      <c r="AA35">
        <v>30383681</v>
      </c>
      <c r="AB35">
        <v>94899519</v>
      </c>
      <c r="AC35">
        <v>222422695</v>
      </c>
      <c r="AD35">
        <v>510000</v>
      </c>
      <c r="AE35">
        <v>23387661</v>
      </c>
      <c r="AF35">
        <v>59085129</v>
      </c>
      <c r="AG35">
        <v>82833995.599999994</v>
      </c>
      <c r="AH35">
        <v>510000</v>
      </c>
      <c r="AI35">
        <v>12470267</v>
      </c>
      <c r="AJ35">
        <v>136180595.80000001</v>
      </c>
      <c r="AK35">
        <v>149439207.09999999</v>
      </c>
      <c r="AL35">
        <v>510000</v>
      </c>
      <c r="AM35">
        <v>18662067</v>
      </c>
      <c r="AN35">
        <v>155309285</v>
      </c>
      <c r="AO35">
        <v>174572248.59999999</v>
      </c>
      <c r="AP35">
        <v>510000</v>
      </c>
      <c r="AT35">
        <v>520000</v>
      </c>
      <c r="AX35">
        <v>520000</v>
      </c>
      <c r="AY35">
        <v>0.30617358490566038</v>
      </c>
      <c r="AZ35">
        <v>160.46608301886792</v>
      </c>
      <c r="BA35">
        <v>352.7279603773585</v>
      </c>
      <c r="BB35">
        <v>8.6801620313316555E-4</v>
      </c>
      <c r="BC35">
        <v>5.2066773584905661</v>
      </c>
      <c r="BD35">
        <v>193.27889999999999</v>
      </c>
      <c r="BE35">
        <v>368.97049622641509</v>
      </c>
      <c r="BF35">
        <v>1.4111365032545963E-2</v>
      </c>
      <c r="BG35">
        <v>3.3946826923076925</v>
      </c>
      <c r="BH35">
        <v>194.74668461538462</v>
      </c>
      <c r="BI35">
        <v>366.92349038461538</v>
      </c>
      <c r="BJ35">
        <v>9.2517453400144233E-3</v>
      </c>
      <c r="BK35">
        <v>5.2120557692307692</v>
      </c>
      <c r="BL35">
        <v>268.92897307692306</v>
      </c>
      <c r="BM35">
        <v>440.92016538461536</v>
      </c>
      <c r="BN35">
        <v>1.1820860505856621E-2</v>
      </c>
      <c r="BO35">
        <v>35.963682692307692</v>
      </c>
      <c r="BP35">
        <v>199.83344038461539</v>
      </c>
      <c r="BQ35">
        <v>427.77517499999999</v>
      </c>
      <c r="BR35">
        <v>8.4071458079136296E-2</v>
      </c>
      <c r="BS35">
        <v>59.575845098039217</v>
      </c>
      <c r="BT35">
        <v>186.07748823529411</v>
      </c>
      <c r="BU35">
        <v>436.12293137254903</v>
      </c>
      <c r="BV35">
        <v>0.13660333087862278</v>
      </c>
      <c r="BW35">
        <v>45.858158823529415</v>
      </c>
      <c r="BX35">
        <v>115.85319411764706</v>
      </c>
      <c r="BY35">
        <v>162.41959921568628</v>
      </c>
      <c r="BZ35">
        <v>0.28234375066171502</v>
      </c>
      <c r="CA35">
        <v>24.451503921568627</v>
      </c>
      <c r="CB35">
        <v>267.02077607843137</v>
      </c>
      <c r="CC35">
        <v>293.01805313725487</v>
      </c>
      <c r="CD35">
        <v>8.3447090238208316E-2</v>
      </c>
      <c r="CE35">
        <v>36.59228823529412</v>
      </c>
      <c r="CF35">
        <v>304.52800980392158</v>
      </c>
      <c r="CG35">
        <v>342.29852666666665</v>
      </c>
      <c r="CH35">
        <v>0.10690168196641996</v>
      </c>
      <c r="CI35" t="s">
        <v>247</v>
      </c>
      <c r="CJ35" t="s">
        <v>247</v>
      </c>
      <c r="CK35" t="s">
        <v>247</v>
      </c>
      <c r="CL35" t="s">
        <v>247</v>
      </c>
      <c r="CM35" t="s">
        <v>247</v>
      </c>
      <c r="CN35" t="s">
        <v>247</v>
      </c>
      <c r="CO35" t="s">
        <v>247</v>
      </c>
      <c r="CP35" t="s">
        <v>247</v>
      </c>
    </row>
    <row r="36" spans="1:94" x14ac:dyDescent="0.25">
      <c r="A36" t="s">
        <v>118</v>
      </c>
      <c r="B36">
        <v>0.8</v>
      </c>
      <c r="C36" t="s">
        <v>120</v>
      </c>
      <c r="D36" t="s">
        <v>119</v>
      </c>
      <c r="E36" t="s">
        <v>47</v>
      </c>
      <c r="F36">
        <v>2009</v>
      </c>
      <c r="G36">
        <v>0</v>
      </c>
      <c r="H36">
        <v>2000000</v>
      </c>
      <c r="I36">
        <v>2000000</v>
      </c>
      <c r="J36">
        <v>11000</v>
      </c>
      <c r="K36">
        <v>627300</v>
      </c>
      <c r="L36">
        <v>4400000</v>
      </c>
      <c r="M36">
        <v>5027300</v>
      </c>
      <c r="N36">
        <v>11000</v>
      </c>
      <c r="O36">
        <v>867100</v>
      </c>
      <c r="P36">
        <v>3000000</v>
      </c>
      <c r="Q36">
        <v>3867100</v>
      </c>
      <c r="R36">
        <v>10000</v>
      </c>
      <c r="S36">
        <v>274400</v>
      </c>
      <c r="T36">
        <v>2600000</v>
      </c>
      <c r="U36">
        <v>28744000</v>
      </c>
      <c r="V36">
        <v>9400</v>
      </c>
      <c r="Z36">
        <v>9000</v>
      </c>
      <c r="AD36">
        <v>8500</v>
      </c>
      <c r="AH36">
        <v>8100</v>
      </c>
      <c r="AL36">
        <v>7700</v>
      </c>
      <c r="AP36">
        <v>7400</v>
      </c>
      <c r="AT36">
        <v>7100</v>
      </c>
      <c r="AX36">
        <v>6800</v>
      </c>
      <c r="AY36">
        <v>0</v>
      </c>
      <c r="AZ36">
        <v>181.81818181818181</v>
      </c>
      <c r="BA36">
        <v>181.81818181818181</v>
      </c>
      <c r="BB36">
        <v>0</v>
      </c>
      <c r="BC36">
        <v>57.027272727272724</v>
      </c>
      <c r="BD36">
        <v>400</v>
      </c>
      <c r="BE36">
        <v>457.0272727272727</v>
      </c>
      <c r="BF36">
        <v>0.12477870825293895</v>
      </c>
      <c r="BG36">
        <v>86.71</v>
      </c>
      <c r="BH36">
        <v>300</v>
      </c>
      <c r="BI36">
        <v>386.71</v>
      </c>
      <c r="BJ36">
        <v>0.22422487135062449</v>
      </c>
      <c r="BK36">
        <v>29.191489361702128</v>
      </c>
      <c r="BL36">
        <v>276.59574468085106</v>
      </c>
      <c r="BM36">
        <v>3057.872340425532</v>
      </c>
      <c r="BN36">
        <v>9.5463401057612023E-3</v>
      </c>
      <c r="BO36" t="s">
        <v>247</v>
      </c>
      <c r="BP36" t="s">
        <v>247</v>
      </c>
      <c r="BQ36" t="s">
        <v>247</v>
      </c>
      <c r="BR36" t="s">
        <v>247</v>
      </c>
      <c r="BS36" t="s">
        <v>247</v>
      </c>
      <c r="BT36" t="s">
        <v>247</v>
      </c>
      <c r="BU36" t="s">
        <v>247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247</v>
      </c>
      <c r="CF36" t="s">
        <v>247</v>
      </c>
      <c r="CG36" t="s">
        <v>247</v>
      </c>
      <c r="CH36" t="s">
        <v>247</v>
      </c>
      <c r="CI36" t="s">
        <v>247</v>
      </c>
      <c r="CJ36" t="s">
        <v>247</v>
      </c>
      <c r="CK36" t="s">
        <v>247</v>
      </c>
      <c r="CL36" t="s">
        <v>247</v>
      </c>
      <c r="CM36" t="s">
        <v>247</v>
      </c>
      <c r="CN36" t="s">
        <v>247</v>
      </c>
      <c r="CO36" t="s">
        <v>247</v>
      </c>
      <c r="CP36" t="s">
        <v>247</v>
      </c>
    </row>
    <row r="37" spans="1:94" x14ac:dyDescent="0.25">
      <c r="A37" t="s">
        <v>10</v>
      </c>
      <c r="B37">
        <v>0.9</v>
      </c>
      <c r="C37" t="s">
        <v>84</v>
      </c>
      <c r="D37" t="s">
        <v>111</v>
      </c>
      <c r="E37" t="s">
        <v>51</v>
      </c>
      <c r="F37">
        <v>2009</v>
      </c>
      <c r="J37">
        <v>81000</v>
      </c>
      <c r="N37">
        <v>80000</v>
      </c>
      <c r="R37">
        <v>78000</v>
      </c>
      <c r="S37">
        <v>9262504</v>
      </c>
      <c r="T37">
        <v>20711558.199999999</v>
      </c>
      <c r="U37">
        <v>40729788.159999996</v>
      </c>
      <c r="V37">
        <v>77000</v>
      </c>
      <c r="W37">
        <v>3972430</v>
      </c>
      <c r="X37">
        <v>13081145.08</v>
      </c>
      <c r="Y37">
        <v>17053575.079999998</v>
      </c>
      <c r="Z37">
        <v>75000</v>
      </c>
      <c r="AA37">
        <v>5671243</v>
      </c>
      <c r="AB37">
        <v>11354911.43</v>
      </c>
      <c r="AC37">
        <v>17026154.43</v>
      </c>
      <c r="AD37">
        <v>74000</v>
      </c>
      <c r="AE37">
        <v>10422341</v>
      </c>
      <c r="AF37">
        <v>8695132.1290000007</v>
      </c>
      <c r="AG37">
        <v>19117473.129000001</v>
      </c>
      <c r="AH37">
        <v>73000</v>
      </c>
      <c r="AI37">
        <v>12235681</v>
      </c>
      <c r="AJ37">
        <v>14552900</v>
      </c>
      <c r="AK37">
        <v>26788581</v>
      </c>
      <c r="AL37">
        <v>73000</v>
      </c>
      <c r="AM37">
        <v>14743318</v>
      </c>
      <c r="AN37">
        <v>6230084.2309999997</v>
      </c>
      <c r="AO37">
        <v>20973402.230999999</v>
      </c>
      <c r="AP37">
        <v>72000</v>
      </c>
      <c r="AQ37">
        <v>37153479</v>
      </c>
      <c r="AR37">
        <v>28797827.120000001</v>
      </c>
      <c r="AS37">
        <v>89156187.780000001</v>
      </c>
      <c r="AT37">
        <v>72000</v>
      </c>
      <c r="AU37">
        <v>40931323</v>
      </c>
      <c r="AV37">
        <v>31159244.120000001</v>
      </c>
      <c r="AW37">
        <v>97118276.620000005</v>
      </c>
      <c r="AX37">
        <v>72000</v>
      </c>
      <c r="AY37" t="s">
        <v>247</v>
      </c>
      <c r="AZ37" t="s">
        <v>247</v>
      </c>
      <c r="BA37" t="s">
        <v>247</v>
      </c>
      <c r="BB37" t="s">
        <v>247</v>
      </c>
      <c r="BC37" t="s">
        <v>247</v>
      </c>
      <c r="BD37" t="s">
        <v>247</v>
      </c>
      <c r="BE37" t="s">
        <v>247</v>
      </c>
      <c r="BF37" t="s">
        <v>247</v>
      </c>
      <c r="BG37" t="s">
        <v>247</v>
      </c>
      <c r="BH37" t="s">
        <v>247</v>
      </c>
      <c r="BI37" t="s">
        <v>247</v>
      </c>
      <c r="BJ37" t="s">
        <v>247</v>
      </c>
      <c r="BK37">
        <v>120.29225974025974</v>
      </c>
      <c r="BL37">
        <v>268.98127532467532</v>
      </c>
      <c r="BM37">
        <v>528.95828779220778</v>
      </c>
      <c r="BN37">
        <v>0.22741350786343004</v>
      </c>
      <c r="BO37">
        <v>52.965733333333333</v>
      </c>
      <c r="BP37">
        <v>174.41526773333334</v>
      </c>
      <c r="BQ37">
        <v>227.38100106666664</v>
      </c>
      <c r="BR37">
        <v>0.23293825378930461</v>
      </c>
      <c r="BS37">
        <v>76.638418918918916</v>
      </c>
      <c r="BT37">
        <v>153.44474905405406</v>
      </c>
      <c r="BU37">
        <v>230.08316797297297</v>
      </c>
      <c r="BV37">
        <v>0.33309007170798932</v>
      </c>
      <c r="BW37">
        <v>142.77179452054796</v>
      </c>
      <c r="BX37">
        <v>119.11139902739727</v>
      </c>
      <c r="BY37">
        <v>261.88319354794521</v>
      </c>
      <c r="BZ37">
        <v>0.54517356607081968</v>
      </c>
      <c r="CA37">
        <v>167.61206849315067</v>
      </c>
      <c r="CB37">
        <v>199.35479452054796</v>
      </c>
      <c r="CC37">
        <v>366.96686301369863</v>
      </c>
      <c r="CD37">
        <v>0.45674987413480389</v>
      </c>
      <c r="CE37">
        <v>204.76830555555554</v>
      </c>
      <c r="CF37">
        <v>86.528947652777774</v>
      </c>
      <c r="CG37">
        <v>291.2972532083333</v>
      </c>
      <c r="CH37">
        <v>0.70295309447736876</v>
      </c>
      <c r="CI37">
        <v>516.02054166666665</v>
      </c>
      <c r="CJ37">
        <v>399.96982111111112</v>
      </c>
      <c r="CK37">
        <v>1238.2803858333334</v>
      </c>
      <c r="CL37">
        <v>0.41672350428081523</v>
      </c>
      <c r="CM37">
        <v>568.49059722222228</v>
      </c>
      <c r="CN37">
        <v>432.76727944444445</v>
      </c>
      <c r="CO37">
        <v>1348.8649530555556</v>
      </c>
      <c r="CP37">
        <v>0.42145849807605457</v>
      </c>
    </row>
    <row r="38" spans="1:94" x14ac:dyDescent="0.25">
      <c r="A38" t="s">
        <v>151</v>
      </c>
      <c r="B38">
        <v>0.4</v>
      </c>
      <c r="C38" t="s">
        <v>84</v>
      </c>
      <c r="D38" t="s">
        <v>152</v>
      </c>
      <c r="E38" t="s">
        <v>51</v>
      </c>
      <c r="F38">
        <v>2009</v>
      </c>
      <c r="J38">
        <v>32000</v>
      </c>
      <c r="K38">
        <v>24270868</v>
      </c>
      <c r="L38">
        <v>2975539.57</v>
      </c>
      <c r="M38">
        <v>28641874.300000001</v>
      </c>
      <c r="N38">
        <v>34000</v>
      </c>
      <c r="R38">
        <v>35000</v>
      </c>
      <c r="V38">
        <v>36000</v>
      </c>
      <c r="Z38">
        <v>38000</v>
      </c>
      <c r="AA38">
        <v>6645825</v>
      </c>
      <c r="AB38">
        <v>6584696.2199999997</v>
      </c>
      <c r="AC38">
        <v>13230521.220000001</v>
      </c>
      <c r="AD38">
        <v>39000</v>
      </c>
      <c r="AH38">
        <v>40000</v>
      </c>
      <c r="AL38">
        <v>42000</v>
      </c>
      <c r="AM38">
        <v>24904746</v>
      </c>
      <c r="AN38">
        <v>0</v>
      </c>
      <c r="AO38">
        <v>24904746</v>
      </c>
      <c r="AP38">
        <v>44000</v>
      </c>
      <c r="AQ38">
        <v>14807266</v>
      </c>
      <c r="AR38">
        <v>501000</v>
      </c>
      <c r="AS38">
        <v>15614260</v>
      </c>
      <c r="AT38">
        <v>46000</v>
      </c>
      <c r="AU38">
        <v>15959367</v>
      </c>
      <c r="AV38">
        <v>0</v>
      </c>
      <c r="AW38">
        <v>15959367</v>
      </c>
      <c r="AX38">
        <v>47000</v>
      </c>
      <c r="AY38" t="s">
        <v>247</v>
      </c>
      <c r="AZ38" t="s">
        <v>247</v>
      </c>
      <c r="BA38" t="s">
        <v>247</v>
      </c>
      <c r="BB38" t="s">
        <v>247</v>
      </c>
      <c r="BC38">
        <v>713.84905882352939</v>
      </c>
      <c r="BD38">
        <v>87.515869705882352</v>
      </c>
      <c r="BE38">
        <v>842.40806764705883</v>
      </c>
      <c r="BF38">
        <v>0.84739105219800503</v>
      </c>
      <c r="BG38" t="s">
        <v>247</v>
      </c>
      <c r="BH38" t="s">
        <v>247</v>
      </c>
      <c r="BI38" t="s">
        <v>247</v>
      </c>
      <c r="BJ38" t="s">
        <v>247</v>
      </c>
      <c r="BK38" t="s">
        <v>247</v>
      </c>
      <c r="BL38" t="s">
        <v>247</v>
      </c>
      <c r="BM38" t="s">
        <v>247</v>
      </c>
      <c r="BN38" t="s">
        <v>247</v>
      </c>
      <c r="BO38" t="s">
        <v>247</v>
      </c>
      <c r="BP38" t="s">
        <v>247</v>
      </c>
      <c r="BQ38" t="s">
        <v>247</v>
      </c>
      <c r="BR38" t="s">
        <v>247</v>
      </c>
      <c r="BS38">
        <v>170.40576923076924</v>
      </c>
      <c r="BT38">
        <v>168.83836461538462</v>
      </c>
      <c r="BU38">
        <v>339.24413384615389</v>
      </c>
      <c r="BV38">
        <v>0.50231014254780804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247</v>
      </c>
      <c r="CE38">
        <v>566.0169545454545</v>
      </c>
      <c r="CF38">
        <v>0</v>
      </c>
      <c r="CG38">
        <v>566.0169545454545</v>
      </c>
      <c r="CH38">
        <v>1</v>
      </c>
      <c r="CI38">
        <v>321.89708695652172</v>
      </c>
      <c r="CJ38">
        <v>10.891304347826088</v>
      </c>
      <c r="CK38">
        <v>339.44043478260869</v>
      </c>
      <c r="CL38">
        <v>0.94831685907625463</v>
      </c>
      <c r="CM38">
        <v>339.56099999999998</v>
      </c>
      <c r="CN38">
        <v>0</v>
      </c>
      <c r="CO38">
        <v>339.56099999999998</v>
      </c>
      <c r="CP38">
        <v>1</v>
      </c>
    </row>
    <row r="39" spans="1:94" x14ac:dyDescent="0.25">
      <c r="A39" t="s">
        <v>140</v>
      </c>
      <c r="B39">
        <v>0.5</v>
      </c>
      <c r="C39" t="s">
        <v>84</v>
      </c>
      <c r="D39" t="s">
        <v>141</v>
      </c>
      <c r="E39" t="s">
        <v>47</v>
      </c>
      <c r="F39">
        <v>2009</v>
      </c>
      <c r="J39">
        <v>26000</v>
      </c>
      <c r="K39">
        <v>37297450</v>
      </c>
      <c r="L39">
        <v>11455432</v>
      </c>
      <c r="M39">
        <v>49857063</v>
      </c>
      <c r="N39">
        <v>27000</v>
      </c>
      <c r="R39">
        <v>27000</v>
      </c>
      <c r="S39">
        <v>41243741</v>
      </c>
      <c r="T39">
        <v>13976689</v>
      </c>
      <c r="U39">
        <v>59224233</v>
      </c>
      <c r="V39">
        <v>28000</v>
      </c>
      <c r="W39">
        <v>46595135</v>
      </c>
      <c r="X39">
        <v>13764792</v>
      </c>
      <c r="Y39">
        <v>62305782</v>
      </c>
      <c r="Z39">
        <v>28000</v>
      </c>
      <c r="AA39">
        <v>45120439</v>
      </c>
      <c r="AB39">
        <v>14771149</v>
      </c>
      <c r="AC39">
        <v>68138036</v>
      </c>
      <c r="AD39">
        <v>28000</v>
      </c>
      <c r="AE39">
        <v>54199144</v>
      </c>
      <c r="AF39">
        <v>12335447</v>
      </c>
      <c r="AG39">
        <v>69971303</v>
      </c>
      <c r="AH39">
        <v>28000</v>
      </c>
      <c r="AL39">
        <v>28000</v>
      </c>
      <c r="AM39">
        <v>48152828</v>
      </c>
      <c r="AN39">
        <v>8592844</v>
      </c>
      <c r="AO39">
        <v>60112211</v>
      </c>
      <c r="AP39">
        <v>28000</v>
      </c>
      <c r="AQ39">
        <v>36850429</v>
      </c>
      <c r="AR39">
        <v>9243717</v>
      </c>
      <c r="AS39">
        <v>49288264</v>
      </c>
      <c r="AT39">
        <v>27000</v>
      </c>
      <c r="AU39">
        <v>33288506</v>
      </c>
      <c r="AV39">
        <v>9764012</v>
      </c>
      <c r="AW39">
        <v>46000846</v>
      </c>
      <c r="AX39">
        <v>27000</v>
      </c>
      <c r="AY39" t="s">
        <v>247</v>
      </c>
      <c r="AZ39" t="s">
        <v>247</v>
      </c>
      <c r="BA39" t="s">
        <v>247</v>
      </c>
      <c r="BB39" t="s">
        <v>247</v>
      </c>
      <c r="BC39">
        <v>1381.3870370370371</v>
      </c>
      <c r="BD39">
        <v>424.27525925925926</v>
      </c>
      <c r="BE39">
        <v>1846.5578888888888</v>
      </c>
      <c r="BF39">
        <v>0.748087587911065</v>
      </c>
      <c r="BG39" t="s">
        <v>247</v>
      </c>
      <c r="BH39" t="s">
        <v>247</v>
      </c>
      <c r="BI39" t="s">
        <v>247</v>
      </c>
      <c r="BJ39" t="s">
        <v>247</v>
      </c>
      <c r="BK39">
        <v>1472.9907499999999</v>
      </c>
      <c r="BL39">
        <v>499.16746428571429</v>
      </c>
      <c r="BM39">
        <v>2115.1511785714288</v>
      </c>
      <c r="BN39">
        <v>0.69639974906893254</v>
      </c>
      <c r="BO39">
        <v>1664.1119642857143</v>
      </c>
      <c r="BP39">
        <v>491.5997142857143</v>
      </c>
      <c r="BQ39">
        <v>2225.2064999999998</v>
      </c>
      <c r="BR39">
        <v>0.74784608272792408</v>
      </c>
      <c r="BS39">
        <v>1611.44425</v>
      </c>
      <c r="BT39">
        <v>527.54103571428573</v>
      </c>
      <c r="BU39">
        <v>2433.5012857142856</v>
      </c>
      <c r="BV39">
        <v>0.66219165753471387</v>
      </c>
      <c r="BW39">
        <v>1935.6837142857144</v>
      </c>
      <c r="BX39">
        <v>440.55167857142857</v>
      </c>
      <c r="BY39">
        <v>2498.9751071428573</v>
      </c>
      <c r="BZ39">
        <v>0.77459103484181224</v>
      </c>
      <c r="CA39" t="s">
        <v>247</v>
      </c>
      <c r="CB39" t="s">
        <v>247</v>
      </c>
      <c r="CC39" t="s">
        <v>247</v>
      </c>
      <c r="CD39" t="s">
        <v>247</v>
      </c>
      <c r="CE39">
        <v>1719.7438571428572</v>
      </c>
      <c r="CF39">
        <v>306.88728571428572</v>
      </c>
      <c r="CG39">
        <v>2146.8646785714286</v>
      </c>
      <c r="CH39">
        <v>0.80104902479797324</v>
      </c>
      <c r="CI39">
        <v>1364.8307037037036</v>
      </c>
      <c r="CJ39">
        <v>342.35988888888886</v>
      </c>
      <c r="CK39">
        <v>1825.4912592592593</v>
      </c>
      <c r="CL39">
        <v>0.74765118528013075</v>
      </c>
      <c r="CM39">
        <v>1232.9076296296296</v>
      </c>
      <c r="CN39">
        <v>361.63007407407406</v>
      </c>
      <c r="CO39">
        <v>1703.735037037037</v>
      </c>
      <c r="CP39">
        <v>0.72364986504813411</v>
      </c>
    </row>
    <row r="40" spans="1:94" x14ac:dyDescent="0.25">
      <c r="A40" t="s">
        <v>59</v>
      </c>
      <c r="B40">
        <v>7.2</v>
      </c>
      <c r="C40" t="s">
        <v>48</v>
      </c>
      <c r="D40" t="s">
        <v>60</v>
      </c>
      <c r="E40" t="s">
        <v>51</v>
      </c>
      <c r="F40">
        <v>2009</v>
      </c>
      <c r="G40">
        <v>918700</v>
      </c>
      <c r="H40">
        <v>1943600</v>
      </c>
      <c r="I40">
        <v>2862300</v>
      </c>
      <c r="J40">
        <v>31000</v>
      </c>
      <c r="K40" t="s">
        <v>243</v>
      </c>
      <c r="M40" t="s">
        <v>243</v>
      </c>
      <c r="N40">
        <v>34000</v>
      </c>
      <c r="R40">
        <v>37000</v>
      </c>
      <c r="S40">
        <v>1700000</v>
      </c>
      <c r="U40">
        <v>2378000</v>
      </c>
      <c r="V40">
        <v>41000</v>
      </c>
      <c r="W40">
        <v>7800000</v>
      </c>
      <c r="Y40">
        <v>8672000</v>
      </c>
      <c r="Z40">
        <v>44000</v>
      </c>
      <c r="AD40">
        <v>47000</v>
      </c>
      <c r="AH40">
        <v>51000</v>
      </c>
      <c r="AL40">
        <v>55000</v>
      </c>
      <c r="AP40">
        <v>58000</v>
      </c>
      <c r="AT40">
        <v>61000</v>
      </c>
      <c r="AX40">
        <v>65000</v>
      </c>
      <c r="AY40">
        <v>29.635483870967743</v>
      </c>
      <c r="AZ40">
        <v>62.696774193548386</v>
      </c>
      <c r="BA40">
        <v>92.332258064516125</v>
      </c>
      <c r="BB40">
        <v>0.32096565698913465</v>
      </c>
      <c r="BC40" t="s">
        <v>247</v>
      </c>
      <c r="BD40" t="s">
        <v>247</v>
      </c>
      <c r="BE40" t="s">
        <v>247</v>
      </c>
      <c r="BF40" t="s">
        <v>247</v>
      </c>
      <c r="BG40" t="s">
        <v>247</v>
      </c>
      <c r="BH40" t="s">
        <v>247</v>
      </c>
      <c r="BI40" t="s">
        <v>247</v>
      </c>
      <c r="BJ40" t="s">
        <v>247</v>
      </c>
      <c r="BK40">
        <v>41.463414634146339</v>
      </c>
      <c r="BL40" t="s">
        <v>247</v>
      </c>
      <c r="BM40">
        <v>58</v>
      </c>
      <c r="BN40">
        <v>0.71488645920941962</v>
      </c>
      <c r="BO40">
        <v>177.27272727272728</v>
      </c>
      <c r="BP40" t="s">
        <v>247</v>
      </c>
      <c r="BQ40">
        <v>197.09090909090909</v>
      </c>
      <c r="BR40">
        <v>0.89944649446494462</v>
      </c>
      <c r="BS40" t="s">
        <v>247</v>
      </c>
      <c r="BT40" t="s">
        <v>247</v>
      </c>
      <c r="BU40" t="s">
        <v>247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247</v>
      </c>
      <c r="CF40" t="s">
        <v>247</v>
      </c>
      <c r="CG40" t="s">
        <v>247</v>
      </c>
      <c r="CH40" t="s">
        <v>247</v>
      </c>
      <c r="CI40" t="s">
        <v>247</v>
      </c>
      <c r="CJ40" t="s">
        <v>247</v>
      </c>
      <c r="CK40" t="s">
        <v>247</v>
      </c>
      <c r="CL40" t="s">
        <v>247</v>
      </c>
      <c r="CM40" t="s">
        <v>247</v>
      </c>
      <c r="CN40" t="s">
        <v>247</v>
      </c>
      <c r="CO40" t="s">
        <v>247</v>
      </c>
      <c r="CP40" t="s">
        <v>247</v>
      </c>
    </row>
    <row r="41" spans="1:94" x14ac:dyDescent="0.25">
      <c r="A41" t="s">
        <v>128</v>
      </c>
      <c r="B41">
        <v>0.6</v>
      </c>
      <c r="C41" t="s">
        <v>48</v>
      </c>
      <c r="D41" t="s">
        <v>129</v>
      </c>
      <c r="E41" t="s">
        <v>55</v>
      </c>
      <c r="F41">
        <v>2009</v>
      </c>
      <c r="G41">
        <v>1200000</v>
      </c>
      <c r="H41">
        <v>12400000</v>
      </c>
      <c r="I41">
        <v>13600000</v>
      </c>
      <c r="J41">
        <v>18000</v>
      </c>
      <c r="K41" t="s">
        <v>243</v>
      </c>
      <c r="M41" t="s">
        <v>243</v>
      </c>
      <c r="N41">
        <v>17000</v>
      </c>
      <c r="R41">
        <v>17000</v>
      </c>
      <c r="V41">
        <v>16000</v>
      </c>
      <c r="Z41">
        <v>16000</v>
      </c>
      <c r="AD41">
        <v>16000</v>
      </c>
      <c r="AH41">
        <v>15000</v>
      </c>
      <c r="AL41">
        <v>15000</v>
      </c>
      <c r="AP41">
        <v>15000</v>
      </c>
      <c r="AQ41">
        <v>0</v>
      </c>
      <c r="AR41">
        <v>4600000</v>
      </c>
      <c r="AS41">
        <v>4600000</v>
      </c>
      <c r="AT41">
        <v>14000</v>
      </c>
      <c r="AU41">
        <v>0</v>
      </c>
      <c r="AV41">
        <v>4200000</v>
      </c>
      <c r="AW41">
        <v>4200000</v>
      </c>
      <c r="AX41">
        <v>14000</v>
      </c>
      <c r="AY41">
        <v>66.666666666666671</v>
      </c>
      <c r="AZ41">
        <v>688.88888888888891</v>
      </c>
      <c r="BA41">
        <v>755.55555555555554</v>
      </c>
      <c r="BB41">
        <v>8.8235294117647065E-2</v>
      </c>
      <c r="BC41" t="s">
        <v>247</v>
      </c>
      <c r="BD41" t="s">
        <v>247</v>
      </c>
      <c r="BE41" t="s">
        <v>247</v>
      </c>
      <c r="BF41" t="s">
        <v>247</v>
      </c>
      <c r="BG41" t="s">
        <v>247</v>
      </c>
      <c r="BH41" t="s">
        <v>247</v>
      </c>
      <c r="BI41" t="s">
        <v>247</v>
      </c>
      <c r="BJ41" t="s">
        <v>247</v>
      </c>
      <c r="BK41" t="s">
        <v>247</v>
      </c>
      <c r="BL41" t="s">
        <v>247</v>
      </c>
      <c r="BM41" t="s">
        <v>247</v>
      </c>
      <c r="BN41" t="s">
        <v>247</v>
      </c>
      <c r="BO41" t="s">
        <v>247</v>
      </c>
      <c r="BP41" t="s">
        <v>247</v>
      </c>
      <c r="BQ41" t="s">
        <v>247</v>
      </c>
      <c r="BR41" t="s">
        <v>247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247</v>
      </c>
      <c r="CE41" t="s">
        <v>247</v>
      </c>
      <c r="CF41" t="s">
        <v>247</v>
      </c>
      <c r="CG41" t="s">
        <v>247</v>
      </c>
      <c r="CH41" t="s">
        <v>247</v>
      </c>
      <c r="CI41">
        <v>0</v>
      </c>
      <c r="CJ41">
        <v>328.57142857142856</v>
      </c>
      <c r="CK41">
        <v>328.57142857142856</v>
      </c>
      <c r="CL41">
        <v>0</v>
      </c>
      <c r="CM41">
        <v>0</v>
      </c>
      <c r="CN41">
        <v>300</v>
      </c>
      <c r="CO41">
        <v>300</v>
      </c>
      <c r="CP41">
        <v>0</v>
      </c>
    </row>
    <row r="42" spans="1:94" x14ac:dyDescent="0.25">
      <c r="A42" t="s">
        <v>11</v>
      </c>
      <c r="B42">
        <v>27</v>
      </c>
      <c r="C42" t="s">
        <v>48</v>
      </c>
      <c r="D42" t="s">
        <v>46</v>
      </c>
      <c r="E42" t="s">
        <v>47</v>
      </c>
      <c r="F42">
        <v>2009</v>
      </c>
      <c r="J42">
        <v>170000</v>
      </c>
      <c r="N42">
        <v>180000</v>
      </c>
      <c r="O42">
        <v>30900000</v>
      </c>
      <c r="Q42">
        <v>86800000</v>
      </c>
      <c r="R42">
        <v>180000</v>
      </c>
      <c r="V42">
        <v>190000</v>
      </c>
      <c r="W42">
        <v>33200000</v>
      </c>
      <c r="X42">
        <v>63800000</v>
      </c>
      <c r="Y42">
        <v>97000000</v>
      </c>
      <c r="Z42">
        <v>190000</v>
      </c>
      <c r="AD42">
        <v>200000</v>
      </c>
      <c r="AH42">
        <v>200000</v>
      </c>
      <c r="AL42">
        <v>200000</v>
      </c>
      <c r="AP42">
        <v>200000</v>
      </c>
      <c r="AT42">
        <v>200000</v>
      </c>
      <c r="AX42">
        <v>200000</v>
      </c>
      <c r="AY42" t="s">
        <v>247</v>
      </c>
      <c r="AZ42" t="s">
        <v>247</v>
      </c>
      <c r="BA42" t="s">
        <v>247</v>
      </c>
      <c r="BB42" t="s">
        <v>247</v>
      </c>
      <c r="BC42" t="s">
        <v>247</v>
      </c>
      <c r="BD42" t="s">
        <v>247</v>
      </c>
      <c r="BE42" t="s">
        <v>247</v>
      </c>
      <c r="BF42" t="s">
        <v>247</v>
      </c>
      <c r="BG42">
        <v>171.66666666666666</v>
      </c>
      <c r="BH42" t="s">
        <v>247</v>
      </c>
      <c r="BI42">
        <v>482.22222222222223</v>
      </c>
      <c r="BJ42">
        <v>0.35599078341013823</v>
      </c>
      <c r="BK42" t="s">
        <v>247</v>
      </c>
      <c r="BL42" t="s">
        <v>247</v>
      </c>
      <c r="BM42" t="s">
        <v>247</v>
      </c>
      <c r="BN42" t="s">
        <v>247</v>
      </c>
      <c r="BO42">
        <v>174.73684210526315</v>
      </c>
      <c r="BP42">
        <v>335.78947368421052</v>
      </c>
      <c r="BQ42">
        <v>510.5263157894737</v>
      </c>
      <c r="BR42">
        <v>0.34226804123711335</v>
      </c>
      <c r="BS42" t="s">
        <v>247</v>
      </c>
      <c r="BT42" t="s">
        <v>247</v>
      </c>
      <c r="BU42" t="s">
        <v>247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247</v>
      </c>
      <c r="CF42" t="s">
        <v>247</v>
      </c>
      <c r="CG42" t="s">
        <v>247</v>
      </c>
      <c r="CH42" t="s">
        <v>247</v>
      </c>
      <c r="CI42" t="s">
        <v>247</v>
      </c>
      <c r="CJ42" t="s">
        <v>247</v>
      </c>
      <c r="CK42" t="s">
        <v>247</v>
      </c>
      <c r="CL42" t="s">
        <v>247</v>
      </c>
      <c r="CM42" t="s">
        <v>247</v>
      </c>
      <c r="CN42" t="s">
        <v>247</v>
      </c>
      <c r="CO42" t="s">
        <v>247</v>
      </c>
      <c r="CP42" t="s">
        <v>247</v>
      </c>
    </row>
    <row r="43" spans="1:94" x14ac:dyDescent="0.25">
      <c r="A43" t="s">
        <v>12</v>
      </c>
      <c r="B43">
        <v>0.9</v>
      </c>
      <c r="C43" t="s">
        <v>48</v>
      </c>
      <c r="D43" t="s">
        <v>112</v>
      </c>
      <c r="E43" t="s">
        <v>55</v>
      </c>
      <c r="F43">
        <v>2009</v>
      </c>
      <c r="J43">
        <v>670000</v>
      </c>
      <c r="N43">
        <v>670000</v>
      </c>
      <c r="O43">
        <v>54400000</v>
      </c>
      <c r="P43">
        <v>348900000</v>
      </c>
      <c r="Q43">
        <v>403300000</v>
      </c>
      <c r="R43">
        <v>670000</v>
      </c>
      <c r="V43">
        <v>670000</v>
      </c>
      <c r="Z43">
        <v>670000</v>
      </c>
      <c r="AD43">
        <v>670000</v>
      </c>
      <c r="AH43">
        <v>670000</v>
      </c>
      <c r="AI43">
        <v>54400000</v>
      </c>
      <c r="AJ43">
        <v>297200000</v>
      </c>
      <c r="AK43">
        <v>351600000</v>
      </c>
      <c r="AL43">
        <v>670000</v>
      </c>
      <c r="AP43">
        <v>670000</v>
      </c>
      <c r="AQ43">
        <v>10600000</v>
      </c>
      <c r="AR43">
        <v>242000000</v>
      </c>
      <c r="AS43">
        <v>252600000</v>
      </c>
      <c r="AT43">
        <v>670000</v>
      </c>
      <c r="AU43">
        <v>7700000</v>
      </c>
      <c r="AV43">
        <v>179500000</v>
      </c>
      <c r="AW43">
        <v>187200000</v>
      </c>
      <c r="AX43">
        <v>670000</v>
      </c>
      <c r="AY43" t="s">
        <v>247</v>
      </c>
      <c r="AZ43" t="s">
        <v>247</v>
      </c>
      <c r="BA43" t="s">
        <v>247</v>
      </c>
      <c r="BB43" t="s">
        <v>247</v>
      </c>
      <c r="BC43" t="s">
        <v>247</v>
      </c>
      <c r="BD43" t="s">
        <v>247</v>
      </c>
      <c r="BE43" t="s">
        <v>247</v>
      </c>
      <c r="BF43" t="s">
        <v>247</v>
      </c>
      <c r="BG43">
        <v>81.194029850746276</v>
      </c>
      <c r="BH43">
        <v>520.74626865671644</v>
      </c>
      <c r="BI43">
        <v>601.94029850746267</v>
      </c>
      <c r="BJ43">
        <v>0.1348871807587404</v>
      </c>
      <c r="BK43" t="s">
        <v>247</v>
      </c>
      <c r="BL43" t="s">
        <v>247</v>
      </c>
      <c r="BM43" t="s">
        <v>247</v>
      </c>
      <c r="BN43" t="s">
        <v>247</v>
      </c>
      <c r="BO43" t="s">
        <v>247</v>
      </c>
      <c r="BP43" t="s">
        <v>247</v>
      </c>
      <c r="BQ43" t="s">
        <v>247</v>
      </c>
      <c r="BR43" t="s">
        <v>247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247</v>
      </c>
      <c r="BY43" t="s">
        <v>247</v>
      </c>
      <c r="BZ43" t="s">
        <v>247</v>
      </c>
      <c r="CA43">
        <v>81.194029850746276</v>
      </c>
      <c r="CB43">
        <v>443.58208955223881</v>
      </c>
      <c r="CC43">
        <v>524.77611940298505</v>
      </c>
      <c r="CD43">
        <v>0.15472127417519912</v>
      </c>
      <c r="CE43" t="s">
        <v>247</v>
      </c>
      <c r="CF43" t="s">
        <v>247</v>
      </c>
      <c r="CG43" t="s">
        <v>247</v>
      </c>
      <c r="CH43" t="s">
        <v>247</v>
      </c>
      <c r="CI43">
        <v>15.82089552238806</v>
      </c>
      <c r="CJ43">
        <v>361.19402985074629</v>
      </c>
      <c r="CK43">
        <v>377.0149253731343</v>
      </c>
      <c r="CL43">
        <v>4.1963578780680924E-2</v>
      </c>
      <c r="CM43">
        <v>11.492537313432836</v>
      </c>
      <c r="CN43">
        <v>267.91044776119401</v>
      </c>
      <c r="CO43">
        <v>279.40298507462688</v>
      </c>
      <c r="CP43">
        <v>4.1132478632478632E-2</v>
      </c>
    </row>
    <row r="44" spans="1:94" x14ac:dyDescent="0.25">
      <c r="A44" t="s">
        <v>173</v>
      </c>
      <c r="B44">
        <v>0.2</v>
      </c>
      <c r="C44" t="s">
        <v>114</v>
      </c>
      <c r="D44" t="s">
        <v>174</v>
      </c>
      <c r="E44" t="s">
        <v>51</v>
      </c>
      <c r="F44">
        <v>2009</v>
      </c>
      <c r="G44">
        <v>274162</v>
      </c>
      <c r="H44">
        <v>2058089.247</v>
      </c>
      <c r="I44">
        <v>2332251.247</v>
      </c>
      <c r="J44">
        <v>500</v>
      </c>
      <c r="K44">
        <v>274162</v>
      </c>
      <c r="L44">
        <v>2058089.247</v>
      </c>
      <c r="M44">
        <v>2332251.247</v>
      </c>
      <c r="N44">
        <v>500</v>
      </c>
      <c r="O44">
        <v>467602</v>
      </c>
      <c r="P44">
        <v>1787609.95</v>
      </c>
      <c r="Q44">
        <v>2255211.9500000002</v>
      </c>
      <c r="R44">
        <v>500</v>
      </c>
      <c r="S44">
        <v>0</v>
      </c>
      <c r="T44">
        <v>335117.6249</v>
      </c>
      <c r="U44">
        <v>335117.6249</v>
      </c>
      <c r="V44">
        <v>1000</v>
      </c>
      <c r="W44">
        <v>191953</v>
      </c>
      <c r="X44">
        <v>0</v>
      </c>
      <c r="Y44">
        <v>191953</v>
      </c>
      <c r="Z44">
        <v>1000</v>
      </c>
      <c r="AA44">
        <v>150833</v>
      </c>
      <c r="AB44">
        <v>62553.666669999999</v>
      </c>
      <c r="AC44">
        <v>213386.66667000001</v>
      </c>
      <c r="AD44">
        <v>1000</v>
      </c>
      <c r="AH44">
        <v>1000</v>
      </c>
      <c r="AI44">
        <v>509384</v>
      </c>
      <c r="AJ44">
        <v>158885</v>
      </c>
      <c r="AK44">
        <v>668269</v>
      </c>
      <c r="AL44">
        <v>1000</v>
      </c>
      <c r="AP44">
        <v>1000</v>
      </c>
      <c r="AT44">
        <v>1000</v>
      </c>
      <c r="AX44">
        <v>1000</v>
      </c>
      <c r="AY44">
        <v>548.32399999999996</v>
      </c>
      <c r="AZ44">
        <v>4116.1784939999998</v>
      </c>
      <c r="BA44">
        <v>4664.5024940000003</v>
      </c>
      <c r="BB44">
        <v>0.11755251513003048</v>
      </c>
      <c r="BC44">
        <v>548.32399999999996</v>
      </c>
      <c r="BD44">
        <v>4116.1784939999998</v>
      </c>
      <c r="BE44">
        <v>4664.5024940000003</v>
      </c>
      <c r="BF44">
        <v>0.11755251513003048</v>
      </c>
      <c r="BG44">
        <v>935.20399999999995</v>
      </c>
      <c r="BH44">
        <v>3575.2199000000001</v>
      </c>
      <c r="BI44">
        <v>4510.4239000000007</v>
      </c>
      <c r="BJ44">
        <v>0.20734281760080239</v>
      </c>
      <c r="BK44">
        <v>0</v>
      </c>
      <c r="BL44">
        <v>335.11762490000001</v>
      </c>
      <c r="BM44">
        <v>335.11762490000001</v>
      </c>
      <c r="BN44">
        <v>0</v>
      </c>
      <c r="BO44">
        <v>191.953</v>
      </c>
      <c r="BP44">
        <v>0</v>
      </c>
      <c r="BQ44">
        <v>191.953</v>
      </c>
      <c r="BR44">
        <v>1</v>
      </c>
      <c r="BS44">
        <v>150.833</v>
      </c>
      <c r="BT44">
        <v>62.553666669999998</v>
      </c>
      <c r="BU44">
        <v>213.38666667000001</v>
      </c>
      <c r="BV44">
        <v>0.70685297424539406</v>
      </c>
      <c r="BW44" t="s">
        <v>247</v>
      </c>
      <c r="BX44" t="s">
        <v>247</v>
      </c>
      <c r="BY44" t="s">
        <v>247</v>
      </c>
      <c r="BZ44" t="s">
        <v>247</v>
      </c>
      <c r="CA44">
        <v>509.38400000000001</v>
      </c>
      <c r="CB44">
        <v>158.88499999999999</v>
      </c>
      <c r="CC44">
        <v>668.26900000000001</v>
      </c>
      <c r="CD44">
        <v>0.76224394667416862</v>
      </c>
      <c r="CE44" t="s">
        <v>247</v>
      </c>
      <c r="CF44" t="s">
        <v>247</v>
      </c>
      <c r="CG44" t="s">
        <v>247</v>
      </c>
      <c r="CH44" t="s">
        <v>247</v>
      </c>
      <c r="CI44" t="s">
        <v>247</v>
      </c>
      <c r="CJ44" t="s">
        <v>247</v>
      </c>
      <c r="CK44" t="s">
        <v>247</v>
      </c>
      <c r="CL44" t="s">
        <v>247</v>
      </c>
      <c r="CM44" t="s">
        <v>247</v>
      </c>
      <c r="CN44" t="s">
        <v>247</v>
      </c>
      <c r="CO44" t="s">
        <v>247</v>
      </c>
      <c r="CP44" t="s">
        <v>247</v>
      </c>
    </row>
    <row r="45" spans="1:94" x14ac:dyDescent="0.25">
      <c r="A45" t="s">
        <v>66</v>
      </c>
      <c r="B45">
        <v>3.5</v>
      </c>
      <c r="C45" t="s">
        <v>48</v>
      </c>
      <c r="D45" t="s">
        <v>67</v>
      </c>
      <c r="E45" t="s">
        <v>51</v>
      </c>
      <c r="F45">
        <v>2009</v>
      </c>
      <c r="G45">
        <v>3857125</v>
      </c>
      <c r="H45">
        <v>2543529.3280000002</v>
      </c>
      <c r="I45">
        <v>6583069.5822000001</v>
      </c>
      <c r="J45">
        <v>42000</v>
      </c>
      <c r="K45">
        <v>5679337</v>
      </c>
      <c r="L45">
        <v>2356057.6570000001</v>
      </c>
      <c r="M45">
        <v>8035394.6569999997</v>
      </c>
      <c r="N45">
        <v>44000</v>
      </c>
      <c r="O45">
        <v>6423890</v>
      </c>
      <c r="P45">
        <v>3510777.2560000001</v>
      </c>
      <c r="Q45">
        <v>9934667.2559999991</v>
      </c>
      <c r="R45">
        <v>45000</v>
      </c>
      <c r="S45">
        <v>12280214</v>
      </c>
      <c r="T45">
        <v>2009291.8689999999</v>
      </c>
      <c r="U45">
        <v>15229284.894400001</v>
      </c>
      <c r="V45">
        <v>46000</v>
      </c>
      <c r="W45">
        <v>10121784</v>
      </c>
      <c r="X45">
        <v>750860.54009999998</v>
      </c>
      <c r="Y45">
        <v>11176198.454500001</v>
      </c>
      <c r="Z45">
        <v>48000</v>
      </c>
      <c r="AA45">
        <v>4808085</v>
      </c>
      <c r="AB45">
        <v>454441.18150000001</v>
      </c>
      <c r="AC45">
        <v>6452777.3095000004</v>
      </c>
      <c r="AD45">
        <v>49000</v>
      </c>
      <c r="AH45">
        <v>50000</v>
      </c>
      <c r="AL45">
        <v>50000</v>
      </c>
      <c r="AP45">
        <v>51000</v>
      </c>
      <c r="AQ45">
        <v>5551216</v>
      </c>
      <c r="AR45">
        <v>274406.42</v>
      </c>
      <c r="AS45">
        <v>5825622.4199999999</v>
      </c>
      <c r="AT45">
        <v>51000</v>
      </c>
      <c r="AX45">
        <v>51000</v>
      </c>
      <c r="AY45">
        <v>91.836309523809518</v>
      </c>
      <c r="AZ45">
        <v>60.560222095238103</v>
      </c>
      <c r="BA45">
        <v>156.73975195714286</v>
      </c>
      <c r="BB45">
        <v>0.58591587888259644</v>
      </c>
      <c r="BC45">
        <v>129.07584090909091</v>
      </c>
      <c r="BD45">
        <v>53.546764931818181</v>
      </c>
      <c r="BE45">
        <v>182.62260584090907</v>
      </c>
      <c r="BF45">
        <v>0.70679005107141446</v>
      </c>
      <c r="BG45">
        <v>142.75311111111111</v>
      </c>
      <c r="BH45">
        <v>78.017272355555562</v>
      </c>
      <c r="BI45">
        <v>220.77038346666666</v>
      </c>
      <c r="BJ45">
        <v>0.64661350344877622</v>
      </c>
      <c r="BK45">
        <v>266.96117391304347</v>
      </c>
      <c r="BL45">
        <v>43.680258021739128</v>
      </c>
      <c r="BM45">
        <v>331.07141074782612</v>
      </c>
      <c r="BN45">
        <v>0.80635526127136725</v>
      </c>
      <c r="BO45">
        <v>210.87049999999999</v>
      </c>
      <c r="BP45">
        <v>15.642927918749999</v>
      </c>
      <c r="BQ45">
        <v>232.83746780208335</v>
      </c>
      <c r="BR45">
        <v>0.90565535689146159</v>
      </c>
      <c r="BS45">
        <v>98.124183673469389</v>
      </c>
      <c r="BT45">
        <v>9.2743098265306116</v>
      </c>
      <c r="BU45">
        <v>131.68933284693878</v>
      </c>
      <c r="BV45">
        <v>0.74511869376328421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247</v>
      </c>
      <c r="CF45" t="s">
        <v>247</v>
      </c>
      <c r="CG45" t="s">
        <v>247</v>
      </c>
      <c r="CH45" t="s">
        <v>247</v>
      </c>
      <c r="CI45">
        <v>108.84737254901961</v>
      </c>
      <c r="CJ45">
        <v>5.3805180392156862</v>
      </c>
      <c r="CK45">
        <v>114.2278905882353</v>
      </c>
      <c r="CL45">
        <v>0.95289663486292331</v>
      </c>
      <c r="CM45" t="s">
        <v>247</v>
      </c>
      <c r="CN45" t="s">
        <v>247</v>
      </c>
      <c r="CO45" t="s">
        <v>247</v>
      </c>
      <c r="CP45" t="s">
        <v>247</v>
      </c>
    </row>
    <row r="46" spans="1:94" x14ac:dyDescent="0.25">
      <c r="A46" t="s">
        <v>81</v>
      </c>
      <c r="B46">
        <v>1.9</v>
      </c>
      <c r="C46" t="s">
        <v>48</v>
      </c>
      <c r="D46" t="s">
        <v>82</v>
      </c>
      <c r="E46" t="s">
        <v>55</v>
      </c>
      <c r="F46">
        <v>2009</v>
      </c>
      <c r="J46">
        <v>19000</v>
      </c>
      <c r="N46">
        <v>20000</v>
      </c>
      <c r="R46">
        <v>21000</v>
      </c>
      <c r="V46">
        <v>22000</v>
      </c>
      <c r="Z46">
        <v>23000</v>
      </c>
      <c r="AD46">
        <v>24000</v>
      </c>
      <c r="AE46">
        <v>8800000</v>
      </c>
      <c r="AG46">
        <v>16000000</v>
      </c>
      <c r="AH46">
        <v>25000</v>
      </c>
      <c r="AL46">
        <v>25000</v>
      </c>
      <c r="AP46">
        <v>26000</v>
      </c>
      <c r="AT46">
        <v>27000</v>
      </c>
      <c r="AU46">
        <v>1000000</v>
      </c>
      <c r="AV46">
        <v>0</v>
      </c>
      <c r="AW46">
        <v>1000000</v>
      </c>
      <c r="AX46">
        <v>28000</v>
      </c>
      <c r="AY46" t="s">
        <v>247</v>
      </c>
      <c r="AZ46" t="s">
        <v>247</v>
      </c>
      <c r="BA46" t="s">
        <v>247</v>
      </c>
      <c r="BB46" t="s">
        <v>247</v>
      </c>
      <c r="BC46" t="s">
        <v>247</v>
      </c>
      <c r="BD46" t="s">
        <v>247</v>
      </c>
      <c r="BE46" t="s">
        <v>247</v>
      </c>
      <c r="BF46" t="s">
        <v>247</v>
      </c>
      <c r="BG46" t="s">
        <v>247</v>
      </c>
      <c r="BH46" t="s">
        <v>247</v>
      </c>
      <c r="BI46" t="s">
        <v>247</v>
      </c>
      <c r="BJ46" t="s">
        <v>247</v>
      </c>
      <c r="BK46" t="s">
        <v>247</v>
      </c>
      <c r="BL46" t="s">
        <v>247</v>
      </c>
      <c r="BM46" t="s">
        <v>247</v>
      </c>
      <c r="BN46" t="s">
        <v>247</v>
      </c>
      <c r="BO46" t="s">
        <v>247</v>
      </c>
      <c r="BP46" t="s">
        <v>247</v>
      </c>
      <c r="BQ46" t="s">
        <v>247</v>
      </c>
      <c r="BR46" t="s">
        <v>247</v>
      </c>
      <c r="BS46" t="s">
        <v>247</v>
      </c>
      <c r="BT46" t="s">
        <v>247</v>
      </c>
      <c r="BU46" t="s">
        <v>247</v>
      </c>
      <c r="BV46" t="s">
        <v>247</v>
      </c>
      <c r="BW46">
        <v>352</v>
      </c>
      <c r="BX46" t="s">
        <v>247</v>
      </c>
      <c r="BY46">
        <v>640</v>
      </c>
      <c r="BZ46">
        <v>0.55000000000000004</v>
      </c>
      <c r="CA46" t="s">
        <v>247</v>
      </c>
      <c r="CB46" t="s">
        <v>247</v>
      </c>
      <c r="CC46" t="s">
        <v>247</v>
      </c>
      <c r="CD46" t="s">
        <v>247</v>
      </c>
      <c r="CE46" t="s">
        <v>247</v>
      </c>
      <c r="CF46" t="s">
        <v>247</v>
      </c>
      <c r="CG46" t="s">
        <v>247</v>
      </c>
      <c r="CH46" t="s">
        <v>247</v>
      </c>
      <c r="CI46" t="s">
        <v>247</v>
      </c>
      <c r="CJ46" t="s">
        <v>247</v>
      </c>
      <c r="CK46" t="s">
        <v>247</v>
      </c>
      <c r="CL46" t="s">
        <v>247</v>
      </c>
      <c r="CM46">
        <v>35.714285714285715</v>
      </c>
      <c r="CN46">
        <v>0</v>
      </c>
      <c r="CO46">
        <v>35.714285714285715</v>
      </c>
      <c r="CP46">
        <v>1</v>
      </c>
    </row>
    <row r="47" spans="1:94" x14ac:dyDescent="0.25">
      <c r="A47" t="s">
        <v>13</v>
      </c>
      <c r="B47">
        <v>0.4</v>
      </c>
      <c r="C47" t="s">
        <v>75</v>
      </c>
      <c r="D47" t="s">
        <v>153</v>
      </c>
      <c r="E47" t="s">
        <v>51</v>
      </c>
      <c r="F47">
        <v>2009</v>
      </c>
      <c r="G47">
        <v>3372270</v>
      </c>
      <c r="H47">
        <v>5715057.7050000001</v>
      </c>
      <c r="I47">
        <v>10372885.445</v>
      </c>
      <c r="J47">
        <v>2400</v>
      </c>
      <c r="K47">
        <v>4260499</v>
      </c>
      <c r="L47">
        <v>6832963</v>
      </c>
      <c r="M47">
        <v>15909290</v>
      </c>
      <c r="N47">
        <v>2900</v>
      </c>
      <c r="O47">
        <v>4478054</v>
      </c>
      <c r="P47">
        <v>8521914</v>
      </c>
      <c r="Q47">
        <v>14255584</v>
      </c>
      <c r="R47">
        <v>3400</v>
      </c>
      <c r="S47">
        <v>4716172</v>
      </c>
      <c r="T47">
        <v>11064342</v>
      </c>
      <c r="U47">
        <v>16557873</v>
      </c>
      <c r="V47">
        <v>4000</v>
      </c>
      <c r="W47">
        <v>5361536</v>
      </c>
      <c r="X47">
        <v>9137970</v>
      </c>
      <c r="Y47">
        <v>16103397</v>
      </c>
      <c r="Z47">
        <v>4700</v>
      </c>
      <c r="AA47">
        <v>8166782</v>
      </c>
      <c r="AB47">
        <v>7021657</v>
      </c>
      <c r="AC47">
        <v>16962519</v>
      </c>
      <c r="AD47">
        <v>5300</v>
      </c>
      <c r="AE47">
        <v>8753885</v>
      </c>
      <c r="AF47">
        <v>5079545.8099999996</v>
      </c>
      <c r="AG47">
        <v>15953309.810000001</v>
      </c>
      <c r="AH47">
        <v>6000</v>
      </c>
      <c r="AL47">
        <v>6800</v>
      </c>
      <c r="AM47">
        <v>13444827</v>
      </c>
      <c r="AN47">
        <v>6108376.3899999997</v>
      </c>
      <c r="AO47">
        <v>19929495.739999998</v>
      </c>
      <c r="AP47">
        <v>7500</v>
      </c>
      <c r="AT47">
        <v>8300</v>
      </c>
      <c r="AU47">
        <v>14159868</v>
      </c>
      <c r="AV47">
        <v>1737923.05</v>
      </c>
      <c r="AW47">
        <v>15897791.050000001</v>
      </c>
      <c r="AX47">
        <v>9100</v>
      </c>
      <c r="AY47">
        <v>1405.1125</v>
      </c>
      <c r="AZ47">
        <v>2381.2740437500001</v>
      </c>
      <c r="BA47">
        <v>4322.0356020833333</v>
      </c>
      <c r="BB47">
        <v>0.32510433262574218</v>
      </c>
      <c r="BC47">
        <v>1469.1375862068965</v>
      </c>
      <c r="BD47">
        <v>2356.1941379310347</v>
      </c>
      <c r="BE47">
        <v>5485.9620689655176</v>
      </c>
      <c r="BF47">
        <v>0.26779944296697084</v>
      </c>
      <c r="BG47">
        <v>1317.0747058823529</v>
      </c>
      <c r="BH47">
        <v>2506.4452941176469</v>
      </c>
      <c r="BI47">
        <v>4192.8188235294119</v>
      </c>
      <c r="BJ47">
        <v>0.31412631008312247</v>
      </c>
      <c r="BK47">
        <v>1179.0429999999999</v>
      </c>
      <c r="BL47">
        <v>2766.0855000000001</v>
      </c>
      <c r="BM47">
        <v>4139.4682499999999</v>
      </c>
      <c r="BN47">
        <v>0.28482957925815711</v>
      </c>
      <c r="BO47">
        <v>1140.7523404255319</v>
      </c>
      <c r="BP47">
        <v>1944.2489361702128</v>
      </c>
      <c r="BQ47">
        <v>3426.2546808510638</v>
      </c>
      <c r="BR47">
        <v>0.33294440918273333</v>
      </c>
      <c r="BS47">
        <v>1540.9022641509434</v>
      </c>
      <c r="BT47">
        <v>1324.8409433962265</v>
      </c>
      <c r="BU47">
        <v>3200.4752830188681</v>
      </c>
      <c r="BV47">
        <v>0.48146044817989592</v>
      </c>
      <c r="BW47">
        <v>1458.9808333333333</v>
      </c>
      <c r="BX47">
        <v>846.59096833333331</v>
      </c>
      <c r="BY47">
        <v>2658.8849683333333</v>
      </c>
      <c r="BZ47">
        <v>0.54871904979321651</v>
      </c>
      <c r="CA47" t="s">
        <v>247</v>
      </c>
      <c r="CB47" t="s">
        <v>247</v>
      </c>
      <c r="CC47" t="s">
        <v>247</v>
      </c>
      <c r="CD47" t="s">
        <v>247</v>
      </c>
      <c r="CE47">
        <v>1792.6436000000001</v>
      </c>
      <c r="CF47">
        <v>814.45018533333325</v>
      </c>
      <c r="CG47">
        <v>2657.2660986666665</v>
      </c>
      <c r="CH47">
        <v>0.67461952752849741</v>
      </c>
      <c r="CI47" t="s">
        <v>247</v>
      </c>
      <c r="CJ47" t="s">
        <v>247</v>
      </c>
      <c r="CK47" t="s">
        <v>247</v>
      </c>
      <c r="CL47" t="s">
        <v>247</v>
      </c>
      <c r="CM47">
        <v>1556.0294505494505</v>
      </c>
      <c r="CN47">
        <v>190.98055494505496</v>
      </c>
      <c r="CO47">
        <v>1747.0100054945055</v>
      </c>
      <c r="CP47">
        <v>0.8906814761538836</v>
      </c>
    </row>
    <row r="48" spans="1:94" x14ac:dyDescent="0.25">
      <c r="A48" t="s">
        <v>85</v>
      </c>
      <c r="B48">
        <v>1.7</v>
      </c>
      <c r="C48" t="s">
        <v>48</v>
      </c>
      <c r="D48" t="s">
        <v>86</v>
      </c>
      <c r="E48" t="s">
        <v>47</v>
      </c>
      <c r="F48">
        <v>2009</v>
      </c>
      <c r="G48">
        <v>6051970</v>
      </c>
      <c r="H48">
        <v>40544315</v>
      </c>
      <c r="I48">
        <v>54228387</v>
      </c>
      <c r="J48">
        <v>290000</v>
      </c>
      <c r="K48">
        <v>8087144</v>
      </c>
      <c r="L48">
        <v>48015481</v>
      </c>
      <c r="M48">
        <v>62147564</v>
      </c>
      <c r="N48">
        <v>290000</v>
      </c>
      <c r="O48">
        <v>14854634</v>
      </c>
      <c r="P48">
        <v>60807945</v>
      </c>
      <c r="Q48">
        <v>81677333</v>
      </c>
      <c r="R48">
        <v>300000</v>
      </c>
      <c r="S48">
        <v>4524557</v>
      </c>
      <c r="T48">
        <v>87433712</v>
      </c>
      <c r="U48">
        <v>145105927</v>
      </c>
      <c r="V48">
        <v>310000</v>
      </c>
      <c r="W48">
        <v>6830808</v>
      </c>
      <c r="X48">
        <v>40457844</v>
      </c>
      <c r="Y48">
        <v>106502691</v>
      </c>
      <c r="Z48">
        <v>310000</v>
      </c>
      <c r="AA48">
        <v>2817175</v>
      </c>
      <c r="AB48">
        <v>106329503.59999999</v>
      </c>
      <c r="AC48">
        <v>151619631.25</v>
      </c>
      <c r="AD48">
        <v>320000</v>
      </c>
      <c r="AE48">
        <v>4679195</v>
      </c>
      <c r="AF48">
        <v>45154574.829999998</v>
      </c>
      <c r="AG48">
        <v>92306722.480000004</v>
      </c>
      <c r="AH48">
        <v>330000</v>
      </c>
      <c r="AI48">
        <v>6606220</v>
      </c>
      <c r="AJ48">
        <v>42651032</v>
      </c>
      <c r="AK48">
        <v>68079469</v>
      </c>
      <c r="AL48">
        <v>330000</v>
      </c>
      <c r="AP48">
        <v>330000</v>
      </c>
      <c r="AT48">
        <v>340000</v>
      </c>
      <c r="AX48">
        <v>340000</v>
      </c>
      <c r="AY48">
        <v>20.868862068965516</v>
      </c>
      <c r="AZ48">
        <v>139.80798275862068</v>
      </c>
      <c r="BA48">
        <v>186.99443793103447</v>
      </c>
      <c r="BB48">
        <v>0.11160151232231931</v>
      </c>
      <c r="BC48">
        <v>27.886703448275863</v>
      </c>
      <c r="BD48">
        <v>165.57062413793105</v>
      </c>
      <c r="BE48">
        <v>214.3019448275862</v>
      </c>
      <c r="BF48">
        <v>0.13012809319444926</v>
      </c>
      <c r="BG48">
        <v>49.515446666666669</v>
      </c>
      <c r="BH48">
        <v>202.69315</v>
      </c>
      <c r="BI48">
        <v>272.25777666666664</v>
      </c>
      <c r="BJ48">
        <v>0.18186972388043085</v>
      </c>
      <c r="BK48">
        <v>14.595345161290323</v>
      </c>
      <c r="BL48">
        <v>282.04423225806454</v>
      </c>
      <c r="BM48">
        <v>468.08363548387098</v>
      </c>
      <c r="BN48">
        <v>3.1181062645359758E-2</v>
      </c>
      <c r="BO48">
        <v>22.034864516129034</v>
      </c>
      <c r="BP48">
        <v>130.50917419354838</v>
      </c>
      <c r="BQ48">
        <v>343.5570677419355</v>
      </c>
      <c r="BR48">
        <v>6.4137421654444388E-2</v>
      </c>
      <c r="BS48">
        <v>8.8036718749999991</v>
      </c>
      <c r="BT48">
        <v>332.27969874999997</v>
      </c>
      <c r="BU48">
        <v>473.81134765625001</v>
      </c>
      <c r="BV48">
        <v>1.8580542484995653E-2</v>
      </c>
      <c r="BW48">
        <v>14.179378787878788</v>
      </c>
      <c r="BX48">
        <v>136.83204493939394</v>
      </c>
      <c r="BY48">
        <v>279.71734084848487</v>
      </c>
      <c r="BZ48">
        <v>5.0691811758497178E-2</v>
      </c>
      <c r="CA48">
        <v>20.018848484848483</v>
      </c>
      <c r="CB48">
        <v>129.2455515151515</v>
      </c>
      <c r="CC48">
        <v>206.3014212121212</v>
      </c>
      <c r="CD48">
        <v>9.7036890813587282E-2</v>
      </c>
      <c r="CE48" t="s">
        <v>247</v>
      </c>
      <c r="CF48" t="s">
        <v>247</v>
      </c>
      <c r="CG48" t="s">
        <v>247</v>
      </c>
      <c r="CH48" t="s">
        <v>247</v>
      </c>
      <c r="CI48" t="s">
        <v>247</v>
      </c>
      <c r="CJ48" t="s">
        <v>247</v>
      </c>
      <c r="CK48" t="s">
        <v>247</v>
      </c>
      <c r="CL48" t="s">
        <v>247</v>
      </c>
      <c r="CM48" t="s">
        <v>247</v>
      </c>
      <c r="CN48" t="s">
        <v>247</v>
      </c>
      <c r="CO48" t="s">
        <v>247</v>
      </c>
      <c r="CP48" t="s">
        <v>247</v>
      </c>
    </row>
    <row r="49" spans="1:94" x14ac:dyDescent="0.25">
      <c r="A49" t="s">
        <v>157</v>
      </c>
      <c r="B49">
        <v>0.3</v>
      </c>
      <c r="C49" t="s">
        <v>84</v>
      </c>
      <c r="D49" t="s">
        <v>158</v>
      </c>
      <c r="E49" t="s">
        <v>51</v>
      </c>
      <c r="F49">
        <v>2009</v>
      </c>
      <c r="G49">
        <v>26325377</v>
      </c>
      <c r="H49">
        <v>14480296.73</v>
      </c>
      <c r="I49">
        <v>45025408.166000001</v>
      </c>
      <c r="J49">
        <v>34000</v>
      </c>
      <c r="K49">
        <v>28765245</v>
      </c>
      <c r="L49">
        <v>12885695.66</v>
      </c>
      <c r="M49">
        <v>46082033.711999997</v>
      </c>
      <c r="N49">
        <v>35000</v>
      </c>
      <c r="O49">
        <v>26885645</v>
      </c>
      <c r="P49">
        <v>14967042.029999999</v>
      </c>
      <c r="Q49">
        <v>46930846.413000003</v>
      </c>
      <c r="R49">
        <v>36000</v>
      </c>
      <c r="S49">
        <v>27225416</v>
      </c>
      <c r="T49">
        <v>20625979</v>
      </c>
      <c r="U49">
        <v>53225006</v>
      </c>
      <c r="V49">
        <v>36000</v>
      </c>
      <c r="W49">
        <v>32797020</v>
      </c>
      <c r="X49">
        <v>19767052</v>
      </c>
      <c r="Y49">
        <v>57371338</v>
      </c>
      <c r="Z49">
        <v>37000</v>
      </c>
      <c r="AA49">
        <v>34354767</v>
      </c>
      <c r="AB49">
        <v>16602619</v>
      </c>
      <c r="AC49">
        <v>55519729</v>
      </c>
      <c r="AD49">
        <v>37000</v>
      </c>
      <c r="AH49">
        <v>37000</v>
      </c>
      <c r="AI49">
        <v>10028125</v>
      </c>
      <c r="AJ49">
        <v>11539045.310000001</v>
      </c>
      <c r="AK49">
        <v>21587237.27</v>
      </c>
      <c r="AL49">
        <v>37000</v>
      </c>
      <c r="AM49">
        <v>12072635</v>
      </c>
      <c r="AN49">
        <v>11726591.76</v>
      </c>
      <c r="AO49">
        <v>23819204.350000001</v>
      </c>
      <c r="AP49">
        <v>37000</v>
      </c>
      <c r="AQ49">
        <v>11328677</v>
      </c>
      <c r="AR49">
        <v>11135365.140000001</v>
      </c>
      <c r="AS49">
        <v>22482606.84</v>
      </c>
      <c r="AT49">
        <v>36000</v>
      </c>
      <c r="AU49">
        <v>19830959</v>
      </c>
      <c r="AV49">
        <v>7632628.7400000002</v>
      </c>
      <c r="AW49">
        <v>27943483.98</v>
      </c>
      <c r="AX49">
        <v>36000</v>
      </c>
      <c r="AY49">
        <v>774.27579411764702</v>
      </c>
      <c r="AZ49">
        <v>425.89108029411767</v>
      </c>
      <c r="BA49">
        <v>1324.276710764706</v>
      </c>
      <c r="BB49">
        <v>0.58467825328630907</v>
      </c>
      <c r="BC49">
        <v>821.86414285714284</v>
      </c>
      <c r="BD49">
        <v>368.16273314285712</v>
      </c>
      <c r="BE49">
        <v>1316.6295346285713</v>
      </c>
      <c r="BF49">
        <v>0.6242182187482187</v>
      </c>
      <c r="BG49">
        <v>746.82347222222222</v>
      </c>
      <c r="BH49">
        <v>415.75116750000001</v>
      </c>
      <c r="BI49">
        <v>1303.6346225833333</v>
      </c>
      <c r="BJ49">
        <v>0.57287790557624774</v>
      </c>
      <c r="BK49">
        <v>756.26155555555556</v>
      </c>
      <c r="BL49">
        <v>572.94386111111112</v>
      </c>
      <c r="BM49">
        <v>1478.4723888888889</v>
      </c>
      <c r="BN49">
        <v>0.51151550833080228</v>
      </c>
      <c r="BO49">
        <v>886.40594594594597</v>
      </c>
      <c r="BP49">
        <v>534.24464864864865</v>
      </c>
      <c r="BQ49">
        <v>1550.5767027027027</v>
      </c>
      <c r="BR49">
        <v>0.5716621076538253</v>
      </c>
      <c r="BS49">
        <v>928.50721621621619</v>
      </c>
      <c r="BT49">
        <v>448.71943243243243</v>
      </c>
      <c r="BU49">
        <v>1500.5332162162163</v>
      </c>
      <c r="BV49">
        <v>0.61878484673439238</v>
      </c>
      <c r="BW49" t="s">
        <v>247</v>
      </c>
      <c r="BX49" t="s">
        <v>247</v>
      </c>
      <c r="BY49" t="s">
        <v>247</v>
      </c>
      <c r="BZ49" t="s">
        <v>247</v>
      </c>
      <c r="CA49">
        <v>271.03040540540542</v>
      </c>
      <c r="CB49">
        <v>311.86608945945949</v>
      </c>
      <c r="CC49">
        <v>583.43884513513513</v>
      </c>
      <c r="CD49">
        <v>0.46453952743347043</v>
      </c>
      <c r="CE49">
        <v>326.28743243243241</v>
      </c>
      <c r="CF49">
        <v>316.93491243243244</v>
      </c>
      <c r="CG49">
        <v>643.76227972972981</v>
      </c>
      <c r="CH49">
        <v>0.50684459575577712</v>
      </c>
      <c r="CI49">
        <v>314.68547222222224</v>
      </c>
      <c r="CJ49">
        <v>309.31569833333333</v>
      </c>
      <c r="CK49">
        <v>624.51685666666663</v>
      </c>
      <c r="CL49">
        <v>0.50388627442635125</v>
      </c>
      <c r="CM49">
        <v>550.85997222222227</v>
      </c>
      <c r="CN49">
        <v>212.01746500000002</v>
      </c>
      <c r="CO49">
        <v>776.20788833333336</v>
      </c>
      <c r="CP49">
        <v>0.70968097658093099</v>
      </c>
    </row>
    <row r="50" spans="1:94" x14ac:dyDescent="0.25">
      <c r="A50" t="s">
        <v>91</v>
      </c>
      <c r="B50">
        <v>1.4</v>
      </c>
      <c r="C50" t="s">
        <v>48</v>
      </c>
      <c r="D50" t="s">
        <v>92</v>
      </c>
      <c r="E50" t="s">
        <v>55</v>
      </c>
      <c r="F50">
        <v>2009</v>
      </c>
      <c r="G50">
        <v>398818</v>
      </c>
      <c r="H50">
        <v>12722272.08</v>
      </c>
      <c r="I50">
        <v>13508991.968</v>
      </c>
      <c r="J50">
        <v>93000</v>
      </c>
      <c r="K50">
        <v>317576</v>
      </c>
      <c r="L50">
        <v>11106795.27</v>
      </c>
      <c r="M50">
        <v>11942596.701099999</v>
      </c>
      <c r="N50">
        <v>95000</v>
      </c>
      <c r="O50">
        <v>638185</v>
      </c>
      <c r="P50">
        <v>14139106.41</v>
      </c>
      <c r="Q50">
        <v>15044153.486300001</v>
      </c>
      <c r="R50">
        <v>97000</v>
      </c>
      <c r="S50">
        <v>2302175</v>
      </c>
      <c r="T50">
        <v>9486460.9820000008</v>
      </c>
      <c r="U50">
        <v>12076993.017200001</v>
      </c>
      <c r="V50">
        <v>99000</v>
      </c>
      <c r="W50">
        <v>2579555</v>
      </c>
      <c r="X50">
        <v>11834280.380000001</v>
      </c>
      <c r="Y50">
        <v>14413835.380000001</v>
      </c>
      <c r="Z50">
        <v>100000</v>
      </c>
      <c r="AA50">
        <v>3339108</v>
      </c>
      <c r="AB50">
        <v>10753092</v>
      </c>
      <c r="AC50">
        <v>15762745.267000001</v>
      </c>
      <c r="AD50">
        <v>100000</v>
      </c>
      <c r="AH50">
        <v>100000</v>
      </c>
      <c r="AI50">
        <v>2271695</v>
      </c>
      <c r="AJ50">
        <v>17808743</v>
      </c>
      <c r="AK50">
        <v>20925838</v>
      </c>
      <c r="AL50">
        <v>110000</v>
      </c>
      <c r="AM50">
        <v>689891</v>
      </c>
      <c r="AN50">
        <v>8160028</v>
      </c>
      <c r="AO50">
        <v>8873515</v>
      </c>
      <c r="AP50">
        <v>110000</v>
      </c>
      <c r="AQ50">
        <v>8791210</v>
      </c>
      <c r="AR50">
        <v>5348629.4000000004</v>
      </c>
      <c r="AS50">
        <v>14156319.4</v>
      </c>
      <c r="AT50">
        <v>110000</v>
      </c>
      <c r="AU50">
        <v>6918742</v>
      </c>
      <c r="AV50">
        <v>20345663</v>
      </c>
      <c r="AW50">
        <v>27264405</v>
      </c>
      <c r="AX50">
        <v>110000</v>
      </c>
      <c r="AY50">
        <v>4.2883655913978496</v>
      </c>
      <c r="AZ50">
        <v>136.79862451612902</v>
      </c>
      <c r="BA50">
        <v>145.25797815053764</v>
      </c>
      <c r="BB50">
        <v>2.9522410032126536E-2</v>
      </c>
      <c r="BC50">
        <v>3.3429052631578946</v>
      </c>
      <c r="BD50">
        <v>116.91363442105262</v>
      </c>
      <c r="BE50">
        <v>125.71154422210526</v>
      </c>
      <c r="BF50">
        <v>2.6591871763596349E-2</v>
      </c>
      <c r="BG50">
        <v>6.579226804123711</v>
      </c>
      <c r="BH50">
        <v>145.76398360824743</v>
      </c>
      <c r="BI50">
        <v>155.09436583814434</v>
      </c>
      <c r="BJ50">
        <v>4.2420798257686271E-2</v>
      </c>
      <c r="BK50">
        <v>23.25429292929293</v>
      </c>
      <c r="BL50">
        <v>95.822838202020208</v>
      </c>
      <c r="BM50">
        <v>121.98982845656566</v>
      </c>
      <c r="BN50">
        <v>0.19062485146105926</v>
      </c>
      <c r="BO50">
        <v>25.795549999999999</v>
      </c>
      <c r="BP50">
        <v>118.34280380000001</v>
      </c>
      <c r="BQ50">
        <v>144.1383538</v>
      </c>
      <c r="BR50">
        <v>0.1789638171932556</v>
      </c>
      <c r="BS50">
        <v>33.391080000000002</v>
      </c>
      <c r="BT50">
        <v>107.53091999999999</v>
      </c>
      <c r="BU50">
        <v>157.62745267</v>
      </c>
      <c r="BV50">
        <v>0.21183543497277532</v>
      </c>
      <c r="BW50" t="s">
        <v>247</v>
      </c>
      <c r="BX50" t="s">
        <v>247</v>
      </c>
      <c r="BY50" t="s">
        <v>247</v>
      </c>
      <c r="BZ50" t="s">
        <v>247</v>
      </c>
      <c r="CA50">
        <v>20.651772727272729</v>
      </c>
      <c r="CB50">
        <v>161.89766363636363</v>
      </c>
      <c r="CC50">
        <v>190.23489090909092</v>
      </c>
      <c r="CD50">
        <v>0.10855933224753055</v>
      </c>
      <c r="CE50">
        <v>6.2717363636363634</v>
      </c>
      <c r="CF50">
        <v>74.182072727272725</v>
      </c>
      <c r="CG50">
        <v>80.668318181818179</v>
      </c>
      <c r="CH50">
        <v>7.7747206152240692E-2</v>
      </c>
      <c r="CI50">
        <v>79.920090909090902</v>
      </c>
      <c r="CJ50">
        <v>48.623903636363643</v>
      </c>
      <c r="CK50">
        <v>128.69381272727273</v>
      </c>
      <c r="CL50">
        <v>0.62100958247664284</v>
      </c>
      <c r="CM50">
        <v>62.897654545454543</v>
      </c>
      <c r="CN50">
        <v>184.96057272727273</v>
      </c>
      <c r="CO50">
        <v>247.85822727272728</v>
      </c>
      <c r="CP50">
        <v>0.25376464294746209</v>
      </c>
    </row>
    <row r="51" spans="1:94" x14ac:dyDescent="0.25">
      <c r="A51" t="s">
        <v>68</v>
      </c>
      <c r="B51">
        <v>3.4</v>
      </c>
      <c r="C51" t="s">
        <v>48</v>
      </c>
      <c r="D51" t="s">
        <v>69</v>
      </c>
      <c r="E51" t="s">
        <v>55</v>
      </c>
      <c r="F51">
        <v>2009</v>
      </c>
      <c r="G51">
        <v>238000</v>
      </c>
      <c r="H51">
        <v>5000000</v>
      </c>
      <c r="I51">
        <v>5238000</v>
      </c>
      <c r="J51">
        <v>34000</v>
      </c>
      <c r="K51">
        <v>611800</v>
      </c>
      <c r="L51">
        <v>4600000</v>
      </c>
      <c r="M51">
        <v>5211800</v>
      </c>
      <c r="N51">
        <v>35000</v>
      </c>
      <c r="R51">
        <v>36000</v>
      </c>
      <c r="V51">
        <v>37000</v>
      </c>
      <c r="Z51">
        <v>38000</v>
      </c>
      <c r="AD51">
        <v>38000</v>
      </c>
      <c r="AH51">
        <v>39000</v>
      </c>
      <c r="AL51">
        <v>39000</v>
      </c>
      <c r="AP51">
        <v>40000</v>
      </c>
      <c r="AT51">
        <v>40000</v>
      </c>
      <c r="AX51">
        <v>40000</v>
      </c>
      <c r="AY51">
        <v>7</v>
      </c>
      <c r="AZ51">
        <v>147.05882352941177</v>
      </c>
      <c r="BA51">
        <v>154.05882352941177</v>
      </c>
      <c r="BB51">
        <v>4.5437189767086675E-2</v>
      </c>
      <c r="BC51">
        <v>17.48</v>
      </c>
      <c r="BD51">
        <v>131.42857142857142</v>
      </c>
      <c r="BE51">
        <v>148.90857142857143</v>
      </c>
      <c r="BF51">
        <v>0.11738746690203</v>
      </c>
      <c r="BG51" t="s">
        <v>247</v>
      </c>
      <c r="BH51" t="s">
        <v>247</v>
      </c>
      <c r="BI51" t="s">
        <v>247</v>
      </c>
      <c r="BJ51" t="s">
        <v>247</v>
      </c>
      <c r="BK51" t="s">
        <v>247</v>
      </c>
      <c r="BL51" t="s">
        <v>247</v>
      </c>
      <c r="BM51" t="s">
        <v>247</v>
      </c>
      <c r="BN51" t="s">
        <v>247</v>
      </c>
      <c r="BO51" t="s">
        <v>247</v>
      </c>
      <c r="BP51" t="s">
        <v>247</v>
      </c>
      <c r="BQ51" t="s">
        <v>247</v>
      </c>
      <c r="BR51" t="s">
        <v>247</v>
      </c>
      <c r="BS51" t="s">
        <v>247</v>
      </c>
      <c r="BT51" t="s">
        <v>247</v>
      </c>
      <c r="BU51" t="s">
        <v>247</v>
      </c>
      <c r="BV51" t="s">
        <v>247</v>
      </c>
      <c r="BW51" t="s">
        <v>247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247</v>
      </c>
      <c r="CD51" t="s">
        <v>247</v>
      </c>
      <c r="CE51" t="s">
        <v>247</v>
      </c>
      <c r="CF51" t="s">
        <v>247</v>
      </c>
      <c r="CG51" t="s">
        <v>247</v>
      </c>
      <c r="CH51" t="s">
        <v>247</v>
      </c>
      <c r="CI51" t="s">
        <v>247</v>
      </c>
      <c r="CJ51" t="s">
        <v>247</v>
      </c>
      <c r="CK51" t="s">
        <v>247</v>
      </c>
      <c r="CL51" t="s">
        <v>247</v>
      </c>
      <c r="CM51" t="s">
        <v>247</v>
      </c>
      <c r="CN51" t="s">
        <v>247</v>
      </c>
      <c r="CO51" t="s">
        <v>247</v>
      </c>
      <c r="CP51" t="s">
        <v>247</v>
      </c>
    </row>
    <row r="52" spans="1:94" x14ac:dyDescent="0.25">
      <c r="A52" t="s">
        <v>14</v>
      </c>
      <c r="B52">
        <v>1.4</v>
      </c>
      <c r="C52" t="s">
        <v>84</v>
      </c>
      <c r="D52" t="s">
        <v>93</v>
      </c>
      <c r="E52" t="s">
        <v>51</v>
      </c>
      <c r="F52">
        <v>2009</v>
      </c>
      <c r="J52">
        <v>6700</v>
      </c>
      <c r="N52">
        <v>7000</v>
      </c>
      <c r="O52">
        <v>2400000</v>
      </c>
      <c r="Q52">
        <v>21600000</v>
      </c>
      <c r="R52">
        <v>7300</v>
      </c>
      <c r="S52">
        <v>3300000</v>
      </c>
      <c r="U52">
        <v>21800000</v>
      </c>
      <c r="V52">
        <v>7500</v>
      </c>
      <c r="Z52">
        <v>7700</v>
      </c>
      <c r="AD52">
        <v>7900</v>
      </c>
      <c r="AH52">
        <v>8100</v>
      </c>
      <c r="AL52">
        <v>8300</v>
      </c>
      <c r="AP52">
        <v>8400</v>
      </c>
      <c r="AT52">
        <v>8600</v>
      </c>
      <c r="AX52">
        <v>8700</v>
      </c>
      <c r="AY52" t="s">
        <v>247</v>
      </c>
      <c r="AZ52" t="s">
        <v>247</v>
      </c>
      <c r="BA52" t="s">
        <v>247</v>
      </c>
      <c r="BB52" t="s">
        <v>247</v>
      </c>
      <c r="BC52" t="s">
        <v>247</v>
      </c>
      <c r="BD52" t="s">
        <v>247</v>
      </c>
      <c r="BE52" t="s">
        <v>247</v>
      </c>
      <c r="BF52" t="s">
        <v>247</v>
      </c>
      <c r="BG52">
        <v>328.76712328767121</v>
      </c>
      <c r="BH52" t="s">
        <v>247</v>
      </c>
      <c r="BI52">
        <v>2958.9041095890411</v>
      </c>
      <c r="BJ52">
        <v>0.1111111111111111</v>
      </c>
      <c r="BK52">
        <v>440</v>
      </c>
      <c r="BL52" t="s">
        <v>247</v>
      </c>
      <c r="BM52">
        <v>2906.6666666666665</v>
      </c>
      <c r="BN52">
        <v>0.15137614678899083</v>
      </c>
      <c r="BO52" t="s">
        <v>247</v>
      </c>
      <c r="BP52" t="s">
        <v>247</v>
      </c>
      <c r="BQ52" t="s">
        <v>247</v>
      </c>
      <c r="BR52" t="s">
        <v>247</v>
      </c>
      <c r="BS52" t="s">
        <v>247</v>
      </c>
      <c r="BT52" t="s">
        <v>247</v>
      </c>
      <c r="BU52" t="s">
        <v>247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247</v>
      </c>
      <c r="CF52" t="s">
        <v>247</v>
      </c>
      <c r="CG52" t="s">
        <v>247</v>
      </c>
      <c r="CH52" t="s">
        <v>247</v>
      </c>
      <c r="CI52" t="s">
        <v>247</v>
      </c>
      <c r="CJ52" t="s">
        <v>247</v>
      </c>
      <c r="CK52" t="s">
        <v>247</v>
      </c>
      <c r="CL52" t="s">
        <v>247</v>
      </c>
      <c r="CM52" t="s">
        <v>247</v>
      </c>
      <c r="CN52" t="s">
        <v>247</v>
      </c>
      <c r="CO52" t="s">
        <v>247</v>
      </c>
      <c r="CP52" t="s">
        <v>247</v>
      </c>
    </row>
    <row r="53" spans="1:94" x14ac:dyDescent="0.25">
      <c r="A53" t="s">
        <v>15</v>
      </c>
      <c r="B53">
        <v>1.9</v>
      </c>
      <c r="C53" t="s">
        <v>84</v>
      </c>
      <c r="D53" t="s">
        <v>83</v>
      </c>
      <c r="E53" t="s">
        <v>55</v>
      </c>
      <c r="F53">
        <v>2009</v>
      </c>
      <c r="G53">
        <v>1608233</v>
      </c>
      <c r="H53">
        <v>134110233.40000001</v>
      </c>
      <c r="I53">
        <v>135718466.40000001</v>
      </c>
      <c r="J53">
        <v>140000</v>
      </c>
      <c r="K53">
        <v>1608233</v>
      </c>
      <c r="L53">
        <v>164523916.59999999</v>
      </c>
      <c r="M53">
        <v>166132149.59999999</v>
      </c>
      <c r="N53">
        <v>140000</v>
      </c>
      <c r="O53">
        <v>1608233</v>
      </c>
      <c r="P53">
        <v>207401048</v>
      </c>
      <c r="Q53">
        <v>209009281</v>
      </c>
      <c r="R53">
        <v>140000</v>
      </c>
      <c r="S53">
        <v>884655</v>
      </c>
      <c r="T53">
        <v>114921741</v>
      </c>
      <c r="U53">
        <v>115806396</v>
      </c>
      <c r="V53">
        <v>150000</v>
      </c>
      <c r="W53">
        <v>352174</v>
      </c>
      <c r="X53">
        <v>127522213</v>
      </c>
      <c r="Y53">
        <v>127874387</v>
      </c>
      <c r="Z53">
        <v>150000</v>
      </c>
      <c r="AA53">
        <v>2662292</v>
      </c>
      <c r="AB53">
        <v>135059967</v>
      </c>
      <c r="AC53">
        <v>137722259</v>
      </c>
      <c r="AD53">
        <v>150000</v>
      </c>
      <c r="AE53">
        <v>2664832</v>
      </c>
      <c r="AF53">
        <v>125140938</v>
      </c>
      <c r="AG53">
        <v>127805770</v>
      </c>
      <c r="AH53">
        <v>150000</v>
      </c>
      <c r="AI53">
        <v>3968260</v>
      </c>
      <c r="AJ53">
        <v>107595576</v>
      </c>
      <c r="AK53">
        <v>111563836</v>
      </c>
      <c r="AL53">
        <v>150000</v>
      </c>
      <c r="AP53">
        <v>150000</v>
      </c>
      <c r="AT53">
        <v>150000</v>
      </c>
      <c r="AX53">
        <v>160000</v>
      </c>
      <c r="AY53">
        <v>11.487378571428572</v>
      </c>
      <c r="AZ53">
        <v>957.93023857142862</v>
      </c>
      <c r="BA53">
        <v>969.41761714285724</v>
      </c>
      <c r="BB53">
        <v>1.1849772861860159E-2</v>
      </c>
      <c r="BC53">
        <v>11.487378571428572</v>
      </c>
      <c r="BD53">
        <v>1175.1708328571428</v>
      </c>
      <c r="BE53">
        <v>1186.6582114285713</v>
      </c>
      <c r="BF53">
        <v>9.6804441757491113E-3</v>
      </c>
      <c r="BG53">
        <v>11.487378571428572</v>
      </c>
      <c r="BH53">
        <v>1481.4360571428572</v>
      </c>
      <c r="BI53">
        <v>1492.9234357142857</v>
      </c>
      <c r="BJ53">
        <v>7.6945530471443516E-3</v>
      </c>
      <c r="BK53">
        <v>5.8977000000000004</v>
      </c>
      <c r="BL53">
        <v>766.14494000000002</v>
      </c>
      <c r="BM53">
        <v>772.04264000000001</v>
      </c>
      <c r="BN53">
        <v>7.6390858411654571E-3</v>
      </c>
      <c r="BO53">
        <v>2.3478266666666667</v>
      </c>
      <c r="BP53">
        <v>850.1480866666667</v>
      </c>
      <c r="BQ53">
        <v>852.49591333333331</v>
      </c>
      <c r="BR53">
        <v>2.7540620781235886E-3</v>
      </c>
      <c r="BS53">
        <v>17.748613333333335</v>
      </c>
      <c r="BT53">
        <v>900.39977999999996</v>
      </c>
      <c r="BU53">
        <v>918.14839333333339</v>
      </c>
      <c r="BV53">
        <v>1.9330876645001882E-2</v>
      </c>
      <c r="BW53">
        <v>17.765546666666665</v>
      </c>
      <c r="BX53">
        <v>834.27292</v>
      </c>
      <c r="BY53">
        <v>852.03846666666664</v>
      </c>
      <c r="BZ53">
        <v>2.0850639216054172E-2</v>
      </c>
      <c r="CA53">
        <v>26.455066666666667</v>
      </c>
      <c r="CB53">
        <v>717.30384000000004</v>
      </c>
      <c r="CC53">
        <v>743.75890666666669</v>
      </c>
      <c r="CD53">
        <v>3.5569411578856069E-2</v>
      </c>
      <c r="CE53" t="s">
        <v>247</v>
      </c>
      <c r="CF53" t="s">
        <v>247</v>
      </c>
      <c r="CG53" t="s">
        <v>247</v>
      </c>
      <c r="CH53" t="s">
        <v>247</v>
      </c>
      <c r="CI53" t="s">
        <v>247</v>
      </c>
      <c r="CJ53" t="s">
        <v>247</v>
      </c>
      <c r="CK53" t="s">
        <v>247</v>
      </c>
      <c r="CL53" t="s">
        <v>247</v>
      </c>
      <c r="CM53" t="s">
        <v>247</v>
      </c>
      <c r="CN53" t="s">
        <v>247</v>
      </c>
      <c r="CO53" t="s">
        <v>247</v>
      </c>
      <c r="CP53" t="s">
        <v>247</v>
      </c>
    </row>
    <row r="54" spans="1:94" x14ac:dyDescent="0.25">
      <c r="A54" t="s">
        <v>159</v>
      </c>
      <c r="B54">
        <v>0.3</v>
      </c>
      <c r="C54" t="s">
        <v>84</v>
      </c>
      <c r="D54" t="s">
        <v>160</v>
      </c>
      <c r="E54" t="s">
        <v>47</v>
      </c>
      <c r="F54">
        <v>2009</v>
      </c>
      <c r="G54">
        <v>14785269</v>
      </c>
      <c r="H54">
        <v>13385132.34</v>
      </c>
      <c r="I54">
        <v>31974902.982999999</v>
      </c>
      <c r="J54">
        <v>25000</v>
      </c>
      <c r="K54">
        <v>16025455</v>
      </c>
      <c r="L54">
        <v>15716345.67</v>
      </c>
      <c r="M54">
        <v>36184175.200999998</v>
      </c>
      <c r="N54">
        <v>25000</v>
      </c>
      <c r="O54">
        <v>15999798</v>
      </c>
      <c r="P54">
        <v>15691182.85</v>
      </c>
      <c r="Q54">
        <v>36126243.037</v>
      </c>
      <c r="R54">
        <v>24000</v>
      </c>
      <c r="S54">
        <v>16466390</v>
      </c>
      <c r="T54">
        <v>17981686.66</v>
      </c>
      <c r="U54">
        <v>38299978.068000004</v>
      </c>
      <c r="V54">
        <v>24000</v>
      </c>
      <c r="W54">
        <v>15784431</v>
      </c>
      <c r="X54">
        <v>17236971.829999998</v>
      </c>
      <c r="Y54">
        <v>36713777.038999997</v>
      </c>
      <c r="Z54">
        <v>24000</v>
      </c>
      <c r="AD54">
        <v>24000</v>
      </c>
      <c r="AH54">
        <v>24000</v>
      </c>
      <c r="AL54">
        <v>24000</v>
      </c>
      <c r="AP54">
        <v>24000</v>
      </c>
      <c r="AT54">
        <v>24000</v>
      </c>
      <c r="AX54">
        <v>25000</v>
      </c>
      <c r="AY54">
        <v>591.41075999999998</v>
      </c>
      <c r="AZ54">
        <v>535.40529360000005</v>
      </c>
      <c r="BA54">
        <v>1278.9961193199999</v>
      </c>
      <c r="BB54">
        <v>0.46240230995730747</v>
      </c>
      <c r="BC54">
        <v>641.01819999999998</v>
      </c>
      <c r="BD54">
        <v>628.65382680000005</v>
      </c>
      <c r="BE54">
        <v>1447.36700804</v>
      </c>
      <c r="BF54">
        <v>0.4428857341912581</v>
      </c>
      <c r="BG54">
        <v>666.65824999999995</v>
      </c>
      <c r="BH54">
        <v>653.79928541666663</v>
      </c>
      <c r="BI54">
        <v>1505.2601265416668</v>
      </c>
      <c r="BJ54">
        <v>0.44288574329783548</v>
      </c>
      <c r="BK54">
        <v>686.09958333333338</v>
      </c>
      <c r="BL54">
        <v>749.23694416666672</v>
      </c>
      <c r="BM54">
        <v>1595.8324195000002</v>
      </c>
      <c r="BN54">
        <v>0.42993209998096121</v>
      </c>
      <c r="BO54">
        <v>657.68462499999998</v>
      </c>
      <c r="BP54">
        <v>718.20715958333324</v>
      </c>
      <c r="BQ54">
        <v>1529.7407099583331</v>
      </c>
      <c r="BR54">
        <v>0.42993209288253426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247</v>
      </c>
      <c r="CF54" t="s">
        <v>247</v>
      </c>
      <c r="CG54" t="s">
        <v>247</v>
      </c>
      <c r="CH54" t="s">
        <v>247</v>
      </c>
      <c r="CI54" t="s">
        <v>247</v>
      </c>
      <c r="CJ54" t="s">
        <v>247</v>
      </c>
      <c r="CK54" t="s">
        <v>247</v>
      </c>
      <c r="CL54" t="s">
        <v>247</v>
      </c>
      <c r="CM54" t="s">
        <v>247</v>
      </c>
      <c r="CN54" t="s">
        <v>247</v>
      </c>
      <c r="CO54" t="s">
        <v>247</v>
      </c>
      <c r="CP54" t="s">
        <v>247</v>
      </c>
    </row>
    <row r="55" spans="1:94" x14ac:dyDescent="0.25">
      <c r="A55" t="s">
        <v>16</v>
      </c>
      <c r="C55" t="s">
        <v>109</v>
      </c>
      <c r="D55" t="s">
        <v>235</v>
      </c>
      <c r="E55" t="s">
        <v>47</v>
      </c>
      <c r="F55">
        <v>2009</v>
      </c>
      <c r="G55">
        <v>23093678</v>
      </c>
      <c r="H55">
        <v>116907887</v>
      </c>
      <c r="I55">
        <v>140001565</v>
      </c>
      <c r="K55">
        <v>225715496</v>
      </c>
      <c r="L55">
        <v>0</v>
      </c>
      <c r="M55">
        <v>225715496</v>
      </c>
      <c r="O55">
        <v>275000076</v>
      </c>
      <c r="P55">
        <v>0</v>
      </c>
      <c r="Q55">
        <v>275000076</v>
      </c>
      <c r="S55">
        <v>205808366</v>
      </c>
      <c r="T55">
        <v>0</v>
      </c>
      <c r="U55">
        <v>205808366</v>
      </c>
      <c r="V55" t="s">
        <v>247</v>
      </c>
      <c r="W55">
        <v>144554317</v>
      </c>
      <c r="X55">
        <v>0</v>
      </c>
      <c r="Y55">
        <v>144554317</v>
      </c>
      <c r="Z55" t="s">
        <v>247</v>
      </c>
      <c r="AA55">
        <v>164330065</v>
      </c>
      <c r="AB55">
        <v>0</v>
      </c>
      <c r="AC55">
        <v>164330065</v>
      </c>
      <c r="AD55" t="s">
        <v>247</v>
      </c>
      <c r="AH55" t="s">
        <v>247</v>
      </c>
      <c r="AL55" t="s">
        <v>247</v>
      </c>
      <c r="AM55">
        <v>370506154</v>
      </c>
      <c r="AN55">
        <v>0</v>
      </c>
      <c r="AO55">
        <v>370506154</v>
      </c>
      <c r="AP55" t="s">
        <v>247</v>
      </c>
      <c r="AQ55">
        <v>275000000</v>
      </c>
      <c r="AR55">
        <v>0</v>
      </c>
      <c r="AS55">
        <v>275000000</v>
      </c>
      <c r="AT55" t="s">
        <v>247</v>
      </c>
      <c r="AX55" t="s">
        <v>247</v>
      </c>
      <c r="AY55" t="s">
        <v>247</v>
      </c>
      <c r="AZ55" t="s">
        <v>247</v>
      </c>
      <c r="BA55" t="s">
        <v>247</v>
      </c>
      <c r="BB55" t="s">
        <v>247</v>
      </c>
      <c r="BC55" t="s">
        <v>247</v>
      </c>
      <c r="BD55" t="s">
        <v>247</v>
      </c>
      <c r="BE55" t="s">
        <v>247</v>
      </c>
      <c r="BF55" t="s">
        <v>247</v>
      </c>
      <c r="BG55" t="s">
        <v>247</v>
      </c>
      <c r="BH55" t="s">
        <v>247</v>
      </c>
      <c r="BI55" t="s">
        <v>247</v>
      </c>
      <c r="BJ55" t="s">
        <v>247</v>
      </c>
      <c r="BK55" t="s">
        <v>247</v>
      </c>
      <c r="BL55" t="s">
        <v>247</v>
      </c>
      <c r="BM55" t="s">
        <v>247</v>
      </c>
      <c r="BN55" t="s">
        <v>247</v>
      </c>
      <c r="BO55" t="s">
        <v>247</v>
      </c>
      <c r="BP55" t="s">
        <v>247</v>
      </c>
      <c r="BQ55" t="s">
        <v>247</v>
      </c>
      <c r="BR55" t="s">
        <v>247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247</v>
      </c>
      <c r="CE55" t="s">
        <v>247</v>
      </c>
      <c r="CF55" t="s">
        <v>247</v>
      </c>
      <c r="CG55" t="s">
        <v>247</v>
      </c>
      <c r="CH55" t="s">
        <v>247</v>
      </c>
      <c r="CI55" t="s">
        <v>247</v>
      </c>
      <c r="CJ55" t="s">
        <v>247</v>
      </c>
      <c r="CK55" t="s">
        <v>247</v>
      </c>
      <c r="CL55" t="s">
        <v>247</v>
      </c>
      <c r="CM55" t="s">
        <v>247</v>
      </c>
      <c r="CN55" t="s">
        <v>247</v>
      </c>
      <c r="CO55" t="s">
        <v>247</v>
      </c>
      <c r="CP55" t="s">
        <v>247</v>
      </c>
    </row>
    <row r="56" spans="1:94" x14ac:dyDescent="0.25">
      <c r="A56" t="s">
        <v>244</v>
      </c>
      <c r="B56">
        <v>4.1000000000000002E-2</v>
      </c>
      <c r="C56" t="s">
        <v>109</v>
      </c>
      <c r="D56" t="s">
        <v>245</v>
      </c>
      <c r="E56" t="s">
        <v>242</v>
      </c>
      <c r="F56">
        <v>2009</v>
      </c>
      <c r="G56">
        <v>21318844</v>
      </c>
      <c r="H56">
        <v>38966576.009999998</v>
      </c>
      <c r="I56">
        <v>60285420.009999998</v>
      </c>
      <c r="K56">
        <v>27577082</v>
      </c>
      <c r="L56">
        <v>41224115</v>
      </c>
      <c r="M56">
        <v>68801197</v>
      </c>
      <c r="O56">
        <v>29727973</v>
      </c>
      <c r="P56">
        <v>42815648</v>
      </c>
      <c r="Q56">
        <v>72543621</v>
      </c>
      <c r="S56">
        <v>36851913</v>
      </c>
      <c r="T56">
        <v>50150781</v>
      </c>
      <c r="U56">
        <v>87002694</v>
      </c>
      <c r="V56" t="s">
        <v>247</v>
      </c>
      <c r="Z56" t="s">
        <v>247</v>
      </c>
      <c r="AD56" t="s">
        <v>247</v>
      </c>
      <c r="AE56">
        <v>55350175</v>
      </c>
      <c r="AF56">
        <v>59234913</v>
      </c>
      <c r="AG56">
        <v>114585088</v>
      </c>
      <c r="AH56" t="s">
        <v>247</v>
      </c>
      <c r="AI56">
        <v>103052033</v>
      </c>
      <c r="AJ56">
        <v>70425033</v>
      </c>
      <c r="AK56">
        <v>173477066</v>
      </c>
      <c r="AL56" t="s">
        <v>247</v>
      </c>
      <c r="AM56">
        <v>75153476</v>
      </c>
      <c r="AN56">
        <v>66974138.799999997</v>
      </c>
      <c r="AO56">
        <v>151974617.88</v>
      </c>
      <c r="AP56" t="s">
        <v>247</v>
      </c>
      <c r="AQ56">
        <v>74322845</v>
      </c>
      <c r="AR56">
        <v>34284251.759999998</v>
      </c>
      <c r="AS56">
        <v>119102112.14</v>
      </c>
      <c r="AT56" t="s">
        <v>247</v>
      </c>
      <c r="AX56" t="s">
        <v>247</v>
      </c>
      <c r="AY56" t="s">
        <v>247</v>
      </c>
      <c r="AZ56" t="s">
        <v>247</v>
      </c>
      <c r="BA56" t="s">
        <v>247</v>
      </c>
      <c r="BB56" t="s">
        <v>247</v>
      </c>
      <c r="BC56" t="s">
        <v>247</v>
      </c>
      <c r="BD56" t="s">
        <v>247</v>
      </c>
      <c r="BE56" t="s">
        <v>247</v>
      </c>
      <c r="BF56" t="s">
        <v>247</v>
      </c>
      <c r="BG56" t="s">
        <v>247</v>
      </c>
      <c r="BH56" t="s">
        <v>247</v>
      </c>
      <c r="BI56" t="s">
        <v>247</v>
      </c>
      <c r="BJ56" t="s">
        <v>247</v>
      </c>
      <c r="BK56" t="s">
        <v>247</v>
      </c>
      <c r="BL56" t="s">
        <v>247</v>
      </c>
      <c r="BM56" t="s">
        <v>247</v>
      </c>
      <c r="BN56" t="s">
        <v>247</v>
      </c>
      <c r="BO56" t="s">
        <v>247</v>
      </c>
      <c r="BP56" t="s">
        <v>247</v>
      </c>
      <c r="BQ56" t="s">
        <v>247</v>
      </c>
      <c r="BR56" t="s">
        <v>247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247</v>
      </c>
      <c r="CF56" t="s">
        <v>247</v>
      </c>
      <c r="CG56" t="s">
        <v>247</v>
      </c>
      <c r="CH56" t="s">
        <v>247</v>
      </c>
      <c r="CI56" t="s">
        <v>247</v>
      </c>
      <c r="CJ56" t="s">
        <v>247</v>
      </c>
      <c r="CK56" t="s">
        <v>247</v>
      </c>
      <c r="CL56" t="s">
        <v>247</v>
      </c>
      <c r="CM56" t="s">
        <v>247</v>
      </c>
      <c r="CN56" t="s">
        <v>247</v>
      </c>
      <c r="CO56" t="s">
        <v>247</v>
      </c>
      <c r="CP56" t="s">
        <v>247</v>
      </c>
    </row>
    <row r="57" spans="1:94" x14ac:dyDescent="0.25">
      <c r="A57" t="s">
        <v>206</v>
      </c>
      <c r="B57">
        <v>0.1</v>
      </c>
      <c r="C57" t="s">
        <v>120</v>
      </c>
      <c r="D57" t="s">
        <v>207</v>
      </c>
      <c r="E57" t="s">
        <v>51</v>
      </c>
      <c r="F57">
        <v>2009</v>
      </c>
      <c r="G57">
        <v>36200000</v>
      </c>
      <c r="H57">
        <v>4600000</v>
      </c>
      <c r="I57">
        <v>40800000</v>
      </c>
      <c r="J57">
        <v>46000</v>
      </c>
      <c r="K57" t="s">
        <v>243</v>
      </c>
      <c r="M57" t="s">
        <v>243</v>
      </c>
      <c r="N57">
        <v>48000</v>
      </c>
      <c r="R57">
        <v>50000</v>
      </c>
      <c r="S57">
        <v>69400000</v>
      </c>
      <c r="T57">
        <v>3000000</v>
      </c>
      <c r="U57">
        <v>74500000</v>
      </c>
      <c r="V57">
        <v>51000</v>
      </c>
      <c r="Z57">
        <v>52000</v>
      </c>
      <c r="AD57">
        <v>54000</v>
      </c>
      <c r="AH57">
        <v>55000</v>
      </c>
      <c r="AL57">
        <v>56000</v>
      </c>
      <c r="AP57">
        <v>57000</v>
      </c>
      <c r="AT57">
        <v>58000</v>
      </c>
      <c r="AX57">
        <v>59000</v>
      </c>
      <c r="AY57">
        <v>786.95652173913038</v>
      </c>
      <c r="AZ57">
        <v>100</v>
      </c>
      <c r="BA57">
        <v>886.95652173913038</v>
      </c>
      <c r="BB57">
        <v>0.88725490196078427</v>
      </c>
      <c r="BC57" t="s">
        <v>247</v>
      </c>
      <c r="BD57" t="s">
        <v>247</v>
      </c>
      <c r="BE57" t="s">
        <v>247</v>
      </c>
      <c r="BF57" t="s">
        <v>247</v>
      </c>
      <c r="BG57" t="s">
        <v>247</v>
      </c>
      <c r="BH57" t="s">
        <v>247</v>
      </c>
      <c r="BI57" t="s">
        <v>247</v>
      </c>
      <c r="BJ57" t="s">
        <v>247</v>
      </c>
      <c r="BK57">
        <v>1360.7843137254902</v>
      </c>
      <c r="BL57">
        <v>58.823529411764703</v>
      </c>
      <c r="BM57">
        <v>1460.7843137254902</v>
      </c>
      <c r="BN57">
        <v>0.93154362416107384</v>
      </c>
      <c r="BO57" t="s">
        <v>247</v>
      </c>
      <c r="BP57" t="s">
        <v>247</v>
      </c>
      <c r="BQ57" t="s">
        <v>247</v>
      </c>
      <c r="BR57" t="s">
        <v>247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247</v>
      </c>
      <c r="CF57" t="s">
        <v>247</v>
      </c>
      <c r="CG57" t="s">
        <v>247</v>
      </c>
      <c r="CH57" t="s">
        <v>247</v>
      </c>
      <c r="CI57" t="s">
        <v>247</v>
      </c>
      <c r="CJ57" t="s">
        <v>247</v>
      </c>
      <c r="CK57" t="s">
        <v>247</v>
      </c>
      <c r="CL57" t="s">
        <v>247</v>
      </c>
      <c r="CM57" t="s">
        <v>247</v>
      </c>
      <c r="CN57" t="s">
        <v>247</v>
      </c>
      <c r="CO57" t="s">
        <v>247</v>
      </c>
      <c r="CP57" t="s">
        <v>247</v>
      </c>
    </row>
    <row r="58" spans="1:94" x14ac:dyDescent="0.25">
      <c r="A58" t="s">
        <v>17</v>
      </c>
      <c r="B58">
        <v>1.4</v>
      </c>
      <c r="C58" t="s">
        <v>84</v>
      </c>
      <c r="D58" t="s">
        <v>94</v>
      </c>
      <c r="E58" t="s">
        <v>51</v>
      </c>
      <c r="F58">
        <v>2009</v>
      </c>
      <c r="G58">
        <v>3437894</v>
      </c>
      <c r="H58">
        <v>11708616.439999999</v>
      </c>
      <c r="I58">
        <v>15192487.45149</v>
      </c>
      <c r="J58">
        <v>27000</v>
      </c>
      <c r="K58">
        <v>3848958</v>
      </c>
      <c r="L58">
        <v>10771906.439999999</v>
      </c>
      <c r="M58">
        <v>14666841.45149</v>
      </c>
      <c r="N58">
        <v>28000</v>
      </c>
      <c r="O58">
        <v>3498285</v>
      </c>
      <c r="P58">
        <v>8405744</v>
      </c>
      <c r="Q58">
        <v>18364388</v>
      </c>
      <c r="R58">
        <v>28000</v>
      </c>
      <c r="S58">
        <v>3115403</v>
      </c>
      <c r="T58">
        <v>7064914</v>
      </c>
      <c r="U58">
        <v>17136135</v>
      </c>
      <c r="V58">
        <v>29000</v>
      </c>
      <c r="W58">
        <v>4191600</v>
      </c>
      <c r="X58">
        <v>6823567.2609999999</v>
      </c>
      <c r="Y58">
        <v>12591006.461999999</v>
      </c>
      <c r="Z58">
        <v>30000</v>
      </c>
      <c r="AA58">
        <v>4324205</v>
      </c>
      <c r="AB58">
        <v>9455441.1520000007</v>
      </c>
      <c r="AC58">
        <v>15477905.998</v>
      </c>
      <c r="AD58">
        <v>30000</v>
      </c>
      <c r="AE58">
        <v>8456178</v>
      </c>
      <c r="AF58">
        <v>6948925</v>
      </c>
      <c r="AG58">
        <v>16847596</v>
      </c>
      <c r="AH58">
        <v>31000</v>
      </c>
      <c r="AI58">
        <v>2750285</v>
      </c>
      <c r="AJ58">
        <v>15280668.73</v>
      </c>
      <c r="AK58">
        <v>19487738.73</v>
      </c>
      <c r="AL58">
        <v>31000</v>
      </c>
      <c r="AP58">
        <v>32000</v>
      </c>
      <c r="AT58">
        <v>32000</v>
      </c>
      <c r="AX58">
        <v>32000</v>
      </c>
      <c r="AY58">
        <v>127.3294074074074</v>
      </c>
      <c r="AZ58">
        <v>433.65246074074071</v>
      </c>
      <c r="BA58">
        <v>562.6847204255555</v>
      </c>
      <c r="BB58">
        <v>0.2262890794530707</v>
      </c>
      <c r="BC58">
        <v>137.4627857142857</v>
      </c>
      <c r="BD58">
        <v>384.71094428571428</v>
      </c>
      <c r="BE58">
        <v>523.81576612464289</v>
      </c>
      <c r="BF58">
        <v>0.2624258271782835</v>
      </c>
      <c r="BG58">
        <v>124.93875</v>
      </c>
      <c r="BH58">
        <v>300.20514285714285</v>
      </c>
      <c r="BI58">
        <v>655.87099999999998</v>
      </c>
      <c r="BJ58">
        <v>0.19049287131158416</v>
      </c>
      <c r="BK58">
        <v>107.42768965517241</v>
      </c>
      <c r="BL58">
        <v>243.61772413793102</v>
      </c>
      <c r="BM58">
        <v>590.90120689655168</v>
      </c>
      <c r="BN58">
        <v>0.18180313121949612</v>
      </c>
      <c r="BO58">
        <v>139.72</v>
      </c>
      <c r="BP58">
        <v>227.45224203333333</v>
      </c>
      <c r="BQ58">
        <v>419.70021539999999</v>
      </c>
      <c r="BR58">
        <v>0.33290428470911859</v>
      </c>
      <c r="BS58">
        <v>144.14016666666666</v>
      </c>
      <c r="BT58">
        <v>315.18137173333338</v>
      </c>
      <c r="BU58">
        <v>515.93019993333337</v>
      </c>
      <c r="BV58">
        <v>0.27937920029742769</v>
      </c>
      <c r="BW58">
        <v>272.77993548387099</v>
      </c>
      <c r="BX58">
        <v>224.15887096774193</v>
      </c>
      <c r="BY58">
        <v>543.47083870967742</v>
      </c>
      <c r="BZ58">
        <v>0.50192193592486434</v>
      </c>
      <c r="CA58">
        <v>88.718870967741935</v>
      </c>
      <c r="CB58">
        <v>492.92479774193549</v>
      </c>
      <c r="CC58">
        <v>628.63673322580644</v>
      </c>
      <c r="CD58">
        <v>0.14112899593456321</v>
      </c>
      <c r="CE58" t="s">
        <v>247</v>
      </c>
      <c r="CF58" t="s">
        <v>247</v>
      </c>
      <c r="CG58" t="s">
        <v>247</v>
      </c>
      <c r="CH58" t="s">
        <v>247</v>
      </c>
      <c r="CI58" t="s">
        <v>247</v>
      </c>
      <c r="CJ58" t="s">
        <v>247</v>
      </c>
      <c r="CK58" t="s">
        <v>247</v>
      </c>
      <c r="CL58" t="s">
        <v>247</v>
      </c>
      <c r="CM58" t="s">
        <v>247</v>
      </c>
      <c r="CN58" t="s">
        <v>247</v>
      </c>
      <c r="CO58" t="s">
        <v>247</v>
      </c>
      <c r="CP58" t="s">
        <v>247</v>
      </c>
    </row>
    <row r="59" spans="1:94" x14ac:dyDescent="0.25">
      <c r="A59" t="s">
        <v>161</v>
      </c>
      <c r="B59">
        <v>0.3</v>
      </c>
      <c r="C59" t="s">
        <v>75</v>
      </c>
      <c r="D59" t="s">
        <v>162</v>
      </c>
      <c r="E59" t="s">
        <v>51</v>
      </c>
      <c r="F59">
        <v>2009</v>
      </c>
      <c r="G59">
        <v>16266673</v>
      </c>
      <c r="H59">
        <v>6511405.5599999996</v>
      </c>
      <c r="I59">
        <v>22778078.559999999</v>
      </c>
      <c r="J59">
        <v>12000</v>
      </c>
      <c r="K59" t="s">
        <v>243</v>
      </c>
      <c r="M59" t="s">
        <v>243</v>
      </c>
      <c r="N59">
        <v>13000</v>
      </c>
      <c r="O59">
        <v>30346857</v>
      </c>
      <c r="P59">
        <v>6540160.8779999996</v>
      </c>
      <c r="Q59">
        <v>36887017.877999999</v>
      </c>
      <c r="R59">
        <v>14000</v>
      </c>
      <c r="S59">
        <v>30352251</v>
      </c>
      <c r="T59">
        <v>7457644.3959999997</v>
      </c>
      <c r="U59">
        <v>37809895.395999998</v>
      </c>
      <c r="V59">
        <v>16000</v>
      </c>
      <c r="W59">
        <v>30876471</v>
      </c>
      <c r="X59">
        <v>6926143.7910000002</v>
      </c>
      <c r="Y59">
        <v>37802614.791000001</v>
      </c>
      <c r="Z59">
        <v>18000</v>
      </c>
      <c r="AA59">
        <v>40667500</v>
      </c>
      <c r="AB59">
        <v>2373666.6669999999</v>
      </c>
      <c r="AC59">
        <v>43041166.667000003</v>
      </c>
      <c r="AD59">
        <v>20000</v>
      </c>
      <c r="AE59">
        <v>32728769</v>
      </c>
      <c r="AF59">
        <v>1266991.3859999999</v>
      </c>
      <c r="AG59">
        <v>33995760.386</v>
      </c>
      <c r="AH59">
        <v>23000</v>
      </c>
      <c r="AI59">
        <v>27221762</v>
      </c>
      <c r="AJ59">
        <v>4535076.2740000002</v>
      </c>
      <c r="AK59">
        <v>31756838.274</v>
      </c>
      <c r="AL59">
        <v>25000</v>
      </c>
      <c r="AM59">
        <v>30975563</v>
      </c>
      <c r="AN59">
        <v>3841354.7689999999</v>
      </c>
      <c r="AO59">
        <v>34816917.769000001</v>
      </c>
      <c r="AP59">
        <v>28000</v>
      </c>
      <c r="AQ59">
        <v>31104180</v>
      </c>
      <c r="AR59">
        <v>2489858.142</v>
      </c>
      <c r="AS59">
        <v>33594038.141999997</v>
      </c>
      <c r="AT59">
        <v>30000</v>
      </c>
      <c r="AU59">
        <v>33438803</v>
      </c>
      <c r="AV59">
        <v>1774301.09</v>
      </c>
      <c r="AW59">
        <v>35213104.090000004</v>
      </c>
      <c r="AX59">
        <v>33000</v>
      </c>
      <c r="AY59">
        <v>1355.5560833333334</v>
      </c>
      <c r="AZ59">
        <v>542.61712999999997</v>
      </c>
      <c r="BA59">
        <v>1898.1732133333333</v>
      </c>
      <c r="BB59">
        <v>0.71413718927835679</v>
      </c>
      <c r="BC59" t="s">
        <v>247</v>
      </c>
      <c r="BD59" t="s">
        <v>247</v>
      </c>
      <c r="BE59" t="s">
        <v>247</v>
      </c>
      <c r="BF59" t="s">
        <v>247</v>
      </c>
      <c r="BG59">
        <v>2167.6326428571429</v>
      </c>
      <c r="BH59">
        <v>467.15434842857138</v>
      </c>
      <c r="BI59">
        <v>2634.7869912857141</v>
      </c>
      <c r="BJ59">
        <v>0.8226974894085799</v>
      </c>
      <c r="BK59">
        <v>1897.0156875</v>
      </c>
      <c r="BL59">
        <v>466.10277474999998</v>
      </c>
      <c r="BM59">
        <v>2363.11846225</v>
      </c>
      <c r="BN59">
        <v>0.80275945442607699</v>
      </c>
      <c r="BO59">
        <v>1715.3595</v>
      </c>
      <c r="BP59">
        <v>384.78576616666669</v>
      </c>
      <c r="BQ59">
        <v>2100.1452661666667</v>
      </c>
      <c r="BR59">
        <v>0.8167813568110911</v>
      </c>
      <c r="BS59">
        <v>2033.375</v>
      </c>
      <c r="BT59">
        <v>118.68333335</v>
      </c>
      <c r="BU59">
        <v>2152.0583333500003</v>
      </c>
      <c r="BV59">
        <v>0.94485124705460377</v>
      </c>
      <c r="BW59">
        <v>1422.989956521739</v>
      </c>
      <c r="BX59">
        <v>55.086582</v>
      </c>
      <c r="BY59">
        <v>1478.0765385217392</v>
      </c>
      <c r="BZ59">
        <v>0.96273090021772922</v>
      </c>
      <c r="CA59">
        <v>1088.87048</v>
      </c>
      <c r="CB59">
        <v>181.40305096</v>
      </c>
      <c r="CC59">
        <v>1270.27353096</v>
      </c>
      <c r="CD59">
        <v>0.85719370943445072</v>
      </c>
      <c r="CE59">
        <v>1106.2701071428571</v>
      </c>
      <c r="CF59">
        <v>137.19124174999999</v>
      </c>
      <c r="CG59">
        <v>1243.4613488928571</v>
      </c>
      <c r="CH59">
        <v>0.88966987846292833</v>
      </c>
      <c r="CI59">
        <v>1036.806</v>
      </c>
      <c r="CJ59">
        <v>82.995271399999993</v>
      </c>
      <c r="CK59">
        <v>1119.8012713999999</v>
      </c>
      <c r="CL59">
        <v>0.92588392822930321</v>
      </c>
      <c r="CM59">
        <v>1013.2970606060607</v>
      </c>
      <c r="CN59">
        <v>53.766699696969702</v>
      </c>
      <c r="CO59">
        <v>1067.0637603030304</v>
      </c>
      <c r="CP59">
        <v>0.9496124770635066</v>
      </c>
    </row>
    <row r="60" spans="1:94" x14ac:dyDescent="0.25">
      <c r="A60" t="s">
        <v>18</v>
      </c>
      <c r="B60">
        <v>4.5</v>
      </c>
      <c r="C60" t="s">
        <v>48</v>
      </c>
      <c r="D60" t="s">
        <v>63</v>
      </c>
      <c r="E60" t="s">
        <v>47</v>
      </c>
      <c r="F60">
        <v>2009</v>
      </c>
      <c r="G60">
        <v>107771988</v>
      </c>
      <c r="H60">
        <v>563092175</v>
      </c>
      <c r="I60">
        <v>670864163</v>
      </c>
      <c r="J60">
        <v>1400000</v>
      </c>
      <c r="K60">
        <v>134682271</v>
      </c>
      <c r="L60">
        <v>591376322.79999995</v>
      </c>
      <c r="M60">
        <v>726058593.79999995</v>
      </c>
      <c r="N60">
        <v>1400000</v>
      </c>
      <c r="O60">
        <v>133150448</v>
      </c>
      <c r="P60">
        <v>601390268</v>
      </c>
      <c r="Q60">
        <v>837615747.79999995</v>
      </c>
      <c r="R60">
        <v>1400000</v>
      </c>
      <c r="S60">
        <v>140901567</v>
      </c>
      <c r="T60">
        <v>501380744.80000001</v>
      </c>
      <c r="U60">
        <v>740551431.10000002</v>
      </c>
      <c r="V60">
        <v>1400000</v>
      </c>
      <c r="W60">
        <v>189582565</v>
      </c>
      <c r="X60">
        <v>541883888</v>
      </c>
      <c r="Y60">
        <v>800451316.08000004</v>
      </c>
      <c r="Z60">
        <v>1400000</v>
      </c>
      <c r="AA60">
        <v>234216720</v>
      </c>
      <c r="AB60">
        <v>600299740.39999998</v>
      </c>
      <c r="AC60">
        <v>1070667886.7</v>
      </c>
      <c r="AD60">
        <v>1500000</v>
      </c>
      <c r="AH60">
        <v>1500000</v>
      </c>
      <c r="AI60">
        <v>260401897</v>
      </c>
      <c r="AJ60">
        <v>603481079</v>
      </c>
      <c r="AK60">
        <v>948002181.07000005</v>
      </c>
      <c r="AL60">
        <v>1500000</v>
      </c>
      <c r="AM60">
        <v>342351186</v>
      </c>
      <c r="AN60">
        <v>741111231.29999995</v>
      </c>
      <c r="AO60">
        <v>1174884585.21</v>
      </c>
      <c r="AP60">
        <v>1500000</v>
      </c>
      <c r="AT60">
        <v>1500000</v>
      </c>
      <c r="AU60">
        <v>175262884</v>
      </c>
      <c r="AV60">
        <v>549895500.99000001</v>
      </c>
      <c r="AW60">
        <v>754585321.70000005</v>
      </c>
      <c r="AX60">
        <v>1500000</v>
      </c>
      <c r="AY60">
        <v>76.979991428571424</v>
      </c>
      <c r="AZ60">
        <v>402.20869642857144</v>
      </c>
      <c r="BA60">
        <v>479.18868785714284</v>
      </c>
      <c r="BB60">
        <v>0.16064651228060903</v>
      </c>
      <c r="BC60">
        <v>96.201622142857147</v>
      </c>
      <c r="BD60">
        <v>422.4116591428571</v>
      </c>
      <c r="BE60">
        <v>518.61328128571427</v>
      </c>
      <c r="BF60">
        <v>0.18549779886924603</v>
      </c>
      <c r="BG60">
        <v>95.107462857142863</v>
      </c>
      <c r="BH60">
        <v>429.56447714285713</v>
      </c>
      <c r="BI60">
        <v>598.29696271428566</v>
      </c>
      <c r="BJ60">
        <v>0.15896363977124359</v>
      </c>
      <c r="BK60">
        <v>100.64397642857143</v>
      </c>
      <c r="BL60">
        <v>358.12910342857145</v>
      </c>
      <c r="BM60">
        <v>528.96530792857141</v>
      </c>
      <c r="BN60">
        <v>0.19026574128782345</v>
      </c>
      <c r="BO60">
        <v>135.41611785714286</v>
      </c>
      <c r="BP60">
        <v>387.05991999999998</v>
      </c>
      <c r="BQ60">
        <v>571.75094005714288</v>
      </c>
      <c r="BR60">
        <v>0.23684459153422446</v>
      </c>
      <c r="BS60">
        <v>156.14447999999999</v>
      </c>
      <c r="BT60">
        <v>400.19982693333333</v>
      </c>
      <c r="BU60">
        <v>713.77859113333341</v>
      </c>
      <c r="BV60">
        <v>0.21875758384974073</v>
      </c>
      <c r="BW60" t="s">
        <v>247</v>
      </c>
      <c r="BX60" t="s">
        <v>247</v>
      </c>
      <c r="BY60" t="s">
        <v>247</v>
      </c>
      <c r="BZ60" t="s">
        <v>247</v>
      </c>
      <c r="CA60">
        <v>173.60126466666668</v>
      </c>
      <c r="CB60">
        <v>402.32071933333333</v>
      </c>
      <c r="CC60">
        <v>632.00145404666671</v>
      </c>
      <c r="CD60">
        <v>0.27468491338921514</v>
      </c>
      <c r="CE60">
        <v>228.23412400000001</v>
      </c>
      <c r="CF60">
        <v>494.07415419999995</v>
      </c>
      <c r="CG60">
        <v>783.25639014000001</v>
      </c>
      <c r="CH60">
        <v>0.29139133350601226</v>
      </c>
      <c r="CI60" t="s">
        <v>247</v>
      </c>
      <c r="CJ60" t="s">
        <v>247</v>
      </c>
      <c r="CK60" t="s">
        <v>247</v>
      </c>
      <c r="CL60" t="s">
        <v>247</v>
      </c>
      <c r="CM60">
        <v>116.84192266666666</v>
      </c>
      <c r="CN60">
        <v>366.59700065999999</v>
      </c>
      <c r="CO60">
        <v>503.05688113333338</v>
      </c>
      <c r="CP60">
        <v>0.23226383943587911</v>
      </c>
    </row>
    <row r="61" spans="1:94" x14ac:dyDescent="0.25">
      <c r="A61" t="s">
        <v>175</v>
      </c>
      <c r="B61">
        <v>0.2</v>
      </c>
      <c r="C61" t="s">
        <v>75</v>
      </c>
      <c r="D61" t="s">
        <v>176</v>
      </c>
      <c r="E61" t="s">
        <v>47</v>
      </c>
      <c r="F61">
        <v>2009</v>
      </c>
      <c r="G61">
        <v>1501495</v>
      </c>
      <c r="H61">
        <v>10652301</v>
      </c>
      <c r="I61">
        <v>12153796</v>
      </c>
      <c r="J61">
        <v>3600</v>
      </c>
      <c r="K61">
        <v>1407901</v>
      </c>
      <c r="L61">
        <v>9827360</v>
      </c>
      <c r="M61">
        <v>11235261</v>
      </c>
      <c r="N61">
        <v>4100</v>
      </c>
      <c r="O61">
        <v>1441565</v>
      </c>
      <c r="P61">
        <v>4279280</v>
      </c>
      <c r="Q61">
        <v>5720845</v>
      </c>
      <c r="R61">
        <v>4800</v>
      </c>
      <c r="S61">
        <v>3886526</v>
      </c>
      <c r="T61">
        <v>9512763</v>
      </c>
      <c r="U61">
        <v>13399289</v>
      </c>
      <c r="V61">
        <v>5400</v>
      </c>
      <c r="W61">
        <v>4192877</v>
      </c>
      <c r="X61">
        <v>13417113</v>
      </c>
      <c r="Y61">
        <v>17609990</v>
      </c>
      <c r="Z61">
        <v>6100</v>
      </c>
      <c r="AA61">
        <v>6940808</v>
      </c>
      <c r="AB61">
        <v>9037888.3200000003</v>
      </c>
      <c r="AC61">
        <v>15978696.32</v>
      </c>
      <c r="AD61">
        <v>6700</v>
      </c>
      <c r="AH61">
        <v>7500</v>
      </c>
      <c r="AI61">
        <v>1812881</v>
      </c>
      <c r="AJ61">
        <v>20207605.66</v>
      </c>
      <c r="AK61">
        <v>22020486.66</v>
      </c>
      <c r="AL61">
        <v>8200</v>
      </c>
      <c r="AM61">
        <v>2238849</v>
      </c>
      <c r="AN61">
        <v>15068853</v>
      </c>
      <c r="AO61">
        <v>17307702</v>
      </c>
      <c r="AP61">
        <v>8900</v>
      </c>
      <c r="AQ61">
        <v>2456267</v>
      </c>
      <c r="AR61">
        <v>7505259</v>
      </c>
      <c r="AS61">
        <v>9961526</v>
      </c>
      <c r="AT61">
        <v>9500</v>
      </c>
      <c r="AU61">
        <v>1970121</v>
      </c>
      <c r="AV61">
        <v>4935201.74</v>
      </c>
      <c r="AW61">
        <v>6905322.7400000002</v>
      </c>
      <c r="AX61">
        <v>10000</v>
      </c>
      <c r="AY61">
        <v>417.08194444444445</v>
      </c>
      <c r="AZ61">
        <v>2958.9724999999999</v>
      </c>
      <c r="BA61">
        <v>3376.0544444444445</v>
      </c>
      <c r="BB61">
        <v>0.12354123765118322</v>
      </c>
      <c r="BC61">
        <v>343.39048780487803</v>
      </c>
      <c r="BD61">
        <v>2396.9170731707318</v>
      </c>
      <c r="BE61">
        <v>2740.3075609756097</v>
      </c>
      <c r="BF61">
        <v>0.12531092958143117</v>
      </c>
      <c r="BG61">
        <v>300.32604166666664</v>
      </c>
      <c r="BH61">
        <v>891.51666666666665</v>
      </c>
      <c r="BI61">
        <v>1191.8427083333333</v>
      </c>
      <c r="BJ61">
        <v>0.25198462814496808</v>
      </c>
      <c r="BK61">
        <v>719.72703703703701</v>
      </c>
      <c r="BL61">
        <v>1761.6227777777779</v>
      </c>
      <c r="BM61">
        <v>2481.3498148148146</v>
      </c>
      <c r="BN61">
        <v>0.29005464394416747</v>
      </c>
      <c r="BO61">
        <v>687.35688524590159</v>
      </c>
      <c r="BP61">
        <v>2199.5267213114753</v>
      </c>
      <c r="BQ61">
        <v>2886.8836065573769</v>
      </c>
      <c r="BR61">
        <v>0.23809650090658768</v>
      </c>
      <c r="BS61">
        <v>1035.9414925373135</v>
      </c>
      <c r="BT61">
        <v>1348.9385552238807</v>
      </c>
      <c r="BU61">
        <v>2384.880047761194</v>
      </c>
      <c r="BV61">
        <v>0.43437886677353166</v>
      </c>
      <c r="BW61" t="s">
        <v>247</v>
      </c>
      <c r="BX61" t="s">
        <v>247</v>
      </c>
      <c r="BY61" t="s">
        <v>247</v>
      </c>
      <c r="BZ61" t="s">
        <v>247</v>
      </c>
      <c r="CA61">
        <v>221.08304878048781</v>
      </c>
      <c r="CB61">
        <v>2464.3421536585365</v>
      </c>
      <c r="CC61">
        <v>2685.4252024390244</v>
      </c>
      <c r="CD61">
        <v>8.2327017926133339E-2</v>
      </c>
      <c r="CE61">
        <v>251.55606741573033</v>
      </c>
      <c r="CF61">
        <v>1693.1295505617977</v>
      </c>
      <c r="CG61">
        <v>1944.6856179775282</v>
      </c>
      <c r="CH61">
        <v>0.12935564756083737</v>
      </c>
      <c r="CI61">
        <v>258.5544210526316</v>
      </c>
      <c r="CJ61">
        <v>790.02726315789471</v>
      </c>
      <c r="CK61">
        <v>1048.5816842105264</v>
      </c>
      <c r="CL61">
        <v>0.24657537409429037</v>
      </c>
      <c r="CM61">
        <v>197.0121</v>
      </c>
      <c r="CN61">
        <v>493.520174</v>
      </c>
      <c r="CO61">
        <v>690.53227400000003</v>
      </c>
      <c r="CP61">
        <v>0.2853046952588924</v>
      </c>
    </row>
    <row r="62" spans="1:94" x14ac:dyDescent="0.25">
      <c r="A62" t="s">
        <v>19</v>
      </c>
      <c r="B62">
        <v>0.3</v>
      </c>
      <c r="C62" t="s">
        <v>114</v>
      </c>
      <c r="D62" t="s">
        <v>163</v>
      </c>
      <c r="E62" t="s">
        <v>47</v>
      </c>
      <c r="F62">
        <v>2009</v>
      </c>
      <c r="G62">
        <v>114730</v>
      </c>
      <c r="H62">
        <v>5882668</v>
      </c>
      <c r="I62">
        <v>5997398</v>
      </c>
      <c r="J62">
        <v>8100</v>
      </c>
      <c r="K62">
        <v>827689</v>
      </c>
      <c r="L62">
        <v>7752050.0700000003</v>
      </c>
      <c r="M62">
        <v>8586397.0700000003</v>
      </c>
      <c r="N62">
        <v>8800</v>
      </c>
      <c r="O62">
        <v>827689</v>
      </c>
      <c r="P62">
        <v>10916445.6</v>
      </c>
      <c r="Q62">
        <v>11749215.6</v>
      </c>
      <c r="R62">
        <v>9400</v>
      </c>
      <c r="V62">
        <v>10000</v>
      </c>
      <c r="Z62">
        <v>11000</v>
      </c>
      <c r="AD62">
        <v>11000</v>
      </c>
      <c r="AH62">
        <v>12000</v>
      </c>
      <c r="AI62">
        <v>2099088</v>
      </c>
      <c r="AJ62">
        <v>6173696.1869999999</v>
      </c>
      <c r="AK62">
        <v>8272784.1869999999</v>
      </c>
      <c r="AL62">
        <v>12000</v>
      </c>
      <c r="AM62">
        <v>569221</v>
      </c>
      <c r="AN62">
        <v>4064270</v>
      </c>
      <c r="AO62">
        <v>4633491</v>
      </c>
      <c r="AP62">
        <v>12000</v>
      </c>
      <c r="AT62">
        <v>13000</v>
      </c>
      <c r="AU62">
        <v>556553</v>
      </c>
      <c r="AV62">
        <v>592817</v>
      </c>
      <c r="AW62">
        <v>1149370</v>
      </c>
      <c r="AX62">
        <v>13000</v>
      </c>
      <c r="AY62">
        <v>14.164197530864197</v>
      </c>
      <c r="AZ62">
        <v>726.25530864197526</v>
      </c>
      <c r="BA62">
        <v>740.41950617283953</v>
      </c>
      <c r="BB62">
        <v>1.9129962693821553E-2</v>
      </c>
      <c r="BC62">
        <v>94.055568181818188</v>
      </c>
      <c r="BD62">
        <v>880.91478068181823</v>
      </c>
      <c r="BE62">
        <v>975.72693977272729</v>
      </c>
      <c r="BF62">
        <v>9.6395379022461175E-2</v>
      </c>
      <c r="BG62">
        <v>88.052021276595738</v>
      </c>
      <c r="BH62">
        <v>1161.3240000000001</v>
      </c>
      <c r="BI62">
        <v>1249.9165531914894</v>
      </c>
      <c r="BJ62">
        <v>7.0446319837726007E-2</v>
      </c>
      <c r="BK62" t="s">
        <v>247</v>
      </c>
      <c r="BL62" t="s">
        <v>247</v>
      </c>
      <c r="BM62" t="s">
        <v>247</v>
      </c>
      <c r="BN62" t="s">
        <v>247</v>
      </c>
      <c r="BO62" t="s">
        <v>247</v>
      </c>
      <c r="BP62" t="s">
        <v>247</v>
      </c>
      <c r="BQ62" t="s">
        <v>247</v>
      </c>
      <c r="BR62" t="s">
        <v>247</v>
      </c>
      <c r="BS62" t="s">
        <v>247</v>
      </c>
      <c r="BT62" t="s">
        <v>247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>
        <v>174.92400000000001</v>
      </c>
      <c r="CB62">
        <v>514.47468225</v>
      </c>
      <c r="CC62">
        <v>689.39868224999998</v>
      </c>
      <c r="CD62">
        <v>0.25373416646097746</v>
      </c>
      <c r="CE62">
        <v>47.435083333333331</v>
      </c>
      <c r="CF62">
        <v>338.68916666666667</v>
      </c>
      <c r="CG62">
        <v>386.12425000000002</v>
      </c>
      <c r="CH62">
        <v>0.12284927282690307</v>
      </c>
      <c r="CI62" t="s">
        <v>247</v>
      </c>
      <c r="CJ62" t="s">
        <v>247</v>
      </c>
      <c r="CK62" t="s">
        <v>247</v>
      </c>
      <c r="CL62" t="s">
        <v>247</v>
      </c>
      <c r="CM62">
        <v>42.811769230769229</v>
      </c>
      <c r="CN62">
        <v>45.601307692307692</v>
      </c>
      <c r="CO62">
        <v>88.413076923076929</v>
      </c>
      <c r="CP62">
        <v>0.48422440119369736</v>
      </c>
    </row>
    <row r="63" spans="1:94" x14ac:dyDescent="0.25">
      <c r="A63" t="s">
        <v>20</v>
      </c>
      <c r="B63">
        <v>0.5</v>
      </c>
      <c r="C63" t="s">
        <v>75</v>
      </c>
      <c r="D63" t="s">
        <v>142</v>
      </c>
      <c r="E63" t="s">
        <v>103</v>
      </c>
      <c r="F63">
        <v>2009</v>
      </c>
      <c r="G63">
        <v>6786301</v>
      </c>
      <c r="H63">
        <v>341391.25270000001</v>
      </c>
      <c r="I63">
        <v>7134019.1872699996</v>
      </c>
      <c r="J63">
        <v>3900</v>
      </c>
      <c r="K63">
        <v>5996109</v>
      </c>
      <c r="L63">
        <v>172558.44649999999</v>
      </c>
      <c r="M63">
        <v>6176719.8595860004</v>
      </c>
      <c r="N63">
        <v>4000</v>
      </c>
      <c r="O63">
        <v>267460</v>
      </c>
      <c r="P63">
        <v>0</v>
      </c>
      <c r="Q63">
        <v>267460</v>
      </c>
      <c r="R63">
        <v>4200</v>
      </c>
      <c r="S63">
        <v>619656</v>
      </c>
      <c r="T63">
        <v>0</v>
      </c>
      <c r="U63">
        <v>619656</v>
      </c>
      <c r="V63">
        <v>4300</v>
      </c>
      <c r="W63">
        <v>9452207</v>
      </c>
      <c r="X63">
        <v>0</v>
      </c>
      <c r="Y63">
        <v>9452207</v>
      </c>
      <c r="Z63">
        <v>4400</v>
      </c>
      <c r="AA63">
        <v>8686036</v>
      </c>
      <c r="AB63">
        <v>77372.259999999995</v>
      </c>
      <c r="AC63">
        <v>8763408.2599999998</v>
      </c>
      <c r="AD63">
        <v>4500</v>
      </c>
      <c r="AH63">
        <v>4700</v>
      </c>
      <c r="AI63">
        <v>10323518</v>
      </c>
      <c r="AJ63">
        <v>12778.899079999999</v>
      </c>
      <c r="AK63">
        <v>10336296.899080001</v>
      </c>
      <c r="AL63">
        <v>4800</v>
      </c>
      <c r="AP63">
        <v>5100</v>
      </c>
      <c r="AT63">
        <v>5300</v>
      </c>
      <c r="AX63">
        <v>5600</v>
      </c>
      <c r="AY63">
        <v>1740.0771794871796</v>
      </c>
      <c r="AZ63">
        <v>87.536218641025641</v>
      </c>
      <c r="BA63">
        <v>1829.2356890435897</v>
      </c>
      <c r="BB63">
        <v>0.95125914605185391</v>
      </c>
      <c r="BC63">
        <v>1499.0272500000001</v>
      </c>
      <c r="BD63">
        <v>43.139611625000001</v>
      </c>
      <c r="BE63">
        <v>1544.1799648965002</v>
      </c>
      <c r="BF63">
        <v>0.97075942187896047</v>
      </c>
      <c r="BG63">
        <v>63.680952380952384</v>
      </c>
      <c r="BH63">
        <v>0</v>
      </c>
      <c r="BI63">
        <v>63.680952380952384</v>
      </c>
      <c r="BJ63">
        <v>1</v>
      </c>
      <c r="BK63">
        <v>144.10604651162791</v>
      </c>
      <c r="BL63">
        <v>0</v>
      </c>
      <c r="BM63">
        <v>144.10604651162791</v>
      </c>
      <c r="BN63">
        <v>1</v>
      </c>
      <c r="BO63">
        <v>2148.2288636363637</v>
      </c>
      <c r="BP63">
        <v>0</v>
      </c>
      <c r="BQ63">
        <v>2148.2288636363637</v>
      </c>
      <c r="BR63">
        <v>1</v>
      </c>
      <c r="BS63">
        <v>1930.2302222222222</v>
      </c>
      <c r="BT63">
        <v>17.193835555555555</v>
      </c>
      <c r="BU63">
        <v>1947.4240577777778</v>
      </c>
      <c r="BV63">
        <v>0.99117098533989789</v>
      </c>
      <c r="BW63" t="s">
        <v>247</v>
      </c>
      <c r="BX63" t="s">
        <v>247</v>
      </c>
      <c r="BY63" t="s">
        <v>247</v>
      </c>
      <c r="BZ63" t="s">
        <v>247</v>
      </c>
      <c r="CA63">
        <v>2150.7329166666668</v>
      </c>
      <c r="CB63">
        <v>2.6622706416666664</v>
      </c>
      <c r="CC63">
        <v>2153.3951873083333</v>
      </c>
      <c r="CD63">
        <v>0.99876368691759065</v>
      </c>
      <c r="CE63" t="s">
        <v>247</v>
      </c>
      <c r="CF63" t="s">
        <v>247</v>
      </c>
      <c r="CG63" t="s">
        <v>247</v>
      </c>
      <c r="CH63" t="s">
        <v>247</v>
      </c>
      <c r="CI63" t="s">
        <v>247</v>
      </c>
      <c r="CJ63" t="s">
        <v>247</v>
      </c>
      <c r="CK63" t="s">
        <v>247</v>
      </c>
      <c r="CL63" t="s">
        <v>247</v>
      </c>
      <c r="CM63" t="s">
        <v>247</v>
      </c>
      <c r="CN63" t="s">
        <v>247</v>
      </c>
      <c r="CO63" t="s">
        <v>247</v>
      </c>
      <c r="CP63" t="s">
        <v>247</v>
      </c>
    </row>
    <row r="64" spans="1:94" x14ac:dyDescent="0.25">
      <c r="A64" t="s">
        <v>208</v>
      </c>
      <c r="B64">
        <v>0.1</v>
      </c>
      <c r="C64" t="s">
        <v>120</v>
      </c>
      <c r="D64" t="s">
        <v>209</v>
      </c>
      <c r="E64" t="s">
        <v>51</v>
      </c>
      <c r="F64">
        <v>2009</v>
      </c>
      <c r="G64">
        <v>3200000</v>
      </c>
      <c r="H64">
        <v>1250000</v>
      </c>
      <c r="I64">
        <v>4450000</v>
      </c>
      <c r="J64">
        <v>1300</v>
      </c>
      <c r="K64">
        <v>1570000</v>
      </c>
      <c r="L64">
        <v>850000</v>
      </c>
      <c r="M64">
        <v>2420000</v>
      </c>
      <c r="N64">
        <v>1400</v>
      </c>
      <c r="O64">
        <v>1570000</v>
      </c>
      <c r="P64">
        <v>850000</v>
      </c>
      <c r="Q64">
        <v>2420000</v>
      </c>
      <c r="R64">
        <v>1500</v>
      </c>
      <c r="V64">
        <v>1700</v>
      </c>
      <c r="W64">
        <v>3154875</v>
      </c>
      <c r="X64">
        <v>2036622</v>
      </c>
      <c r="Y64">
        <v>5191497</v>
      </c>
      <c r="Z64">
        <v>1900</v>
      </c>
      <c r="AD64">
        <v>2000</v>
      </c>
      <c r="AH64">
        <v>2200</v>
      </c>
      <c r="AL64">
        <v>2400</v>
      </c>
      <c r="AM64">
        <v>0</v>
      </c>
      <c r="AN64">
        <v>779241</v>
      </c>
      <c r="AO64">
        <v>779241</v>
      </c>
      <c r="AP64">
        <v>2500</v>
      </c>
      <c r="AT64">
        <v>2600</v>
      </c>
      <c r="AU64">
        <v>6620000</v>
      </c>
      <c r="AV64">
        <v>209080</v>
      </c>
      <c r="AW64">
        <v>6829080</v>
      </c>
      <c r="AX64">
        <v>2700</v>
      </c>
      <c r="AY64">
        <v>2461.5384615384614</v>
      </c>
      <c r="AZ64">
        <v>961.53846153846155</v>
      </c>
      <c r="BA64">
        <v>3423.0769230769229</v>
      </c>
      <c r="BB64">
        <v>0.7191011235955056</v>
      </c>
      <c r="BC64">
        <v>1121.4285714285713</v>
      </c>
      <c r="BD64">
        <v>607.14285714285711</v>
      </c>
      <c r="BE64">
        <v>1728.5714285714287</v>
      </c>
      <c r="BF64">
        <v>0.64876033057851235</v>
      </c>
      <c r="BG64">
        <v>1046.6666666666667</v>
      </c>
      <c r="BH64">
        <v>566.66666666666663</v>
      </c>
      <c r="BI64">
        <v>1613.3333333333333</v>
      </c>
      <c r="BJ64">
        <v>0.64876033057851246</v>
      </c>
      <c r="BK64" t="s">
        <v>247</v>
      </c>
      <c r="BL64" t="s">
        <v>247</v>
      </c>
      <c r="BM64" t="s">
        <v>247</v>
      </c>
      <c r="BN64" t="s">
        <v>247</v>
      </c>
      <c r="BO64">
        <v>1660.4605263157894</v>
      </c>
      <c r="BP64">
        <v>1071.9063157894736</v>
      </c>
      <c r="BQ64">
        <v>2732.366842105263</v>
      </c>
      <c r="BR64">
        <v>0.60770043785058525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>
        <v>0</v>
      </c>
      <c r="CF64">
        <v>311.69639999999998</v>
      </c>
      <c r="CG64">
        <v>311.69639999999998</v>
      </c>
      <c r="CH64">
        <v>0</v>
      </c>
      <c r="CI64" t="s">
        <v>247</v>
      </c>
      <c r="CJ64" t="s">
        <v>247</v>
      </c>
      <c r="CK64" t="s">
        <v>247</v>
      </c>
      <c r="CL64" t="s">
        <v>247</v>
      </c>
      <c r="CM64">
        <v>2451.8518518518517</v>
      </c>
      <c r="CN64">
        <v>77.437037037037044</v>
      </c>
      <c r="CO64">
        <v>2529.2888888888888</v>
      </c>
      <c r="CP64">
        <v>0.96938387015527716</v>
      </c>
    </row>
    <row r="65" spans="1:94" x14ac:dyDescent="0.25">
      <c r="A65" t="s">
        <v>21</v>
      </c>
      <c r="B65">
        <v>22.8</v>
      </c>
      <c r="C65" t="s">
        <v>48</v>
      </c>
      <c r="D65" t="s">
        <v>49</v>
      </c>
      <c r="E65" t="s">
        <v>47</v>
      </c>
      <c r="F65">
        <v>2009</v>
      </c>
      <c r="G65">
        <v>46292864</v>
      </c>
      <c r="H65">
        <v>35021784.350000001</v>
      </c>
      <c r="I65">
        <v>81741090.201399997</v>
      </c>
      <c r="J65">
        <v>300000</v>
      </c>
      <c r="M65" t="s">
        <v>243</v>
      </c>
      <c r="N65">
        <v>310000</v>
      </c>
      <c r="R65">
        <v>310000</v>
      </c>
      <c r="V65">
        <v>320000</v>
      </c>
      <c r="W65">
        <v>0</v>
      </c>
      <c r="X65">
        <v>63493171</v>
      </c>
      <c r="Y65">
        <v>63493171</v>
      </c>
      <c r="Z65">
        <v>330000</v>
      </c>
      <c r="AA65">
        <v>48634655</v>
      </c>
      <c r="AB65">
        <v>66011714</v>
      </c>
      <c r="AC65">
        <v>114646369</v>
      </c>
      <c r="AD65">
        <v>330000</v>
      </c>
      <c r="AE65">
        <v>29662753</v>
      </c>
      <c r="AF65">
        <v>69640231.769999996</v>
      </c>
      <c r="AG65">
        <v>99302984.769999996</v>
      </c>
      <c r="AH65">
        <v>330000</v>
      </c>
      <c r="AI65">
        <v>22470651</v>
      </c>
      <c r="AJ65">
        <v>78789952</v>
      </c>
      <c r="AK65">
        <v>101260603</v>
      </c>
      <c r="AL65">
        <v>340000</v>
      </c>
      <c r="AM65">
        <v>20847761</v>
      </c>
      <c r="AN65">
        <v>89451649</v>
      </c>
      <c r="AO65">
        <v>110299410</v>
      </c>
      <c r="AP65">
        <v>340000</v>
      </c>
      <c r="AT65">
        <v>340000</v>
      </c>
      <c r="AX65">
        <v>340000</v>
      </c>
      <c r="AY65">
        <v>154.30954666666668</v>
      </c>
      <c r="AZ65">
        <v>116.73928116666667</v>
      </c>
      <c r="BA65">
        <v>272.47030067133335</v>
      </c>
      <c r="BB65">
        <v>0.56633528970484825</v>
      </c>
      <c r="BC65" t="s">
        <v>247</v>
      </c>
      <c r="BD65" t="s">
        <v>247</v>
      </c>
      <c r="BE65" t="s">
        <v>247</v>
      </c>
      <c r="BF65" t="s">
        <v>247</v>
      </c>
      <c r="BG65" t="s">
        <v>247</v>
      </c>
      <c r="BH65" t="s">
        <v>247</v>
      </c>
      <c r="BI65" t="s">
        <v>247</v>
      </c>
      <c r="BJ65" t="s">
        <v>247</v>
      </c>
      <c r="BK65" t="s">
        <v>247</v>
      </c>
      <c r="BL65" t="s">
        <v>247</v>
      </c>
      <c r="BM65" t="s">
        <v>247</v>
      </c>
      <c r="BN65" t="s">
        <v>247</v>
      </c>
      <c r="BO65">
        <v>0</v>
      </c>
      <c r="BP65">
        <v>192.40354848484847</v>
      </c>
      <c r="BQ65">
        <v>192.40354848484847</v>
      </c>
      <c r="BR65">
        <v>0</v>
      </c>
      <c r="BS65">
        <v>147.37774242424243</v>
      </c>
      <c r="BT65">
        <v>200.03549696969696</v>
      </c>
      <c r="BU65">
        <v>347.41323939393942</v>
      </c>
      <c r="BV65">
        <v>0.42421452527641756</v>
      </c>
      <c r="BW65">
        <v>89.887130303030304</v>
      </c>
      <c r="BX65">
        <v>211.03100536363635</v>
      </c>
      <c r="BY65">
        <v>300.91813566666667</v>
      </c>
      <c r="BZ65">
        <v>0.29870958127495567</v>
      </c>
      <c r="CA65">
        <v>66.090149999999994</v>
      </c>
      <c r="CB65">
        <v>231.73515294117647</v>
      </c>
      <c r="CC65">
        <v>297.82530294117646</v>
      </c>
      <c r="CD65">
        <v>0.22190911701365237</v>
      </c>
      <c r="CE65">
        <v>61.316944117647061</v>
      </c>
      <c r="CF65">
        <v>263.09308529411766</v>
      </c>
      <c r="CG65">
        <v>324.4100294117647</v>
      </c>
      <c r="CH65">
        <v>0.18901063024725157</v>
      </c>
      <c r="CI65" t="s">
        <v>247</v>
      </c>
      <c r="CJ65" t="s">
        <v>247</v>
      </c>
      <c r="CK65" t="s">
        <v>247</v>
      </c>
      <c r="CL65" t="s">
        <v>247</v>
      </c>
      <c r="CM65" t="s">
        <v>247</v>
      </c>
      <c r="CN65" t="s">
        <v>247</v>
      </c>
      <c r="CO65" t="s">
        <v>247</v>
      </c>
      <c r="CP65" t="s">
        <v>247</v>
      </c>
    </row>
    <row r="66" spans="1:94" x14ac:dyDescent="0.25">
      <c r="A66" t="s">
        <v>89</v>
      </c>
      <c r="B66">
        <v>1.5</v>
      </c>
      <c r="C66" t="s">
        <v>48</v>
      </c>
      <c r="D66" t="s">
        <v>90</v>
      </c>
      <c r="E66" t="s">
        <v>55</v>
      </c>
      <c r="F66">
        <v>2009</v>
      </c>
      <c r="J66">
        <v>51000</v>
      </c>
      <c r="K66">
        <v>83100</v>
      </c>
      <c r="L66">
        <v>28274594.890000001</v>
      </c>
      <c r="M66">
        <v>28357694.890000001</v>
      </c>
      <c r="N66">
        <v>51000</v>
      </c>
      <c r="O66">
        <v>190000</v>
      </c>
      <c r="P66">
        <v>30933572.25</v>
      </c>
      <c r="Q66">
        <v>31123572.25</v>
      </c>
      <c r="R66">
        <v>500000</v>
      </c>
      <c r="V66">
        <v>50000</v>
      </c>
      <c r="Z66">
        <v>50000</v>
      </c>
      <c r="AA66">
        <v>42253</v>
      </c>
      <c r="AB66">
        <v>11457225.99</v>
      </c>
      <c r="AC66">
        <v>11522040.99</v>
      </c>
      <c r="AD66">
        <v>49000</v>
      </c>
      <c r="AE66">
        <v>0</v>
      </c>
      <c r="AF66">
        <v>10272345.050000001</v>
      </c>
      <c r="AG66">
        <v>10280475.050000001</v>
      </c>
      <c r="AH66">
        <v>49000</v>
      </c>
      <c r="AL66">
        <v>48000</v>
      </c>
      <c r="AP66">
        <v>47000</v>
      </c>
      <c r="AT66">
        <v>47000</v>
      </c>
      <c r="AX66">
        <v>47000</v>
      </c>
      <c r="AY66" t="s">
        <v>247</v>
      </c>
      <c r="AZ66" t="s">
        <v>247</v>
      </c>
      <c r="BA66" t="s">
        <v>247</v>
      </c>
      <c r="BB66" t="s">
        <v>247</v>
      </c>
      <c r="BC66">
        <v>1.6294117647058823</v>
      </c>
      <c r="BD66">
        <v>554.40382137254903</v>
      </c>
      <c r="BE66">
        <v>556.03323313725491</v>
      </c>
      <c r="BF66">
        <v>2.9304215424542216E-3</v>
      </c>
      <c r="BG66">
        <v>0.38</v>
      </c>
      <c r="BH66">
        <v>61.867144500000002</v>
      </c>
      <c r="BI66">
        <v>62.247144499999997</v>
      </c>
      <c r="BJ66">
        <v>6.1046977022375703E-3</v>
      </c>
      <c r="BK66" t="s">
        <v>247</v>
      </c>
      <c r="BL66" t="s">
        <v>247</v>
      </c>
      <c r="BM66" t="s">
        <v>247</v>
      </c>
      <c r="BN66" t="s">
        <v>247</v>
      </c>
      <c r="BO66" t="s">
        <v>247</v>
      </c>
      <c r="BP66" t="s">
        <v>247</v>
      </c>
      <c r="BQ66" t="s">
        <v>247</v>
      </c>
      <c r="BR66" t="s">
        <v>247</v>
      </c>
      <c r="BS66">
        <v>0.86230612244897964</v>
      </c>
      <c r="BT66">
        <v>233.82093857142857</v>
      </c>
      <c r="BU66">
        <v>235.14369367346939</v>
      </c>
      <c r="BV66">
        <v>3.6671454334064129E-3</v>
      </c>
      <c r="BW66">
        <v>0</v>
      </c>
      <c r="BX66">
        <v>209.6396948979592</v>
      </c>
      <c r="BY66">
        <v>209.80561326530614</v>
      </c>
      <c r="BZ66">
        <v>0</v>
      </c>
      <c r="CA66" t="s">
        <v>247</v>
      </c>
      <c r="CB66" t="s">
        <v>247</v>
      </c>
      <c r="CC66" t="s">
        <v>247</v>
      </c>
      <c r="CD66" t="s">
        <v>247</v>
      </c>
      <c r="CE66" t="s">
        <v>247</v>
      </c>
      <c r="CF66" t="s">
        <v>247</v>
      </c>
      <c r="CG66" t="s">
        <v>247</v>
      </c>
      <c r="CH66" t="s">
        <v>247</v>
      </c>
      <c r="CI66" t="s">
        <v>247</v>
      </c>
      <c r="CJ66" t="s">
        <v>247</v>
      </c>
      <c r="CK66" t="s">
        <v>247</v>
      </c>
      <c r="CL66" t="s">
        <v>247</v>
      </c>
      <c r="CM66" t="s">
        <v>247</v>
      </c>
      <c r="CN66" t="s">
        <v>247</v>
      </c>
      <c r="CO66" t="s">
        <v>247</v>
      </c>
      <c r="CP66" t="s">
        <v>247</v>
      </c>
    </row>
    <row r="67" spans="1:94" x14ac:dyDescent="0.25">
      <c r="A67" t="s">
        <v>177</v>
      </c>
      <c r="B67">
        <v>0.2</v>
      </c>
      <c r="C67" t="s">
        <v>75</v>
      </c>
      <c r="D67" t="s">
        <v>178</v>
      </c>
      <c r="E67" t="s">
        <v>103</v>
      </c>
      <c r="F67">
        <v>2009</v>
      </c>
      <c r="J67">
        <v>2000</v>
      </c>
      <c r="K67" t="s">
        <v>243</v>
      </c>
      <c r="M67" t="s">
        <v>243</v>
      </c>
      <c r="N67">
        <v>2100</v>
      </c>
      <c r="O67">
        <v>3600000</v>
      </c>
      <c r="P67">
        <v>68400</v>
      </c>
      <c r="Q67">
        <v>3668400</v>
      </c>
      <c r="R67">
        <v>2200</v>
      </c>
      <c r="S67">
        <v>2500000</v>
      </c>
      <c r="T67">
        <v>0</v>
      </c>
      <c r="U67">
        <v>2500000</v>
      </c>
      <c r="V67">
        <v>2300</v>
      </c>
      <c r="Z67">
        <v>2500</v>
      </c>
      <c r="AD67">
        <v>2600</v>
      </c>
      <c r="AH67">
        <v>2700</v>
      </c>
      <c r="AL67">
        <v>2900</v>
      </c>
      <c r="AP67">
        <v>3100</v>
      </c>
      <c r="AT67">
        <v>3200</v>
      </c>
      <c r="AX67">
        <v>3400</v>
      </c>
      <c r="AY67" t="s">
        <v>247</v>
      </c>
      <c r="AZ67" t="s">
        <v>247</v>
      </c>
      <c r="BA67" t="s">
        <v>247</v>
      </c>
      <c r="BB67" t="s">
        <v>247</v>
      </c>
      <c r="BC67" t="s">
        <v>247</v>
      </c>
      <c r="BD67" t="s">
        <v>247</v>
      </c>
      <c r="BE67" t="s">
        <v>247</v>
      </c>
      <c r="BF67" t="s">
        <v>247</v>
      </c>
      <c r="BG67">
        <v>1636.3636363636363</v>
      </c>
      <c r="BH67">
        <v>31.09090909090909</v>
      </c>
      <c r="BI67">
        <v>1667.4545454545455</v>
      </c>
      <c r="BJ67">
        <v>0.98135426889106958</v>
      </c>
      <c r="BK67">
        <v>1086.9565217391305</v>
      </c>
      <c r="BL67">
        <v>0</v>
      </c>
      <c r="BM67">
        <v>1086.9565217391305</v>
      </c>
      <c r="BN67">
        <v>1</v>
      </c>
      <c r="BO67" t="s">
        <v>247</v>
      </c>
      <c r="BP67" t="s">
        <v>247</v>
      </c>
      <c r="BQ67" t="s">
        <v>247</v>
      </c>
      <c r="BR67" t="s">
        <v>247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247</v>
      </c>
      <c r="CF67" t="s">
        <v>247</v>
      </c>
      <c r="CG67" t="s">
        <v>247</v>
      </c>
      <c r="CH67" t="s">
        <v>247</v>
      </c>
      <c r="CI67" t="s">
        <v>247</v>
      </c>
      <c r="CJ67" t="s">
        <v>247</v>
      </c>
      <c r="CK67" t="s">
        <v>247</v>
      </c>
      <c r="CL67" t="s">
        <v>247</v>
      </c>
      <c r="CM67" t="s">
        <v>247</v>
      </c>
      <c r="CN67" t="s">
        <v>247</v>
      </c>
      <c r="CO67" t="s">
        <v>247</v>
      </c>
      <c r="CP67" t="s">
        <v>247</v>
      </c>
    </row>
    <row r="68" spans="1:94" x14ac:dyDescent="0.25">
      <c r="A68" t="s">
        <v>164</v>
      </c>
      <c r="B68">
        <v>0.3</v>
      </c>
      <c r="C68" t="s">
        <v>48</v>
      </c>
      <c r="D68" t="s">
        <v>165</v>
      </c>
      <c r="E68" t="s">
        <v>55</v>
      </c>
      <c r="F68">
        <v>2009</v>
      </c>
      <c r="J68">
        <v>8300</v>
      </c>
      <c r="K68">
        <v>4473518</v>
      </c>
      <c r="L68">
        <v>4938014.7130000005</v>
      </c>
      <c r="M68">
        <v>9431066.6829199996</v>
      </c>
      <c r="N68">
        <v>9900</v>
      </c>
      <c r="O68">
        <v>6005101</v>
      </c>
      <c r="P68">
        <v>7849886.6960000005</v>
      </c>
      <c r="Q68">
        <v>13881177.84341</v>
      </c>
      <c r="R68">
        <v>12000</v>
      </c>
      <c r="S68">
        <v>4250295</v>
      </c>
      <c r="T68">
        <v>5565184.5329999998</v>
      </c>
      <c r="U68">
        <v>9820637.2620010003</v>
      </c>
      <c r="V68">
        <v>14000</v>
      </c>
      <c r="W68">
        <v>4051157</v>
      </c>
      <c r="X68">
        <v>2664058</v>
      </c>
      <c r="Y68">
        <v>6786275.7432399997</v>
      </c>
      <c r="Z68">
        <v>17000</v>
      </c>
      <c r="AA68">
        <v>3037786</v>
      </c>
      <c r="AB68">
        <v>2670886</v>
      </c>
      <c r="AC68">
        <v>5737418</v>
      </c>
      <c r="AD68">
        <v>20000</v>
      </c>
      <c r="AE68">
        <v>2005899</v>
      </c>
      <c r="AF68">
        <v>3727929</v>
      </c>
      <c r="AG68">
        <v>5737504</v>
      </c>
      <c r="AH68">
        <v>23000</v>
      </c>
      <c r="AI68">
        <v>365827</v>
      </c>
      <c r="AJ68">
        <v>3289329</v>
      </c>
      <c r="AK68">
        <v>3660789</v>
      </c>
      <c r="AL68">
        <v>27000</v>
      </c>
      <c r="AM68">
        <v>289872</v>
      </c>
      <c r="AN68">
        <v>4949826</v>
      </c>
      <c r="AO68">
        <v>5242599</v>
      </c>
      <c r="AP68">
        <v>30000</v>
      </c>
      <c r="AQ68">
        <v>146677</v>
      </c>
      <c r="AR68">
        <v>0</v>
      </c>
      <c r="AS68">
        <v>147685</v>
      </c>
      <c r="AT68">
        <v>35000</v>
      </c>
      <c r="AX68">
        <v>39000</v>
      </c>
      <c r="AY68" t="s">
        <v>247</v>
      </c>
      <c r="AZ68" t="s">
        <v>247</v>
      </c>
      <c r="BA68" t="s">
        <v>247</v>
      </c>
      <c r="BB68" t="s">
        <v>247</v>
      </c>
      <c r="BC68">
        <v>451.87050505050507</v>
      </c>
      <c r="BD68">
        <v>498.789364949495</v>
      </c>
      <c r="BE68">
        <v>952.63299827474748</v>
      </c>
      <c r="BF68">
        <v>0.47433849747894391</v>
      </c>
      <c r="BG68">
        <v>500.42508333333336</v>
      </c>
      <c r="BH68">
        <v>654.15722466666671</v>
      </c>
      <c r="BI68">
        <v>1156.7648202841667</v>
      </c>
      <c r="BJ68">
        <v>0.43260745361395131</v>
      </c>
      <c r="BK68">
        <v>303.59249999999997</v>
      </c>
      <c r="BL68">
        <v>397.51318092857144</v>
      </c>
      <c r="BM68">
        <v>701.47409014292862</v>
      </c>
      <c r="BN68">
        <v>0.43279217902138278</v>
      </c>
      <c r="BO68">
        <v>238.30335294117648</v>
      </c>
      <c r="BP68">
        <v>156.70929411764706</v>
      </c>
      <c r="BQ68">
        <v>399.19269077882353</v>
      </c>
      <c r="BR68">
        <v>0.59696321712766709</v>
      </c>
      <c r="BS68">
        <v>151.88929999999999</v>
      </c>
      <c r="BT68">
        <v>133.54429999999999</v>
      </c>
      <c r="BU68">
        <v>286.87090000000001</v>
      </c>
      <c r="BV68">
        <v>0.52946917934164806</v>
      </c>
      <c r="BW68">
        <v>87.212999999999994</v>
      </c>
      <c r="BX68">
        <v>162.08386956521738</v>
      </c>
      <c r="BY68">
        <v>249.45669565217392</v>
      </c>
      <c r="BZ68">
        <v>0.34961178240572899</v>
      </c>
      <c r="CA68">
        <v>13.549148148148149</v>
      </c>
      <c r="CB68">
        <v>121.827</v>
      </c>
      <c r="CC68">
        <v>135.58477777777779</v>
      </c>
      <c r="CD68">
        <v>9.9931189697084422E-2</v>
      </c>
      <c r="CE68">
        <v>9.6623999999999999</v>
      </c>
      <c r="CF68">
        <v>164.99420000000001</v>
      </c>
      <c r="CG68">
        <v>174.7533</v>
      </c>
      <c r="CH68">
        <v>5.5291659728314145E-2</v>
      </c>
      <c r="CI68">
        <v>4.1907714285714288</v>
      </c>
      <c r="CJ68">
        <v>0</v>
      </c>
      <c r="CK68">
        <v>4.2195714285714283</v>
      </c>
      <c r="CL68">
        <v>0.99317466228797791</v>
      </c>
      <c r="CM68" t="s">
        <v>247</v>
      </c>
      <c r="CN68" t="s">
        <v>247</v>
      </c>
      <c r="CO68" t="s">
        <v>247</v>
      </c>
      <c r="CP68" t="s">
        <v>247</v>
      </c>
    </row>
    <row r="69" spans="1:94" x14ac:dyDescent="0.25">
      <c r="A69" t="s">
        <v>22</v>
      </c>
      <c r="B69">
        <v>8.9</v>
      </c>
      <c r="C69" t="s">
        <v>48</v>
      </c>
      <c r="D69" t="s">
        <v>58</v>
      </c>
      <c r="E69" t="s">
        <v>55</v>
      </c>
      <c r="F69">
        <v>2009</v>
      </c>
      <c r="G69">
        <v>0</v>
      </c>
      <c r="H69">
        <v>71804797</v>
      </c>
      <c r="I69">
        <v>71804797</v>
      </c>
      <c r="J69">
        <v>890000</v>
      </c>
      <c r="K69">
        <v>0</v>
      </c>
      <c r="L69">
        <v>65560000</v>
      </c>
      <c r="M69">
        <v>65560000</v>
      </c>
      <c r="N69">
        <v>910000</v>
      </c>
      <c r="O69">
        <v>2666009</v>
      </c>
      <c r="P69">
        <v>148891014</v>
      </c>
      <c r="Q69">
        <v>151972234</v>
      </c>
      <c r="R69">
        <v>920000</v>
      </c>
      <c r="S69">
        <v>11827301</v>
      </c>
      <c r="T69">
        <v>133575811</v>
      </c>
      <c r="U69">
        <v>145522435</v>
      </c>
      <c r="V69">
        <v>940000</v>
      </c>
      <c r="Z69">
        <v>960000</v>
      </c>
      <c r="AD69">
        <v>980000</v>
      </c>
      <c r="AE69">
        <v>20833777</v>
      </c>
      <c r="AF69">
        <v>204617297</v>
      </c>
      <c r="AG69">
        <v>227510308</v>
      </c>
      <c r="AH69">
        <v>1000000</v>
      </c>
      <c r="AI69">
        <v>20833777</v>
      </c>
      <c r="AJ69">
        <v>204900939.40000001</v>
      </c>
      <c r="AK69">
        <v>227793950.01899999</v>
      </c>
      <c r="AL69">
        <v>1000000</v>
      </c>
      <c r="AM69">
        <v>5594173</v>
      </c>
      <c r="AN69">
        <v>212847375</v>
      </c>
      <c r="AO69">
        <v>218441548</v>
      </c>
      <c r="AP69">
        <v>1000000</v>
      </c>
      <c r="AT69">
        <v>1000000</v>
      </c>
      <c r="AU69">
        <v>4619000</v>
      </c>
      <c r="AV69">
        <v>253995000.59999999</v>
      </c>
      <c r="AW69">
        <v>258614000.59999999</v>
      </c>
      <c r="AX69">
        <v>1100000</v>
      </c>
      <c r="AY69">
        <v>0</v>
      </c>
      <c r="AZ69">
        <v>80.679547191011238</v>
      </c>
      <c r="BA69">
        <v>80.679547191011238</v>
      </c>
      <c r="BB69">
        <v>0</v>
      </c>
      <c r="BC69">
        <v>0</v>
      </c>
      <c r="BD69">
        <v>72.043956043956044</v>
      </c>
      <c r="BE69">
        <v>72.043956043956044</v>
      </c>
      <c r="BF69">
        <v>0</v>
      </c>
      <c r="BG69">
        <v>2.8978358695652173</v>
      </c>
      <c r="BH69">
        <v>161.83805869565217</v>
      </c>
      <c r="BI69">
        <v>165.18721086956521</v>
      </c>
      <c r="BJ69">
        <v>1.754273744505197E-2</v>
      </c>
      <c r="BK69">
        <v>12.58223510638298</v>
      </c>
      <c r="BL69">
        <v>142.10192659574469</v>
      </c>
      <c r="BM69">
        <v>154.8111010638298</v>
      </c>
      <c r="BN69">
        <v>8.1274760142654293E-2</v>
      </c>
      <c r="BO69" t="s">
        <v>247</v>
      </c>
      <c r="BP69" t="s">
        <v>247</v>
      </c>
      <c r="BQ69" t="s">
        <v>247</v>
      </c>
      <c r="BR69" t="s">
        <v>247</v>
      </c>
      <c r="BS69" t="s">
        <v>247</v>
      </c>
      <c r="BT69" t="s">
        <v>247</v>
      </c>
      <c r="BU69" t="s">
        <v>247</v>
      </c>
      <c r="BV69" t="s">
        <v>247</v>
      </c>
      <c r="BW69">
        <v>20.833777000000001</v>
      </c>
      <c r="BX69">
        <v>204.61729700000001</v>
      </c>
      <c r="BY69">
        <v>227.51030800000001</v>
      </c>
      <c r="BZ69">
        <v>9.1572892600540981E-2</v>
      </c>
      <c r="CA69">
        <v>20.833777000000001</v>
      </c>
      <c r="CB69">
        <v>204.9009394</v>
      </c>
      <c r="CC69">
        <v>227.79395001899999</v>
      </c>
      <c r="CD69">
        <v>9.1458868851706926E-2</v>
      </c>
      <c r="CE69">
        <v>5.5941729999999996</v>
      </c>
      <c r="CF69">
        <v>212.847375</v>
      </c>
      <c r="CG69">
        <v>218.44154800000001</v>
      </c>
      <c r="CH69">
        <v>2.5609473340666856E-2</v>
      </c>
      <c r="CI69" t="s">
        <v>247</v>
      </c>
      <c r="CJ69" t="s">
        <v>247</v>
      </c>
      <c r="CK69" t="s">
        <v>247</v>
      </c>
      <c r="CL69" t="s">
        <v>247</v>
      </c>
      <c r="CM69">
        <v>4.1990909090909092</v>
      </c>
      <c r="CN69">
        <v>230.90454599999998</v>
      </c>
      <c r="CO69">
        <v>235.10363690909091</v>
      </c>
      <c r="CP69">
        <v>1.7860595285961484E-2</v>
      </c>
    </row>
    <row r="70" spans="1:94" x14ac:dyDescent="0.25">
      <c r="A70" t="s">
        <v>23</v>
      </c>
      <c r="B70">
        <v>0.4</v>
      </c>
      <c r="C70" t="s">
        <v>114</v>
      </c>
      <c r="D70" t="s">
        <v>154</v>
      </c>
      <c r="E70" t="s">
        <v>51</v>
      </c>
      <c r="F70">
        <v>2009</v>
      </c>
      <c r="G70">
        <v>27253235</v>
      </c>
      <c r="H70">
        <v>447058.84379999997</v>
      </c>
      <c r="I70">
        <v>28179411.500100002</v>
      </c>
      <c r="J70">
        <v>69000</v>
      </c>
      <c r="K70">
        <v>31383249</v>
      </c>
      <c r="L70">
        <v>561880.00659999996</v>
      </c>
      <c r="M70">
        <v>31945129.0066</v>
      </c>
      <c r="N70">
        <v>71000</v>
      </c>
      <c r="O70">
        <v>36168067</v>
      </c>
      <c r="P70">
        <v>2396940.9500000002</v>
      </c>
      <c r="Q70">
        <v>39193880.450000003</v>
      </c>
      <c r="R70">
        <v>73000</v>
      </c>
      <c r="S70">
        <v>54088511</v>
      </c>
      <c r="T70">
        <v>1665338.416</v>
      </c>
      <c r="U70">
        <v>56645650.416000001</v>
      </c>
      <c r="V70">
        <v>74000</v>
      </c>
      <c r="W70">
        <v>55220508</v>
      </c>
      <c r="X70">
        <v>2105998.031</v>
      </c>
      <c r="Y70">
        <v>58084996.540399998</v>
      </c>
      <c r="Z70">
        <v>75000</v>
      </c>
      <c r="AA70">
        <v>49775178</v>
      </c>
      <c r="AB70">
        <v>2538988.6490000002</v>
      </c>
      <c r="AC70">
        <v>53802555.684</v>
      </c>
      <c r="AD70">
        <v>76000</v>
      </c>
      <c r="AH70">
        <v>78000</v>
      </c>
      <c r="AL70">
        <v>79000</v>
      </c>
      <c r="AM70">
        <v>35065813</v>
      </c>
      <c r="AN70">
        <v>1147985.0919999999</v>
      </c>
      <c r="AO70">
        <v>36935752.604800001</v>
      </c>
      <c r="AP70">
        <v>82000</v>
      </c>
      <c r="AT70">
        <v>84000</v>
      </c>
      <c r="AU70">
        <v>23214913</v>
      </c>
      <c r="AV70">
        <v>538017.62</v>
      </c>
      <c r="AW70">
        <v>24360560.379999999</v>
      </c>
      <c r="AX70">
        <v>88000</v>
      </c>
      <c r="AY70">
        <v>394.97442028985506</v>
      </c>
      <c r="AZ70">
        <v>6.4791136782608696</v>
      </c>
      <c r="BA70">
        <v>408.39726811739132</v>
      </c>
      <c r="BB70">
        <v>0.96713286577696223</v>
      </c>
      <c r="BC70">
        <v>442.01759154929579</v>
      </c>
      <c r="BD70">
        <v>7.9138029098591547</v>
      </c>
      <c r="BE70">
        <v>449.93139445915494</v>
      </c>
      <c r="BF70">
        <v>0.98241108976320257</v>
      </c>
      <c r="BG70">
        <v>495.45297260273975</v>
      </c>
      <c r="BH70">
        <v>32.834807534246579</v>
      </c>
      <c r="BI70">
        <v>536.90247191780827</v>
      </c>
      <c r="BJ70">
        <v>0.92279882942797509</v>
      </c>
      <c r="BK70">
        <v>730.92582432432437</v>
      </c>
      <c r="BL70">
        <v>22.504573189189188</v>
      </c>
      <c r="BM70">
        <v>765.48176237837845</v>
      </c>
      <c r="BN70">
        <v>0.95485726799461879</v>
      </c>
      <c r="BO70">
        <v>736.27344000000005</v>
      </c>
      <c r="BP70">
        <v>28.079973746666667</v>
      </c>
      <c r="BQ70">
        <v>774.46662053866669</v>
      </c>
      <c r="BR70">
        <v>0.95068453626561455</v>
      </c>
      <c r="BS70">
        <v>654.93655263157893</v>
      </c>
      <c r="BT70">
        <v>33.407745381578948</v>
      </c>
      <c r="BU70">
        <v>707.92836426315785</v>
      </c>
      <c r="BV70">
        <v>0.92514523459342524</v>
      </c>
      <c r="BW70" t="s">
        <v>247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>
        <v>427.63186585365855</v>
      </c>
      <c r="CF70">
        <v>13.99981819512195</v>
      </c>
      <c r="CG70">
        <v>450.43600737560979</v>
      </c>
      <c r="CH70">
        <v>0.94937318254192027</v>
      </c>
      <c r="CI70" t="s">
        <v>247</v>
      </c>
      <c r="CJ70" t="s">
        <v>247</v>
      </c>
      <c r="CK70" t="s">
        <v>247</v>
      </c>
      <c r="CL70" t="s">
        <v>247</v>
      </c>
      <c r="CM70">
        <v>263.80582954545457</v>
      </c>
      <c r="CN70">
        <v>6.1138365909090906</v>
      </c>
      <c r="CO70">
        <v>276.82454977272727</v>
      </c>
      <c r="CP70">
        <v>0.95297122224903441</v>
      </c>
    </row>
    <row r="71" spans="1:94" x14ac:dyDescent="0.25">
      <c r="A71" t="s">
        <v>99</v>
      </c>
      <c r="B71">
        <v>1.2</v>
      </c>
      <c r="C71" t="s">
        <v>48</v>
      </c>
      <c r="D71" t="s">
        <v>100</v>
      </c>
      <c r="E71" t="s">
        <v>55</v>
      </c>
      <c r="F71">
        <v>2009</v>
      </c>
      <c r="G71">
        <v>5281569</v>
      </c>
      <c r="H71">
        <v>22879947.59</v>
      </c>
      <c r="I71">
        <v>28408825.418000001</v>
      </c>
      <c r="J71">
        <v>110000</v>
      </c>
      <c r="K71">
        <v>6502189</v>
      </c>
      <c r="L71">
        <v>30015865.399999999</v>
      </c>
      <c r="M71">
        <v>36703031.8046</v>
      </c>
      <c r="N71">
        <v>120000</v>
      </c>
      <c r="O71">
        <v>5988081</v>
      </c>
      <c r="P71">
        <v>17896310.460000001</v>
      </c>
      <c r="Q71">
        <v>24333789.602000002</v>
      </c>
      <c r="R71">
        <v>120000</v>
      </c>
      <c r="S71">
        <v>6136480</v>
      </c>
      <c r="T71">
        <v>15450592.449999999</v>
      </c>
      <c r="U71">
        <v>21794990.039999999</v>
      </c>
      <c r="V71">
        <v>120000</v>
      </c>
      <c r="Z71">
        <v>130000</v>
      </c>
      <c r="AD71">
        <v>130000</v>
      </c>
      <c r="AH71">
        <v>130000</v>
      </c>
      <c r="AI71">
        <v>6094200</v>
      </c>
      <c r="AJ71">
        <v>27130761</v>
      </c>
      <c r="AK71">
        <v>33224961</v>
      </c>
      <c r="AL71">
        <v>140000</v>
      </c>
      <c r="AP71">
        <v>140000</v>
      </c>
      <c r="AT71">
        <v>140000</v>
      </c>
      <c r="AU71">
        <v>6094200</v>
      </c>
      <c r="AV71">
        <v>27130761</v>
      </c>
      <c r="AW71">
        <v>33224961</v>
      </c>
      <c r="AX71">
        <v>140000</v>
      </c>
      <c r="AY71">
        <v>48.014263636363637</v>
      </c>
      <c r="AZ71">
        <v>207.99952354545454</v>
      </c>
      <c r="BA71">
        <v>258.26204925454545</v>
      </c>
      <c r="BB71">
        <v>0.18591296620991471</v>
      </c>
      <c r="BC71">
        <v>54.184908333333333</v>
      </c>
      <c r="BD71">
        <v>250.13221166666665</v>
      </c>
      <c r="BE71">
        <v>305.85859837166669</v>
      </c>
      <c r="BF71">
        <v>0.177156727395612</v>
      </c>
      <c r="BG71">
        <v>49.900675</v>
      </c>
      <c r="BH71">
        <v>149.1359205</v>
      </c>
      <c r="BI71">
        <v>202.78158001666668</v>
      </c>
      <c r="BJ71">
        <v>0.24608090634217689</v>
      </c>
      <c r="BK71">
        <v>51.137333333333331</v>
      </c>
      <c r="BL71">
        <v>128.75493708333332</v>
      </c>
      <c r="BM71">
        <v>181.62491699999998</v>
      </c>
      <c r="BN71">
        <v>0.281554613640007</v>
      </c>
      <c r="BO71" t="s">
        <v>247</v>
      </c>
      <c r="BP71" t="s">
        <v>247</v>
      </c>
      <c r="BQ71" t="s">
        <v>247</v>
      </c>
      <c r="BR71" t="s">
        <v>247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>
        <v>43.53</v>
      </c>
      <c r="CB71">
        <v>193.79114999999999</v>
      </c>
      <c r="CC71">
        <v>237.32114999999999</v>
      </c>
      <c r="CD71">
        <v>0.18342233720003465</v>
      </c>
      <c r="CE71" t="s">
        <v>247</v>
      </c>
      <c r="CF71" t="s">
        <v>247</v>
      </c>
      <c r="CG71" t="s">
        <v>247</v>
      </c>
      <c r="CH71" t="s">
        <v>247</v>
      </c>
      <c r="CI71" t="s">
        <v>247</v>
      </c>
      <c r="CJ71" t="s">
        <v>247</v>
      </c>
      <c r="CK71" t="s">
        <v>247</v>
      </c>
      <c r="CL71" t="s">
        <v>247</v>
      </c>
      <c r="CM71">
        <v>43.53</v>
      </c>
      <c r="CN71">
        <v>193.79114999999999</v>
      </c>
      <c r="CO71">
        <v>237.32114999999999</v>
      </c>
      <c r="CP71">
        <v>0.18342233720003465</v>
      </c>
    </row>
    <row r="72" spans="1:94" x14ac:dyDescent="0.25">
      <c r="A72" t="s">
        <v>179</v>
      </c>
      <c r="B72">
        <v>0.2</v>
      </c>
      <c r="C72" t="s">
        <v>48</v>
      </c>
      <c r="D72" t="s">
        <v>180</v>
      </c>
      <c r="E72" t="s">
        <v>47</v>
      </c>
      <c r="F72">
        <v>2009</v>
      </c>
      <c r="G72">
        <v>86917</v>
      </c>
      <c r="H72">
        <v>0</v>
      </c>
      <c r="I72">
        <v>86917</v>
      </c>
      <c r="J72">
        <v>7300</v>
      </c>
      <c r="K72">
        <v>698854</v>
      </c>
      <c r="L72">
        <v>247500</v>
      </c>
      <c r="M72">
        <v>946354</v>
      </c>
      <c r="N72">
        <v>7200</v>
      </c>
      <c r="O72">
        <v>3720945</v>
      </c>
      <c r="P72">
        <v>361557</v>
      </c>
      <c r="Q72">
        <v>4082502</v>
      </c>
      <c r="R72">
        <v>7100</v>
      </c>
      <c r="S72">
        <v>616666</v>
      </c>
      <c r="T72">
        <v>3317575</v>
      </c>
      <c r="U72">
        <v>3934241</v>
      </c>
      <c r="V72">
        <v>6900</v>
      </c>
      <c r="W72">
        <v>0</v>
      </c>
      <c r="X72">
        <v>2731148</v>
      </c>
      <c r="Y72">
        <v>2731148</v>
      </c>
      <c r="Z72">
        <v>6800</v>
      </c>
      <c r="AD72">
        <v>6600</v>
      </c>
      <c r="AH72">
        <v>6300</v>
      </c>
      <c r="AL72">
        <v>6200</v>
      </c>
      <c r="AP72">
        <v>6000</v>
      </c>
      <c r="AQ72">
        <v>1154286</v>
      </c>
      <c r="AR72">
        <v>2247167</v>
      </c>
      <c r="AS72">
        <v>3587649</v>
      </c>
      <c r="AT72">
        <v>5900</v>
      </c>
      <c r="AX72">
        <v>5700</v>
      </c>
      <c r="AY72">
        <v>11.906438356164383</v>
      </c>
      <c r="AZ72">
        <v>0</v>
      </c>
      <c r="BA72">
        <v>11.906438356164383</v>
      </c>
      <c r="BB72">
        <v>1</v>
      </c>
      <c r="BC72">
        <v>97.06305555555555</v>
      </c>
      <c r="BD72">
        <v>34.375</v>
      </c>
      <c r="BE72">
        <v>131.43805555555556</v>
      </c>
      <c r="BF72">
        <v>0.73846995944435156</v>
      </c>
      <c r="BG72">
        <v>524.07676056338028</v>
      </c>
      <c r="BH72">
        <v>50.923521126760562</v>
      </c>
      <c r="BI72">
        <v>575.00028169014081</v>
      </c>
      <c r="BJ72">
        <v>0.91143739794861101</v>
      </c>
      <c r="BK72">
        <v>89.371884057971016</v>
      </c>
      <c r="BL72">
        <v>480.80797101449275</v>
      </c>
      <c r="BM72">
        <v>570.17985507246374</v>
      </c>
      <c r="BN72">
        <v>0.15674332101160046</v>
      </c>
      <c r="BO72">
        <v>0</v>
      </c>
      <c r="BP72">
        <v>401.63941176470587</v>
      </c>
      <c r="BQ72">
        <v>401.63941176470587</v>
      </c>
      <c r="BR72">
        <v>0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247</v>
      </c>
      <c r="CE72" t="s">
        <v>247</v>
      </c>
      <c r="CF72" t="s">
        <v>247</v>
      </c>
      <c r="CG72" t="s">
        <v>247</v>
      </c>
      <c r="CH72" t="s">
        <v>247</v>
      </c>
      <c r="CI72">
        <v>195.64169491525425</v>
      </c>
      <c r="CJ72">
        <v>380.87576271186441</v>
      </c>
      <c r="CK72">
        <v>608.07610169491522</v>
      </c>
      <c r="CL72">
        <v>0.3217388323105187</v>
      </c>
      <c r="CM72" t="s">
        <v>247</v>
      </c>
      <c r="CN72" t="s">
        <v>247</v>
      </c>
      <c r="CO72" t="s">
        <v>247</v>
      </c>
      <c r="CP72" t="s">
        <v>247</v>
      </c>
    </row>
    <row r="73" spans="1:94" x14ac:dyDescent="0.25">
      <c r="A73" t="s">
        <v>101</v>
      </c>
      <c r="B73">
        <v>1.2</v>
      </c>
      <c r="C73" t="s">
        <v>48</v>
      </c>
      <c r="D73" t="s">
        <v>102</v>
      </c>
      <c r="E73" t="s">
        <v>103</v>
      </c>
      <c r="F73">
        <v>2009</v>
      </c>
      <c r="J73">
        <v>11000</v>
      </c>
      <c r="K73">
        <v>4900000</v>
      </c>
      <c r="L73">
        <v>2400000</v>
      </c>
      <c r="M73">
        <v>7565500</v>
      </c>
      <c r="N73">
        <v>11000</v>
      </c>
      <c r="R73">
        <v>11000</v>
      </c>
      <c r="V73">
        <v>11000</v>
      </c>
      <c r="Z73">
        <v>11000</v>
      </c>
      <c r="AD73">
        <v>11000</v>
      </c>
      <c r="AH73">
        <v>11000</v>
      </c>
      <c r="AL73">
        <v>11000</v>
      </c>
      <c r="AP73">
        <v>11000</v>
      </c>
      <c r="AQ73">
        <v>5600000</v>
      </c>
      <c r="AR73">
        <v>1900000</v>
      </c>
      <c r="AS73">
        <v>7500000</v>
      </c>
      <c r="AT73">
        <v>11000</v>
      </c>
      <c r="AX73">
        <v>11000</v>
      </c>
      <c r="AY73" t="s">
        <v>247</v>
      </c>
      <c r="AZ73" t="s">
        <v>247</v>
      </c>
      <c r="BA73" t="s">
        <v>247</v>
      </c>
      <c r="BB73" t="s">
        <v>247</v>
      </c>
      <c r="BC73">
        <v>445.45454545454544</v>
      </c>
      <c r="BD73">
        <v>218.18181818181819</v>
      </c>
      <c r="BE73">
        <v>687.77272727272725</v>
      </c>
      <c r="BF73">
        <v>0.64767695459652364</v>
      </c>
      <c r="BG73" t="s">
        <v>247</v>
      </c>
      <c r="BH73" t="s">
        <v>247</v>
      </c>
      <c r="BI73" t="s">
        <v>247</v>
      </c>
      <c r="BJ73" t="s">
        <v>247</v>
      </c>
      <c r="BK73" t="s">
        <v>247</v>
      </c>
      <c r="BL73" t="s">
        <v>247</v>
      </c>
      <c r="BM73" t="s">
        <v>247</v>
      </c>
      <c r="BN73" t="s">
        <v>247</v>
      </c>
      <c r="BO73" t="s">
        <v>247</v>
      </c>
      <c r="BP73" t="s">
        <v>247</v>
      </c>
      <c r="BQ73" t="s">
        <v>247</v>
      </c>
      <c r="BR73" t="s">
        <v>247</v>
      </c>
      <c r="BS73" t="s">
        <v>247</v>
      </c>
      <c r="BT73" t="s">
        <v>247</v>
      </c>
      <c r="BU73" t="s">
        <v>247</v>
      </c>
      <c r="BV73" t="s">
        <v>247</v>
      </c>
      <c r="BW73" t="s">
        <v>247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247</v>
      </c>
      <c r="CF73" t="s">
        <v>247</v>
      </c>
      <c r="CG73" t="s">
        <v>247</v>
      </c>
      <c r="CH73" t="s">
        <v>247</v>
      </c>
      <c r="CI73">
        <v>509.09090909090907</v>
      </c>
      <c r="CJ73">
        <v>172.72727272727272</v>
      </c>
      <c r="CK73">
        <v>681.81818181818187</v>
      </c>
      <c r="CL73">
        <v>0.74666666666666659</v>
      </c>
      <c r="CM73" t="s">
        <v>247</v>
      </c>
      <c r="CN73" t="s">
        <v>247</v>
      </c>
      <c r="CO73" t="s">
        <v>247</v>
      </c>
      <c r="CP73" t="s">
        <v>247</v>
      </c>
    </row>
    <row r="74" spans="1:94" x14ac:dyDescent="0.25">
      <c r="A74" t="s">
        <v>210</v>
      </c>
      <c r="B74">
        <v>0.1</v>
      </c>
      <c r="C74" t="s">
        <v>114</v>
      </c>
      <c r="D74" t="s">
        <v>211</v>
      </c>
      <c r="E74" t="s">
        <v>47</v>
      </c>
      <c r="F74">
        <v>2009</v>
      </c>
      <c r="G74">
        <v>1157336</v>
      </c>
      <c r="H74">
        <v>3506192.4479999999</v>
      </c>
      <c r="I74">
        <v>4758316.4952600002</v>
      </c>
      <c r="J74">
        <v>500</v>
      </c>
      <c r="K74">
        <v>950996</v>
      </c>
      <c r="L74">
        <v>2550191.111</v>
      </c>
      <c r="M74">
        <v>3883709.3332000002</v>
      </c>
      <c r="N74">
        <v>500</v>
      </c>
      <c r="O74">
        <v>1169128</v>
      </c>
      <c r="P74">
        <v>2562337.7779999999</v>
      </c>
      <c r="Q74">
        <v>3949790.9632000001</v>
      </c>
      <c r="R74">
        <v>500</v>
      </c>
      <c r="V74">
        <v>500</v>
      </c>
      <c r="W74">
        <v>1329438</v>
      </c>
      <c r="X74">
        <v>2165745</v>
      </c>
      <c r="Y74">
        <v>3552745</v>
      </c>
      <c r="Z74">
        <v>500</v>
      </c>
      <c r="AA74">
        <v>1619212</v>
      </c>
      <c r="AB74">
        <v>1166608</v>
      </c>
      <c r="AC74">
        <v>2858199</v>
      </c>
      <c r="AD74">
        <v>1000</v>
      </c>
      <c r="AH74">
        <v>1000</v>
      </c>
      <c r="AI74">
        <v>3032500</v>
      </c>
      <c r="AJ74">
        <v>2223300</v>
      </c>
      <c r="AK74">
        <v>5255800</v>
      </c>
      <c r="AL74">
        <v>1000</v>
      </c>
      <c r="AP74">
        <v>1000</v>
      </c>
      <c r="AT74">
        <v>1000</v>
      </c>
      <c r="AU74">
        <v>922160</v>
      </c>
      <c r="AV74">
        <v>1073931</v>
      </c>
      <c r="AW74">
        <v>1996091</v>
      </c>
      <c r="AX74">
        <v>1000</v>
      </c>
      <c r="AY74">
        <v>2314.672</v>
      </c>
      <c r="AZ74">
        <v>7012.3848959999996</v>
      </c>
      <c r="BA74">
        <v>9516.63299052</v>
      </c>
      <c r="BB74">
        <v>0.24322383791680965</v>
      </c>
      <c r="BC74">
        <v>1901.992</v>
      </c>
      <c r="BD74">
        <v>5100.3822220000002</v>
      </c>
      <c r="BE74">
        <v>7767.4186664000008</v>
      </c>
      <c r="BF74">
        <v>0.24486796472392602</v>
      </c>
      <c r="BG74">
        <v>2338.2559999999999</v>
      </c>
      <c r="BH74">
        <v>5124.6755560000001</v>
      </c>
      <c r="BI74">
        <v>7899.5819264000002</v>
      </c>
      <c r="BJ74">
        <v>0.2959974365460617</v>
      </c>
      <c r="BK74" t="s">
        <v>247</v>
      </c>
      <c r="BL74" t="s">
        <v>247</v>
      </c>
      <c r="BM74" t="s">
        <v>247</v>
      </c>
      <c r="BN74" t="s">
        <v>247</v>
      </c>
      <c r="BO74">
        <v>2658.8760000000002</v>
      </c>
      <c r="BP74">
        <v>4331.49</v>
      </c>
      <c r="BQ74">
        <v>7105.49</v>
      </c>
      <c r="BR74">
        <v>0.37420023108891859</v>
      </c>
      <c r="BS74">
        <v>1619.212</v>
      </c>
      <c r="BT74">
        <v>1166.6079999999999</v>
      </c>
      <c r="BU74">
        <v>2858.1990000000001</v>
      </c>
      <c r="BV74">
        <v>0.56651478780868647</v>
      </c>
      <c r="BW74" t="s">
        <v>247</v>
      </c>
      <c r="BX74" t="s">
        <v>247</v>
      </c>
      <c r="BY74" t="s">
        <v>247</v>
      </c>
      <c r="BZ74" t="s">
        <v>247</v>
      </c>
      <c r="CA74">
        <v>3032.5</v>
      </c>
      <c r="CB74">
        <v>2223.3000000000002</v>
      </c>
      <c r="CC74">
        <v>5255.8</v>
      </c>
      <c r="CD74">
        <v>0.57698162030518663</v>
      </c>
      <c r="CE74" t="s">
        <v>247</v>
      </c>
      <c r="CF74" t="s">
        <v>247</v>
      </c>
      <c r="CG74" t="s">
        <v>247</v>
      </c>
      <c r="CH74" t="s">
        <v>247</v>
      </c>
      <c r="CI74" t="s">
        <v>247</v>
      </c>
      <c r="CJ74" t="s">
        <v>247</v>
      </c>
      <c r="CK74" t="s">
        <v>247</v>
      </c>
      <c r="CL74" t="s">
        <v>247</v>
      </c>
      <c r="CM74">
        <v>922.16</v>
      </c>
      <c r="CN74">
        <v>1073.931</v>
      </c>
      <c r="CO74">
        <v>1996.0909999999999</v>
      </c>
      <c r="CP74">
        <v>0.46198294566730674</v>
      </c>
    </row>
    <row r="75" spans="1:94" x14ac:dyDescent="0.25">
      <c r="A75" t="s">
        <v>212</v>
      </c>
      <c r="B75">
        <v>0.1</v>
      </c>
      <c r="C75" t="s">
        <v>75</v>
      </c>
      <c r="D75" t="s">
        <v>213</v>
      </c>
      <c r="E75" t="s">
        <v>51</v>
      </c>
      <c r="F75">
        <v>2009</v>
      </c>
      <c r="G75">
        <v>0</v>
      </c>
      <c r="H75">
        <v>830100</v>
      </c>
      <c r="I75">
        <v>830100</v>
      </c>
      <c r="J75">
        <v>200</v>
      </c>
      <c r="K75" t="s">
        <v>243</v>
      </c>
      <c r="M75" t="s">
        <v>243</v>
      </c>
      <c r="N75">
        <v>200</v>
      </c>
      <c r="R75">
        <v>200</v>
      </c>
      <c r="V75">
        <v>200</v>
      </c>
      <c r="Z75">
        <v>200</v>
      </c>
      <c r="AD75">
        <v>500</v>
      </c>
      <c r="AH75">
        <v>500</v>
      </c>
      <c r="AL75">
        <v>500</v>
      </c>
      <c r="AP75">
        <v>500</v>
      </c>
      <c r="AT75">
        <v>500</v>
      </c>
      <c r="AX75">
        <v>500</v>
      </c>
      <c r="AY75">
        <v>0</v>
      </c>
      <c r="AZ75">
        <v>4150.5</v>
      </c>
      <c r="BA75">
        <v>4150.5</v>
      </c>
      <c r="BB75">
        <v>0</v>
      </c>
      <c r="BC75" t="s">
        <v>247</v>
      </c>
      <c r="BD75" t="s">
        <v>247</v>
      </c>
      <c r="BE75" t="s">
        <v>247</v>
      </c>
      <c r="BF75" t="s">
        <v>247</v>
      </c>
      <c r="BG75" t="s">
        <v>247</v>
      </c>
      <c r="BH75" t="s">
        <v>247</v>
      </c>
      <c r="BI75" t="s">
        <v>247</v>
      </c>
      <c r="BJ75" t="s">
        <v>247</v>
      </c>
      <c r="BK75" t="s">
        <v>247</v>
      </c>
      <c r="BL75" t="s">
        <v>247</v>
      </c>
      <c r="BM75" t="s">
        <v>247</v>
      </c>
      <c r="BN75" t="s">
        <v>247</v>
      </c>
      <c r="BO75" t="s">
        <v>247</v>
      </c>
      <c r="BP75" t="s">
        <v>247</v>
      </c>
      <c r="BQ75" t="s">
        <v>247</v>
      </c>
      <c r="BR75" t="s">
        <v>247</v>
      </c>
      <c r="BS75" t="s">
        <v>247</v>
      </c>
      <c r="BT75" t="s">
        <v>247</v>
      </c>
      <c r="BU75" t="s">
        <v>247</v>
      </c>
      <c r="BV75" t="s">
        <v>247</v>
      </c>
      <c r="BW75" t="s">
        <v>247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247</v>
      </c>
      <c r="CE75" t="s">
        <v>247</v>
      </c>
      <c r="CF75" t="s">
        <v>247</v>
      </c>
      <c r="CG75" t="s">
        <v>247</v>
      </c>
      <c r="CH75" t="s">
        <v>247</v>
      </c>
      <c r="CI75" t="s">
        <v>247</v>
      </c>
      <c r="CJ75" t="s">
        <v>247</v>
      </c>
      <c r="CK75" t="s">
        <v>247</v>
      </c>
      <c r="CL75" t="s">
        <v>247</v>
      </c>
      <c r="CM75" t="s">
        <v>247</v>
      </c>
      <c r="CN75" t="s">
        <v>247</v>
      </c>
      <c r="CO75" t="s">
        <v>247</v>
      </c>
      <c r="CP75" t="s">
        <v>247</v>
      </c>
    </row>
    <row r="76" spans="1:94" x14ac:dyDescent="0.25">
      <c r="A76" t="s">
        <v>214</v>
      </c>
      <c r="B76">
        <v>0.1</v>
      </c>
      <c r="C76" t="s">
        <v>120</v>
      </c>
      <c r="D76" t="s">
        <v>215</v>
      </c>
      <c r="E76" t="s">
        <v>47</v>
      </c>
      <c r="F76">
        <v>2009</v>
      </c>
      <c r="G76">
        <v>5823291</v>
      </c>
      <c r="H76">
        <v>7629376</v>
      </c>
      <c r="I76">
        <v>14648004</v>
      </c>
      <c r="J76">
        <v>16000</v>
      </c>
      <c r="K76">
        <v>6357832</v>
      </c>
      <c r="L76">
        <v>7099104</v>
      </c>
      <c r="M76">
        <v>14832191</v>
      </c>
      <c r="N76">
        <v>17000</v>
      </c>
      <c r="O76">
        <v>6728697</v>
      </c>
      <c r="P76">
        <v>6389275</v>
      </c>
      <c r="Q76">
        <v>14632692</v>
      </c>
      <c r="R76">
        <v>17000</v>
      </c>
      <c r="S76">
        <v>8021984</v>
      </c>
      <c r="T76">
        <v>10290706</v>
      </c>
      <c r="U76">
        <v>21453834</v>
      </c>
      <c r="V76">
        <v>18000</v>
      </c>
      <c r="W76">
        <v>9943419</v>
      </c>
      <c r="X76">
        <v>10355925</v>
      </c>
      <c r="Y76">
        <v>22730808</v>
      </c>
      <c r="Z76">
        <v>18000</v>
      </c>
      <c r="AD76">
        <v>19000</v>
      </c>
      <c r="AE76">
        <v>10409820</v>
      </c>
      <c r="AF76">
        <v>10841675</v>
      </c>
      <c r="AG76">
        <v>22099998</v>
      </c>
      <c r="AH76">
        <v>19000</v>
      </c>
      <c r="AI76">
        <v>10293925</v>
      </c>
      <c r="AJ76">
        <v>10914030</v>
      </c>
      <c r="AK76">
        <v>22051575</v>
      </c>
      <c r="AL76">
        <v>20000</v>
      </c>
      <c r="AM76">
        <v>18244377</v>
      </c>
      <c r="AN76">
        <v>19324674.120000001</v>
      </c>
      <c r="AO76">
        <v>39062783.097999997</v>
      </c>
      <c r="AP76">
        <v>21000</v>
      </c>
      <c r="AT76">
        <v>21000</v>
      </c>
      <c r="AX76">
        <v>21000</v>
      </c>
      <c r="AY76">
        <v>363.95568750000001</v>
      </c>
      <c r="AZ76">
        <v>476.83600000000001</v>
      </c>
      <c r="BA76">
        <v>915.50025000000005</v>
      </c>
      <c r="BB76">
        <v>0.3975484304892325</v>
      </c>
      <c r="BC76">
        <v>373.99011764705881</v>
      </c>
      <c r="BD76">
        <v>417.59435294117645</v>
      </c>
      <c r="BE76">
        <v>872.48182352941171</v>
      </c>
      <c r="BF76">
        <v>0.42865089857594202</v>
      </c>
      <c r="BG76">
        <v>395.80570588235292</v>
      </c>
      <c r="BH76">
        <v>375.83970588235292</v>
      </c>
      <c r="BI76">
        <v>860.7465882352941</v>
      </c>
      <c r="BJ76">
        <v>0.45983999389859365</v>
      </c>
      <c r="BK76">
        <v>445.66577777777781</v>
      </c>
      <c r="BL76">
        <v>571.70588888888892</v>
      </c>
      <c r="BM76">
        <v>1191.8796666666667</v>
      </c>
      <c r="BN76">
        <v>0.37391843341381314</v>
      </c>
      <c r="BO76">
        <v>552.41216666666662</v>
      </c>
      <c r="BP76">
        <v>575.32916666666665</v>
      </c>
      <c r="BQ76">
        <v>1262.8226666666667</v>
      </c>
      <c r="BR76">
        <v>0.43744239096120113</v>
      </c>
      <c r="BS76" t="s">
        <v>247</v>
      </c>
      <c r="BT76" t="s">
        <v>247</v>
      </c>
      <c r="BU76" t="s">
        <v>247</v>
      </c>
      <c r="BV76" t="s">
        <v>247</v>
      </c>
      <c r="BW76">
        <v>547.88526315789477</v>
      </c>
      <c r="BX76">
        <v>570.61447368421057</v>
      </c>
      <c r="BY76">
        <v>1163.1577894736843</v>
      </c>
      <c r="BZ76">
        <v>0.47103262181290695</v>
      </c>
      <c r="CA76">
        <v>514.69624999999996</v>
      </c>
      <c r="CB76">
        <v>545.70150000000001</v>
      </c>
      <c r="CC76">
        <v>1102.5787499999999</v>
      </c>
      <c r="CD76">
        <v>0.46681132753556154</v>
      </c>
      <c r="CE76">
        <v>868.77985714285717</v>
      </c>
      <c r="CF76">
        <v>920.22257714285718</v>
      </c>
      <c r="CG76">
        <v>1860.1325284761904</v>
      </c>
      <c r="CH76">
        <v>0.46705266632510134</v>
      </c>
      <c r="CI76" t="s">
        <v>247</v>
      </c>
      <c r="CJ76" t="s">
        <v>247</v>
      </c>
      <c r="CK76" t="s">
        <v>247</v>
      </c>
      <c r="CL76" t="s">
        <v>247</v>
      </c>
      <c r="CM76" t="s">
        <v>247</v>
      </c>
      <c r="CN76" t="s">
        <v>247</v>
      </c>
      <c r="CO76" t="s">
        <v>247</v>
      </c>
      <c r="CP76" t="s">
        <v>247</v>
      </c>
    </row>
    <row r="77" spans="1:94" x14ac:dyDescent="0.25">
      <c r="A77" t="s">
        <v>24</v>
      </c>
      <c r="B77">
        <v>12.4</v>
      </c>
      <c r="C77" t="s">
        <v>48</v>
      </c>
      <c r="D77" t="s">
        <v>54</v>
      </c>
      <c r="E77" t="s">
        <v>55</v>
      </c>
      <c r="F77">
        <v>2009</v>
      </c>
      <c r="J77">
        <v>1500000</v>
      </c>
      <c r="K77">
        <v>10136250</v>
      </c>
      <c r="L77">
        <v>203113942.19999999</v>
      </c>
      <c r="M77">
        <v>213485240.19999999</v>
      </c>
      <c r="N77">
        <v>1600000</v>
      </c>
      <c r="O77">
        <v>13393157</v>
      </c>
      <c r="P77">
        <v>246656413</v>
      </c>
      <c r="Q77">
        <v>260279345</v>
      </c>
      <c r="R77">
        <v>1700000</v>
      </c>
      <c r="S77">
        <v>8635144</v>
      </c>
      <c r="T77">
        <v>246658914.80000001</v>
      </c>
      <c r="U77">
        <v>257440190.229</v>
      </c>
      <c r="V77">
        <v>1700000</v>
      </c>
      <c r="W77">
        <v>16870748</v>
      </c>
      <c r="X77">
        <v>332640878</v>
      </c>
      <c r="Y77">
        <v>353766025.42900002</v>
      </c>
      <c r="Z77">
        <v>1800000</v>
      </c>
      <c r="AA77">
        <v>12217622</v>
      </c>
      <c r="AB77">
        <v>339379363.60000002</v>
      </c>
      <c r="AC77">
        <v>353836435.60000002</v>
      </c>
      <c r="AD77">
        <v>1900000</v>
      </c>
      <c r="AE77">
        <v>12672580</v>
      </c>
      <c r="AF77">
        <v>330933461</v>
      </c>
      <c r="AG77">
        <v>343606041</v>
      </c>
      <c r="AH77">
        <v>2000000</v>
      </c>
      <c r="AI77">
        <v>8501812</v>
      </c>
      <c r="AJ77">
        <v>321019666</v>
      </c>
      <c r="AK77">
        <v>329521478</v>
      </c>
      <c r="AL77">
        <v>2000000</v>
      </c>
      <c r="AP77">
        <v>2100000</v>
      </c>
      <c r="AT77">
        <v>2200000</v>
      </c>
      <c r="AU77">
        <v>23591832</v>
      </c>
      <c r="AV77">
        <v>533561519.47000003</v>
      </c>
      <c r="AW77">
        <v>557780694.87</v>
      </c>
      <c r="AX77">
        <v>2200000</v>
      </c>
      <c r="AY77" t="s">
        <v>247</v>
      </c>
      <c r="AZ77" t="s">
        <v>247</v>
      </c>
      <c r="BA77" t="s">
        <v>247</v>
      </c>
      <c r="BB77" t="s">
        <v>247</v>
      </c>
      <c r="BC77">
        <v>6.3351562499999998</v>
      </c>
      <c r="BD77">
        <v>126.946213875</v>
      </c>
      <c r="BE77">
        <v>133.428275125</v>
      </c>
      <c r="BF77">
        <v>4.7479863200397494E-2</v>
      </c>
      <c r="BG77">
        <v>7.8783276470588239</v>
      </c>
      <c r="BH77">
        <v>145.09200764705884</v>
      </c>
      <c r="BI77">
        <v>153.10549705882352</v>
      </c>
      <c r="BJ77">
        <v>5.145685686276797E-2</v>
      </c>
      <c r="BK77">
        <v>5.0794964705882357</v>
      </c>
      <c r="BL77">
        <v>145.09347929411766</v>
      </c>
      <c r="BM77">
        <v>151.43540601705882</v>
      </c>
      <c r="BN77">
        <v>3.354233071502475E-2</v>
      </c>
      <c r="BO77">
        <v>9.3726377777777774</v>
      </c>
      <c r="BP77">
        <v>184.80048777777779</v>
      </c>
      <c r="BQ77">
        <v>196.53668079388891</v>
      </c>
      <c r="BR77">
        <v>4.7689000037641878E-2</v>
      </c>
      <c r="BS77">
        <v>6.4303273684210529</v>
      </c>
      <c r="BT77">
        <v>178.62071768421055</v>
      </c>
      <c r="BU77">
        <v>186.22970294736842</v>
      </c>
      <c r="BV77">
        <v>3.4529010499675064E-2</v>
      </c>
      <c r="BW77">
        <v>6.33629</v>
      </c>
      <c r="BX77">
        <v>165.46673050000001</v>
      </c>
      <c r="BY77">
        <v>171.8030205</v>
      </c>
      <c r="BZ77">
        <v>3.6881132715591576E-2</v>
      </c>
      <c r="CA77">
        <v>4.2509059999999996</v>
      </c>
      <c r="CB77">
        <v>160.50983299999999</v>
      </c>
      <c r="CC77">
        <v>164.760739</v>
      </c>
      <c r="CD77">
        <v>2.5800479081366585E-2</v>
      </c>
      <c r="CE77" t="s">
        <v>247</v>
      </c>
      <c r="CF77" t="s">
        <v>247</v>
      </c>
      <c r="CG77" t="s">
        <v>247</v>
      </c>
      <c r="CH77" t="s">
        <v>247</v>
      </c>
      <c r="CI77" t="s">
        <v>247</v>
      </c>
      <c r="CJ77" t="s">
        <v>247</v>
      </c>
      <c r="CK77" t="s">
        <v>247</v>
      </c>
      <c r="CL77" t="s">
        <v>247</v>
      </c>
      <c r="CM77">
        <v>10.723560000000001</v>
      </c>
      <c r="CN77">
        <v>242.52796339545455</v>
      </c>
      <c r="CO77">
        <v>253.53667948636362</v>
      </c>
      <c r="CP77">
        <v>4.2295891946383099E-2</v>
      </c>
    </row>
    <row r="78" spans="1:94" x14ac:dyDescent="0.25">
      <c r="A78" t="s">
        <v>25</v>
      </c>
      <c r="B78">
        <v>0.7</v>
      </c>
      <c r="C78" t="s">
        <v>109</v>
      </c>
      <c r="D78" t="s">
        <v>123</v>
      </c>
      <c r="E78" t="s">
        <v>47</v>
      </c>
      <c r="F78">
        <v>2009</v>
      </c>
      <c r="J78">
        <v>230000</v>
      </c>
      <c r="K78">
        <v>2600000</v>
      </c>
      <c r="M78">
        <v>40500000</v>
      </c>
      <c r="N78">
        <v>230000</v>
      </c>
      <c r="R78">
        <v>240000</v>
      </c>
      <c r="V78">
        <v>240000</v>
      </c>
      <c r="Z78">
        <v>240000</v>
      </c>
      <c r="AD78">
        <v>240000</v>
      </c>
      <c r="AH78">
        <v>240000</v>
      </c>
      <c r="AI78">
        <v>11100000</v>
      </c>
      <c r="AK78">
        <v>86300000</v>
      </c>
      <c r="AL78">
        <v>240000</v>
      </c>
      <c r="AM78">
        <v>20200000</v>
      </c>
      <c r="AO78">
        <v>106500000</v>
      </c>
      <c r="AP78">
        <v>240000</v>
      </c>
      <c r="AT78">
        <v>240000</v>
      </c>
      <c r="AX78">
        <v>240000</v>
      </c>
      <c r="AY78" t="s">
        <v>247</v>
      </c>
      <c r="AZ78" t="s">
        <v>247</v>
      </c>
      <c r="BA78" t="s">
        <v>247</v>
      </c>
      <c r="BB78" t="s">
        <v>247</v>
      </c>
      <c r="BC78">
        <v>11.304347826086957</v>
      </c>
      <c r="BD78" t="s">
        <v>247</v>
      </c>
      <c r="BE78">
        <v>176.08695652173913</v>
      </c>
      <c r="BF78">
        <v>6.4197530864197536E-2</v>
      </c>
      <c r="BG78" t="s">
        <v>247</v>
      </c>
      <c r="BH78" t="s">
        <v>247</v>
      </c>
      <c r="BI78" t="s">
        <v>247</v>
      </c>
      <c r="BJ78" t="s">
        <v>247</v>
      </c>
      <c r="BK78" t="s">
        <v>247</v>
      </c>
      <c r="BL78" t="s">
        <v>247</v>
      </c>
      <c r="BM78" t="s">
        <v>247</v>
      </c>
      <c r="BN78" t="s">
        <v>247</v>
      </c>
      <c r="BO78" t="s">
        <v>247</v>
      </c>
      <c r="BP78" t="s">
        <v>247</v>
      </c>
      <c r="BQ78" t="s">
        <v>247</v>
      </c>
      <c r="BR78" t="s">
        <v>247</v>
      </c>
      <c r="BS78" t="s">
        <v>247</v>
      </c>
      <c r="BT78" t="s">
        <v>247</v>
      </c>
      <c r="BU78" t="s">
        <v>247</v>
      </c>
      <c r="BV78" t="s">
        <v>247</v>
      </c>
      <c r="BW78" t="s">
        <v>247</v>
      </c>
      <c r="BX78" t="s">
        <v>247</v>
      </c>
      <c r="BY78" t="s">
        <v>247</v>
      </c>
      <c r="BZ78" t="s">
        <v>247</v>
      </c>
      <c r="CA78">
        <v>46.25</v>
      </c>
      <c r="CB78" t="s">
        <v>247</v>
      </c>
      <c r="CC78">
        <v>359.58333333333331</v>
      </c>
      <c r="CD78">
        <v>0.12862108922363849</v>
      </c>
      <c r="CE78">
        <v>84.166666666666671</v>
      </c>
      <c r="CF78" t="s">
        <v>247</v>
      </c>
      <c r="CG78">
        <v>443.75</v>
      </c>
      <c r="CH78">
        <v>0.18967136150234742</v>
      </c>
      <c r="CI78" t="s">
        <v>247</v>
      </c>
      <c r="CJ78" t="s">
        <v>247</v>
      </c>
      <c r="CK78" t="s">
        <v>247</v>
      </c>
      <c r="CL78" t="s">
        <v>247</v>
      </c>
      <c r="CM78" t="s">
        <v>247</v>
      </c>
      <c r="CN78" t="s">
        <v>247</v>
      </c>
      <c r="CO78" t="s">
        <v>247</v>
      </c>
      <c r="CP78" t="s">
        <v>247</v>
      </c>
    </row>
    <row r="79" spans="1:94" x14ac:dyDescent="0.25">
      <c r="A79" t="s">
        <v>26</v>
      </c>
      <c r="B79">
        <v>11.5</v>
      </c>
      <c r="C79" t="s">
        <v>48</v>
      </c>
      <c r="D79" t="s">
        <v>56</v>
      </c>
      <c r="E79" t="s">
        <v>51</v>
      </c>
      <c r="F79">
        <v>2009</v>
      </c>
      <c r="G79">
        <v>120839011</v>
      </c>
      <c r="H79">
        <v>121978961.2</v>
      </c>
      <c r="I79">
        <v>373541930.09320003</v>
      </c>
      <c r="J79">
        <v>180000</v>
      </c>
      <c r="K79">
        <v>168791097</v>
      </c>
      <c r="L79">
        <v>110213091</v>
      </c>
      <c r="M79">
        <v>522362401.5133</v>
      </c>
      <c r="N79">
        <v>180000</v>
      </c>
      <c r="S79">
        <v>111050386</v>
      </c>
      <c r="T79">
        <v>87408615</v>
      </c>
      <c r="U79">
        <v>485582541.42009997</v>
      </c>
      <c r="V79">
        <v>190000</v>
      </c>
      <c r="W79">
        <v>136620606</v>
      </c>
      <c r="X79">
        <v>74283368</v>
      </c>
      <c r="Y79">
        <v>419608699</v>
      </c>
      <c r="Z79">
        <v>190000</v>
      </c>
      <c r="AA79">
        <v>111050386</v>
      </c>
      <c r="AB79">
        <v>87408615</v>
      </c>
      <c r="AC79">
        <v>414406653</v>
      </c>
      <c r="AD79">
        <v>200000</v>
      </c>
      <c r="AH79">
        <v>200000</v>
      </c>
      <c r="AI79">
        <v>96140893</v>
      </c>
      <c r="AJ79">
        <v>63147551.960000001</v>
      </c>
      <c r="AK79">
        <v>363714229.14999998</v>
      </c>
      <c r="AL79">
        <v>200000</v>
      </c>
      <c r="AM79">
        <v>124497810</v>
      </c>
      <c r="AN79">
        <v>83410010</v>
      </c>
      <c r="AO79">
        <v>445482145.14999998</v>
      </c>
      <c r="AP79">
        <v>200000</v>
      </c>
      <c r="AT79">
        <v>210000</v>
      </c>
      <c r="AX79">
        <v>210000</v>
      </c>
      <c r="AY79">
        <v>671.32783888888889</v>
      </c>
      <c r="AZ79">
        <v>677.66089555555561</v>
      </c>
      <c r="BA79">
        <v>2075.2329449622225</v>
      </c>
      <c r="BB79">
        <v>0.32349517220155238</v>
      </c>
      <c r="BC79">
        <v>937.72831666666661</v>
      </c>
      <c r="BD79">
        <v>612.29494999999997</v>
      </c>
      <c r="BE79">
        <v>2902.0133417405555</v>
      </c>
      <c r="BF79">
        <v>0.32313025690786124</v>
      </c>
      <c r="BG79" t="s">
        <v>247</v>
      </c>
      <c r="BH79" t="s">
        <v>247</v>
      </c>
      <c r="BI79" t="s">
        <v>247</v>
      </c>
      <c r="BJ79" t="s">
        <v>247</v>
      </c>
      <c r="BK79">
        <v>584.47571578947372</v>
      </c>
      <c r="BL79">
        <v>460.04534210526316</v>
      </c>
      <c r="BM79">
        <v>2555.6975864215788</v>
      </c>
      <c r="BN79">
        <v>0.22869517852769169</v>
      </c>
      <c r="BO79">
        <v>719.05582105263159</v>
      </c>
      <c r="BP79">
        <v>390.9650947368421</v>
      </c>
      <c r="BQ79">
        <v>2208.4668368421053</v>
      </c>
      <c r="BR79">
        <v>0.32559049973365783</v>
      </c>
      <c r="BS79">
        <v>555.25193000000002</v>
      </c>
      <c r="BT79">
        <v>437.04307499999999</v>
      </c>
      <c r="BU79">
        <v>2072.033265</v>
      </c>
      <c r="BV79">
        <v>0.26797442848968933</v>
      </c>
      <c r="BW79" t="s">
        <v>247</v>
      </c>
      <c r="BX79" t="s">
        <v>247</v>
      </c>
      <c r="BY79" t="s">
        <v>247</v>
      </c>
      <c r="BZ79" t="s">
        <v>247</v>
      </c>
      <c r="CA79">
        <v>480.70446500000003</v>
      </c>
      <c r="CB79">
        <v>315.73775979999999</v>
      </c>
      <c r="CC79">
        <v>1818.5711457499999</v>
      </c>
      <c r="CD79">
        <v>0.26433085454116334</v>
      </c>
      <c r="CE79">
        <v>622.48905000000002</v>
      </c>
      <c r="CF79">
        <v>417.05005</v>
      </c>
      <c r="CG79">
        <v>2227.41072575</v>
      </c>
      <c r="CH79">
        <v>0.27946756420076019</v>
      </c>
      <c r="CI79" t="s">
        <v>247</v>
      </c>
      <c r="CJ79" t="s">
        <v>247</v>
      </c>
      <c r="CK79" t="s">
        <v>247</v>
      </c>
      <c r="CL79" t="s">
        <v>247</v>
      </c>
      <c r="CM79" t="s">
        <v>247</v>
      </c>
      <c r="CN79" t="s">
        <v>247</v>
      </c>
      <c r="CO79" t="s">
        <v>247</v>
      </c>
      <c r="CP79" t="s">
        <v>247</v>
      </c>
    </row>
    <row r="80" spans="1:94" x14ac:dyDescent="0.25">
      <c r="A80" t="s">
        <v>27</v>
      </c>
      <c r="B80">
        <v>0.1</v>
      </c>
      <c r="C80" t="s">
        <v>109</v>
      </c>
      <c r="D80" t="s">
        <v>216</v>
      </c>
      <c r="E80" t="s">
        <v>47</v>
      </c>
      <c r="F80">
        <v>2009</v>
      </c>
      <c r="G80">
        <v>265416</v>
      </c>
      <c r="H80">
        <v>19713138.48</v>
      </c>
      <c r="I80">
        <v>20454800.16</v>
      </c>
      <c r="J80">
        <v>33000</v>
      </c>
      <c r="M80" t="s">
        <v>243</v>
      </c>
      <c r="N80">
        <v>32000</v>
      </c>
      <c r="V80">
        <v>30000</v>
      </c>
      <c r="W80">
        <v>2080859</v>
      </c>
      <c r="X80">
        <v>12973263.91</v>
      </c>
      <c r="Y80">
        <v>16357124.91</v>
      </c>
      <c r="Z80">
        <v>30000</v>
      </c>
      <c r="AA80">
        <v>1983775</v>
      </c>
      <c r="AB80">
        <v>15415082</v>
      </c>
      <c r="AC80">
        <v>18815087</v>
      </c>
      <c r="AD80">
        <v>29000</v>
      </c>
      <c r="AH80">
        <v>29000</v>
      </c>
      <c r="AI80">
        <v>1220560</v>
      </c>
      <c r="AJ80">
        <v>16257127</v>
      </c>
      <c r="AK80">
        <v>18893917</v>
      </c>
      <c r="AL80">
        <v>29000</v>
      </c>
      <c r="AM80">
        <v>1779040</v>
      </c>
      <c r="AN80">
        <v>16807400</v>
      </c>
      <c r="AO80">
        <v>20002670</v>
      </c>
      <c r="AP80">
        <v>29000</v>
      </c>
      <c r="AQ80">
        <v>2335783</v>
      </c>
      <c r="AR80">
        <v>13423611.880000001</v>
      </c>
      <c r="AS80">
        <v>15759394.880000001</v>
      </c>
      <c r="AT80">
        <v>29000</v>
      </c>
      <c r="AU80">
        <v>18430</v>
      </c>
      <c r="AV80">
        <v>97552.26</v>
      </c>
      <c r="AW80">
        <v>115982.26</v>
      </c>
      <c r="AX80">
        <v>30000</v>
      </c>
      <c r="AY80">
        <v>8.0429090909090917</v>
      </c>
      <c r="AZ80">
        <v>597.36783272727268</v>
      </c>
      <c r="BA80">
        <v>619.84242909090915</v>
      </c>
      <c r="BB80">
        <v>1.2975731756061312E-2</v>
      </c>
      <c r="BC80" t="s">
        <v>247</v>
      </c>
      <c r="BD80" t="s">
        <v>247</v>
      </c>
      <c r="BE80" t="s">
        <v>247</v>
      </c>
      <c r="BF80" t="s">
        <v>247</v>
      </c>
      <c r="BG80" t="s">
        <v>247</v>
      </c>
      <c r="BH80" t="s">
        <v>247</v>
      </c>
      <c r="BI80" t="s">
        <v>247</v>
      </c>
      <c r="BJ80" t="s">
        <v>247</v>
      </c>
      <c r="BK80" t="s">
        <v>247</v>
      </c>
      <c r="BL80" t="s">
        <v>247</v>
      </c>
      <c r="BM80" t="s">
        <v>247</v>
      </c>
      <c r="BN80" t="s">
        <v>247</v>
      </c>
      <c r="BO80">
        <v>69.36196666666666</v>
      </c>
      <c r="BP80">
        <v>432.44213033333335</v>
      </c>
      <c r="BQ80">
        <v>545.23749699999996</v>
      </c>
      <c r="BR80">
        <v>0.12721422691636095</v>
      </c>
      <c r="BS80">
        <v>68.406034482758628</v>
      </c>
      <c r="BT80">
        <v>531.55455172413792</v>
      </c>
      <c r="BU80">
        <v>648.79610344827586</v>
      </c>
      <c r="BV80">
        <v>0.1054353349522115</v>
      </c>
      <c r="BW80" t="s">
        <v>247</v>
      </c>
      <c r="BX80" t="s">
        <v>247</v>
      </c>
      <c r="BY80" t="s">
        <v>247</v>
      </c>
      <c r="BZ80" t="s">
        <v>247</v>
      </c>
      <c r="CA80">
        <v>42.088275862068969</v>
      </c>
      <c r="CB80">
        <v>560.59058620689655</v>
      </c>
      <c r="CC80">
        <v>651.51437931034479</v>
      </c>
      <c r="CD80">
        <v>6.4600686030323942E-2</v>
      </c>
      <c r="CE80">
        <v>61.346206896551728</v>
      </c>
      <c r="CF80">
        <v>579.56551724137933</v>
      </c>
      <c r="CG80">
        <v>689.74724137931037</v>
      </c>
      <c r="CH80">
        <v>8.894012649311317E-2</v>
      </c>
      <c r="CI80">
        <v>80.54424137931035</v>
      </c>
      <c r="CJ80">
        <v>462.88316827586209</v>
      </c>
      <c r="CK80">
        <v>543.42740965517248</v>
      </c>
      <c r="CL80">
        <v>0.14821527208283267</v>
      </c>
      <c r="CM80">
        <v>0.61433333333333329</v>
      </c>
      <c r="CN80">
        <v>3.2517419999999997</v>
      </c>
      <c r="CO80">
        <v>3.8660753333333333</v>
      </c>
      <c r="CP80">
        <v>0.1589036116385385</v>
      </c>
    </row>
    <row r="81" spans="1:94" x14ac:dyDescent="0.25">
      <c r="A81" t="s">
        <v>181</v>
      </c>
      <c r="B81">
        <v>0.2</v>
      </c>
      <c r="C81" t="s">
        <v>84</v>
      </c>
      <c r="D81" t="s">
        <v>182</v>
      </c>
      <c r="E81" t="s">
        <v>47</v>
      </c>
      <c r="F81">
        <v>2009</v>
      </c>
      <c r="G81">
        <v>6300000</v>
      </c>
      <c r="H81">
        <v>8600000</v>
      </c>
      <c r="I81">
        <v>14900000</v>
      </c>
      <c r="J81">
        <v>7800</v>
      </c>
      <c r="K81">
        <v>9700000</v>
      </c>
      <c r="L81">
        <v>14100000</v>
      </c>
      <c r="M81">
        <v>23800000</v>
      </c>
      <c r="N81">
        <v>8000</v>
      </c>
      <c r="V81">
        <v>8400</v>
      </c>
      <c r="Z81">
        <v>8600</v>
      </c>
      <c r="AD81">
        <v>8800</v>
      </c>
      <c r="AH81">
        <v>8900</v>
      </c>
      <c r="AL81">
        <v>9100</v>
      </c>
      <c r="AP81">
        <v>9300</v>
      </c>
      <c r="AT81">
        <v>9400</v>
      </c>
      <c r="AX81">
        <v>9600</v>
      </c>
      <c r="AY81">
        <v>807.69230769230774</v>
      </c>
      <c r="AZ81">
        <v>1102.5641025641025</v>
      </c>
      <c r="BA81">
        <v>1910.2564102564102</v>
      </c>
      <c r="BB81">
        <v>0.42281879194630878</v>
      </c>
      <c r="BC81">
        <v>1212.5</v>
      </c>
      <c r="BD81">
        <v>1762.5</v>
      </c>
      <c r="BE81">
        <v>2975</v>
      </c>
      <c r="BF81">
        <v>0.40756302521008403</v>
      </c>
      <c r="BG81" t="s">
        <v>247</v>
      </c>
      <c r="BH81" t="s">
        <v>247</v>
      </c>
      <c r="BI81" t="s">
        <v>247</v>
      </c>
      <c r="BJ81" t="s">
        <v>247</v>
      </c>
      <c r="BK81" t="s">
        <v>247</v>
      </c>
      <c r="BL81" t="s">
        <v>247</v>
      </c>
      <c r="BM81" t="s">
        <v>247</v>
      </c>
      <c r="BN81" t="s">
        <v>247</v>
      </c>
      <c r="BO81" t="s">
        <v>247</v>
      </c>
      <c r="BP81" t="s">
        <v>247</v>
      </c>
      <c r="BQ81" t="s">
        <v>247</v>
      </c>
      <c r="BR81" t="s">
        <v>247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247</v>
      </c>
      <c r="CF81" t="s">
        <v>247</v>
      </c>
      <c r="CG81" t="s">
        <v>247</v>
      </c>
      <c r="CH81" t="s">
        <v>247</v>
      </c>
      <c r="CI81" t="s">
        <v>247</v>
      </c>
      <c r="CJ81" t="s">
        <v>247</v>
      </c>
      <c r="CK81" t="s">
        <v>247</v>
      </c>
      <c r="CL81" t="s">
        <v>247</v>
      </c>
      <c r="CM81" t="s">
        <v>247</v>
      </c>
      <c r="CN81" t="s">
        <v>247</v>
      </c>
      <c r="CO81" t="s">
        <v>247</v>
      </c>
      <c r="CP81" t="s">
        <v>247</v>
      </c>
    </row>
    <row r="82" spans="1:94" x14ac:dyDescent="0.25">
      <c r="A82" t="s">
        <v>183</v>
      </c>
      <c r="B82">
        <v>0.2</v>
      </c>
      <c r="C82" t="s">
        <v>48</v>
      </c>
      <c r="D82" t="s">
        <v>184</v>
      </c>
      <c r="E82" t="s">
        <v>55</v>
      </c>
      <c r="F82">
        <v>2009</v>
      </c>
      <c r="G82">
        <v>92356</v>
      </c>
      <c r="H82">
        <v>9988335.8690000009</v>
      </c>
      <c r="I82">
        <v>10080691.869000001</v>
      </c>
      <c r="J82">
        <v>38000</v>
      </c>
      <c r="K82">
        <v>69420</v>
      </c>
      <c r="L82">
        <v>14111144.6</v>
      </c>
      <c r="M82">
        <v>14180564.6</v>
      </c>
      <c r="N82">
        <v>37000</v>
      </c>
      <c r="O82">
        <v>424986</v>
      </c>
      <c r="P82">
        <v>13635812.43</v>
      </c>
      <c r="Q82">
        <v>14617433.41</v>
      </c>
      <c r="R82">
        <v>36000</v>
      </c>
      <c r="S82">
        <v>4786972</v>
      </c>
      <c r="T82">
        <v>10760853.779999999</v>
      </c>
      <c r="U82">
        <v>16094799.874700001</v>
      </c>
      <c r="V82">
        <v>36000</v>
      </c>
      <c r="W82">
        <v>3935866</v>
      </c>
      <c r="X82">
        <v>9563538.3430000003</v>
      </c>
      <c r="Y82">
        <v>13575588.907</v>
      </c>
      <c r="Z82">
        <v>36000</v>
      </c>
      <c r="AA82">
        <v>4322818</v>
      </c>
      <c r="AB82">
        <v>6570916.6749999998</v>
      </c>
      <c r="AC82">
        <v>10899296.803981001</v>
      </c>
      <c r="AD82">
        <v>35000</v>
      </c>
      <c r="AE82">
        <v>8031919</v>
      </c>
      <c r="AF82">
        <v>6356658.7230000002</v>
      </c>
      <c r="AG82">
        <v>14391198.400994999</v>
      </c>
      <c r="AH82">
        <v>35000</v>
      </c>
      <c r="AI82">
        <v>7570715</v>
      </c>
      <c r="AJ82">
        <v>11185589.439999999</v>
      </c>
      <c r="AK82">
        <v>18756304.440000001</v>
      </c>
      <c r="AL82">
        <v>34000</v>
      </c>
      <c r="AM82">
        <v>245636</v>
      </c>
      <c r="AN82">
        <v>31970950.390000001</v>
      </c>
      <c r="AO82">
        <v>32216586.390000001</v>
      </c>
      <c r="AP82">
        <v>34000</v>
      </c>
      <c r="AT82">
        <v>34000</v>
      </c>
      <c r="AX82">
        <v>33000</v>
      </c>
      <c r="AY82">
        <v>2.430421052631579</v>
      </c>
      <c r="AZ82">
        <v>262.85094392105265</v>
      </c>
      <c r="BA82">
        <v>265.28136497368422</v>
      </c>
      <c r="BB82">
        <v>9.1616727502615031E-3</v>
      </c>
      <c r="BC82">
        <v>1.8762162162162161</v>
      </c>
      <c r="BD82">
        <v>381.38228648648646</v>
      </c>
      <c r="BE82">
        <v>383.25850270270269</v>
      </c>
      <c r="BF82">
        <v>4.8954327248718994E-3</v>
      </c>
      <c r="BG82">
        <v>11.805166666666667</v>
      </c>
      <c r="BH82">
        <v>378.77256749999998</v>
      </c>
      <c r="BI82">
        <v>406.03981694444445</v>
      </c>
      <c r="BJ82">
        <v>2.907391387254488E-2</v>
      </c>
      <c r="BK82">
        <v>132.97144444444444</v>
      </c>
      <c r="BL82">
        <v>298.91260499999999</v>
      </c>
      <c r="BM82">
        <v>447.07777429722222</v>
      </c>
      <c r="BN82">
        <v>0.297423517985136</v>
      </c>
      <c r="BO82">
        <v>109.32961111111111</v>
      </c>
      <c r="BP82">
        <v>265.65384286111112</v>
      </c>
      <c r="BQ82">
        <v>377.09969186111113</v>
      </c>
      <c r="BR82">
        <v>0.28992230296326543</v>
      </c>
      <c r="BS82">
        <v>123.50908571428572</v>
      </c>
      <c r="BT82">
        <v>187.74047642857141</v>
      </c>
      <c r="BU82">
        <v>311.40848011374288</v>
      </c>
      <c r="BV82">
        <v>0.39661439428102169</v>
      </c>
      <c r="BW82">
        <v>229.48339999999999</v>
      </c>
      <c r="BX82">
        <v>181.61882065714286</v>
      </c>
      <c r="BY82">
        <v>411.17709717128571</v>
      </c>
      <c r="BZ82">
        <v>0.55811328398090021</v>
      </c>
      <c r="CA82">
        <v>222.66808823529411</v>
      </c>
      <c r="CB82">
        <v>328.98792470588234</v>
      </c>
      <c r="CC82">
        <v>551.65601294117653</v>
      </c>
      <c r="CD82">
        <v>0.40363574947389791</v>
      </c>
      <c r="CE82">
        <v>7.2245882352941173</v>
      </c>
      <c r="CF82">
        <v>940.32207029411768</v>
      </c>
      <c r="CG82">
        <v>947.54665852941173</v>
      </c>
      <c r="CH82">
        <v>7.6245197745793821E-3</v>
      </c>
      <c r="CI82" t="s">
        <v>247</v>
      </c>
      <c r="CJ82" t="s">
        <v>247</v>
      </c>
      <c r="CK82" t="s">
        <v>247</v>
      </c>
      <c r="CL82" t="s">
        <v>247</v>
      </c>
      <c r="CM82" t="s">
        <v>247</v>
      </c>
      <c r="CN82" t="s">
        <v>247</v>
      </c>
      <c r="CO82" t="s">
        <v>247</v>
      </c>
      <c r="CP82" t="s">
        <v>247</v>
      </c>
    </row>
    <row r="83" spans="1:94" x14ac:dyDescent="0.25">
      <c r="A83" t="s">
        <v>28</v>
      </c>
      <c r="B83">
        <v>1.3</v>
      </c>
      <c r="C83" t="s">
        <v>48</v>
      </c>
      <c r="D83" t="s">
        <v>95</v>
      </c>
      <c r="E83" t="s">
        <v>47</v>
      </c>
      <c r="F83">
        <v>2009</v>
      </c>
      <c r="G83">
        <v>97790519</v>
      </c>
      <c r="H83">
        <v>317218608</v>
      </c>
      <c r="I83">
        <v>415287430</v>
      </c>
      <c r="J83">
        <v>1300000</v>
      </c>
      <c r="K83">
        <v>125139587</v>
      </c>
      <c r="L83">
        <v>370927337</v>
      </c>
      <c r="M83">
        <v>496917471</v>
      </c>
      <c r="N83">
        <v>1400000</v>
      </c>
      <c r="O83">
        <v>88875936</v>
      </c>
      <c r="P83">
        <v>409348953</v>
      </c>
      <c r="Q83">
        <v>499432729</v>
      </c>
      <c r="R83">
        <v>1400000</v>
      </c>
      <c r="S83">
        <v>122964880</v>
      </c>
      <c r="T83">
        <v>442069265</v>
      </c>
      <c r="U83">
        <v>574310062</v>
      </c>
      <c r="V83">
        <v>1400000</v>
      </c>
      <c r="Z83">
        <v>1500000</v>
      </c>
      <c r="AD83">
        <v>1500000</v>
      </c>
      <c r="AE83">
        <v>73299197</v>
      </c>
      <c r="AF83">
        <v>427677071</v>
      </c>
      <c r="AG83">
        <v>501736462</v>
      </c>
      <c r="AH83">
        <v>1600000</v>
      </c>
      <c r="AI83">
        <v>79543467</v>
      </c>
      <c r="AJ83">
        <v>471936347</v>
      </c>
      <c r="AK83">
        <v>553039154</v>
      </c>
      <c r="AL83">
        <v>1600000</v>
      </c>
      <c r="AM83">
        <v>66045257</v>
      </c>
      <c r="AN83">
        <v>491314744</v>
      </c>
      <c r="AO83">
        <v>560296399</v>
      </c>
      <c r="AP83">
        <v>1700000</v>
      </c>
      <c r="AQ83">
        <v>91477781</v>
      </c>
      <c r="AR83">
        <v>440696444</v>
      </c>
      <c r="AS83">
        <v>532371498</v>
      </c>
      <c r="AT83">
        <v>1700000</v>
      </c>
      <c r="AX83">
        <v>1800000</v>
      </c>
      <c r="AY83">
        <v>75.22347615384615</v>
      </c>
      <c r="AZ83">
        <v>244.01431384615384</v>
      </c>
      <c r="BA83">
        <v>319.4518692307692</v>
      </c>
      <c r="BB83">
        <v>0.23547671308038387</v>
      </c>
      <c r="BC83">
        <v>89.385419285714292</v>
      </c>
      <c r="BD83">
        <v>264.94809785714284</v>
      </c>
      <c r="BE83">
        <v>354.94105071428572</v>
      </c>
      <c r="BF83">
        <v>0.25183173122926888</v>
      </c>
      <c r="BG83">
        <v>63.482811428571431</v>
      </c>
      <c r="BH83">
        <v>292.3921092857143</v>
      </c>
      <c r="BI83">
        <v>356.73766357142858</v>
      </c>
      <c r="BJ83">
        <v>0.17795376802388135</v>
      </c>
      <c r="BK83">
        <v>87.832057142857138</v>
      </c>
      <c r="BL83">
        <v>315.7637607142857</v>
      </c>
      <c r="BM83">
        <v>410.22147285714289</v>
      </c>
      <c r="BN83">
        <v>0.2141088727782032</v>
      </c>
      <c r="BO83" t="s">
        <v>247</v>
      </c>
      <c r="BP83" t="s">
        <v>247</v>
      </c>
      <c r="BQ83" t="s">
        <v>247</v>
      </c>
      <c r="BR83" t="s">
        <v>247</v>
      </c>
      <c r="BS83" t="s">
        <v>247</v>
      </c>
      <c r="BT83" t="s">
        <v>247</v>
      </c>
      <c r="BU83" t="s">
        <v>247</v>
      </c>
      <c r="BV83" t="s">
        <v>247</v>
      </c>
      <c r="BW83">
        <v>45.811998125000002</v>
      </c>
      <c r="BX83">
        <v>267.29816937499999</v>
      </c>
      <c r="BY83">
        <v>313.58528875000002</v>
      </c>
      <c r="BZ83">
        <v>0.1460910309524206</v>
      </c>
      <c r="CA83">
        <v>49.714666874999999</v>
      </c>
      <c r="CB83">
        <v>294.96021687500001</v>
      </c>
      <c r="CC83">
        <v>345.64947124999998</v>
      </c>
      <c r="CD83">
        <v>0.14382972059876975</v>
      </c>
      <c r="CE83">
        <v>38.85015117647059</v>
      </c>
      <c r="CF83">
        <v>289.00867294117648</v>
      </c>
      <c r="CG83">
        <v>329.5861170588235</v>
      </c>
      <c r="CH83">
        <v>0.11787556928417812</v>
      </c>
      <c r="CI83">
        <v>53.810459411764704</v>
      </c>
      <c r="CJ83">
        <v>259.23320235294119</v>
      </c>
      <c r="CK83">
        <v>313.15970470588235</v>
      </c>
      <c r="CL83">
        <v>0.17183072599427551</v>
      </c>
      <c r="CM83" t="s">
        <v>247</v>
      </c>
      <c r="CN83" t="s">
        <v>247</v>
      </c>
      <c r="CO83" t="s">
        <v>247</v>
      </c>
      <c r="CP83" t="s">
        <v>247</v>
      </c>
    </row>
    <row r="84" spans="1:94" x14ac:dyDescent="0.25">
      <c r="A84" t="s">
        <v>217</v>
      </c>
      <c r="B84">
        <v>0.1</v>
      </c>
      <c r="C84" t="s">
        <v>120</v>
      </c>
      <c r="D84" t="s">
        <v>218</v>
      </c>
      <c r="E84" t="s">
        <v>103</v>
      </c>
      <c r="F84">
        <v>2009</v>
      </c>
      <c r="G84">
        <v>621234</v>
      </c>
      <c r="H84">
        <v>190537</v>
      </c>
      <c r="I84">
        <v>811771</v>
      </c>
      <c r="J84">
        <v>1800</v>
      </c>
      <c r="K84" t="s">
        <v>243</v>
      </c>
      <c r="M84" t="s">
        <v>243</v>
      </c>
      <c r="N84">
        <v>1800</v>
      </c>
      <c r="O84">
        <v>4528882</v>
      </c>
      <c r="P84">
        <v>175040.269</v>
      </c>
      <c r="Q84">
        <v>4703922.2690000003</v>
      </c>
      <c r="R84">
        <v>1900</v>
      </c>
      <c r="S84">
        <v>5318814</v>
      </c>
      <c r="T84">
        <v>103261</v>
      </c>
      <c r="U84">
        <v>5422075</v>
      </c>
      <c r="V84">
        <v>1900</v>
      </c>
      <c r="W84">
        <v>3833134</v>
      </c>
      <c r="X84">
        <v>57000</v>
      </c>
      <c r="Y84">
        <v>3890134</v>
      </c>
      <c r="Z84">
        <v>2000</v>
      </c>
      <c r="AA84">
        <v>4313471</v>
      </c>
      <c r="AB84">
        <v>11390</v>
      </c>
      <c r="AC84">
        <v>4324861</v>
      </c>
      <c r="AD84">
        <v>2100</v>
      </c>
      <c r="AH84">
        <v>2100</v>
      </c>
      <c r="AL84">
        <v>2200</v>
      </c>
      <c r="AP84">
        <v>2300</v>
      </c>
      <c r="AT84">
        <v>2400</v>
      </c>
      <c r="AX84">
        <v>2500</v>
      </c>
      <c r="AY84">
        <v>345.13</v>
      </c>
      <c r="AZ84">
        <v>105.85388888888889</v>
      </c>
      <c r="BA84">
        <v>450.98388888888888</v>
      </c>
      <c r="BB84">
        <v>0.76528232715876765</v>
      </c>
      <c r="BC84" t="s">
        <v>247</v>
      </c>
      <c r="BD84" t="s">
        <v>247</v>
      </c>
      <c r="BE84" t="s">
        <v>247</v>
      </c>
      <c r="BF84" t="s">
        <v>247</v>
      </c>
      <c r="BG84">
        <v>2383.6221052631581</v>
      </c>
      <c r="BH84">
        <v>92.126457368421057</v>
      </c>
      <c r="BI84">
        <v>2475.7485626315793</v>
      </c>
      <c r="BJ84">
        <v>0.96278844356048177</v>
      </c>
      <c r="BK84">
        <v>2799.3757894736841</v>
      </c>
      <c r="BL84">
        <v>54.347894736842107</v>
      </c>
      <c r="BM84">
        <v>2853.7236842105262</v>
      </c>
      <c r="BN84">
        <v>0.98095544602389306</v>
      </c>
      <c r="BO84">
        <v>1916.567</v>
      </c>
      <c r="BP84">
        <v>28.5</v>
      </c>
      <c r="BQ84">
        <v>1945.067</v>
      </c>
      <c r="BR84">
        <v>0.98534754843920547</v>
      </c>
      <c r="BS84">
        <v>2054.0338095238094</v>
      </c>
      <c r="BT84">
        <v>5.4238095238095241</v>
      </c>
      <c r="BU84">
        <v>2059.4576190476191</v>
      </c>
      <c r="BV84">
        <v>0.99736638934754196</v>
      </c>
      <c r="BW84" t="s">
        <v>247</v>
      </c>
      <c r="BX84" t="s">
        <v>247</v>
      </c>
      <c r="BY84" t="s">
        <v>247</v>
      </c>
      <c r="BZ84" t="s">
        <v>247</v>
      </c>
      <c r="CA84" t="s">
        <v>247</v>
      </c>
      <c r="CB84" t="s">
        <v>247</v>
      </c>
      <c r="CC84" t="s">
        <v>247</v>
      </c>
      <c r="CD84" t="s">
        <v>247</v>
      </c>
      <c r="CE84" t="s">
        <v>247</v>
      </c>
      <c r="CF84" t="s">
        <v>247</v>
      </c>
      <c r="CG84" t="s">
        <v>247</v>
      </c>
      <c r="CH84" t="s">
        <v>247</v>
      </c>
      <c r="CI84" t="s">
        <v>247</v>
      </c>
      <c r="CJ84" t="s">
        <v>247</v>
      </c>
      <c r="CK84" t="s">
        <v>247</v>
      </c>
      <c r="CL84" t="s">
        <v>247</v>
      </c>
      <c r="CM84" t="s">
        <v>247</v>
      </c>
      <c r="CN84" t="s">
        <v>247</v>
      </c>
      <c r="CO84" t="s">
        <v>247</v>
      </c>
      <c r="CP84" t="s">
        <v>247</v>
      </c>
    </row>
    <row r="85" spans="1:94" x14ac:dyDescent="0.25">
      <c r="A85" t="s">
        <v>219</v>
      </c>
      <c r="B85">
        <v>0.1</v>
      </c>
      <c r="C85" t="s">
        <v>120</v>
      </c>
      <c r="D85" t="s">
        <v>220</v>
      </c>
      <c r="E85" t="s">
        <v>47</v>
      </c>
      <c r="F85">
        <v>2009</v>
      </c>
      <c r="G85">
        <v>5767308</v>
      </c>
      <c r="H85">
        <v>8261902.1799999997</v>
      </c>
      <c r="I85">
        <v>14064508.18</v>
      </c>
      <c r="J85">
        <v>57000</v>
      </c>
      <c r="K85">
        <v>4768321</v>
      </c>
      <c r="L85">
        <v>8163973.9639999997</v>
      </c>
      <c r="M85">
        <v>12951614.964</v>
      </c>
      <c r="N85">
        <v>68000</v>
      </c>
      <c r="O85">
        <v>3027839</v>
      </c>
      <c r="P85">
        <v>2181907.9</v>
      </c>
      <c r="Q85">
        <v>5209746.9000000004</v>
      </c>
      <c r="R85">
        <v>80000</v>
      </c>
      <c r="S85">
        <v>3457681</v>
      </c>
      <c r="T85">
        <v>6992470.3600000003</v>
      </c>
      <c r="U85">
        <v>10450151.359999999</v>
      </c>
      <c r="V85">
        <v>92000</v>
      </c>
      <c r="W85">
        <v>3631968</v>
      </c>
      <c r="X85">
        <v>6361662.0199999996</v>
      </c>
      <c r="Y85">
        <v>9993630.0199999996</v>
      </c>
      <c r="Z85">
        <v>100000</v>
      </c>
      <c r="AD85">
        <v>120000</v>
      </c>
      <c r="AH85">
        <v>130000</v>
      </c>
      <c r="AL85">
        <v>140000</v>
      </c>
      <c r="AP85">
        <v>150000</v>
      </c>
      <c r="AT85">
        <v>170000</v>
      </c>
      <c r="AU85">
        <v>1551621</v>
      </c>
      <c r="AV85">
        <v>1298823.23</v>
      </c>
      <c r="AW85">
        <v>8428830.0399999991</v>
      </c>
      <c r="AX85">
        <v>190000</v>
      </c>
      <c r="AY85">
        <v>101.18084210526315</v>
      </c>
      <c r="AZ85">
        <v>144.94565228070175</v>
      </c>
      <c r="BA85">
        <v>246.74575754385964</v>
      </c>
      <c r="BB85">
        <v>0.41006112166803121</v>
      </c>
      <c r="BC85">
        <v>70.122367647058823</v>
      </c>
      <c r="BD85">
        <v>120.05844064705882</v>
      </c>
      <c r="BE85">
        <v>190.46492594117646</v>
      </c>
      <c r="BF85">
        <v>0.36816420293947216</v>
      </c>
      <c r="BG85">
        <v>37.847987500000002</v>
      </c>
      <c r="BH85">
        <v>27.273848749999999</v>
      </c>
      <c r="BI85">
        <v>65.121836250000001</v>
      </c>
      <c r="BJ85">
        <v>0.58118735096324936</v>
      </c>
      <c r="BK85">
        <v>37.583489130434785</v>
      </c>
      <c r="BL85">
        <v>76.005112608695654</v>
      </c>
      <c r="BM85">
        <v>113.58860173913043</v>
      </c>
      <c r="BN85">
        <v>0.33087377214792807</v>
      </c>
      <c r="BO85">
        <v>36.319679999999998</v>
      </c>
      <c r="BP85">
        <v>63.616620199999993</v>
      </c>
      <c r="BQ85">
        <v>99.936300199999991</v>
      </c>
      <c r="BR85">
        <v>0.36342830310221952</v>
      </c>
      <c r="BS85" t="s">
        <v>247</v>
      </c>
      <c r="BT85" t="s">
        <v>247</v>
      </c>
      <c r="BU85" t="s">
        <v>247</v>
      </c>
      <c r="BV85" t="s">
        <v>247</v>
      </c>
      <c r="BW85" t="s">
        <v>247</v>
      </c>
      <c r="BX85" t="s">
        <v>247</v>
      </c>
      <c r="BY85" t="s">
        <v>247</v>
      </c>
      <c r="BZ85" t="s">
        <v>247</v>
      </c>
      <c r="CA85" t="s">
        <v>247</v>
      </c>
      <c r="CB85" t="s">
        <v>247</v>
      </c>
      <c r="CC85" t="s">
        <v>247</v>
      </c>
      <c r="CD85" t="s">
        <v>247</v>
      </c>
      <c r="CE85" t="s">
        <v>247</v>
      </c>
      <c r="CF85" t="s">
        <v>247</v>
      </c>
      <c r="CG85" t="s">
        <v>247</v>
      </c>
      <c r="CH85" t="s">
        <v>247</v>
      </c>
      <c r="CI85" t="s">
        <v>247</v>
      </c>
      <c r="CJ85" t="s">
        <v>247</v>
      </c>
      <c r="CK85" t="s">
        <v>247</v>
      </c>
      <c r="CL85" t="s">
        <v>247</v>
      </c>
      <c r="CM85">
        <v>8.1664263157894741</v>
      </c>
      <c r="CN85">
        <v>6.835911736842105</v>
      </c>
      <c r="CO85">
        <v>44.362263368421047</v>
      </c>
      <c r="CP85">
        <v>0.18408497889227818</v>
      </c>
    </row>
    <row r="86" spans="1:94" x14ac:dyDescent="0.25">
      <c r="A86" t="s">
        <v>29</v>
      </c>
      <c r="B86">
        <v>0.9</v>
      </c>
      <c r="C86" t="s">
        <v>114</v>
      </c>
      <c r="D86" t="s">
        <v>113</v>
      </c>
      <c r="E86" t="s">
        <v>47</v>
      </c>
      <c r="F86">
        <v>2009</v>
      </c>
      <c r="G86">
        <v>9860880</v>
      </c>
      <c r="H86">
        <v>40132667.049999997</v>
      </c>
      <c r="I86">
        <v>50333020.230099998</v>
      </c>
      <c r="J86">
        <v>31000</v>
      </c>
      <c r="K86">
        <v>12077392</v>
      </c>
      <c r="L86">
        <v>38821670.079999998</v>
      </c>
      <c r="M86">
        <v>51209268.519400001</v>
      </c>
      <c r="N86">
        <v>33000</v>
      </c>
      <c r="O86">
        <v>11835240</v>
      </c>
      <c r="P86">
        <v>34509486.57</v>
      </c>
      <c r="Q86">
        <v>47372864</v>
      </c>
      <c r="R86">
        <v>35000</v>
      </c>
      <c r="S86">
        <v>6385677</v>
      </c>
      <c r="T86">
        <v>29533509.129999999</v>
      </c>
      <c r="U86">
        <v>36659267.380000003</v>
      </c>
      <c r="V86">
        <v>36000</v>
      </c>
      <c r="Z86">
        <v>38000</v>
      </c>
      <c r="AD86">
        <v>40000</v>
      </c>
      <c r="AH86">
        <v>42000</v>
      </c>
      <c r="AL86">
        <v>44000</v>
      </c>
      <c r="AP86">
        <v>47000</v>
      </c>
      <c r="AT86">
        <v>49000</v>
      </c>
      <c r="AX86">
        <v>52000</v>
      </c>
      <c r="AY86">
        <v>318.09290322580642</v>
      </c>
      <c r="AZ86">
        <v>1294.6021629032257</v>
      </c>
      <c r="BA86">
        <v>1623.6458138741934</v>
      </c>
      <c r="BB86">
        <v>0.19591274187244234</v>
      </c>
      <c r="BC86">
        <v>365.98157575757574</v>
      </c>
      <c r="BD86">
        <v>1176.4142448484847</v>
      </c>
      <c r="BE86">
        <v>1551.7960157393939</v>
      </c>
      <c r="BF86">
        <v>0.23584386868218257</v>
      </c>
      <c r="BG86">
        <v>338.14971428571431</v>
      </c>
      <c r="BH86">
        <v>985.98533057142856</v>
      </c>
      <c r="BI86">
        <v>1353.5103999999999</v>
      </c>
      <c r="BJ86">
        <v>0.24983163356980068</v>
      </c>
      <c r="BK86">
        <v>177.37991666666667</v>
      </c>
      <c r="BL86">
        <v>820.37525361111113</v>
      </c>
      <c r="BM86">
        <v>1018.3129827777778</v>
      </c>
      <c r="BN86">
        <v>0.17418997858871013</v>
      </c>
      <c r="BO86" t="s">
        <v>247</v>
      </c>
      <c r="BP86" t="s">
        <v>247</v>
      </c>
      <c r="BQ86" t="s">
        <v>247</v>
      </c>
      <c r="BR86" t="s">
        <v>247</v>
      </c>
      <c r="BS86" t="s">
        <v>247</v>
      </c>
      <c r="BT86" t="s">
        <v>247</v>
      </c>
      <c r="BU86" t="s">
        <v>247</v>
      </c>
      <c r="BV86" t="s">
        <v>247</v>
      </c>
      <c r="BW86" t="s">
        <v>247</v>
      </c>
      <c r="BX86" t="s">
        <v>247</v>
      </c>
      <c r="BY86" t="s">
        <v>247</v>
      </c>
      <c r="BZ86" t="s">
        <v>247</v>
      </c>
      <c r="CA86" t="s">
        <v>247</v>
      </c>
      <c r="CB86" t="s">
        <v>247</v>
      </c>
      <c r="CC86" t="s">
        <v>247</v>
      </c>
      <c r="CD86" t="s">
        <v>247</v>
      </c>
      <c r="CE86" t="s">
        <v>247</v>
      </c>
      <c r="CF86" t="s">
        <v>247</v>
      </c>
      <c r="CG86" t="s">
        <v>247</v>
      </c>
      <c r="CH86" t="s">
        <v>247</v>
      </c>
      <c r="CI86" t="s">
        <v>247</v>
      </c>
      <c r="CJ86" t="s">
        <v>247</v>
      </c>
      <c r="CK86" t="s">
        <v>247</v>
      </c>
      <c r="CL86" t="s">
        <v>247</v>
      </c>
      <c r="CM86" t="s">
        <v>247</v>
      </c>
      <c r="CN86" t="s">
        <v>247</v>
      </c>
      <c r="CO86" t="s">
        <v>247</v>
      </c>
      <c r="CP86" t="s">
        <v>247</v>
      </c>
    </row>
    <row r="87" spans="1:94" x14ac:dyDescent="0.25">
      <c r="A87" t="s">
        <v>143</v>
      </c>
      <c r="B87">
        <v>0.5</v>
      </c>
      <c r="C87" t="s">
        <v>84</v>
      </c>
      <c r="D87" t="s">
        <v>144</v>
      </c>
      <c r="E87" t="s">
        <v>51</v>
      </c>
      <c r="F87">
        <v>2009</v>
      </c>
      <c r="G87">
        <v>7721028</v>
      </c>
      <c r="H87">
        <v>3696709</v>
      </c>
      <c r="I87">
        <v>14042677</v>
      </c>
      <c r="J87">
        <v>19000</v>
      </c>
      <c r="K87">
        <v>2677348</v>
      </c>
      <c r="L87">
        <v>6767336</v>
      </c>
      <c r="M87">
        <v>12414684</v>
      </c>
      <c r="N87">
        <v>20000</v>
      </c>
      <c r="O87">
        <v>2507935</v>
      </c>
      <c r="P87">
        <v>5094780</v>
      </c>
      <c r="Q87">
        <v>9208240</v>
      </c>
      <c r="R87">
        <v>20000</v>
      </c>
      <c r="S87">
        <v>9521067</v>
      </c>
      <c r="T87">
        <v>2515629.6349999998</v>
      </c>
      <c r="U87">
        <v>13657172.375</v>
      </c>
      <c r="V87">
        <v>20000</v>
      </c>
      <c r="W87">
        <v>10841743</v>
      </c>
      <c r="X87">
        <v>2966599.375</v>
      </c>
      <c r="Y87">
        <v>14941352.605</v>
      </c>
      <c r="Z87">
        <v>20000</v>
      </c>
      <c r="AD87">
        <v>21000</v>
      </c>
      <c r="AH87">
        <v>21000</v>
      </c>
      <c r="AL87">
        <v>21000</v>
      </c>
      <c r="AP87">
        <v>21000</v>
      </c>
      <c r="AQ87">
        <v>2198377</v>
      </c>
      <c r="AR87">
        <v>0</v>
      </c>
      <c r="AS87">
        <v>2198377</v>
      </c>
      <c r="AT87">
        <v>21000</v>
      </c>
      <c r="AU87">
        <v>2599263</v>
      </c>
      <c r="AV87">
        <v>1250003.2</v>
      </c>
      <c r="AW87">
        <v>3849266.2</v>
      </c>
      <c r="AX87">
        <v>22000</v>
      </c>
      <c r="AY87">
        <v>406.36989473684213</v>
      </c>
      <c r="AZ87">
        <v>194.56363157894737</v>
      </c>
      <c r="BA87">
        <v>739.08826315789474</v>
      </c>
      <c r="BB87">
        <v>0.54982593418619541</v>
      </c>
      <c r="BC87">
        <v>133.8674</v>
      </c>
      <c r="BD87">
        <v>338.36680000000001</v>
      </c>
      <c r="BE87">
        <v>620.73419999999999</v>
      </c>
      <c r="BF87">
        <v>0.21565977837212771</v>
      </c>
      <c r="BG87">
        <v>125.39675</v>
      </c>
      <c r="BH87">
        <v>254.739</v>
      </c>
      <c r="BI87">
        <v>460.41199999999998</v>
      </c>
      <c r="BJ87">
        <v>0.27235769267525606</v>
      </c>
      <c r="BK87">
        <v>476.05335000000002</v>
      </c>
      <c r="BL87">
        <v>125.78148174999998</v>
      </c>
      <c r="BM87">
        <v>682.85861875000001</v>
      </c>
      <c r="BN87">
        <v>0.6971477505423227</v>
      </c>
      <c r="BO87">
        <v>542.08714999999995</v>
      </c>
      <c r="BP87">
        <v>148.32996875000001</v>
      </c>
      <c r="BQ87">
        <v>747.06763024999998</v>
      </c>
      <c r="BR87">
        <v>0.72561991451643404</v>
      </c>
      <c r="BS87" t="s">
        <v>247</v>
      </c>
      <c r="BT87" t="s">
        <v>247</v>
      </c>
      <c r="BU87" t="s">
        <v>247</v>
      </c>
      <c r="BV87" t="s">
        <v>247</v>
      </c>
      <c r="BW87" t="s">
        <v>247</v>
      </c>
      <c r="BX87" t="s">
        <v>247</v>
      </c>
      <c r="BY87" t="s">
        <v>247</v>
      </c>
      <c r="BZ87" t="s">
        <v>247</v>
      </c>
      <c r="CA87" t="s">
        <v>247</v>
      </c>
      <c r="CB87" t="s">
        <v>247</v>
      </c>
      <c r="CC87" t="s">
        <v>247</v>
      </c>
      <c r="CD87" t="s">
        <v>247</v>
      </c>
      <c r="CE87" t="s">
        <v>247</v>
      </c>
      <c r="CF87" t="s">
        <v>247</v>
      </c>
      <c r="CG87" t="s">
        <v>247</v>
      </c>
      <c r="CH87" t="s">
        <v>247</v>
      </c>
      <c r="CI87">
        <v>104.68461904761905</v>
      </c>
      <c r="CJ87">
        <v>0</v>
      </c>
      <c r="CK87">
        <v>104.68461904761905</v>
      </c>
      <c r="CL87">
        <v>1</v>
      </c>
      <c r="CM87">
        <v>118.14831818181818</v>
      </c>
      <c r="CN87">
        <v>56.818327272727274</v>
      </c>
      <c r="CO87">
        <v>174.96664545454547</v>
      </c>
      <c r="CP87">
        <v>0.67526194992697564</v>
      </c>
    </row>
    <row r="88" spans="1:94" x14ac:dyDescent="0.25">
      <c r="A88" t="s">
        <v>166</v>
      </c>
      <c r="B88">
        <v>0.3</v>
      </c>
      <c r="C88" t="s">
        <v>84</v>
      </c>
      <c r="D88" t="s">
        <v>167</v>
      </c>
      <c r="E88" t="s">
        <v>51</v>
      </c>
      <c r="F88">
        <v>2009</v>
      </c>
      <c r="G88">
        <v>24899402</v>
      </c>
      <c r="H88">
        <v>29550796.809999999</v>
      </c>
      <c r="I88">
        <v>62229415.310000002</v>
      </c>
      <c r="J88">
        <v>56000</v>
      </c>
      <c r="K88">
        <v>15445506</v>
      </c>
      <c r="L88">
        <v>12474168.439999999</v>
      </c>
      <c r="M88">
        <v>36431352.439999998</v>
      </c>
      <c r="N88">
        <v>57000</v>
      </c>
      <c r="V88">
        <v>61000</v>
      </c>
      <c r="W88">
        <v>70356265</v>
      </c>
      <c r="X88">
        <v>4505006.6670000004</v>
      </c>
      <c r="Y88">
        <v>74861271.666999996</v>
      </c>
      <c r="Z88">
        <v>64000</v>
      </c>
      <c r="AA88">
        <v>78148248</v>
      </c>
      <c r="AB88">
        <v>0</v>
      </c>
      <c r="AC88">
        <v>78148248</v>
      </c>
      <c r="AD88">
        <v>67000</v>
      </c>
      <c r="AH88">
        <v>71000</v>
      </c>
      <c r="AL88">
        <v>75000</v>
      </c>
      <c r="AP88">
        <v>80000</v>
      </c>
      <c r="AT88">
        <v>83000</v>
      </c>
      <c r="AX88">
        <v>87000</v>
      </c>
      <c r="AY88">
        <v>444.6321785714286</v>
      </c>
      <c r="AZ88">
        <v>527.69280017857136</v>
      </c>
      <c r="BA88">
        <v>1111.2395591071429</v>
      </c>
      <c r="BB88">
        <v>0.40012270525059512</v>
      </c>
      <c r="BC88">
        <v>270.97378947368423</v>
      </c>
      <c r="BD88">
        <v>218.84506035087719</v>
      </c>
      <c r="BE88">
        <v>639.14653403508771</v>
      </c>
      <c r="BF88">
        <v>0.42396191646845166</v>
      </c>
      <c r="BG88" t="s">
        <v>247</v>
      </c>
      <c r="BH88" t="s">
        <v>247</v>
      </c>
      <c r="BI88" t="s">
        <v>247</v>
      </c>
      <c r="BJ88" t="s">
        <v>247</v>
      </c>
      <c r="BK88" t="s">
        <v>247</v>
      </c>
      <c r="BL88" t="s">
        <v>247</v>
      </c>
      <c r="BM88" t="s">
        <v>247</v>
      </c>
      <c r="BN88" t="s">
        <v>247</v>
      </c>
      <c r="BO88">
        <v>1099.316640625</v>
      </c>
      <c r="BP88">
        <v>70.390729171875009</v>
      </c>
      <c r="BQ88">
        <v>1169.7073697968749</v>
      </c>
      <c r="BR88">
        <v>0.93982193239998257</v>
      </c>
      <c r="BS88">
        <v>1166.3917611940299</v>
      </c>
      <c r="BT88">
        <v>0</v>
      </c>
      <c r="BU88">
        <v>1166.3917611940299</v>
      </c>
      <c r="BV88">
        <v>1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  <c r="CC88" t="s">
        <v>247</v>
      </c>
      <c r="CD88" t="s">
        <v>247</v>
      </c>
      <c r="CE88" t="s">
        <v>247</v>
      </c>
      <c r="CF88" t="s">
        <v>247</v>
      </c>
      <c r="CG88" t="s">
        <v>247</v>
      </c>
      <c r="CH88" t="s">
        <v>247</v>
      </c>
      <c r="CI88" t="s">
        <v>247</v>
      </c>
      <c r="CJ88" t="s">
        <v>247</v>
      </c>
      <c r="CK88" t="s">
        <v>247</v>
      </c>
      <c r="CL88" t="s">
        <v>247</v>
      </c>
      <c r="CM88" t="s">
        <v>247</v>
      </c>
      <c r="CN88" t="s">
        <v>247</v>
      </c>
      <c r="CO88" t="s">
        <v>247</v>
      </c>
      <c r="CP88" t="s">
        <v>247</v>
      </c>
    </row>
    <row r="89" spans="1:94" x14ac:dyDescent="0.25">
      <c r="A89" t="s">
        <v>185</v>
      </c>
      <c r="B89">
        <v>0.2</v>
      </c>
      <c r="C89" t="s">
        <v>114</v>
      </c>
      <c r="D89" t="s">
        <v>186</v>
      </c>
      <c r="E89" t="s">
        <v>47</v>
      </c>
      <c r="F89">
        <v>2009</v>
      </c>
      <c r="G89">
        <v>1870624</v>
      </c>
      <c r="H89">
        <v>8763309.2890000008</v>
      </c>
      <c r="I89">
        <v>12030977.525</v>
      </c>
      <c r="J89">
        <v>12000</v>
      </c>
      <c r="K89">
        <v>3372467</v>
      </c>
      <c r="L89">
        <v>5002719.7290000003</v>
      </c>
      <c r="M89">
        <v>12495864.971999999</v>
      </c>
      <c r="N89">
        <v>17000</v>
      </c>
      <c r="O89">
        <v>4181055</v>
      </c>
      <c r="P89">
        <v>3872142.361</v>
      </c>
      <c r="Q89">
        <v>12645620.200999999</v>
      </c>
      <c r="R89">
        <v>21000</v>
      </c>
      <c r="S89">
        <v>4654505</v>
      </c>
      <c r="T89">
        <v>4964855.0939999996</v>
      </c>
      <c r="U89">
        <v>9642394.6225000005</v>
      </c>
      <c r="V89">
        <v>27000</v>
      </c>
      <c r="W89">
        <v>4522803</v>
      </c>
      <c r="X89">
        <v>5778804.6770000001</v>
      </c>
      <c r="Y89">
        <v>10319421.63998</v>
      </c>
      <c r="Z89">
        <v>33000</v>
      </c>
      <c r="AD89">
        <v>41000</v>
      </c>
      <c r="AH89">
        <v>50000</v>
      </c>
      <c r="AL89">
        <v>60000</v>
      </c>
      <c r="AP89">
        <v>71000</v>
      </c>
      <c r="AT89">
        <v>83000</v>
      </c>
      <c r="AX89">
        <v>97000</v>
      </c>
      <c r="AY89">
        <v>155.88533333333334</v>
      </c>
      <c r="AZ89">
        <v>730.27577408333343</v>
      </c>
      <c r="BA89">
        <v>1002.5814604166667</v>
      </c>
      <c r="BB89">
        <v>0.15548395765122999</v>
      </c>
      <c r="BC89">
        <v>198.38041176470588</v>
      </c>
      <c r="BD89">
        <v>294.27763111764705</v>
      </c>
      <c r="BE89">
        <v>735.05088070588226</v>
      </c>
      <c r="BF89">
        <v>0.26988663910476196</v>
      </c>
      <c r="BG89">
        <v>199.09785714285715</v>
      </c>
      <c r="BH89">
        <v>184.38773147619048</v>
      </c>
      <c r="BI89">
        <v>602.17239052380944</v>
      </c>
      <c r="BJ89">
        <v>0.33063265648839968</v>
      </c>
      <c r="BK89">
        <v>172.38907407407407</v>
      </c>
      <c r="BL89">
        <v>183.88352199999997</v>
      </c>
      <c r="BM89">
        <v>357.12572675925929</v>
      </c>
      <c r="BN89">
        <v>0.48271256075114027</v>
      </c>
      <c r="BO89">
        <v>137.05463636363638</v>
      </c>
      <c r="BP89">
        <v>175.11529324242426</v>
      </c>
      <c r="BQ89">
        <v>312.7097466660606</v>
      </c>
      <c r="BR89">
        <v>0.43828066705575236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247</v>
      </c>
      <c r="BY89" t="s">
        <v>247</v>
      </c>
      <c r="BZ89" t="s">
        <v>247</v>
      </c>
      <c r="CA89" t="s">
        <v>247</v>
      </c>
      <c r="CB89" t="s">
        <v>247</v>
      </c>
      <c r="CC89" t="s">
        <v>247</v>
      </c>
      <c r="CD89" t="s">
        <v>247</v>
      </c>
      <c r="CE89" t="s">
        <v>247</v>
      </c>
      <c r="CF89" t="s">
        <v>247</v>
      </c>
      <c r="CG89" t="s">
        <v>247</v>
      </c>
      <c r="CH89" t="s">
        <v>247</v>
      </c>
      <c r="CI89" t="s">
        <v>247</v>
      </c>
      <c r="CJ89" t="s">
        <v>247</v>
      </c>
      <c r="CK89" t="s">
        <v>247</v>
      </c>
      <c r="CL89" t="s">
        <v>247</v>
      </c>
      <c r="CM89" t="s">
        <v>247</v>
      </c>
      <c r="CN89" t="s">
        <v>247</v>
      </c>
      <c r="CO89" t="s">
        <v>247</v>
      </c>
      <c r="CP89" t="s">
        <v>247</v>
      </c>
    </row>
    <row r="90" spans="1:94" x14ac:dyDescent="0.25">
      <c r="A90" t="s">
        <v>30</v>
      </c>
      <c r="B90">
        <v>0.7</v>
      </c>
      <c r="C90" t="s">
        <v>75</v>
      </c>
      <c r="D90" t="s">
        <v>124</v>
      </c>
      <c r="E90" t="s">
        <v>47</v>
      </c>
      <c r="F90">
        <v>2009</v>
      </c>
      <c r="G90">
        <v>5544671</v>
      </c>
      <c r="H90">
        <v>5933726.2439999999</v>
      </c>
      <c r="I90">
        <v>11859795.5868</v>
      </c>
      <c r="J90">
        <v>12000</v>
      </c>
      <c r="K90">
        <v>4617721</v>
      </c>
      <c r="L90">
        <v>6103214.7039999999</v>
      </c>
      <c r="M90">
        <v>10948535.551999999</v>
      </c>
      <c r="N90">
        <v>13000</v>
      </c>
      <c r="O90">
        <v>5124220</v>
      </c>
      <c r="P90">
        <v>8516841.4820000008</v>
      </c>
      <c r="Q90">
        <v>14352889.931700001</v>
      </c>
      <c r="R90">
        <v>13000</v>
      </c>
      <c r="S90">
        <v>2381695</v>
      </c>
      <c r="T90">
        <v>6709992.2390000001</v>
      </c>
      <c r="U90">
        <v>9582311.6508000009</v>
      </c>
      <c r="V90">
        <v>14000</v>
      </c>
      <c r="W90">
        <v>2335773</v>
      </c>
      <c r="X90">
        <v>5495237.3300000001</v>
      </c>
      <c r="Y90">
        <v>7866204.29</v>
      </c>
      <c r="Z90">
        <v>14000</v>
      </c>
      <c r="AA90">
        <v>2332485</v>
      </c>
      <c r="AB90">
        <v>6817017.0899999999</v>
      </c>
      <c r="AC90">
        <v>9166145.8200000003</v>
      </c>
      <c r="AD90">
        <v>14000</v>
      </c>
      <c r="AE90">
        <v>2387532</v>
      </c>
      <c r="AF90">
        <v>5032019.87</v>
      </c>
      <c r="AG90">
        <v>7440285.1299999999</v>
      </c>
      <c r="AH90">
        <v>14000</v>
      </c>
      <c r="AI90">
        <v>2861324</v>
      </c>
      <c r="AJ90">
        <v>4647674.55</v>
      </c>
      <c r="AK90">
        <v>7527689.21</v>
      </c>
      <c r="AL90">
        <v>14000</v>
      </c>
      <c r="AM90">
        <v>3296185</v>
      </c>
      <c r="AN90">
        <v>5183495.6399999997</v>
      </c>
      <c r="AO90">
        <v>8479680.6400000006</v>
      </c>
      <c r="AP90">
        <v>14000</v>
      </c>
      <c r="AQ90">
        <v>4167839</v>
      </c>
      <c r="AR90">
        <v>4052714.3509999998</v>
      </c>
      <c r="AS90">
        <v>8220553.3509999998</v>
      </c>
      <c r="AT90">
        <v>14000</v>
      </c>
      <c r="AU90">
        <v>5129168</v>
      </c>
      <c r="AV90">
        <v>3580801.35</v>
      </c>
      <c r="AW90">
        <v>8709969.3499999996</v>
      </c>
      <c r="AX90">
        <v>15000</v>
      </c>
      <c r="AY90">
        <v>462.05591666666669</v>
      </c>
      <c r="AZ90">
        <v>494.47718700000001</v>
      </c>
      <c r="BA90">
        <v>988.31629889999999</v>
      </c>
      <c r="BB90">
        <v>0.46751826027855331</v>
      </c>
      <c r="BC90">
        <v>355.20930769230768</v>
      </c>
      <c r="BD90">
        <v>469.47805415384613</v>
      </c>
      <c r="BE90">
        <v>842.19504246153838</v>
      </c>
      <c r="BF90">
        <v>0.4217660871692076</v>
      </c>
      <c r="BG90">
        <v>394.17076923076922</v>
      </c>
      <c r="BH90">
        <v>655.14165246153857</v>
      </c>
      <c r="BI90">
        <v>1104.0684562846154</v>
      </c>
      <c r="BJ90">
        <v>0.35701660253678763</v>
      </c>
      <c r="BK90">
        <v>170.12107142857144</v>
      </c>
      <c r="BL90">
        <v>479.28515992857143</v>
      </c>
      <c r="BM90">
        <v>684.45083220000004</v>
      </c>
      <c r="BN90">
        <v>0.24855119378226015</v>
      </c>
      <c r="BO90">
        <v>166.84092857142858</v>
      </c>
      <c r="BP90">
        <v>392.51695214285712</v>
      </c>
      <c r="BQ90">
        <v>561.87173500000006</v>
      </c>
      <c r="BR90">
        <v>0.29693774962968827</v>
      </c>
      <c r="BS90">
        <v>166.60607142857143</v>
      </c>
      <c r="BT90">
        <v>486.92979214285714</v>
      </c>
      <c r="BU90">
        <v>654.72470142857139</v>
      </c>
      <c r="BV90">
        <v>0.25446736783421586</v>
      </c>
      <c r="BW90">
        <v>170.53800000000001</v>
      </c>
      <c r="BX90">
        <v>359.42999071428574</v>
      </c>
      <c r="BY90">
        <v>531.44893785714282</v>
      </c>
      <c r="BZ90">
        <v>0.32089254084809521</v>
      </c>
      <c r="CA90">
        <v>204.38028571428572</v>
      </c>
      <c r="CB90">
        <v>331.97675357142856</v>
      </c>
      <c r="CC90">
        <v>537.69208642857143</v>
      </c>
      <c r="CD90">
        <v>0.38010655330973742</v>
      </c>
      <c r="CE90">
        <v>235.44178571428571</v>
      </c>
      <c r="CF90">
        <v>370.24968857142852</v>
      </c>
      <c r="CG90">
        <v>605.69147428571432</v>
      </c>
      <c r="CH90">
        <v>0.38871570050072074</v>
      </c>
      <c r="CI90">
        <v>297.70278571428571</v>
      </c>
      <c r="CJ90">
        <v>289.47959649999996</v>
      </c>
      <c r="CK90">
        <v>587.18238221428567</v>
      </c>
      <c r="CL90">
        <v>0.50700224450133857</v>
      </c>
      <c r="CM90">
        <v>341.94453333333331</v>
      </c>
      <c r="CN90">
        <v>238.72009</v>
      </c>
      <c r="CO90">
        <v>580.66462333333334</v>
      </c>
      <c r="CP90">
        <v>0.58888473585730816</v>
      </c>
    </row>
    <row r="91" spans="1:94" x14ac:dyDescent="0.25">
      <c r="A91" t="s">
        <v>221</v>
      </c>
      <c r="B91">
        <v>0.1</v>
      </c>
      <c r="C91" t="s">
        <v>75</v>
      </c>
      <c r="D91" t="s">
        <v>222</v>
      </c>
      <c r="E91" t="s">
        <v>103</v>
      </c>
      <c r="F91">
        <v>2009</v>
      </c>
      <c r="G91">
        <v>80101093</v>
      </c>
      <c r="H91">
        <v>4154847</v>
      </c>
      <c r="I91">
        <v>84255940</v>
      </c>
      <c r="J91">
        <v>14000</v>
      </c>
      <c r="K91">
        <v>91512275</v>
      </c>
      <c r="L91">
        <v>3995755</v>
      </c>
      <c r="M91">
        <v>95508030</v>
      </c>
      <c r="N91">
        <v>15000</v>
      </c>
      <c r="O91">
        <v>102458472</v>
      </c>
      <c r="P91">
        <v>5677124</v>
      </c>
      <c r="Q91">
        <v>108228460</v>
      </c>
      <c r="R91">
        <v>15000</v>
      </c>
      <c r="S91">
        <v>34383944</v>
      </c>
      <c r="T91">
        <v>199176.8266</v>
      </c>
      <c r="U91">
        <v>34583120.8266</v>
      </c>
      <c r="V91">
        <v>16000</v>
      </c>
      <c r="Z91">
        <v>16000</v>
      </c>
      <c r="AA91">
        <v>98535201</v>
      </c>
      <c r="AB91">
        <v>0</v>
      </c>
      <c r="AC91">
        <v>98535201</v>
      </c>
      <c r="AD91">
        <v>17000</v>
      </c>
      <c r="AH91">
        <v>17000</v>
      </c>
      <c r="AL91">
        <v>18000</v>
      </c>
      <c r="AP91">
        <v>18000</v>
      </c>
      <c r="AT91">
        <v>19000</v>
      </c>
      <c r="AX91">
        <v>19000</v>
      </c>
      <c r="AY91">
        <v>5721.5066428571427</v>
      </c>
      <c r="AZ91">
        <v>296.77478571428571</v>
      </c>
      <c r="BA91">
        <v>6018.2814285714285</v>
      </c>
      <c r="BB91">
        <v>0.95068778533596565</v>
      </c>
      <c r="BC91">
        <v>6100.8183333333336</v>
      </c>
      <c r="BD91">
        <v>266.38366666666667</v>
      </c>
      <c r="BE91">
        <v>6367.2020000000002</v>
      </c>
      <c r="BF91">
        <v>0.95816315130780105</v>
      </c>
      <c r="BG91">
        <v>6830.5648000000001</v>
      </c>
      <c r="BH91">
        <v>378.47493333333335</v>
      </c>
      <c r="BI91">
        <v>7215.2306666666664</v>
      </c>
      <c r="BJ91">
        <v>0.94668696200611191</v>
      </c>
      <c r="BK91">
        <v>2148.9965000000002</v>
      </c>
      <c r="BL91">
        <v>12.4485516625</v>
      </c>
      <c r="BM91">
        <v>2161.4450516625002</v>
      </c>
      <c r="BN91">
        <v>0.9942406346842243</v>
      </c>
      <c r="BO91" t="s">
        <v>247</v>
      </c>
      <c r="BP91" t="s">
        <v>247</v>
      </c>
      <c r="BQ91" t="s">
        <v>247</v>
      </c>
      <c r="BR91" t="s">
        <v>247</v>
      </c>
      <c r="BS91">
        <v>5796.1882941176473</v>
      </c>
      <c r="BT91">
        <v>0</v>
      </c>
      <c r="BU91">
        <v>5796.1882941176473</v>
      </c>
      <c r="BV91">
        <v>1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247</v>
      </c>
      <c r="CC91" t="s">
        <v>247</v>
      </c>
      <c r="CD91" t="s">
        <v>247</v>
      </c>
      <c r="CE91" t="s">
        <v>247</v>
      </c>
      <c r="CF91" t="s">
        <v>247</v>
      </c>
      <c r="CG91" t="s">
        <v>247</v>
      </c>
      <c r="CH91" t="s">
        <v>247</v>
      </c>
      <c r="CI91" t="s">
        <v>247</v>
      </c>
      <c r="CJ91" t="s">
        <v>247</v>
      </c>
      <c r="CK91" t="s">
        <v>247</v>
      </c>
      <c r="CL91" t="s">
        <v>247</v>
      </c>
      <c r="CM91" t="s">
        <v>247</v>
      </c>
      <c r="CN91" t="s">
        <v>247</v>
      </c>
      <c r="CO91" t="s">
        <v>247</v>
      </c>
      <c r="CP91" t="s">
        <v>247</v>
      </c>
    </row>
    <row r="92" spans="1:94" x14ac:dyDescent="0.25">
      <c r="A92" t="s">
        <v>31</v>
      </c>
      <c r="B92">
        <v>2.6</v>
      </c>
      <c r="C92" t="s">
        <v>48</v>
      </c>
      <c r="D92" t="s">
        <v>74</v>
      </c>
      <c r="E92" t="s">
        <v>55</v>
      </c>
      <c r="F92">
        <v>2009</v>
      </c>
      <c r="G92">
        <v>16635507</v>
      </c>
      <c r="H92">
        <v>156678132</v>
      </c>
      <c r="I92">
        <v>173621081</v>
      </c>
      <c r="J92">
        <v>210000</v>
      </c>
      <c r="N92">
        <v>210000</v>
      </c>
      <c r="O92">
        <v>17748631</v>
      </c>
      <c r="P92">
        <v>216864731</v>
      </c>
      <c r="Q92">
        <v>234613362</v>
      </c>
      <c r="R92">
        <v>220000</v>
      </c>
      <c r="S92">
        <v>19946470</v>
      </c>
      <c r="T92">
        <v>223721213.09999999</v>
      </c>
      <c r="U92">
        <v>243667683.09999999</v>
      </c>
      <c r="V92">
        <v>220000</v>
      </c>
      <c r="W92">
        <v>17253924</v>
      </c>
      <c r="X92">
        <v>179244177</v>
      </c>
      <c r="Y92">
        <v>196498101</v>
      </c>
      <c r="Z92">
        <v>220000</v>
      </c>
      <c r="AA92">
        <v>19877495</v>
      </c>
      <c r="AB92">
        <v>197712460</v>
      </c>
      <c r="AC92">
        <v>217589955</v>
      </c>
      <c r="AD92">
        <v>220000</v>
      </c>
      <c r="AH92">
        <v>220000</v>
      </c>
      <c r="AL92">
        <v>230000</v>
      </c>
      <c r="AP92">
        <v>230000</v>
      </c>
      <c r="AT92">
        <v>230000</v>
      </c>
      <c r="AX92">
        <v>230000</v>
      </c>
      <c r="AY92">
        <v>79.216700000000003</v>
      </c>
      <c r="AZ92">
        <v>746.08634285714288</v>
      </c>
      <c r="BA92">
        <v>826.76705238095235</v>
      </c>
      <c r="BB92">
        <v>9.5815017993120324E-2</v>
      </c>
      <c r="BC92" t="s">
        <v>247</v>
      </c>
      <c r="BD92" t="s">
        <v>247</v>
      </c>
      <c r="BE92" t="s">
        <v>247</v>
      </c>
      <c r="BF92" t="s">
        <v>247</v>
      </c>
      <c r="BG92">
        <v>80.675595454545459</v>
      </c>
      <c r="BH92">
        <v>985.74877727272724</v>
      </c>
      <c r="BI92">
        <v>1066.4243727272728</v>
      </c>
      <c r="BJ92">
        <v>7.5650554805143613E-2</v>
      </c>
      <c r="BK92">
        <v>90.665772727272724</v>
      </c>
      <c r="BL92">
        <v>1016.9146049999999</v>
      </c>
      <c r="BM92">
        <v>1107.5803777272727</v>
      </c>
      <c r="BN92">
        <v>8.1859316534043908E-2</v>
      </c>
      <c r="BO92">
        <v>78.426927272727269</v>
      </c>
      <c r="BP92">
        <v>814.74625909090912</v>
      </c>
      <c r="BQ92">
        <v>893.17318636363632</v>
      </c>
      <c r="BR92">
        <v>8.7807077585955906E-2</v>
      </c>
      <c r="BS92">
        <v>90.352249999999998</v>
      </c>
      <c r="BT92">
        <v>898.69299999999998</v>
      </c>
      <c r="BU92">
        <v>989.04525000000001</v>
      </c>
      <c r="BV92">
        <v>9.1352999268739216E-2</v>
      </c>
      <c r="BW92" t="s">
        <v>247</v>
      </c>
      <c r="BX92" t="s">
        <v>247</v>
      </c>
      <c r="BY92" t="s">
        <v>247</v>
      </c>
      <c r="BZ92" t="s">
        <v>247</v>
      </c>
      <c r="CA92" t="s">
        <v>247</v>
      </c>
      <c r="CB92" t="s">
        <v>247</v>
      </c>
      <c r="CC92" t="s">
        <v>247</v>
      </c>
      <c r="CD92" t="s">
        <v>247</v>
      </c>
      <c r="CE92" t="s">
        <v>247</v>
      </c>
      <c r="CF92" t="s">
        <v>247</v>
      </c>
      <c r="CG92" t="s">
        <v>247</v>
      </c>
      <c r="CH92" t="s">
        <v>247</v>
      </c>
      <c r="CI92" t="s">
        <v>247</v>
      </c>
      <c r="CJ92" t="s">
        <v>247</v>
      </c>
      <c r="CK92" t="s">
        <v>247</v>
      </c>
      <c r="CL92" t="s">
        <v>247</v>
      </c>
      <c r="CM92" t="s">
        <v>247</v>
      </c>
      <c r="CN92" t="s">
        <v>247</v>
      </c>
      <c r="CO92" t="s">
        <v>247</v>
      </c>
      <c r="CP92" t="s">
        <v>247</v>
      </c>
    </row>
    <row r="93" spans="1:94" x14ac:dyDescent="0.25">
      <c r="A93" t="s">
        <v>155</v>
      </c>
      <c r="B93">
        <v>0.4</v>
      </c>
      <c r="C93" t="s">
        <v>48</v>
      </c>
      <c r="D93" t="s">
        <v>156</v>
      </c>
      <c r="E93" t="s">
        <v>47</v>
      </c>
      <c r="F93">
        <v>2009</v>
      </c>
      <c r="J93">
        <v>44000</v>
      </c>
      <c r="K93" t="s">
        <v>243</v>
      </c>
      <c r="M93" t="s">
        <v>243</v>
      </c>
      <c r="N93">
        <v>44000</v>
      </c>
      <c r="O93">
        <v>4083786</v>
      </c>
      <c r="P93">
        <v>16180199.59</v>
      </c>
      <c r="Q93">
        <v>21357516.116</v>
      </c>
      <c r="R93">
        <v>44000</v>
      </c>
      <c r="S93">
        <v>4453112</v>
      </c>
      <c r="T93">
        <v>18452967.280000001</v>
      </c>
      <c r="U93">
        <v>25134303.651999999</v>
      </c>
      <c r="V93">
        <v>44000</v>
      </c>
      <c r="W93">
        <v>4819017</v>
      </c>
      <c r="X93">
        <v>15710871.189999999</v>
      </c>
      <c r="Y93">
        <v>22380529.552000001</v>
      </c>
      <c r="Z93">
        <v>43000</v>
      </c>
      <c r="AA93">
        <v>2033864</v>
      </c>
      <c r="AB93">
        <v>13480877.67</v>
      </c>
      <c r="AC93">
        <v>17191879.879999999</v>
      </c>
      <c r="AD93">
        <v>43000</v>
      </c>
      <c r="AE93">
        <v>1920965</v>
      </c>
      <c r="AF93">
        <v>9441653.2709999997</v>
      </c>
      <c r="AG93">
        <v>12756882.123</v>
      </c>
      <c r="AH93">
        <v>42000</v>
      </c>
      <c r="AL93">
        <v>42000</v>
      </c>
      <c r="AP93">
        <v>42000</v>
      </c>
      <c r="AT93">
        <v>41000</v>
      </c>
      <c r="AX93">
        <v>41000</v>
      </c>
      <c r="AY93" t="s">
        <v>247</v>
      </c>
      <c r="AZ93" t="s">
        <v>247</v>
      </c>
      <c r="BA93" t="s">
        <v>247</v>
      </c>
      <c r="BB93" t="s">
        <v>247</v>
      </c>
      <c r="BC93" t="s">
        <v>247</v>
      </c>
      <c r="BD93" t="s">
        <v>247</v>
      </c>
      <c r="BE93" t="s">
        <v>247</v>
      </c>
      <c r="BF93" t="s">
        <v>247</v>
      </c>
      <c r="BG93">
        <v>92.813318181818175</v>
      </c>
      <c r="BH93">
        <v>367.73180886363639</v>
      </c>
      <c r="BI93">
        <v>485.39809354545457</v>
      </c>
      <c r="BJ93">
        <v>0.19121071841030371</v>
      </c>
      <c r="BK93">
        <v>101.20709090909091</v>
      </c>
      <c r="BL93">
        <v>419.38562000000002</v>
      </c>
      <c r="BM93">
        <v>571.23417390909083</v>
      </c>
      <c r="BN93">
        <v>0.17717268246839435</v>
      </c>
      <c r="BO93">
        <v>112.07016279069768</v>
      </c>
      <c r="BP93">
        <v>365.36909744186045</v>
      </c>
      <c r="BQ93">
        <v>520.47743144186052</v>
      </c>
      <c r="BR93">
        <v>0.21532184878839725</v>
      </c>
      <c r="BS93">
        <v>47.299162790697672</v>
      </c>
      <c r="BT93">
        <v>313.50878302325583</v>
      </c>
      <c r="BU93">
        <v>399.81115999999997</v>
      </c>
      <c r="BV93">
        <v>0.11830375818098143</v>
      </c>
      <c r="BW93">
        <v>45.737261904761908</v>
      </c>
      <c r="BX93">
        <v>224.80126835714285</v>
      </c>
      <c r="BY93">
        <v>303.73528864285714</v>
      </c>
      <c r="BZ93">
        <v>0.15058264092106013</v>
      </c>
      <c r="CA93" t="s">
        <v>247</v>
      </c>
      <c r="CB93" t="s">
        <v>247</v>
      </c>
      <c r="CC93" t="s">
        <v>247</v>
      </c>
      <c r="CD93" t="s">
        <v>247</v>
      </c>
      <c r="CE93" t="s">
        <v>247</v>
      </c>
      <c r="CF93" t="s">
        <v>247</v>
      </c>
      <c r="CG93" t="s">
        <v>247</v>
      </c>
      <c r="CH93" t="s">
        <v>247</v>
      </c>
      <c r="CI93" t="s">
        <v>247</v>
      </c>
      <c r="CJ93" t="s">
        <v>247</v>
      </c>
      <c r="CK93" t="s">
        <v>247</v>
      </c>
      <c r="CL93" t="s">
        <v>247</v>
      </c>
      <c r="CM93" t="s">
        <v>247</v>
      </c>
      <c r="CN93" t="s">
        <v>247</v>
      </c>
      <c r="CO93" t="s">
        <v>247</v>
      </c>
      <c r="CP93" t="s">
        <v>247</v>
      </c>
    </row>
    <row r="94" spans="1:94" x14ac:dyDescent="0.25">
      <c r="A94" t="s">
        <v>223</v>
      </c>
      <c r="B94">
        <v>0.1</v>
      </c>
      <c r="C94" t="s">
        <v>75</v>
      </c>
      <c r="D94" t="s">
        <v>224</v>
      </c>
      <c r="E94" t="s">
        <v>51</v>
      </c>
      <c r="F94">
        <v>2009</v>
      </c>
      <c r="J94">
        <v>1600</v>
      </c>
      <c r="K94" t="s">
        <v>243</v>
      </c>
      <c r="M94" t="s">
        <v>243</v>
      </c>
      <c r="N94">
        <v>1800</v>
      </c>
      <c r="S94">
        <v>9100000</v>
      </c>
      <c r="T94">
        <v>4300000</v>
      </c>
      <c r="U94">
        <v>13400000</v>
      </c>
      <c r="V94">
        <v>2100</v>
      </c>
      <c r="W94">
        <v>11500000</v>
      </c>
      <c r="X94">
        <v>4900000</v>
      </c>
      <c r="Y94">
        <v>16400000</v>
      </c>
      <c r="Z94">
        <v>2200</v>
      </c>
      <c r="AD94">
        <v>2400</v>
      </c>
      <c r="AH94">
        <v>2500</v>
      </c>
      <c r="AL94">
        <v>2700</v>
      </c>
      <c r="AP94">
        <v>2900</v>
      </c>
      <c r="AT94">
        <v>3000</v>
      </c>
      <c r="AX94">
        <v>3200</v>
      </c>
      <c r="AY94" t="s">
        <v>247</v>
      </c>
      <c r="AZ94" t="s">
        <v>247</v>
      </c>
      <c r="BA94" t="s">
        <v>247</v>
      </c>
      <c r="BB94" t="s">
        <v>247</v>
      </c>
      <c r="BC94" t="s">
        <v>247</v>
      </c>
      <c r="BD94" t="s">
        <v>247</v>
      </c>
      <c r="BE94" t="s">
        <v>247</v>
      </c>
      <c r="BF94" t="s">
        <v>247</v>
      </c>
      <c r="BG94" t="s">
        <v>247</v>
      </c>
      <c r="BH94" t="s">
        <v>247</v>
      </c>
      <c r="BI94" t="s">
        <v>247</v>
      </c>
      <c r="BJ94" t="s">
        <v>247</v>
      </c>
      <c r="BK94">
        <v>4333.333333333333</v>
      </c>
      <c r="BL94">
        <v>2047.6190476190477</v>
      </c>
      <c r="BM94">
        <v>6380.9523809523807</v>
      </c>
      <c r="BN94">
        <v>0.67910447761194026</v>
      </c>
      <c r="BO94">
        <v>5227.272727272727</v>
      </c>
      <c r="BP94">
        <v>2227.2727272727275</v>
      </c>
      <c r="BQ94">
        <v>7454.545454545455</v>
      </c>
      <c r="BR94">
        <v>0.70121951219512191</v>
      </c>
      <c r="BS94" t="s">
        <v>247</v>
      </c>
      <c r="BT94" t="s">
        <v>247</v>
      </c>
      <c r="BU94" t="s">
        <v>247</v>
      </c>
      <c r="BV94" t="s">
        <v>247</v>
      </c>
      <c r="BW94" t="s">
        <v>247</v>
      </c>
      <c r="BX94" t="s">
        <v>247</v>
      </c>
      <c r="BY94" t="s">
        <v>247</v>
      </c>
      <c r="BZ94" t="s">
        <v>247</v>
      </c>
      <c r="CA94" t="s">
        <v>247</v>
      </c>
      <c r="CB94" t="s">
        <v>247</v>
      </c>
      <c r="CC94" t="s">
        <v>247</v>
      </c>
      <c r="CD94" t="s">
        <v>247</v>
      </c>
      <c r="CE94" t="s">
        <v>247</v>
      </c>
      <c r="CF94" t="s">
        <v>247</v>
      </c>
      <c r="CG94" t="s">
        <v>247</v>
      </c>
      <c r="CH94" t="s">
        <v>247</v>
      </c>
      <c r="CI94" t="s">
        <v>247</v>
      </c>
      <c r="CJ94" t="s">
        <v>247</v>
      </c>
      <c r="CK94" t="s">
        <v>247</v>
      </c>
      <c r="CL94" t="s">
        <v>247</v>
      </c>
      <c r="CM94" t="s">
        <v>247</v>
      </c>
      <c r="CN94" t="s">
        <v>247</v>
      </c>
      <c r="CO94" t="s">
        <v>247</v>
      </c>
      <c r="CP94" t="s">
        <v>247</v>
      </c>
    </row>
    <row r="95" spans="1:94" x14ac:dyDescent="0.25">
      <c r="A95" t="s">
        <v>236</v>
      </c>
      <c r="C95" t="s">
        <v>48</v>
      </c>
      <c r="D95" t="s">
        <v>237</v>
      </c>
      <c r="E95" t="s">
        <v>103</v>
      </c>
      <c r="F95">
        <v>2009</v>
      </c>
      <c r="G95">
        <v>1518746</v>
      </c>
      <c r="H95">
        <v>229903.35709999999</v>
      </c>
      <c r="I95">
        <v>1748649.3570999999</v>
      </c>
      <c r="K95">
        <v>2297113</v>
      </c>
      <c r="L95">
        <v>57495.090909999999</v>
      </c>
      <c r="M95">
        <v>2354608.0909099998</v>
      </c>
      <c r="O95">
        <v>2104150</v>
      </c>
      <c r="P95">
        <v>66214.615380000003</v>
      </c>
      <c r="Q95">
        <v>2172223.6922840001</v>
      </c>
      <c r="S95">
        <v>4278262</v>
      </c>
      <c r="T95">
        <v>408109.8333</v>
      </c>
      <c r="U95">
        <v>4686371.8333000001</v>
      </c>
      <c r="V95" t="s">
        <v>247</v>
      </c>
      <c r="W95">
        <v>2847408</v>
      </c>
      <c r="X95">
        <v>53378.48</v>
      </c>
      <c r="Y95">
        <v>2900786.48</v>
      </c>
      <c r="Z95" t="s">
        <v>247</v>
      </c>
      <c r="AA95">
        <v>3497367</v>
      </c>
      <c r="AB95">
        <v>36177.416969999998</v>
      </c>
      <c r="AC95">
        <v>3560042.9409599998</v>
      </c>
      <c r="AD95" t="s">
        <v>247</v>
      </c>
      <c r="AH95" t="s">
        <v>247</v>
      </c>
      <c r="AI95">
        <v>9935259</v>
      </c>
      <c r="AJ95">
        <v>128419.0083</v>
      </c>
      <c r="AK95">
        <v>10127833.455329999</v>
      </c>
      <c r="AL95" t="s">
        <v>247</v>
      </c>
      <c r="AP95" t="s">
        <v>247</v>
      </c>
      <c r="AQ95">
        <v>3682137</v>
      </c>
      <c r="AR95">
        <v>0</v>
      </c>
      <c r="AS95">
        <v>3682276.96</v>
      </c>
      <c r="AT95" t="s">
        <v>247</v>
      </c>
      <c r="AU95">
        <v>1864625</v>
      </c>
      <c r="AV95">
        <v>0</v>
      </c>
      <c r="AW95">
        <v>1943787.76</v>
      </c>
      <c r="AX95" t="s">
        <v>247</v>
      </c>
      <c r="AY95" t="s">
        <v>247</v>
      </c>
      <c r="AZ95" t="s">
        <v>247</v>
      </c>
      <c r="BA95" t="s">
        <v>247</v>
      </c>
      <c r="BB95" t="s">
        <v>247</v>
      </c>
      <c r="BC95" t="s">
        <v>247</v>
      </c>
      <c r="BD95" t="s">
        <v>247</v>
      </c>
      <c r="BE95" t="s">
        <v>247</v>
      </c>
      <c r="BF95" t="s">
        <v>247</v>
      </c>
      <c r="BG95" t="s">
        <v>247</v>
      </c>
      <c r="BH95" t="s">
        <v>247</v>
      </c>
      <c r="BI95" t="s">
        <v>247</v>
      </c>
      <c r="BJ95" t="s">
        <v>247</v>
      </c>
      <c r="BK95" t="s">
        <v>247</v>
      </c>
      <c r="BL95" t="s">
        <v>247</v>
      </c>
      <c r="BM95" t="s">
        <v>247</v>
      </c>
      <c r="BN95" t="s">
        <v>247</v>
      </c>
      <c r="BO95" t="s">
        <v>247</v>
      </c>
      <c r="BP95" t="s">
        <v>247</v>
      </c>
      <c r="BQ95" t="s">
        <v>247</v>
      </c>
      <c r="BR95" t="s">
        <v>247</v>
      </c>
      <c r="BS95" t="s">
        <v>247</v>
      </c>
      <c r="BT95" t="s">
        <v>247</v>
      </c>
      <c r="BU95" t="s">
        <v>247</v>
      </c>
      <c r="BV95" t="s">
        <v>247</v>
      </c>
      <c r="BW95" t="s">
        <v>247</v>
      </c>
      <c r="BX95" t="s">
        <v>247</v>
      </c>
      <c r="BY95" t="s">
        <v>247</v>
      </c>
      <c r="BZ95" t="s">
        <v>247</v>
      </c>
      <c r="CA95" t="s">
        <v>247</v>
      </c>
      <c r="CB95" t="s">
        <v>247</v>
      </c>
      <c r="CC95" t="s">
        <v>247</v>
      </c>
      <c r="CD95" t="s">
        <v>247</v>
      </c>
      <c r="CE95" t="s">
        <v>247</v>
      </c>
      <c r="CF95" t="s">
        <v>247</v>
      </c>
      <c r="CG95" t="s">
        <v>247</v>
      </c>
      <c r="CH95" t="s">
        <v>247</v>
      </c>
      <c r="CI95" t="s">
        <v>247</v>
      </c>
      <c r="CJ95" t="s">
        <v>247</v>
      </c>
      <c r="CK95" t="s">
        <v>247</v>
      </c>
      <c r="CL95" t="s">
        <v>247</v>
      </c>
      <c r="CM95" t="s">
        <v>247</v>
      </c>
      <c r="CN95" t="s">
        <v>247</v>
      </c>
      <c r="CO95" t="s">
        <v>247</v>
      </c>
      <c r="CP95" t="s">
        <v>247</v>
      </c>
    </row>
    <row r="96" spans="1:94" x14ac:dyDescent="0.25">
      <c r="A96" t="s">
        <v>87</v>
      </c>
      <c r="B96">
        <v>1.6</v>
      </c>
      <c r="C96" t="s">
        <v>48</v>
      </c>
      <c r="D96" t="s">
        <v>88</v>
      </c>
      <c r="E96" t="s">
        <v>55</v>
      </c>
      <c r="F96">
        <v>2009</v>
      </c>
      <c r="G96">
        <v>400400</v>
      </c>
      <c r="H96">
        <v>13900000</v>
      </c>
      <c r="I96">
        <v>14300400</v>
      </c>
      <c r="J96">
        <v>61000</v>
      </c>
      <c r="N96">
        <v>63000</v>
      </c>
      <c r="O96">
        <v>168600</v>
      </c>
      <c r="P96">
        <v>20700000</v>
      </c>
      <c r="Q96">
        <v>20868600</v>
      </c>
      <c r="R96">
        <v>65000</v>
      </c>
      <c r="V96">
        <v>67000</v>
      </c>
      <c r="Z96">
        <v>69000</v>
      </c>
      <c r="AD96">
        <v>70000</v>
      </c>
      <c r="AH96">
        <v>72000</v>
      </c>
      <c r="AL96">
        <v>73000</v>
      </c>
      <c r="AP96">
        <v>75000</v>
      </c>
      <c r="AT96">
        <v>76000</v>
      </c>
      <c r="AX96">
        <v>78000</v>
      </c>
      <c r="AY96">
        <v>6.5639344262295083</v>
      </c>
      <c r="AZ96">
        <v>227.86885245901638</v>
      </c>
      <c r="BA96">
        <v>234.43278688524589</v>
      </c>
      <c r="BB96">
        <v>2.7999216805124336E-2</v>
      </c>
      <c r="BC96" t="s">
        <v>247</v>
      </c>
      <c r="BD96" t="s">
        <v>247</v>
      </c>
      <c r="BE96" t="s">
        <v>247</v>
      </c>
      <c r="BF96" t="s">
        <v>247</v>
      </c>
      <c r="BG96">
        <v>2.5938461538461537</v>
      </c>
      <c r="BH96">
        <v>318.46153846153845</v>
      </c>
      <c r="BI96">
        <v>321.05538461538464</v>
      </c>
      <c r="BJ96">
        <v>8.0791236594692489E-3</v>
      </c>
      <c r="BK96" t="s">
        <v>247</v>
      </c>
      <c r="BL96" t="s">
        <v>247</v>
      </c>
      <c r="BM96" t="s">
        <v>247</v>
      </c>
      <c r="BN96" t="s">
        <v>247</v>
      </c>
      <c r="BO96" t="s">
        <v>247</v>
      </c>
      <c r="BP96" t="s">
        <v>247</v>
      </c>
      <c r="BQ96" t="s">
        <v>247</v>
      </c>
      <c r="BR96" t="s">
        <v>247</v>
      </c>
      <c r="BS96" t="s">
        <v>247</v>
      </c>
      <c r="BT96" t="s">
        <v>247</v>
      </c>
      <c r="BU96" t="s">
        <v>247</v>
      </c>
      <c r="BV96" t="s">
        <v>247</v>
      </c>
      <c r="BW96" t="s">
        <v>247</v>
      </c>
      <c r="BX96" t="s">
        <v>247</v>
      </c>
      <c r="BY96" t="s">
        <v>247</v>
      </c>
      <c r="BZ96" t="s">
        <v>247</v>
      </c>
      <c r="CA96" t="s">
        <v>247</v>
      </c>
      <c r="CB96" t="s">
        <v>247</v>
      </c>
      <c r="CC96" t="s">
        <v>247</v>
      </c>
      <c r="CD96" t="s">
        <v>247</v>
      </c>
      <c r="CE96" t="s">
        <v>247</v>
      </c>
      <c r="CF96" t="s">
        <v>247</v>
      </c>
      <c r="CG96" t="s">
        <v>247</v>
      </c>
      <c r="CH96" t="s">
        <v>247</v>
      </c>
      <c r="CI96" t="s">
        <v>247</v>
      </c>
      <c r="CJ96" t="s">
        <v>247</v>
      </c>
      <c r="CK96" t="s">
        <v>247</v>
      </c>
      <c r="CL96" t="s">
        <v>247</v>
      </c>
      <c r="CM96" t="s">
        <v>247</v>
      </c>
      <c r="CN96" t="s">
        <v>247</v>
      </c>
      <c r="CO96" t="s">
        <v>247</v>
      </c>
      <c r="CP96" t="s">
        <v>247</v>
      </c>
    </row>
    <row r="97" spans="1:94" x14ac:dyDescent="0.25">
      <c r="A97" t="s">
        <v>187</v>
      </c>
      <c r="B97">
        <v>0.2</v>
      </c>
      <c r="C97" t="s">
        <v>114</v>
      </c>
      <c r="D97" t="s">
        <v>188</v>
      </c>
      <c r="E97" t="s">
        <v>103</v>
      </c>
      <c r="F97">
        <v>2009</v>
      </c>
      <c r="G97">
        <v>14361842</v>
      </c>
      <c r="H97">
        <v>0</v>
      </c>
      <c r="I97">
        <v>14361842</v>
      </c>
      <c r="J97">
        <v>6000</v>
      </c>
      <c r="K97">
        <v>16486429</v>
      </c>
      <c r="L97">
        <v>0</v>
      </c>
      <c r="M97">
        <v>16486429</v>
      </c>
      <c r="N97">
        <v>6500</v>
      </c>
      <c r="O97">
        <v>23091270</v>
      </c>
      <c r="P97">
        <v>0</v>
      </c>
      <c r="Q97">
        <v>23091270</v>
      </c>
      <c r="R97">
        <v>6900</v>
      </c>
      <c r="S97">
        <v>23746298</v>
      </c>
      <c r="T97">
        <v>0</v>
      </c>
      <c r="U97">
        <v>23746298</v>
      </c>
      <c r="V97">
        <v>7200</v>
      </c>
      <c r="W97">
        <v>23739323</v>
      </c>
      <c r="X97">
        <v>0</v>
      </c>
      <c r="Y97">
        <v>23739323</v>
      </c>
      <c r="Z97">
        <v>7400</v>
      </c>
      <c r="AA97">
        <v>23202747</v>
      </c>
      <c r="AB97">
        <v>0</v>
      </c>
      <c r="AC97">
        <v>23202747</v>
      </c>
      <c r="AD97">
        <v>7600</v>
      </c>
      <c r="AH97">
        <v>7700</v>
      </c>
      <c r="AI97">
        <v>26962709</v>
      </c>
      <c r="AJ97">
        <v>0</v>
      </c>
      <c r="AK97">
        <v>26962709</v>
      </c>
      <c r="AL97">
        <v>7800</v>
      </c>
      <c r="AM97">
        <v>52093243</v>
      </c>
      <c r="AN97">
        <v>0</v>
      </c>
      <c r="AO97">
        <v>52093243</v>
      </c>
      <c r="AP97">
        <v>7900</v>
      </c>
      <c r="AT97">
        <v>7900</v>
      </c>
      <c r="AX97">
        <v>7900</v>
      </c>
      <c r="AY97">
        <v>2393.6403333333333</v>
      </c>
      <c r="AZ97">
        <v>0</v>
      </c>
      <c r="BA97">
        <v>2393.6403333333333</v>
      </c>
      <c r="BB97">
        <v>1</v>
      </c>
      <c r="BC97">
        <v>2536.3736923076922</v>
      </c>
      <c r="BD97">
        <v>0</v>
      </c>
      <c r="BE97">
        <v>2536.3736923076922</v>
      </c>
      <c r="BF97">
        <v>1</v>
      </c>
      <c r="BG97">
        <v>3346.5608695652172</v>
      </c>
      <c r="BH97">
        <v>0</v>
      </c>
      <c r="BI97">
        <v>3346.5608695652172</v>
      </c>
      <c r="BJ97">
        <v>1</v>
      </c>
      <c r="BK97">
        <v>3298.0969444444445</v>
      </c>
      <c r="BL97">
        <v>0</v>
      </c>
      <c r="BM97">
        <v>3298.0969444444445</v>
      </c>
      <c r="BN97">
        <v>1</v>
      </c>
      <c r="BO97">
        <v>3208.0166216216217</v>
      </c>
      <c r="BP97">
        <v>0</v>
      </c>
      <c r="BQ97">
        <v>3208.0166216216217</v>
      </c>
      <c r="BR97">
        <v>1</v>
      </c>
      <c r="BS97">
        <v>3052.9930263157894</v>
      </c>
      <c r="BT97">
        <v>0</v>
      </c>
      <c r="BU97">
        <v>3052.9930263157894</v>
      </c>
      <c r="BV97">
        <v>1</v>
      </c>
      <c r="BW97" t="s">
        <v>247</v>
      </c>
      <c r="BX97" t="s">
        <v>247</v>
      </c>
      <c r="BY97" t="s">
        <v>247</v>
      </c>
      <c r="BZ97" t="s">
        <v>247</v>
      </c>
      <c r="CA97">
        <v>3456.7575641025642</v>
      </c>
      <c r="CB97">
        <v>0</v>
      </c>
      <c r="CC97">
        <v>3456.7575641025642</v>
      </c>
      <c r="CD97">
        <v>1</v>
      </c>
      <c r="CE97">
        <v>6594.0813924050635</v>
      </c>
      <c r="CF97">
        <v>0</v>
      </c>
      <c r="CG97">
        <v>6594.0813924050635</v>
      </c>
      <c r="CH97">
        <v>1</v>
      </c>
      <c r="CI97" t="s">
        <v>247</v>
      </c>
      <c r="CJ97" t="s">
        <v>247</v>
      </c>
      <c r="CK97" t="s">
        <v>247</v>
      </c>
      <c r="CL97" t="s">
        <v>247</v>
      </c>
      <c r="CM97" t="s">
        <v>247</v>
      </c>
      <c r="CN97" t="s">
        <v>247</v>
      </c>
      <c r="CO97" t="s">
        <v>247</v>
      </c>
      <c r="CP97" t="s">
        <v>247</v>
      </c>
    </row>
    <row r="98" spans="1:94" x14ac:dyDescent="0.25">
      <c r="A98" t="s">
        <v>225</v>
      </c>
      <c r="B98">
        <v>0.1</v>
      </c>
      <c r="C98" t="s">
        <v>120</v>
      </c>
      <c r="D98" t="s">
        <v>226</v>
      </c>
      <c r="E98" t="s">
        <v>55</v>
      </c>
      <c r="F98">
        <v>2009</v>
      </c>
      <c r="G98">
        <v>0</v>
      </c>
      <c r="H98">
        <v>6000000</v>
      </c>
      <c r="I98">
        <v>6000000</v>
      </c>
      <c r="J98">
        <v>16000</v>
      </c>
      <c r="N98">
        <v>16000</v>
      </c>
      <c r="V98">
        <v>14000</v>
      </c>
      <c r="Z98">
        <v>14000</v>
      </c>
      <c r="AD98">
        <v>13000</v>
      </c>
      <c r="AH98">
        <v>12000</v>
      </c>
      <c r="AL98">
        <v>12000</v>
      </c>
      <c r="AP98">
        <v>11000</v>
      </c>
      <c r="AQ98">
        <v>0</v>
      </c>
      <c r="AR98">
        <v>6000000</v>
      </c>
      <c r="AS98">
        <v>6000000</v>
      </c>
      <c r="AT98">
        <v>11000</v>
      </c>
      <c r="AU98">
        <v>0</v>
      </c>
      <c r="AV98">
        <v>6500000</v>
      </c>
      <c r="AW98">
        <v>6500000</v>
      </c>
      <c r="AX98">
        <v>11000</v>
      </c>
      <c r="AY98">
        <v>0</v>
      </c>
      <c r="AZ98">
        <v>375</v>
      </c>
      <c r="BA98">
        <v>375</v>
      </c>
      <c r="BB98">
        <v>0</v>
      </c>
      <c r="BC98" t="s">
        <v>247</v>
      </c>
      <c r="BD98" t="s">
        <v>247</v>
      </c>
      <c r="BE98" t="s">
        <v>247</v>
      </c>
      <c r="BF98" t="s">
        <v>247</v>
      </c>
      <c r="BG98" t="s">
        <v>247</v>
      </c>
      <c r="BH98" t="s">
        <v>247</v>
      </c>
      <c r="BI98" t="s">
        <v>247</v>
      </c>
      <c r="BJ98" t="s">
        <v>247</v>
      </c>
      <c r="BK98" t="s">
        <v>247</v>
      </c>
      <c r="BL98" t="s">
        <v>247</v>
      </c>
      <c r="BM98" t="s">
        <v>247</v>
      </c>
      <c r="BN98" t="s">
        <v>247</v>
      </c>
      <c r="BO98" t="s">
        <v>247</v>
      </c>
      <c r="BP98" t="s">
        <v>247</v>
      </c>
      <c r="BQ98" t="s">
        <v>247</v>
      </c>
      <c r="BR98" t="s">
        <v>247</v>
      </c>
      <c r="BS98" t="s">
        <v>247</v>
      </c>
      <c r="BT98" t="s">
        <v>247</v>
      </c>
      <c r="BU98" t="s">
        <v>247</v>
      </c>
      <c r="BV98" t="s">
        <v>247</v>
      </c>
      <c r="BW98" t="s">
        <v>247</v>
      </c>
      <c r="BX98" t="s">
        <v>247</v>
      </c>
      <c r="BY98" t="s">
        <v>247</v>
      </c>
      <c r="BZ98" t="s">
        <v>247</v>
      </c>
      <c r="CA98" t="s">
        <v>247</v>
      </c>
      <c r="CB98" t="s">
        <v>247</v>
      </c>
      <c r="CC98" t="s">
        <v>247</v>
      </c>
      <c r="CD98" t="s">
        <v>247</v>
      </c>
      <c r="CE98" t="s">
        <v>247</v>
      </c>
      <c r="CF98" t="s">
        <v>247</v>
      </c>
      <c r="CG98" t="s">
        <v>247</v>
      </c>
      <c r="CH98" t="s">
        <v>247</v>
      </c>
      <c r="CI98">
        <v>0</v>
      </c>
      <c r="CJ98">
        <v>545.4545454545455</v>
      </c>
      <c r="CK98">
        <v>545.4545454545455</v>
      </c>
      <c r="CL98">
        <v>0</v>
      </c>
      <c r="CM98">
        <v>0</v>
      </c>
      <c r="CN98">
        <v>590.90909090909088</v>
      </c>
      <c r="CO98">
        <v>590.90909090909088</v>
      </c>
      <c r="CP98">
        <v>0</v>
      </c>
    </row>
    <row r="99" spans="1:94" x14ac:dyDescent="0.25">
      <c r="A99" t="s">
        <v>32</v>
      </c>
      <c r="B99">
        <v>19</v>
      </c>
      <c r="C99" t="s">
        <v>48</v>
      </c>
      <c r="D99" t="s">
        <v>52</v>
      </c>
      <c r="E99" t="s">
        <v>51</v>
      </c>
      <c r="F99">
        <v>2009</v>
      </c>
      <c r="G99">
        <v>1930462155</v>
      </c>
      <c r="H99">
        <v>265130624.19999999</v>
      </c>
      <c r="I99">
        <v>2329049277.4000001</v>
      </c>
      <c r="J99">
        <v>5700000</v>
      </c>
      <c r="N99">
        <v>5900000</v>
      </c>
      <c r="V99">
        <v>6400000</v>
      </c>
      <c r="Z99">
        <v>6600000</v>
      </c>
      <c r="AA99">
        <v>1344843914</v>
      </c>
      <c r="AB99">
        <v>500935500.80000001</v>
      </c>
      <c r="AC99">
        <v>1845779414.8</v>
      </c>
      <c r="AD99">
        <v>6800000</v>
      </c>
      <c r="AH99">
        <v>7000000</v>
      </c>
      <c r="AL99">
        <v>7200000</v>
      </c>
      <c r="AM99">
        <v>1889371800</v>
      </c>
      <c r="AN99">
        <v>542663250</v>
      </c>
      <c r="AO99">
        <v>2432035050</v>
      </c>
      <c r="AP99">
        <v>7300000</v>
      </c>
      <c r="AQ99">
        <v>1917857763</v>
      </c>
      <c r="AR99">
        <v>583624079.91999996</v>
      </c>
      <c r="AS99">
        <v>2501569029.9699998</v>
      </c>
      <c r="AT99">
        <v>7400000</v>
      </c>
      <c r="AX99">
        <v>7500000</v>
      </c>
      <c r="AY99">
        <v>338.67757105263161</v>
      </c>
      <c r="AZ99">
        <v>46.514144596491228</v>
      </c>
      <c r="BA99">
        <v>408.60513638596495</v>
      </c>
      <c r="BB99">
        <v>0.82886273542268851</v>
      </c>
      <c r="BC99" t="s">
        <v>247</v>
      </c>
      <c r="BD99" t="s">
        <v>247</v>
      </c>
      <c r="BE99" t="s">
        <v>247</v>
      </c>
      <c r="BF99" t="s">
        <v>247</v>
      </c>
      <c r="BG99" t="s">
        <v>247</v>
      </c>
      <c r="BH99" t="s">
        <v>247</v>
      </c>
      <c r="BI99" t="s">
        <v>247</v>
      </c>
      <c r="BJ99" t="s">
        <v>247</v>
      </c>
      <c r="BK99" t="s">
        <v>247</v>
      </c>
      <c r="BL99" t="s">
        <v>247</v>
      </c>
      <c r="BM99" t="s">
        <v>247</v>
      </c>
      <c r="BN99" t="s">
        <v>247</v>
      </c>
      <c r="BO99" t="s">
        <v>247</v>
      </c>
      <c r="BP99" t="s">
        <v>247</v>
      </c>
      <c r="BQ99" t="s">
        <v>247</v>
      </c>
      <c r="BR99" t="s">
        <v>247</v>
      </c>
      <c r="BS99">
        <v>197.77116382352941</v>
      </c>
      <c r="BT99">
        <v>73.666985411764713</v>
      </c>
      <c r="BU99">
        <v>271.43814923529413</v>
      </c>
      <c r="BV99">
        <v>0.72860489352988089</v>
      </c>
      <c r="BW99" t="s">
        <v>247</v>
      </c>
      <c r="BX99" t="s">
        <v>247</v>
      </c>
      <c r="BY99" t="s">
        <v>247</v>
      </c>
      <c r="BZ99" t="s">
        <v>247</v>
      </c>
      <c r="CA99" t="s">
        <v>247</v>
      </c>
      <c r="CB99" t="s">
        <v>247</v>
      </c>
      <c r="CC99" t="s">
        <v>247</v>
      </c>
      <c r="CD99" t="s">
        <v>247</v>
      </c>
      <c r="CE99">
        <v>258.81805479452055</v>
      </c>
      <c r="CF99">
        <v>74.337431506849313</v>
      </c>
      <c r="CG99">
        <v>333.15548630136988</v>
      </c>
      <c r="CH99">
        <v>0.77686865573750674</v>
      </c>
      <c r="CI99">
        <v>259.16996797297298</v>
      </c>
      <c r="CJ99">
        <v>78.868118908108102</v>
      </c>
      <c r="CK99">
        <v>338.04986891486482</v>
      </c>
      <c r="CL99">
        <v>0.76666193897635526</v>
      </c>
      <c r="CM99" t="s">
        <v>247</v>
      </c>
      <c r="CN99" t="s">
        <v>247</v>
      </c>
      <c r="CO99" t="s">
        <v>247</v>
      </c>
      <c r="CP99" t="s">
        <v>247</v>
      </c>
    </row>
    <row r="100" spans="1:94" x14ac:dyDescent="0.25">
      <c r="A100" t="s">
        <v>227</v>
      </c>
      <c r="B100">
        <v>0.1</v>
      </c>
      <c r="C100" t="s">
        <v>109</v>
      </c>
      <c r="D100" t="s">
        <v>228</v>
      </c>
      <c r="E100" t="s">
        <v>47</v>
      </c>
      <c r="F100">
        <v>2009</v>
      </c>
      <c r="G100">
        <v>2085088</v>
      </c>
      <c r="H100">
        <v>2138113.2510000002</v>
      </c>
      <c r="I100">
        <v>4504057.8013000004</v>
      </c>
      <c r="J100">
        <v>4000</v>
      </c>
      <c r="K100">
        <v>2277906</v>
      </c>
      <c r="L100">
        <v>2034477.2690000001</v>
      </c>
      <c r="M100">
        <v>4727897.1553999996</v>
      </c>
      <c r="N100">
        <v>4000</v>
      </c>
      <c r="V100">
        <v>3900</v>
      </c>
      <c r="W100">
        <v>671143</v>
      </c>
      <c r="X100">
        <v>555795</v>
      </c>
      <c r="Y100">
        <v>1226938</v>
      </c>
      <c r="Z100">
        <v>3900</v>
      </c>
      <c r="AD100">
        <v>3800</v>
      </c>
      <c r="AH100">
        <v>3800</v>
      </c>
      <c r="AL100">
        <v>3800</v>
      </c>
      <c r="AP100">
        <v>3700</v>
      </c>
      <c r="AT100">
        <v>3600</v>
      </c>
      <c r="AU100">
        <v>2743563</v>
      </c>
      <c r="AV100">
        <v>1606379.51</v>
      </c>
      <c r="AW100">
        <v>4349942.51</v>
      </c>
      <c r="AX100">
        <v>3600</v>
      </c>
      <c r="AY100">
        <v>521.27200000000005</v>
      </c>
      <c r="AZ100">
        <v>534.52831275000005</v>
      </c>
      <c r="BA100">
        <v>1126.0144503250001</v>
      </c>
      <c r="BB100">
        <v>0.46293544443372464</v>
      </c>
      <c r="BC100">
        <v>569.47649999999999</v>
      </c>
      <c r="BD100">
        <v>508.61931724999999</v>
      </c>
      <c r="BE100">
        <v>1181.97428885</v>
      </c>
      <c r="BF100">
        <v>0.48180108939093019</v>
      </c>
      <c r="BG100" t="s">
        <v>247</v>
      </c>
      <c r="BH100" t="s">
        <v>247</v>
      </c>
      <c r="BI100" t="s">
        <v>247</v>
      </c>
      <c r="BJ100" t="s">
        <v>247</v>
      </c>
      <c r="BK100" t="s">
        <v>247</v>
      </c>
      <c r="BL100" t="s">
        <v>247</v>
      </c>
      <c r="BM100" t="s">
        <v>247</v>
      </c>
      <c r="BN100" t="s">
        <v>247</v>
      </c>
      <c r="BO100">
        <v>172.08794871794871</v>
      </c>
      <c r="BP100">
        <v>142.51153846153846</v>
      </c>
      <c r="BQ100">
        <v>314.5994871794872</v>
      </c>
      <c r="BR100">
        <v>0.54700645020367766</v>
      </c>
      <c r="BS100" t="s">
        <v>247</v>
      </c>
      <c r="BT100" t="s">
        <v>247</v>
      </c>
      <c r="BU100" t="s">
        <v>247</v>
      </c>
      <c r="BV100" t="s">
        <v>247</v>
      </c>
      <c r="BW100" t="s">
        <v>247</v>
      </c>
      <c r="BX100" t="s">
        <v>247</v>
      </c>
      <c r="BY100" t="s">
        <v>247</v>
      </c>
      <c r="BZ100" t="s">
        <v>247</v>
      </c>
      <c r="CA100" t="s">
        <v>247</v>
      </c>
      <c r="CB100" t="s">
        <v>247</v>
      </c>
      <c r="CC100" t="s">
        <v>247</v>
      </c>
      <c r="CD100" t="s">
        <v>247</v>
      </c>
      <c r="CE100" t="s">
        <v>247</v>
      </c>
      <c r="CF100" t="s">
        <v>247</v>
      </c>
      <c r="CG100" t="s">
        <v>247</v>
      </c>
      <c r="CH100" t="s">
        <v>247</v>
      </c>
      <c r="CI100" t="s">
        <v>247</v>
      </c>
      <c r="CJ100" t="s">
        <v>247</v>
      </c>
      <c r="CK100" t="s">
        <v>247</v>
      </c>
      <c r="CL100" t="s">
        <v>247</v>
      </c>
      <c r="CM100">
        <v>762.1008333333333</v>
      </c>
      <c r="CN100">
        <v>446.21653055555555</v>
      </c>
      <c r="CO100">
        <v>1208.3173638888888</v>
      </c>
      <c r="CP100">
        <v>0.63071247348508064</v>
      </c>
    </row>
    <row r="101" spans="1:94" x14ac:dyDescent="0.25">
      <c r="A101" t="s">
        <v>189</v>
      </c>
      <c r="B101">
        <v>0.2</v>
      </c>
      <c r="C101" t="s">
        <v>120</v>
      </c>
      <c r="D101" t="s">
        <v>190</v>
      </c>
      <c r="E101" t="s">
        <v>55</v>
      </c>
      <c r="F101">
        <v>2009</v>
      </c>
      <c r="G101">
        <v>2073696</v>
      </c>
      <c r="H101">
        <v>13284928</v>
      </c>
      <c r="I101">
        <v>15358624</v>
      </c>
      <c r="J101">
        <v>41000</v>
      </c>
      <c r="K101" t="s">
        <v>243</v>
      </c>
      <c r="M101" t="s">
        <v>243</v>
      </c>
      <c r="N101">
        <v>42000</v>
      </c>
      <c r="O101">
        <v>6558053</v>
      </c>
      <c r="P101">
        <v>14477993</v>
      </c>
      <c r="Q101">
        <v>23349252.050000001</v>
      </c>
      <c r="R101">
        <v>43000</v>
      </c>
      <c r="S101">
        <v>4698522</v>
      </c>
      <c r="T101">
        <v>12345112</v>
      </c>
      <c r="U101">
        <v>18458156</v>
      </c>
      <c r="V101">
        <v>43000</v>
      </c>
      <c r="W101">
        <v>3717832</v>
      </c>
      <c r="X101">
        <v>9052243</v>
      </c>
      <c r="Y101">
        <v>13840875</v>
      </c>
      <c r="Z101">
        <v>43000</v>
      </c>
      <c r="AD101">
        <v>44000</v>
      </c>
      <c r="AH101">
        <v>44000</v>
      </c>
      <c r="AL101">
        <v>44000</v>
      </c>
      <c r="AP101">
        <v>45000</v>
      </c>
      <c r="AT101">
        <v>46000</v>
      </c>
      <c r="AX101">
        <v>46000</v>
      </c>
      <c r="AY101">
        <v>50.577951219512194</v>
      </c>
      <c r="AZ101">
        <v>324.02263414634149</v>
      </c>
      <c r="BA101">
        <v>374.60058536585365</v>
      </c>
      <c r="BB101">
        <v>0.13501834539344149</v>
      </c>
      <c r="BC101" t="s">
        <v>247</v>
      </c>
      <c r="BD101" t="s">
        <v>247</v>
      </c>
      <c r="BE101" t="s">
        <v>247</v>
      </c>
      <c r="BF101" t="s">
        <v>247</v>
      </c>
      <c r="BG101">
        <v>152.51286046511629</v>
      </c>
      <c r="BH101">
        <v>336.69751162790698</v>
      </c>
      <c r="BI101">
        <v>543.00586162790694</v>
      </c>
      <c r="BJ101">
        <v>0.28086779764750541</v>
      </c>
      <c r="BK101">
        <v>109.26795348837209</v>
      </c>
      <c r="BL101">
        <v>287.09562790697674</v>
      </c>
      <c r="BM101">
        <v>429.25944186046513</v>
      </c>
      <c r="BN101">
        <v>0.254549912786521</v>
      </c>
      <c r="BO101">
        <v>86.461209302325585</v>
      </c>
      <c r="BP101">
        <v>210.51727906976745</v>
      </c>
      <c r="BQ101">
        <v>321.88081395348837</v>
      </c>
      <c r="BR101">
        <v>0.268612497403524</v>
      </c>
      <c r="BS101" t="s">
        <v>247</v>
      </c>
      <c r="BT101" t="s">
        <v>247</v>
      </c>
      <c r="BU101" t="s">
        <v>247</v>
      </c>
      <c r="BV101" t="s">
        <v>247</v>
      </c>
      <c r="BW101" t="s">
        <v>247</v>
      </c>
      <c r="BX101" t="s">
        <v>247</v>
      </c>
      <c r="BY101" t="s">
        <v>247</v>
      </c>
      <c r="BZ101" t="s">
        <v>247</v>
      </c>
      <c r="CA101" t="s">
        <v>247</v>
      </c>
      <c r="CB101" t="s">
        <v>247</v>
      </c>
      <c r="CC101" t="s">
        <v>247</v>
      </c>
      <c r="CD101" t="s">
        <v>247</v>
      </c>
      <c r="CE101" t="s">
        <v>247</v>
      </c>
      <c r="CF101" t="s">
        <v>247</v>
      </c>
      <c r="CG101" t="s">
        <v>247</v>
      </c>
      <c r="CH101" t="s">
        <v>247</v>
      </c>
      <c r="CI101" t="s">
        <v>247</v>
      </c>
      <c r="CJ101" t="s">
        <v>247</v>
      </c>
      <c r="CK101" t="s">
        <v>247</v>
      </c>
      <c r="CL101" t="s">
        <v>247</v>
      </c>
      <c r="CM101" t="s">
        <v>247</v>
      </c>
      <c r="CN101" t="s">
        <v>247</v>
      </c>
      <c r="CO101" t="s">
        <v>247</v>
      </c>
      <c r="CP101" t="s">
        <v>247</v>
      </c>
    </row>
    <row r="102" spans="1:94" x14ac:dyDescent="0.25">
      <c r="A102" t="s">
        <v>33</v>
      </c>
      <c r="B102">
        <v>1.3</v>
      </c>
      <c r="C102" t="s">
        <v>84</v>
      </c>
      <c r="D102" t="s">
        <v>96</v>
      </c>
      <c r="E102" t="s">
        <v>51</v>
      </c>
      <c r="F102">
        <v>2009</v>
      </c>
      <c r="G102">
        <v>2200000</v>
      </c>
      <c r="H102">
        <v>1700000</v>
      </c>
      <c r="I102">
        <v>3900000</v>
      </c>
      <c r="J102">
        <v>4600</v>
      </c>
      <c r="K102">
        <v>1900000</v>
      </c>
      <c r="L102">
        <v>4100000</v>
      </c>
      <c r="M102">
        <v>6000000</v>
      </c>
      <c r="N102">
        <v>4800</v>
      </c>
      <c r="O102">
        <v>2200000</v>
      </c>
      <c r="P102">
        <v>2300000</v>
      </c>
      <c r="Q102">
        <v>4500000</v>
      </c>
      <c r="R102">
        <v>4900</v>
      </c>
      <c r="V102">
        <v>5100</v>
      </c>
      <c r="Z102">
        <v>5200</v>
      </c>
      <c r="AD102">
        <v>5300</v>
      </c>
      <c r="AH102">
        <v>5400</v>
      </c>
      <c r="AL102">
        <v>5500</v>
      </c>
      <c r="AP102">
        <v>5600</v>
      </c>
      <c r="AT102">
        <v>5700</v>
      </c>
      <c r="AX102">
        <v>5800</v>
      </c>
      <c r="AY102">
        <v>478.26086956521738</v>
      </c>
      <c r="AZ102">
        <v>369.56521739130437</v>
      </c>
      <c r="BA102">
        <v>847.82608695652175</v>
      </c>
      <c r="BB102">
        <v>0.5641025641025641</v>
      </c>
      <c r="BC102">
        <v>395.83333333333331</v>
      </c>
      <c r="BD102">
        <v>854.16666666666663</v>
      </c>
      <c r="BE102">
        <v>1250</v>
      </c>
      <c r="BF102">
        <v>0.31666666666666665</v>
      </c>
      <c r="BG102">
        <v>448.9795918367347</v>
      </c>
      <c r="BH102">
        <v>469.38775510204084</v>
      </c>
      <c r="BI102">
        <v>918.36734693877554</v>
      </c>
      <c r="BJ102">
        <v>0.48888888888888887</v>
      </c>
      <c r="BK102" t="s">
        <v>247</v>
      </c>
      <c r="BL102" t="s">
        <v>247</v>
      </c>
      <c r="BM102" t="s">
        <v>247</v>
      </c>
      <c r="BN102" t="s">
        <v>247</v>
      </c>
      <c r="BO102" t="s">
        <v>247</v>
      </c>
      <c r="BP102" t="s">
        <v>247</v>
      </c>
      <c r="BQ102" t="s">
        <v>247</v>
      </c>
      <c r="BR102" t="s">
        <v>247</v>
      </c>
      <c r="BS102" t="s">
        <v>247</v>
      </c>
      <c r="BT102" t="s">
        <v>247</v>
      </c>
      <c r="BU102" t="s">
        <v>247</v>
      </c>
      <c r="BV102" t="s">
        <v>247</v>
      </c>
      <c r="BW102" t="s">
        <v>247</v>
      </c>
      <c r="BX102" t="s">
        <v>247</v>
      </c>
      <c r="BY102" t="s">
        <v>247</v>
      </c>
      <c r="BZ102" t="s">
        <v>247</v>
      </c>
      <c r="CA102" t="s">
        <v>247</v>
      </c>
      <c r="CB102" t="s">
        <v>247</v>
      </c>
      <c r="CC102" t="s">
        <v>247</v>
      </c>
      <c r="CD102" t="s">
        <v>247</v>
      </c>
      <c r="CE102" t="s">
        <v>247</v>
      </c>
      <c r="CF102" t="s">
        <v>247</v>
      </c>
      <c r="CG102" t="s">
        <v>247</v>
      </c>
      <c r="CH102" t="s">
        <v>247</v>
      </c>
      <c r="CI102" t="s">
        <v>247</v>
      </c>
      <c r="CJ102" t="s">
        <v>247</v>
      </c>
      <c r="CK102" t="s">
        <v>247</v>
      </c>
      <c r="CL102" t="s">
        <v>247</v>
      </c>
      <c r="CM102" t="s">
        <v>247</v>
      </c>
      <c r="CN102" t="s">
        <v>247</v>
      </c>
      <c r="CO102" t="s">
        <v>247</v>
      </c>
      <c r="CP102" t="s">
        <v>247</v>
      </c>
    </row>
    <row r="103" spans="1:94" x14ac:dyDescent="0.25">
      <c r="A103" t="s">
        <v>191</v>
      </c>
      <c r="B103">
        <v>0.2</v>
      </c>
      <c r="C103" t="s">
        <v>75</v>
      </c>
      <c r="D103" t="s">
        <v>192</v>
      </c>
      <c r="E103" t="s">
        <v>55</v>
      </c>
      <c r="F103">
        <v>2009</v>
      </c>
      <c r="G103">
        <v>1150678</v>
      </c>
      <c r="H103">
        <v>6328161.7879999997</v>
      </c>
      <c r="I103">
        <v>7501040.7195300004</v>
      </c>
      <c r="J103">
        <v>4100</v>
      </c>
      <c r="K103">
        <v>1718968</v>
      </c>
      <c r="L103">
        <v>13514153.550000001</v>
      </c>
      <c r="M103">
        <v>15293808.277690001</v>
      </c>
      <c r="N103">
        <v>5000</v>
      </c>
      <c r="O103">
        <v>2269834</v>
      </c>
      <c r="P103">
        <v>13032202.390000001</v>
      </c>
      <c r="Q103">
        <v>15370003.12913</v>
      </c>
      <c r="R103">
        <v>5900</v>
      </c>
      <c r="S103">
        <v>2569872</v>
      </c>
      <c r="T103">
        <v>9803764.4210000001</v>
      </c>
      <c r="U103">
        <v>12715923.9999</v>
      </c>
      <c r="V103">
        <v>6900</v>
      </c>
      <c r="W103">
        <v>3363876</v>
      </c>
      <c r="X103">
        <v>10364317.189999999</v>
      </c>
      <c r="Y103">
        <v>14077892.561100001</v>
      </c>
      <c r="Z103">
        <v>7800</v>
      </c>
      <c r="AD103">
        <v>8800</v>
      </c>
      <c r="AH103">
        <v>9700</v>
      </c>
      <c r="AL103">
        <v>11000</v>
      </c>
      <c r="AM103">
        <v>944288</v>
      </c>
      <c r="AN103">
        <v>10812136.52</v>
      </c>
      <c r="AO103">
        <v>11756424.52</v>
      </c>
      <c r="AP103">
        <v>12000</v>
      </c>
      <c r="AQ103">
        <v>823242</v>
      </c>
      <c r="AR103">
        <v>3616746.55</v>
      </c>
      <c r="AS103">
        <v>4439988.55</v>
      </c>
      <c r="AT103">
        <v>13000</v>
      </c>
      <c r="AX103">
        <v>14000</v>
      </c>
      <c r="AY103">
        <v>280.65317073170729</v>
      </c>
      <c r="AZ103">
        <v>1543.4540946341463</v>
      </c>
      <c r="BA103">
        <v>1829.5221267146342</v>
      </c>
      <c r="BB103">
        <v>0.15340244681035395</v>
      </c>
      <c r="BC103">
        <v>343.79360000000003</v>
      </c>
      <c r="BD103">
        <v>2702.8307100000002</v>
      </c>
      <c r="BE103">
        <v>3058.761655538</v>
      </c>
      <c r="BF103">
        <v>0.11239633509121219</v>
      </c>
      <c r="BG103">
        <v>384.71762711864409</v>
      </c>
      <c r="BH103">
        <v>2208.8478627118643</v>
      </c>
      <c r="BI103">
        <v>2605.0852761237288</v>
      </c>
      <c r="BJ103">
        <v>0.14767947546465343</v>
      </c>
      <c r="BK103">
        <v>372.44521739130437</v>
      </c>
      <c r="BL103">
        <v>1420.8354233333334</v>
      </c>
      <c r="BM103">
        <v>1842.8875362173912</v>
      </c>
      <c r="BN103">
        <v>0.20209872283132629</v>
      </c>
      <c r="BO103">
        <v>431.26615384615383</v>
      </c>
      <c r="BP103">
        <v>1328.758614102564</v>
      </c>
      <c r="BQ103">
        <v>1804.8580206538463</v>
      </c>
      <c r="BR103">
        <v>0.23894741243409215</v>
      </c>
      <c r="BS103" t="s">
        <v>247</v>
      </c>
      <c r="BT103" t="s">
        <v>247</v>
      </c>
      <c r="BU103" t="s">
        <v>247</v>
      </c>
      <c r="BV103" t="s">
        <v>247</v>
      </c>
      <c r="BW103" t="s">
        <v>247</v>
      </c>
      <c r="BX103" t="s">
        <v>247</v>
      </c>
      <c r="BY103" t="s">
        <v>247</v>
      </c>
      <c r="BZ103" t="s">
        <v>247</v>
      </c>
      <c r="CA103" t="s">
        <v>247</v>
      </c>
      <c r="CB103" t="s">
        <v>247</v>
      </c>
      <c r="CC103" t="s">
        <v>247</v>
      </c>
      <c r="CD103" t="s">
        <v>247</v>
      </c>
      <c r="CE103">
        <v>78.690666666666672</v>
      </c>
      <c r="CF103">
        <v>901.01137666666659</v>
      </c>
      <c r="CG103">
        <v>979.70204333333334</v>
      </c>
      <c r="CH103">
        <v>8.0321019234511279E-2</v>
      </c>
      <c r="CI103">
        <v>63.326307692307694</v>
      </c>
      <c r="CJ103">
        <v>278.21127307692308</v>
      </c>
      <c r="CK103">
        <v>341.53758076923077</v>
      </c>
      <c r="CL103">
        <v>0.18541534301929674</v>
      </c>
      <c r="CM103" t="s">
        <v>247</v>
      </c>
      <c r="CN103" t="s">
        <v>247</v>
      </c>
      <c r="CO103" t="s">
        <v>247</v>
      </c>
      <c r="CP103" t="s">
        <v>247</v>
      </c>
    </row>
    <row r="104" spans="1:94" x14ac:dyDescent="0.25">
      <c r="A104" t="s">
        <v>34</v>
      </c>
      <c r="B104">
        <v>1</v>
      </c>
      <c r="C104" t="s">
        <v>109</v>
      </c>
      <c r="D104" t="s">
        <v>108</v>
      </c>
      <c r="E104" t="s">
        <v>51</v>
      </c>
      <c r="F104">
        <v>2009</v>
      </c>
      <c r="G104">
        <v>195119743</v>
      </c>
      <c r="H104">
        <v>13986791.210000001</v>
      </c>
      <c r="I104">
        <v>209106534.21000001</v>
      </c>
      <c r="J104">
        <v>590000</v>
      </c>
      <c r="K104">
        <v>200251009</v>
      </c>
      <c r="L104">
        <v>35926668.100000001</v>
      </c>
      <c r="M104">
        <v>242670429.06600001</v>
      </c>
      <c r="N104">
        <v>580000</v>
      </c>
      <c r="O104">
        <v>269161586</v>
      </c>
      <c r="P104">
        <v>46643420.640000001</v>
      </c>
      <c r="Q104">
        <v>325388454.30000001</v>
      </c>
      <c r="R104">
        <v>570000</v>
      </c>
      <c r="S104">
        <v>253666819</v>
      </c>
      <c r="T104">
        <v>28969017.309999999</v>
      </c>
      <c r="U104">
        <v>282888793.48610002</v>
      </c>
      <c r="V104">
        <v>560000</v>
      </c>
      <c r="W104">
        <v>256685666</v>
      </c>
      <c r="X104">
        <v>30516720.670000002</v>
      </c>
      <c r="Y104">
        <v>287278782.40976</v>
      </c>
      <c r="Z104">
        <v>540000</v>
      </c>
      <c r="AD104">
        <v>530000</v>
      </c>
      <c r="AH104">
        <v>520000</v>
      </c>
      <c r="AL104">
        <v>510000</v>
      </c>
      <c r="AP104">
        <v>490000</v>
      </c>
      <c r="AQ104">
        <v>229469583</v>
      </c>
      <c r="AR104">
        <v>28916864.120000001</v>
      </c>
      <c r="AS104">
        <v>258641956.53999999</v>
      </c>
      <c r="AT104">
        <v>480000</v>
      </c>
      <c r="AU104">
        <v>271162577</v>
      </c>
      <c r="AV104">
        <v>24470169.530000001</v>
      </c>
      <c r="AW104">
        <v>295888255.94999999</v>
      </c>
      <c r="AX104">
        <v>470000</v>
      </c>
      <c r="AY104">
        <v>330.71142881355934</v>
      </c>
      <c r="AZ104">
        <v>23.706425779661018</v>
      </c>
      <c r="BA104">
        <v>354.41785459322034</v>
      </c>
      <c r="BB104">
        <v>0.93311164922300593</v>
      </c>
      <c r="BC104">
        <v>345.26036034482757</v>
      </c>
      <c r="BD104">
        <v>61.942531206896554</v>
      </c>
      <c r="BE104">
        <v>418.39729149310347</v>
      </c>
      <c r="BF104">
        <v>0.82519740773828254</v>
      </c>
      <c r="BG104">
        <v>472.2133087719298</v>
      </c>
      <c r="BH104">
        <v>81.830562526315788</v>
      </c>
      <c r="BI104">
        <v>570.85693736842109</v>
      </c>
      <c r="BJ104">
        <v>0.8272007886052396</v>
      </c>
      <c r="BK104">
        <v>452.97646250000003</v>
      </c>
      <c r="BL104">
        <v>51.730388053571424</v>
      </c>
      <c r="BM104">
        <v>505.15855979660716</v>
      </c>
      <c r="BN104">
        <v>0.89670154789098833</v>
      </c>
      <c r="BO104">
        <v>475.3438259259259</v>
      </c>
      <c r="BP104">
        <v>56.512445685185192</v>
      </c>
      <c r="BQ104">
        <v>531.99774520325923</v>
      </c>
      <c r="BR104">
        <v>0.89350721917874354</v>
      </c>
      <c r="BS104" t="s">
        <v>247</v>
      </c>
      <c r="BT104" t="s">
        <v>247</v>
      </c>
      <c r="BU104" t="s">
        <v>247</v>
      </c>
      <c r="BV104" t="s">
        <v>247</v>
      </c>
      <c r="BW104" t="s">
        <v>247</v>
      </c>
      <c r="BX104" t="s">
        <v>247</v>
      </c>
      <c r="BY104" t="s">
        <v>247</v>
      </c>
      <c r="BZ104" t="s">
        <v>247</v>
      </c>
      <c r="CA104" t="s">
        <v>247</v>
      </c>
      <c r="CB104" t="s">
        <v>247</v>
      </c>
      <c r="CC104" t="s">
        <v>247</v>
      </c>
      <c r="CD104" t="s">
        <v>247</v>
      </c>
      <c r="CE104" t="s">
        <v>247</v>
      </c>
      <c r="CF104" t="s">
        <v>247</v>
      </c>
      <c r="CG104" t="s">
        <v>247</v>
      </c>
      <c r="CH104" t="s">
        <v>247</v>
      </c>
      <c r="CI104">
        <v>478.06163125</v>
      </c>
      <c r="CJ104">
        <v>60.243466916666669</v>
      </c>
      <c r="CK104">
        <v>538.83740945833335</v>
      </c>
      <c r="CL104">
        <v>0.88720943063432023</v>
      </c>
      <c r="CM104">
        <v>576.94165319148931</v>
      </c>
      <c r="CN104">
        <v>52.064190489361707</v>
      </c>
      <c r="CO104">
        <v>629.54948074468086</v>
      </c>
      <c r="CP104">
        <v>0.91643575419844225</v>
      </c>
    </row>
    <row r="105" spans="1:94" x14ac:dyDescent="0.25">
      <c r="A105" t="s">
        <v>238</v>
      </c>
      <c r="C105" t="s">
        <v>75</v>
      </c>
      <c r="D105" t="s">
        <v>239</v>
      </c>
      <c r="E105" t="s">
        <v>51</v>
      </c>
      <c r="F105">
        <v>2009</v>
      </c>
      <c r="G105">
        <v>2300000</v>
      </c>
      <c r="H105">
        <v>2500000</v>
      </c>
      <c r="I105">
        <v>4800000</v>
      </c>
      <c r="K105">
        <v>2400000</v>
      </c>
      <c r="L105">
        <v>2400000</v>
      </c>
      <c r="M105">
        <v>4800000</v>
      </c>
      <c r="V105" t="s">
        <v>247</v>
      </c>
      <c r="Z105" t="s">
        <v>247</v>
      </c>
      <c r="AD105" t="s">
        <v>247</v>
      </c>
      <c r="AH105" t="s">
        <v>247</v>
      </c>
      <c r="AL105" t="s">
        <v>247</v>
      </c>
      <c r="AP105" t="s">
        <v>247</v>
      </c>
      <c r="AT105" t="s">
        <v>247</v>
      </c>
      <c r="AU105">
        <v>2200000</v>
      </c>
      <c r="AV105">
        <v>109800</v>
      </c>
      <c r="AW105">
        <v>2309800</v>
      </c>
      <c r="AX105" t="s">
        <v>247</v>
      </c>
      <c r="AY105" t="s">
        <v>247</v>
      </c>
      <c r="AZ105" t="s">
        <v>247</v>
      </c>
      <c r="BA105" t="s">
        <v>247</v>
      </c>
      <c r="BB105" t="s">
        <v>247</v>
      </c>
      <c r="BC105" t="s">
        <v>247</v>
      </c>
      <c r="BD105" t="s">
        <v>247</v>
      </c>
      <c r="BE105" t="s">
        <v>247</v>
      </c>
      <c r="BF105" t="s">
        <v>247</v>
      </c>
      <c r="BG105" t="s">
        <v>247</v>
      </c>
      <c r="BH105" t="s">
        <v>247</v>
      </c>
      <c r="BI105" t="s">
        <v>247</v>
      </c>
      <c r="BJ105" t="s">
        <v>247</v>
      </c>
      <c r="BK105" t="s">
        <v>247</v>
      </c>
      <c r="BL105" t="s">
        <v>247</v>
      </c>
      <c r="BM105" t="s">
        <v>247</v>
      </c>
      <c r="BN105" t="s">
        <v>247</v>
      </c>
      <c r="BO105" t="s">
        <v>247</v>
      </c>
      <c r="BP105" t="s">
        <v>247</v>
      </c>
      <c r="BQ105" t="s">
        <v>247</v>
      </c>
      <c r="BR105" t="s">
        <v>247</v>
      </c>
      <c r="BS105" t="s">
        <v>247</v>
      </c>
      <c r="BT105" t="s">
        <v>247</v>
      </c>
      <c r="BU105" t="s">
        <v>247</v>
      </c>
      <c r="BV105" t="s">
        <v>247</v>
      </c>
      <c r="BW105" t="s">
        <v>247</v>
      </c>
      <c r="BX105" t="s">
        <v>247</v>
      </c>
      <c r="BY105" t="s">
        <v>247</v>
      </c>
      <c r="BZ105" t="s">
        <v>247</v>
      </c>
      <c r="CA105" t="s">
        <v>247</v>
      </c>
      <c r="CB105" t="s">
        <v>247</v>
      </c>
      <c r="CC105" t="s">
        <v>247</v>
      </c>
      <c r="CD105" t="s">
        <v>247</v>
      </c>
      <c r="CE105" t="s">
        <v>247</v>
      </c>
      <c r="CF105" t="s">
        <v>247</v>
      </c>
      <c r="CG105" t="s">
        <v>247</v>
      </c>
      <c r="CH105" t="s">
        <v>247</v>
      </c>
      <c r="CI105" t="s">
        <v>247</v>
      </c>
      <c r="CJ105" t="s">
        <v>247</v>
      </c>
      <c r="CK105" t="s">
        <v>247</v>
      </c>
      <c r="CL105" t="s">
        <v>247</v>
      </c>
      <c r="CM105" t="s">
        <v>247</v>
      </c>
      <c r="CN105" t="s">
        <v>247</v>
      </c>
      <c r="CO105" t="s">
        <v>247</v>
      </c>
      <c r="CP105" t="s">
        <v>247</v>
      </c>
    </row>
    <row r="106" spans="1:94" x14ac:dyDescent="0.25">
      <c r="A106" t="s">
        <v>77</v>
      </c>
      <c r="B106">
        <v>2.2000000000000002</v>
      </c>
      <c r="C106" t="s">
        <v>48</v>
      </c>
      <c r="D106" t="s">
        <v>78</v>
      </c>
      <c r="E106" t="s">
        <v>55</v>
      </c>
      <c r="F106">
        <v>2009</v>
      </c>
      <c r="G106">
        <v>3245307</v>
      </c>
      <c r="H106">
        <v>11421700.76</v>
      </c>
      <c r="I106">
        <v>15272333.491699999</v>
      </c>
      <c r="J106">
        <v>110000</v>
      </c>
      <c r="K106">
        <v>8878290</v>
      </c>
      <c r="L106">
        <v>13512726</v>
      </c>
      <c r="M106">
        <v>24317567.241</v>
      </c>
      <c r="N106">
        <v>110000</v>
      </c>
      <c r="O106">
        <v>4225730</v>
      </c>
      <c r="P106">
        <v>16113033.49</v>
      </c>
      <c r="Q106">
        <v>21971071.636999998</v>
      </c>
      <c r="R106">
        <v>110000</v>
      </c>
      <c r="S106">
        <v>6300102</v>
      </c>
      <c r="T106">
        <v>12328341</v>
      </c>
      <c r="U106">
        <v>20455089.93</v>
      </c>
      <c r="V106">
        <v>110000</v>
      </c>
      <c r="W106">
        <v>3757204</v>
      </c>
      <c r="X106">
        <v>15845876.050000001</v>
      </c>
      <c r="Y106">
        <v>26857752.384</v>
      </c>
      <c r="Z106">
        <v>110000</v>
      </c>
      <c r="AA106">
        <v>2197218</v>
      </c>
      <c r="AB106">
        <v>15356577.67</v>
      </c>
      <c r="AC106">
        <v>25321421.379000001</v>
      </c>
      <c r="AD106">
        <v>120000</v>
      </c>
      <c r="AE106">
        <v>1395383</v>
      </c>
      <c r="AF106">
        <v>14905686.640000001</v>
      </c>
      <c r="AG106">
        <v>18162646.467999998</v>
      </c>
      <c r="AH106">
        <v>120000</v>
      </c>
      <c r="AI106">
        <v>2014854</v>
      </c>
      <c r="AJ106">
        <v>19639544.050000001</v>
      </c>
      <c r="AK106">
        <v>24594122.859000001</v>
      </c>
      <c r="AL106">
        <v>120000</v>
      </c>
      <c r="AM106">
        <v>4799019</v>
      </c>
      <c r="AN106">
        <v>31378020.890000001</v>
      </c>
      <c r="AO106">
        <v>38872398.909999996</v>
      </c>
      <c r="AP106">
        <v>120000</v>
      </c>
      <c r="AT106">
        <v>120000</v>
      </c>
      <c r="AU106">
        <v>3843147</v>
      </c>
      <c r="AV106">
        <v>14545993.859999999</v>
      </c>
      <c r="AW106">
        <v>20353231.550000001</v>
      </c>
      <c r="AX106">
        <v>120000</v>
      </c>
      <c r="AY106">
        <v>29.502790909090908</v>
      </c>
      <c r="AZ106">
        <v>103.83364327272727</v>
      </c>
      <c r="BA106">
        <v>138.83939537909089</v>
      </c>
      <c r="BB106">
        <v>0.21249581812522073</v>
      </c>
      <c r="BC106">
        <v>80.711727272727273</v>
      </c>
      <c r="BD106">
        <v>122.84296363636363</v>
      </c>
      <c r="BE106">
        <v>221.06879309999999</v>
      </c>
      <c r="BF106">
        <v>0.36509778762042411</v>
      </c>
      <c r="BG106">
        <v>38.415727272727274</v>
      </c>
      <c r="BH106">
        <v>146.48212263636364</v>
      </c>
      <c r="BI106">
        <v>199.73701488181817</v>
      </c>
      <c r="BJ106">
        <v>0.19233153802492425</v>
      </c>
      <c r="BK106">
        <v>57.273654545454548</v>
      </c>
      <c r="BL106">
        <v>112.07582727272727</v>
      </c>
      <c r="BM106">
        <v>185.95536300000001</v>
      </c>
      <c r="BN106">
        <v>0.30799678816176196</v>
      </c>
      <c r="BO106">
        <v>34.156399999999998</v>
      </c>
      <c r="BP106">
        <v>144.05341863636363</v>
      </c>
      <c r="BQ106">
        <v>244.16138530909092</v>
      </c>
      <c r="BR106">
        <v>0.13989271873093459</v>
      </c>
      <c r="BS106">
        <v>18.31015</v>
      </c>
      <c r="BT106">
        <v>127.97148058333333</v>
      </c>
      <c r="BU106">
        <v>211.011844825</v>
      </c>
      <c r="BV106">
        <v>8.6773090938024308E-2</v>
      </c>
      <c r="BW106">
        <v>11.628191666666666</v>
      </c>
      <c r="BX106">
        <v>124.21405533333333</v>
      </c>
      <c r="BY106">
        <v>151.35538723333332</v>
      </c>
      <c r="BZ106">
        <v>7.6827074868107276E-2</v>
      </c>
      <c r="CA106">
        <v>16.79045</v>
      </c>
      <c r="CB106">
        <v>163.66286708333334</v>
      </c>
      <c r="CC106">
        <v>204.95102382500002</v>
      </c>
      <c r="CD106">
        <v>8.1924206508657088E-2</v>
      </c>
      <c r="CE106">
        <v>39.991824999999999</v>
      </c>
      <c r="CF106">
        <v>261.48350741666667</v>
      </c>
      <c r="CG106">
        <v>323.93665758333333</v>
      </c>
      <c r="CH106">
        <v>0.1234556943889934</v>
      </c>
      <c r="CI106" t="s">
        <v>247</v>
      </c>
      <c r="CJ106" t="s">
        <v>247</v>
      </c>
      <c r="CK106" t="s">
        <v>247</v>
      </c>
      <c r="CL106" t="s">
        <v>247</v>
      </c>
      <c r="CM106">
        <v>32.026224999999997</v>
      </c>
      <c r="CN106">
        <v>121.21661549999999</v>
      </c>
      <c r="CO106">
        <v>169.61026291666667</v>
      </c>
      <c r="CP106">
        <v>0.18882244770609902</v>
      </c>
    </row>
    <row r="107" spans="1:94" x14ac:dyDescent="0.25">
      <c r="A107" t="s">
        <v>35</v>
      </c>
      <c r="B107">
        <v>0.7</v>
      </c>
      <c r="C107" t="s">
        <v>84</v>
      </c>
      <c r="D107" t="s">
        <v>125</v>
      </c>
      <c r="E107" t="s">
        <v>103</v>
      </c>
      <c r="F107">
        <v>2009</v>
      </c>
      <c r="G107">
        <v>11400000</v>
      </c>
      <c r="I107">
        <v>13778000</v>
      </c>
      <c r="J107">
        <v>11000</v>
      </c>
      <c r="N107">
        <v>11000</v>
      </c>
      <c r="R107">
        <v>11000</v>
      </c>
      <c r="V107">
        <v>11000</v>
      </c>
      <c r="Z107">
        <v>11000</v>
      </c>
      <c r="AD107">
        <v>11000</v>
      </c>
      <c r="AH107">
        <v>11000</v>
      </c>
      <c r="AL107">
        <v>11000</v>
      </c>
      <c r="AP107">
        <v>11000</v>
      </c>
      <c r="AT107">
        <v>11000</v>
      </c>
      <c r="AX107">
        <v>11000</v>
      </c>
      <c r="AY107">
        <v>1036.3636363636363</v>
      </c>
      <c r="AZ107" t="s">
        <v>247</v>
      </c>
      <c r="BA107">
        <v>1252.5454545454545</v>
      </c>
      <c r="BB107">
        <v>0.8274060095804906</v>
      </c>
      <c r="BC107" t="s">
        <v>247</v>
      </c>
      <c r="BD107" t="s">
        <v>247</v>
      </c>
      <c r="BE107" t="s">
        <v>247</v>
      </c>
      <c r="BF107" t="s">
        <v>247</v>
      </c>
      <c r="BG107" t="s">
        <v>247</v>
      </c>
      <c r="BH107" t="s">
        <v>247</v>
      </c>
      <c r="BI107" t="s">
        <v>247</v>
      </c>
      <c r="BJ107" t="s">
        <v>247</v>
      </c>
      <c r="BK107" t="s">
        <v>247</v>
      </c>
      <c r="BL107" t="s">
        <v>247</v>
      </c>
      <c r="BM107" t="s">
        <v>247</v>
      </c>
      <c r="BN107" t="s">
        <v>247</v>
      </c>
      <c r="BO107" t="s">
        <v>247</v>
      </c>
      <c r="BP107" t="s">
        <v>247</v>
      </c>
      <c r="BQ107" t="s">
        <v>247</v>
      </c>
      <c r="BR107" t="s">
        <v>247</v>
      </c>
      <c r="BS107" t="s">
        <v>247</v>
      </c>
      <c r="BT107" t="s">
        <v>247</v>
      </c>
      <c r="BU107" t="s">
        <v>247</v>
      </c>
      <c r="BV107" t="s">
        <v>247</v>
      </c>
      <c r="BW107" t="s">
        <v>247</v>
      </c>
      <c r="BX107" t="s">
        <v>247</v>
      </c>
      <c r="BY107" t="s">
        <v>247</v>
      </c>
      <c r="BZ107" t="s">
        <v>247</v>
      </c>
      <c r="CA107" t="s">
        <v>247</v>
      </c>
      <c r="CB107" t="s">
        <v>247</v>
      </c>
      <c r="CC107" t="s">
        <v>247</v>
      </c>
      <c r="CD107" t="s">
        <v>247</v>
      </c>
      <c r="CE107" t="s">
        <v>247</v>
      </c>
      <c r="CF107" t="s">
        <v>247</v>
      </c>
      <c r="CG107" t="s">
        <v>247</v>
      </c>
      <c r="CH107" t="s">
        <v>247</v>
      </c>
      <c r="CI107" t="s">
        <v>247</v>
      </c>
      <c r="CJ107" t="s">
        <v>247</v>
      </c>
      <c r="CK107" t="s">
        <v>247</v>
      </c>
      <c r="CL107" t="s">
        <v>247</v>
      </c>
      <c r="CM107" t="s">
        <v>247</v>
      </c>
      <c r="CN107" t="s">
        <v>247</v>
      </c>
      <c r="CO107" t="s">
        <v>247</v>
      </c>
      <c r="CP107" t="s">
        <v>247</v>
      </c>
    </row>
    <row r="108" spans="1:94" x14ac:dyDescent="0.25">
      <c r="A108" t="s">
        <v>229</v>
      </c>
      <c r="B108">
        <v>0.1</v>
      </c>
      <c r="C108" t="s">
        <v>120</v>
      </c>
      <c r="D108" t="s">
        <v>230</v>
      </c>
      <c r="E108" t="s">
        <v>47</v>
      </c>
      <c r="F108">
        <v>2009</v>
      </c>
      <c r="J108">
        <v>2600</v>
      </c>
      <c r="K108">
        <v>110000</v>
      </c>
      <c r="L108">
        <v>2900000</v>
      </c>
      <c r="M108">
        <v>3010000</v>
      </c>
      <c r="N108">
        <v>3000</v>
      </c>
      <c r="O108">
        <v>117400</v>
      </c>
      <c r="P108">
        <v>2600000</v>
      </c>
      <c r="Q108">
        <v>2717400</v>
      </c>
      <c r="R108">
        <v>3400</v>
      </c>
      <c r="V108">
        <v>3800</v>
      </c>
      <c r="Z108">
        <v>4200</v>
      </c>
      <c r="AD108">
        <v>4700</v>
      </c>
      <c r="AH108">
        <v>5000</v>
      </c>
      <c r="AL108">
        <v>5400</v>
      </c>
      <c r="AP108">
        <v>5800</v>
      </c>
      <c r="AT108">
        <v>6100</v>
      </c>
      <c r="AX108">
        <v>6500</v>
      </c>
      <c r="AY108" t="s">
        <v>247</v>
      </c>
      <c r="AZ108" t="s">
        <v>247</v>
      </c>
      <c r="BA108" t="s">
        <v>247</v>
      </c>
      <c r="BB108" t="s">
        <v>247</v>
      </c>
      <c r="BC108">
        <v>36.666666666666664</v>
      </c>
      <c r="BD108">
        <v>966.66666666666663</v>
      </c>
      <c r="BE108">
        <v>1003.3333333333334</v>
      </c>
      <c r="BF108">
        <v>3.6544850498338867E-2</v>
      </c>
      <c r="BG108">
        <v>34.529411764705884</v>
      </c>
      <c r="BH108">
        <v>764.70588235294122</v>
      </c>
      <c r="BI108">
        <v>799.23529411764707</v>
      </c>
      <c r="BJ108">
        <v>4.3203061750202401E-2</v>
      </c>
      <c r="BK108" t="s">
        <v>247</v>
      </c>
      <c r="BL108" t="s">
        <v>247</v>
      </c>
      <c r="BM108" t="s">
        <v>247</v>
      </c>
      <c r="BN108" t="s">
        <v>247</v>
      </c>
      <c r="BO108" t="s">
        <v>247</v>
      </c>
      <c r="BP108" t="s">
        <v>247</v>
      </c>
      <c r="BQ108" t="s">
        <v>247</v>
      </c>
      <c r="BR108" t="s">
        <v>247</v>
      </c>
      <c r="BS108" t="s">
        <v>247</v>
      </c>
      <c r="BT108" t="s">
        <v>247</v>
      </c>
      <c r="BU108" t="s">
        <v>247</v>
      </c>
      <c r="BV108" t="s">
        <v>247</v>
      </c>
      <c r="BW108" t="s">
        <v>247</v>
      </c>
      <c r="BX108" t="s">
        <v>247</v>
      </c>
      <c r="BY108" t="s">
        <v>247</v>
      </c>
      <c r="BZ108" t="s">
        <v>247</v>
      </c>
      <c r="CA108" t="s">
        <v>247</v>
      </c>
      <c r="CB108" t="s">
        <v>247</v>
      </c>
      <c r="CC108" t="s">
        <v>247</v>
      </c>
      <c r="CD108" t="s">
        <v>247</v>
      </c>
      <c r="CE108" t="s">
        <v>247</v>
      </c>
      <c r="CF108" t="s">
        <v>247</v>
      </c>
      <c r="CG108" t="s">
        <v>247</v>
      </c>
      <c r="CH108" t="s">
        <v>247</v>
      </c>
      <c r="CI108" t="s">
        <v>247</v>
      </c>
      <c r="CJ108" t="s">
        <v>247</v>
      </c>
      <c r="CK108" t="s">
        <v>247</v>
      </c>
      <c r="CL108" t="s">
        <v>247</v>
      </c>
      <c r="CM108" t="s">
        <v>247</v>
      </c>
      <c r="CN108" t="s">
        <v>247</v>
      </c>
      <c r="CO108" t="s">
        <v>247</v>
      </c>
      <c r="CP108" t="s">
        <v>247</v>
      </c>
    </row>
    <row r="109" spans="1:94" x14ac:dyDescent="0.25">
      <c r="A109" t="s">
        <v>36</v>
      </c>
      <c r="B109">
        <v>5.8</v>
      </c>
      <c r="C109" t="s">
        <v>48</v>
      </c>
      <c r="D109" t="s">
        <v>61</v>
      </c>
      <c r="E109" t="s">
        <v>55</v>
      </c>
      <c r="F109">
        <v>2009</v>
      </c>
      <c r="G109">
        <v>38700000</v>
      </c>
      <c r="I109">
        <v>296700000</v>
      </c>
      <c r="J109">
        <v>1100000</v>
      </c>
      <c r="N109">
        <v>1200000</v>
      </c>
      <c r="R109">
        <v>1200000</v>
      </c>
      <c r="V109">
        <v>1200000</v>
      </c>
      <c r="Z109">
        <v>1300000</v>
      </c>
      <c r="AD109">
        <v>1300000</v>
      </c>
      <c r="AH109">
        <v>1300000</v>
      </c>
      <c r="AL109">
        <v>1400000</v>
      </c>
      <c r="AM109">
        <v>40900000</v>
      </c>
      <c r="AO109">
        <v>688900000</v>
      </c>
      <c r="AP109">
        <v>1400000</v>
      </c>
      <c r="AT109">
        <v>1400000</v>
      </c>
      <c r="AX109">
        <v>1500000</v>
      </c>
      <c r="AY109">
        <v>35.18181818181818</v>
      </c>
      <c r="AZ109" t="s">
        <v>247</v>
      </c>
      <c r="BA109">
        <v>269.72727272727275</v>
      </c>
      <c r="BB109">
        <v>0.13043478260869565</v>
      </c>
      <c r="BC109" t="s">
        <v>247</v>
      </c>
      <c r="BD109" t="s">
        <v>247</v>
      </c>
      <c r="BE109" t="s">
        <v>247</v>
      </c>
      <c r="BF109" t="s">
        <v>247</v>
      </c>
      <c r="BG109" t="s">
        <v>247</v>
      </c>
      <c r="BH109" t="s">
        <v>247</v>
      </c>
      <c r="BI109" t="s">
        <v>247</v>
      </c>
      <c r="BJ109" t="s">
        <v>247</v>
      </c>
      <c r="BK109" t="s">
        <v>247</v>
      </c>
      <c r="BL109" t="s">
        <v>247</v>
      </c>
      <c r="BM109" t="s">
        <v>247</v>
      </c>
      <c r="BN109" t="s">
        <v>247</v>
      </c>
      <c r="BO109" t="s">
        <v>247</v>
      </c>
      <c r="BP109" t="s">
        <v>247</v>
      </c>
      <c r="BQ109" t="s">
        <v>247</v>
      </c>
      <c r="BR109" t="s">
        <v>247</v>
      </c>
      <c r="BS109" t="s">
        <v>247</v>
      </c>
      <c r="BT109" t="s">
        <v>247</v>
      </c>
      <c r="BU109" t="s">
        <v>247</v>
      </c>
      <c r="BV109" t="s">
        <v>247</v>
      </c>
      <c r="BW109" t="s">
        <v>247</v>
      </c>
      <c r="BX109" t="s">
        <v>247</v>
      </c>
      <c r="BY109" t="s">
        <v>247</v>
      </c>
      <c r="BZ109" t="s">
        <v>247</v>
      </c>
      <c r="CA109" t="s">
        <v>247</v>
      </c>
      <c r="CB109" t="s">
        <v>247</v>
      </c>
      <c r="CC109" t="s">
        <v>247</v>
      </c>
      <c r="CD109" t="s">
        <v>247</v>
      </c>
      <c r="CE109">
        <v>29.214285714285715</v>
      </c>
      <c r="CF109" t="s">
        <v>247</v>
      </c>
      <c r="CG109">
        <v>492.07142857142856</v>
      </c>
      <c r="CH109">
        <v>5.9370010161126439E-2</v>
      </c>
      <c r="CI109" t="s">
        <v>247</v>
      </c>
      <c r="CJ109" t="s">
        <v>247</v>
      </c>
      <c r="CK109" t="s">
        <v>247</v>
      </c>
      <c r="CL109" t="s">
        <v>247</v>
      </c>
      <c r="CM109" t="s">
        <v>247</v>
      </c>
      <c r="CN109" t="s">
        <v>247</v>
      </c>
      <c r="CO109" t="s">
        <v>247</v>
      </c>
      <c r="CP109" t="s">
        <v>247</v>
      </c>
    </row>
    <row r="110" spans="1:94" x14ac:dyDescent="0.25">
      <c r="A110" t="s">
        <v>37</v>
      </c>
      <c r="B110">
        <v>1</v>
      </c>
      <c r="C110" t="s">
        <v>75</v>
      </c>
      <c r="D110" t="s">
        <v>110</v>
      </c>
      <c r="E110" t="s">
        <v>47</v>
      </c>
      <c r="F110">
        <v>2009</v>
      </c>
      <c r="G110">
        <v>38052604</v>
      </c>
      <c r="H110">
        <v>26558618.879999999</v>
      </c>
      <c r="I110">
        <v>65397492.188100003</v>
      </c>
      <c r="J110">
        <v>240000</v>
      </c>
      <c r="K110">
        <v>38054198</v>
      </c>
      <c r="L110">
        <v>33877729.939999998</v>
      </c>
      <c r="M110">
        <v>72838817.382100001</v>
      </c>
      <c r="N110">
        <v>240000</v>
      </c>
      <c r="O110">
        <v>60423675</v>
      </c>
      <c r="P110">
        <v>36438189.5</v>
      </c>
      <c r="Q110">
        <v>107004261.22</v>
      </c>
      <c r="R110">
        <v>240000</v>
      </c>
      <c r="S110">
        <v>71777759</v>
      </c>
      <c r="T110">
        <v>41506391.710000001</v>
      </c>
      <c r="U110">
        <v>124325857.09999999</v>
      </c>
      <c r="V110">
        <v>240000</v>
      </c>
      <c r="Z110">
        <v>240000</v>
      </c>
      <c r="AD110">
        <v>240000</v>
      </c>
      <c r="AE110">
        <v>29401491</v>
      </c>
      <c r="AF110">
        <v>65889574.950000003</v>
      </c>
      <c r="AG110">
        <v>97737794.310000002</v>
      </c>
      <c r="AH110">
        <v>240000</v>
      </c>
      <c r="AI110">
        <v>24018249</v>
      </c>
      <c r="AJ110">
        <v>78478611.920000002</v>
      </c>
      <c r="AK110">
        <v>104175191.14</v>
      </c>
      <c r="AL110">
        <v>240000</v>
      </c>
      <c r="AM110">
        <v>46225262</v>
      </c>
      <c r="AN110">
        <v>61585610.479999997</v>
      </c>
      <c r="AO110">
        <v>107815069.02</v>
      </c>
      <c r="AP110">
        <v>240000</v>
      </c>
      <c r="AT110">
        <v>250000</v>
      </c>
      <c r="AX110">
        <v>250000</v>
      </c>
      <c r="AY110">
        <v>158.55251666666666</v>
      </c>
      <c r="AZ110">
        <v>110.660912</v>
      </c>
      <c r="BA110">
        <v>272.48955078375002</v>
      </c>
      <c r="BB110">
        <v>0.58186640996188244</v>
      </c>
      <c r="BC110">
        <v>158.55915833333333</v>
      </c>
      <c r="BD110">
        <v>141.15720808333333</v>
      </c>
      <c r="BE110">
        <v>303.49507242541665</v>
      </c>
      <c r="BF110">
        <v>0.52244392986742461</v>
      </c>
      <c r="BG110">
        <v>251.76531249999999</v>
      </c>
      <c r="BH110">
        <v>151.82578958333335</v>
      </c>
      <c r="BI110">
        <v>445.85108841666664</v>
      </c>
      <c r="BJ110">
        <v>0.56468475471055635</v>
      </c>
      <c r="BK110">
        <v>299.07399583333336</v>
      </c>
      <c r="BL110">
        <v>172.94329879166668</v>
      </c>
      <c r="BM110">
        <v>518.02440458333331</v>
      </c>
      <c r="BN110">
        <v>0.57733572624612139</v>
      </c>
      <c r="BO110" t="s">
        <v>247</v>
      </c>
      <c r="BP110" t="s">
        <v>247</v>
      </c>
      <c r="BQ110" t="s">
        <v>247</v>
      </c>
      <c r="BR110" t="s">
        <v>247</v>
      </c>
      <c r="BS110" t="s">
        <v>247</v>
      </c>
      <c r="BT110" t="s">
        <v>247</v>
      </c>
      <c r="BU110" t="s">
        <v>247</v>
      </c>
      <c r="BV110" t="s">
        <v>247</v>
      </c>
      <c r="BW110">
        <v>122.5062125</v>
      </c>
      <c r="BX110">
        <v>274.53989562499999</v>
      </c>
      <c r="BY110">
        <v>407.240809625</v>
      </c>
      <c r="BZ110">
        <v>0.30082007894249974</v>
      </c>
      <c r="CA110">
        <v>100.0760375</v>
      </c>
      <c r="CB110">
        <v>326.99421633333333</v>
      </c>
      <c r="CC110">
        <v>434.06329641666667</v>
      </c>
      <c r="CD110">
        <v>0.23055632283623184</v>
      </c>
      <c r="CE110">
        <v>192.60525833333332</v>
      </c>
      <c r="CF110">
        <v>256.6067103333333</v>
      </c>
      <c r="CG110">
        <v>449.22945425</v>
      </c>
      <c r="CH110">
        <v>0.4287458369240118</v>
      </c>
      <c r="CI110" t="s">
        <v>247</v>
      </c>
      <c r="CJ110" t="s">
        <v>247</v>
      </c>
      <c r="CK110" t="s">
        <v>247</v>
      </c>
      <c r="CL110" t="s">
        <v>247</v>
      </c>
      <c r="CM110" t="s">
        <v>247</v>
      </c>
      <c r="CN110" t="s">
        <v>247</v>
      </c>
      <c r="CO110" t="s">
        <v>247</v>
      </c>
      <c r="CP110" t="s">
        <v>247</v>
      </c>
    </row>
    <row r="111" spans="1:94" x14ac:dyDescent="0.25">
      <c r="A111" t="s">
        <v>38</v>
      </c>
      <c r="B111">
        <v>4.8</v>
      </c>
      <c r="C111" t="s">
        <v>48</v>
      </c>
      <c r="D111" t="s">
        <v>62</v>
      </c>
      <c r="E111" t="s">
        <v>47</v>
      </c>
      <c r="F111">
        <v>2009</v>
      </c>
      <c r="J111">
        <v>1300000</v>
      </c>
      <c r="K111">
        <v>51354930</v>
      </c>
      <c r="M111">
        <v>525668655</v>
      </c>
      <c r="N111">
        <v>1300000</v>
      </c>
      <c r="V111">
        <v>1400000</v>
      </c>
      <c r="Z111">
        <v>1400000</v>
      </c>
      <c r="AD111">
        <v>1500000</v>
      </c>
      <c r="AH111">
        <v>1500000</v>
      </c>
      <c r="AI111">
        <v>8198159.7303999998</v>
      </c>
      <c r="AK111">
        <v>63412271.649599992</v>
      </c>
      <c r="AL111">
        <v>1600000</v>
      </c>
      <c r="AP111">
        <v>1600000</v>
      </c>
      <c r="AQ111">
        <v>0</v>
      </c>
      <c r="AR111">
        <v>440000000</v>
      </c>
      <c r="AS111">
        <v>440000000</v>
      </c>
      <c r="AT111">
        <v>1700000</v>
      </c>
      <c r="AU111">
        <v>0</v>
      </c>
      <c r="AW111">
        <v>532800000</v>
      </c>
      <c r="AX111">
        <v>1700000</v>
      </c>
      <c r="AY111" t="s">
        <v>247</v>
      </c>
      <c r="AZ111" t="s">
        <v>247</v>
      </c>
      <c r="BA111" t="s">
        <v>247</v>
      </c>
      <c r="BB111" t="s">
        <v>247</v>
      </c>
      <c r="BC111">
        <v>39.503792307692308</v>
      </c>
      <c r="BD111" t="s">
        <v>247</v>
      </c>
      <c r="BE111">
        <v>404.36050384615385</v>
      </c>
      <c r="BF111">
        <v>9.769448779478776E-2</v>
      </c>
      <c r="BG111" t="s">
        <v>247</v>
      </c>
      <c r="BH111" t="s">
        <v>247</v>
      </c>
      <c r="BI111" t="s">
        <v>247</v>
      </c>
      <c r="BJ111" t="s">
        <v>247</v>
      </c>
      <c r="BK111" t="s">
        <v>247</v>
      </c>
      <c r="BL111" t="s">
        <v>247</v>
      </c>
      <c r="BM111" t="s">
        <v>247</v>
      </c>
      <c r="BN111" t="s">
        <v>247</v>
      </c>
      <c r="BO111" t="s">
        <v>247</v>
      </c>
      <c r="BP111" t="s">
        <v>247</v>
      </c>
      <c r="BQ111" t="s">
        <v>247</v>
      </c>
      <c r="BR111" t="s">
        <v>247</v>
      </c>
      <c r="BS111" t="s">
        <v>247</v>
      </c>
      <c r="BT111" t="s">
        <v>247</v>
      </c>
      <c r="BU111" t="s">
        <v>247</v>
      </c>
      <c r="BV111" t="s">
        <v>247</v>
      </c>
      <c r="BW111" t="s">
        <v>247</v>
      </c>
      <c r="BX111" t="s">
        <v>247</v>
      </c>
      <c r="BY111" t="s">
        <v>247</v>
      </c>
      <c r="BZ111" t="s">
        <v>247</v>
      </c>
      <c r="CA111">
        <v>5.1238498315000003</v>
      </c>
      <c r="CB111" t="s">
        <v>247</v>
      </c>
      <c r="CC111">
        <v>39.632669780999997</v>
      </c>
      <c r="CD111">
        <v>0.12928348909657322</v>
      </c>
      <c r="CE111" t="s">
        <v>247</v>
      </c>
      <c r="CF111" t="s">
        <v>247</v>
      </c>
      <c r="CG111" t="s">
        <v>247</v>
      </c>
      <c r="CH111" t="s">
        <v>247</v>
      </c>
      <c r="CI111">
        <v>0</v>
      </c>
      <c r="CJ111">
        <v>258.8235294117647</v>
      </c>
      <c r="CK111">
        <v>258.8235294117647</v>
      </c>
      <c r="CL111">
        <v>0</v>
      </c>
      <c r="CM111">
        <v>0</v>
      </c>
      <c r="CN111" t="s">
        <v>247</v>
      </c>
      <c r="CO111">
        <v>313.41176470588238</v>
      </c>
      <c r="CP111">
        <v>0</v>
      </c>
    </row>
    <row r="112" spans="1:94" x14ac:dyDescent="0.25">
      <c r="A112" t="s">
        <v>39</v>
      </c>
      <c r="B112">
        <v>0.2</v>
      </c>
      <c r="C112" t="s">
        <v>75</v>
      </c>
      <c r="D112" t="s">
        <v>193</v>
      </c>
      <c r="E112" t="s">
        <v>47</v>
      </c>
      <c r="F112">
        <v>2009</v>
      </c>
      <c r="G112">
        <v>8236478</v>
      </c>
      <c r="H112">
        <v>7703423</v>
      </c>
      <c r="I112">
        <v>15939901</v>
      </c>
      <c r="J112">
        <v>18000</v>
      </c>
      <c r="K112">
        <v>16985205</v>
      </c>
      <c r="L112">
        <v>6678412.9000000004</v>
      </c>
      <c r="M112">
        <v>23663617.899999999</v>
      </c>
      <c r="N112">
        <v>21000</v>
      </c>
      <c r="O112">
        <v>12636531</v>
      </c>
      <c r="P112">
        <v>6513177</v>
      </c>
      <c r="Q112">
        <v>19149708</v>
      </c>
      <c r="R112">
        <v>24000</v>
      </c>
      <c r="S112">
        <v>13334449</v>
      </c>
      <c r="T112">
        <v>10771819</v>
      </c>
      <c r="U112">
        <v>24106268</v>
      </c>
      <c r="V112">
        <v>27000</v>
      </c>
      <c r="W112">
        <v>11919410</v>
      </c>
      <c r="X112">
        <v>9396130.5099999998</v>
      </c>
      <c r="Y112">
        <v>21315540.510000002</v>
      </c>
      <c r="Z112">
        <v>30000</v>
      </c>
      <c r="AA112">
        <v>11631595</v>
      </c>
      <c r="AB112">
        <v>7481521.176</v>
      </c>
      <c r="AC112">
        <v>19113116.175999999</v>
      </c>
      <c r="AD112">
        <v>33000</v>
      </c>
      <c r="AH112">
        <v>36000</v>
      </c>
      <c r="AL112">
        <v>40000</v>
      </c>
      <c r="AP112">
        <v>43000</v>
      </c>
      <c r="AT112">
        <v>46000</v>
      </c>
      <c r="AU112">
        <v>2396487</v>
      </c>
      <c r="AV112">
        <v>557994.76</v>
      </c>
      <c r="AW112">
        <v>2954481.76</v>
      </c>
      <c r="AX112">
        <v>50000</v>
      </c>
      <c r="AY112">
        <v>457.58211111111109</v>
      </c>
      <c r="AZ112">
        <v>427.96794444444447</v>
      </c>
      <c r="BA112">
        <v>885.55005555555556</v>
      </c>
      <c r="BB112">
        <v>0.51672077511648284</v>
      </c>
      <c r="BC112">
        <v>808.81928571428568</v>
      </c>
      <c r="BD112">
        <v>318.0196619047619</v>
      </c>
      <c r="BE112">
        <v>1126.8389476190475</v>
      </c>
      <c r="BF112">
        <v>0.71777718317535888</v>
      </c>
      <c r="BG112">
        <v>526.52212499999996</v>
      </c>
      <c r="BH112">
        <v>271.38237500000002</v>
      </c>
      <c r="BI112">
        <v>797.90449999999998</v>
      </c>
      <c r="BJ112">
        <v>0.65988113239115709</v>
      </c>
      <c r="BK112">
        <v>493.86848148148147</v>
      </c>
      <c r="BL112">
        <v>398.95625925925924</v>
      </c>
      <c r="BM112">
        <v>892.82474074074071</v>
      </c>
      <c r="BN112">
        <v>0.55315277337827651</v>
      </c>
      <c r="BO112">
        <v>397.31366666666668</v>
      </c>
      <c r="BP112">
        <v>313.20435033333331</v>
      </c>
      <c r="BQ112">
        <v>710.5180170000001</v>
      </c>
      <c r="BR112">
        <v>0.5591887287309516</v>
      </c>
      <c r="BS112">
        <v>352.47257575757578</v>
      </c>
      <c r="BT112">
        <v>226.71276290909091</v>
      </c>
      <c r="BU112">
        <v>579.18533866666667</v>
      </c>
      <c r="BV112">
        <v>0.60856612249370345</v>
      </c>
      <c r="BW112" t="s">
        <v>247</v>
      </c>
      <c r="BX112" t="s">
        <v>247</v>
      </c>
      <c r="BY112" t="s">
        <v>247</v>
      </c>
      <c r="BZ112" t="s">
        <v>247</v>
      </c>
      <c r="CA112" t="s">
        <v>247</v>
      </c>
      <c r="CB112" t="s">
        <v>247</v>
      </c>
      <c r="CC112" t="s">
        <v>247</v>
      </c>
      <c r="CD112" t="s">
        <v>247</v>
      </c>
      <c r="CE112" t="s">
        <v>247</v>
      </c>
      <c r="CF112" t="s">
        <v>247</v>
      </c>
      <c r="CG112" t="s">
        <v>247</v>
      </c>
      <c r="CH112" t="s">
        <v>247</v>
      </c>
      <c r="CI112" t="s">
        <v>247</v>
      </c>
      <c r="CJ112" t="s">
        <v>247</v>
      </c>
      <c r="CK112" t="s">
        <v>247</v>
      </c>
      <c r="CL112" t="s">
        <v>247</v>
      </c>
      <c r="CM112">
        <v>47.929740000000002</v>
      </c>
      <c r="CN112">
        <v>11.159895199999999</v>
      </c>
      <c r="CO112">
        <v>59.089635199999996</v>
      </c>
      <c r="CP112">
        <v>0.81113616352128037</v>
      </c>
    </row>
    <row r="113" spans="1:94" x14ac:dyDescent="0.25">
      <c r="A113" t="s">
        <v>130</v>
      </c>
      <c r="B113">
        <v>0.6</v>
      </c>
      <c r="C113" t="s">
        <v>84</v>
      </c>
      <c r="D113" t="s">
        <v>131</v>
      </c>
      <c r="E113" t="s">
        <v>51</v>
      </c>
      <c r="F113">
        <v>2009</v>
      </c>
      <c r="G113">
        <v>83078900</v>
      </c>
      <c r="H113">
        <v>345384.35350000003</v>
      </c>
      <c r="I113">
        <v>83424284.353499994</v>
      </c>
      <c r="J113">
        <v>110000</v>
      </c>
      <c r="K113">
        <v>109037329</v>
      </c>
      <c r="L113">
        <v>626411.21539999999</v>
      </c>
      <c r="M113">
        <v>109663740.2154</v>
      </c>
      <c r="N113">
        <v>120000</v>
      </c>
      <c r="O113">
        <v>80352294</v>
      </c>
      <c r="P113">
        <v>133327.4209</v>
      </c>
      <c r="Q113">
        <v>80485621.420900002</v>
      </c>
      <c r="R113">
        <v>120000</v>
      </c>
      <c r="S113">
        <v>65915889</v>
      </c>
      <c r="T113">
        <v>702562.89119999995</v>
      </c>
      <c r="U113">
        <v>66618451.891199999</v>
      </c>
      <c r="V113">
        <v>130000</v>
      </c>
      <c r="W113">
        <v>71785912</v>
      </c>
      <c r="X113">
        <v>817795.79110000003</v>
      </c>
      <c r="Y113">
        <v>72603707.791099995</v>
      </c>
      <c r="Z113">
        <v>130000</v>
      </c>
      <c r="AD113">
        <v>130000</v>
      </c>
      <c r="AH113">
        <v>130000</v>
      </c>
      <c r="AI113">
        <v>8632384</v>
      </c>
      <c r="AJ113">
        <v>370000</v>
      </c>
      <c r="AK113">
        <v>9002384</v>
      </c>
      <c r="AL113">
        <v>130000</v>
      </c>
      <c r="AM113">
        <v>329374</v>
      </c>
      <c r="AN113">
        <v>39956.803460000003</v>
      </c>
      <c r="AO113">
        <v>369330.80346000002</v>
      </c>
      <c r="AP113">
        <v>120000</v>
      </c>
      <c r="AQ113">
        <v>2159241</v>
      </c>
      <c r="AR113">
        <v>24763117</v>
      </c>
      <c r="AS113">
        <v>26929358</v>
      </c>
      <c r="AT113">
        <v>120000</v>
      </c>
      <c r="AU113">
        <v>6420000</v>
      </c>
      <c r="AV113">
        <v>8641770</v>
      </c>
      <c r="AW113">
        <v>15061770</v>
      </c>
      <c r="AX113">
        <v>110000</v>
      </c>
      <c r="AY113">
        <v>755.26272727272726</v>
      </c>
      <c r="AZ113">
        <v>3.1398577590909094</v>
      </c>
      <c r="BA113">
        <v>758.40258503181815</v>
      </c>
      <c r="BB113">
        <v>0.99585990630693966</v>
      </c>
      <c r="BC113">
        <v>908.64440833333333</v>
      </c>
      <c r="BD113">
        <v>5.220093461666667</v>
      </c>
      <c r="BE113">
        <v>913.86450179499991</v>
      </c>
      <c r="BF113">
        <v>0.99428789120114269</v>
      </c>
      <c r="BG113">
        <v>669.60244999999998</v>
      </c>
      <c r="BH113">
        <v>1.1110618408333333</v>
      </c>
      <c r="BI113">
        <v>670.71351184083335</v>
      </c>
      <c r="BJ113">
        <v>0.99834346286272968</v>
      </c>
      <c r="BK113">
        <v>507.0453</v>
      </c>
      <c r="BL113">
        <v>5.4043299323076921</v>
      </c>
      <c r="BM113">
        <v>512.44962993230763</v>
      </c>
      <c r="BN113">
        <v>0.98945392948567157</v>
      </c>
      <c r="BO113">
        <v>552.19932307692306</v>
      </c>
      <c r="BP113">
        <v>6.2907368546153846</v>
      </c>
      <c r="BQ113">
        <v>558.49005993153844</v>
      </c>
      <c r="BR113">
        <v>0.98873617042461504</v>
      </c>
      <c r="BS113" t="s">
        <v>247</v>
      </c>
      <c r="BT113" t="s">
        <v>247</v>
      </c>
      <c r="BU113" t="s">
        <v>247</v>
      </c>
      <c r="BV113" t="s">
        <v>247</v>
      </c>
      <c r="BW113" t="s">
        <v>247</v>
      </c>
      <c r="BX113" t="s">
        <v>247</v>
      </c>
      <c r="BY113" t="s">
        <v>247</v>
      </c>
      <c r="BZ113" t="s">
        <v>247</v>
      </c>
      <c r="CA113">
        <v>66.402953846153849</v>
      </c>
      <c r="CB113">
        <v>2.8461538461538463</v>
      </c>
      <c r="CC113">
        <v>69.249107692307689</v>
      </c>
      <c r="CD113">
        <v>0.95889977588158881</v>
      </c>
      <c r="CE113">
        <v>2.7447833333333334</v>
      </c>
      <c r="CF113">
        <v>0.33297336216666668</v>
      </c>
      <c r="CG113">
        <v>3.0777566955000002</v>
      </c>
      <c r="CH113">
        <v>0.89181296797972742</v>
      </c>
      <c r="CI113">
        <v>17.993675</v>
      </c>
      <c r="CJ113">
        <v>206.35930833333333</v>
      </c>
      <c r="CK113">
        <v>224.41131666666666</v>
      </c>
      <c r="CL113">
        <v>8.0181673844582552E-2</v>
      </c>
      <c r="CM113">
        <v>58.363636363636367</v>
      </c>
      <c r="CN113">
        <v>78.561545454545453</v>
      </c>
      <c r="CO113">
        <v>136.92518181818181</v>
      </c>
      <c r="CP113">
        <v>0.42624472422563886</v>
      </c>
    </row>
    <row r="114" spans="1:94" x14ac:dyDescent="0.25">
      <c r="A114" t="s">
        <v>40</v>
      </c>
      <c r="B114">
        <v>0.3</v>
      </c>
      <c r="C114" t="s">
        <v>114</v>
      </c>
      <c r="D114" t="s">
        <v>168</v>
      </c>
      <c r="E114" t="s">
        <v>47</v>
      </c>
      <c r="F114">
        <v>2009</v>
      </c>
      <c r="G114">
        <v>17176061</v>
      </c>
      <c r="H114">
        <v>94161904.230000004</v>
      </c>
      <c r="I114">
        <v>127374483.76000001</v>
      </c>
      <c r="J114">
        <v>210000</v>
      </c>
      <c r="K114">
        <v>21431087</v>
      </c>
      <c r="L114">
        <v>102221779</v>
      </c>
      <c r="M114">
        <v>139253245</v>
      </c>
      <c r="N114">
        <v>220000</v>
      </c>
      <c r="O114">
        <v>26088343</v>
      </c>
      <c r="P114">
        <v>73756583</v>
      </c>
      <c r="Q114">
        <v>99844926</v>
      </c>
      <c r="R114">
        <v>220000</v>
      </c>
      <c r="S114">
        <v>30327094</v>
      </c>
      <c r="T114">
        <v>65119393</v>
      </c>
      <c r="U114">
        <v>95446487</v>
      </c>
      <c r="V114">
        <v>220000</v>
      </c>
      <c r="Z114">
        <v>230000</v>
      </c>
      <c r="AD114">
        <v>230000</v>
      </c>
      <c r="AH114">
        <v>230000</v>
      </c>
      <c r="AL114">
        <v>230000</v>
      </c>
      <c r="AP114">
        <v>230000</v>
      </c>
      <c r="AT114">
        <v>230000</v>
      </c>
      <c r="AX114">
        <v>230000</v>
      </c>
      <c r="AY114">
        <v>81.79076666666667</v>
      </c>
      <c r="AZ114">
        <v>448.39002014285717</v>
      </c>
      <c r="BA114">
        <v>606.54516076190475</v>
      </c>
      <c r="BB114">
        <v>0.13484695280385411</v>
      </c>
      <c r="BC114">
        <v>97.414031818181812</v>
      </c>
      <c r="BD114">
        <v>464.64445000000001</v>
      </c>
      <c r="BE114">
        <v>632.96929545454543</v>
      </c>
      <c r="BF114">
        <v>0.15390009044313474</v>
      </c>
      <c r="BG114">
        <v>118.58337727272728</v>
      </c>
      <c r="BH114">
        <v>335.25719545454547</v>
      </c>
      <c r="BI114">
        <v>453.84057272727273</v>
      </c>
      <c r="BJ114">
        <v>0.26128862071568865</v>
      </c>
      <c r="BK114">
        <v>137.85042727272727</v>
      </c>
      <c r="BL114">
        <v>295.99724090909092</v>
      </c>
      <c r="BM114">
        <v>433.84766818181816</v>
      </c>
      <c r="BN114">
        <v>0.3177392374849794</v>
      </c>
      <c r="BO114" t="s">
        <v>247</v>
      </c>
      <c r="BP114" t="s">
        <v>247</v>
      </c>
      <c r="BQ114" t="s">
        <v>247</v>
      </c>
      <c r="BR114" t="s">
        <v>247</v>
      </c>
      <c r="BS114" t="s">
        <v>247</v>
      </c>
      <c r="BT114" t="s">
        <v>247</v>
      </c>
      <c r="BU114" t="s">
        <v>247</v>
      </c>
      <c r="BV114" t="s">
        <v>247</v>
      </c>
      <c r="BW114" t="s">
        <v>247</v>
      </c>
      <c r="BX114" t="s">
        <v>247</v>
      </c>
      <c r="BY114" t="s">
        <v>247</v>
      </c>
      <c r="BZ114" t="s">
        <v>247</v>
      </c>
      <c r="CA114" t="s">
        <v>247</v>
      </c>
      <c r="CB114" t="s">
        <v>247</v>
      </c>
      <c r="CC114" t="s">
        <v>247</v>
      </c>
      <c r="CD114" t="s">
        <v>247</v>
      </c>
      <c r="CE114" t="s">
        <v>247</v>
      </c>
      <c r="CF114" t="s">
        <v>247</v>
      </c>
      <c r="CG114" t="s">
        <v>247</v>
      </c>
      <c r="CH114" t="s">
        <v>247</v>
      </c>
      <c r="CI114" t="s">
        <v>247</v>
      </c>
      <c r="CJ114" t="s">
        <v>247</v>
      </c>
      <c r="CK114" t="s">
        <v>247</v>
      </c>
      <c r="CL114" t="s">
        <v>247</v>
      </c>
      <c r="CM114" t="s">
        <v>247</v>
      </c>
      <c r="CN114" t="s">
        <v>247</v>
      </c>
      <c r="CO114" t="s">
        <v>247</v>
      </c>
      <c r="CP114" t="s">
        <v>247</v>
      </c>
    </row>
    <row r="115" spans="1:94" x14ac:dyDescent="0.25">
      <c r="A115" t="s">
        <v>231</v>
      </c>
      <c r="B115">
        <v>0.1</v>
      </c>
      <c r="C115" t="s">
        <v>120</v>
      </c>
      <c r="D115" t="s">
        <v>232</v>
      </c>
      <c r="E115" t="s">
        <v>55</v>
      </c>
      <c r="F115">
        <v>2009</v>
      </c>
      <c r="G115">
        <v>126000</v>
      </c>
      <c r="H115">
        <v>4800000</v>
      </c>
      <c r="I115">
        <v>4926000</v>
      </c>
      <c r="J115">
        <v>5100</v>
      </c>
      <c r="K115">
        <v>442200</v>
      </c>
      <c r="L115">
        <v>1800000</v>
      </c>
      <c r="M115">
        <v>2242200</v>
      </c>
      <c r="N115">
        <v>5700</v>
      </c>
      <c r="O115">
        <v>467400</v>
      </c>
      <c r="P115">
        <v>1100000</v>
      </c>
      <c r="Q115">
        <v>1567400</v>
      </c>
      <c r="R115">
        <v>6400</v>
      </c>
      <c r="V115">
        <v>7000</v>
      </c>
      <c r="Z115">
        <v>7700</v>
      </c>
      <c r="AD115">
        <v>8300</v>
      </c>
      <c r="AH115">
        <v>8900</v>
      </c>
      <c r="AL115">
        <v>9500</v>
      </c>
      <c r="AP115">
        <v>10000</v>
      </c>
      <c r="AT115">
        <v>11000</v>
      </c>
      <c r="AX115">
        <v>11000</v>
      </c>
      <c r="AY115">
        <v>24.705882352941178</v>
      </c>
      <c r="AZ115">
        <v>941.17647058823525</v>
      </c>
      <c r="BA115">
        <v>965.88235294117646</v>
      </c>
      <c r="BB115">
        <v>2.5578562728380026E-2</v>
      </c>
      <c r="BC115">
        <v>77.578947368421055</v>
      </c>
      <c r="BD115">
        <v>315.78947368421052</v>
      </c>
      <c r="BE115">
        <v>393.36842105263156</v>
      </c>
      <c r="BF115">
        <v>0.19721701899919722</v>
      </c>
      <c r="BG115">
        <v>73.03125</v>
      </c>
      <c r="BH115">
        <v>171.875</v>
      </c>
      <c r="BI115">
        <v>244.90625</v>
      </c>
      <c r="BJ115">
        <v>0.2982008421589894</v>
      </c>
      <c r="BK115" t="s">
        <v>247</v>
      </c>
      <c r="BL115" t="s">
        <v>247</v>
      </c>
      <c r="BM115" t="s">
        <v>247</v>
      </c>
      <c r="BN115" t="s">
        <v>247</v>
      </c>
      <c r="BO115" t="s">
        <v>247</v>
      </c>
      <c r="BP115" t="s">
        <v>247</v>
      </c>
      <c r="BQ115" t="s">
        <v>247</v>
      </c>
      <c r="BR115" t="s">
        <v>247</v>
      </c>
      <c r="BS115" t="s">
        <v>247</v>
      </c>
      <c r="BT115" t="s">
        <v>247</v>
      </c>
      <c r="BU115" t="s">
        <v>247</v>
      </c>
      <c r="BV115" t="s">
        <v>247</v>
      </c>
      <c r="BW115" t="s">
        <v>247</v>
      </c>
      <c r="BX115" t="s">
        <v>247</v>
      </c>
      <c r="BY115" t="s">
        <v>247</v>
      </c>
      <c r="BZ115" t="s">
        <v>247</v>
      </c>
      <c r="CA115" t="s">
        <v>247</v>
      </c>
      <c r="CB115" t="s">
        <v>247</v>
      </c>
      <c r="CC115" t="s">
        <v>247</v>
      </c>
      <c r="CD115" t="s">
        <v>247</v>
      </c>
      <c r="CE115" t="s">
        <v>247</v>
      </c>
      <c r="CF115" t="s">
        <v>247</v>
      </c>
      <c r="CG115" t="s">
        <v>247</v>
      </c>
      <c r="CH115" t="s">
        <v>247</v>
      </c>
      <c r="CI115" t="s">
        <v>247</v>
      </c>
      <c r="CJ115" t="s">
        <v>247</v>
      </c>
      <c r="CK115" t="s">
        <v>247</v>
      </c>
      <c r="CL115" t="s">
        <v>247</v>
      </c>
      <c r="CM115" t="s">
        <v>247</v>
      </c>
      <c r="CN115" t="s">
        <v>247</v>
      </c>
      <c r="CO115" t="s">
        <v>247</v>
      </c>
      <c r="CP115" t="s">
        <v>247</v>
      </c>
    </row>
    <row r="116" spans="1:94" x14ac:dyDescent="0.25">
      <c r="A116" t="s">
        <v>41</v>
      </c>
      <c r="B116">
        <v>11.5</v>
      </c>
      <c r="C116" t="s">
        <v>48</v>
      </c>
      <c r="D116" t="s">
        <v>57</v>
      </c>
      <c r="E116" t="s">
        <v>47</v>
      </c>
      <c r="F116">
        <v>2009</v>
      </c>
      <c r="J116">
        <v>900000</v>
      </c>
      <c r="N116">
        <v>930000</v>
      </c>
      <c r="R116">
        <v>970000</v>
      </c>
      <c r="S116">
        <v>15800000</v>
      </c>
      <c r="T116">
        <v>263300000</v>
      </c>
      <c r="U116">
        <v>282200000</v>
      </c>
      <c r="V116">
        <v>1000000</v>
      </c>
      <c r="Z116">
        <v>1000000</v>
      </c>
      <c r="AD116">
        <v>1100000</v>
      </c>
      <c r="AH116">
        <v>1100000</v>
      </c>
      <c r="AI116">
        <v>48219409.794000007</v>
      </c>
      <c r="AK116">
        <v>349416013</v>
      </c>
      <c r="AL116">
        <v>1200000</v>
      </c>
      <c r="AM116">
        <v>66039676.719999999</v>
      </c>
      <c r="AN116">
        <v>410738076.26999998</v>
      </c>
      <c r="AO116">
        <v>476777752.99000001</v>
      </c>
      <c r="AP116">
        <v>1200000</v>
      </c>
      <c r="AT116">
        <v>1200000</v>
      </c>
      <c r="AX116">
        <v>1200000</v>
      </c>
      <c r="AY116" t="s">
        <v>247</v>
      </c>
      <c r="AZ116" t="s">
        <v>247</v>
      </c>
      <c r="BA116" t="s">
        <v>247</v>
      </c>
      <c r="BB116" t="s">
        <v>247</v>
      </c>
      <c r="BC116" t="s">
        <v>247</v>
      </c>
      <c r="BD116" t="s">
        <v>247</v>
      </c>
      <c r="BE116" t="s">
        <v>247</v>
      </c>
      <c r="BF116" t="s">
        <v>247</v>
      </c>
      <c r="BG116" t="s">
        <v>247</v>
      </c>
      <c r="BH116" t="s">
        <v>247</v>
      </c>
      <c r="BI116" t="s">
        <v>247</v>
      </c>
      <c r="BJ116" t="s">
        <v>247</v>
      </c>
      <c r="BK116">
        <v>15.8</v>
      </c>
      <c r="BL116">
        <v>263.3</v>
      </c>
      <c r="BM116">
        <v>282.2</v>
      </c>
      <c r="BN116">
        <v>5.5988660524450749E-2</v>
      </c>
      <c r="BO116" t="s">
        <v>247</v>
      </c>
      <c r="BP116" t="s">
        <v>247</v>
      </c>
      <c r="BQ116" t="s">
        <v>247</v>
      </c>
      <c r="BR116" t="s">
        <v>247</v>
      </c>
      <c r="BS116" t="s">
        <v>247</v>
      </c>
      <c r="BT116" t="s">
        <v>247</v>
      </c>
      <c r="BU116" t="s">
        <v>247</v>
      </c>
      <c r="BV116" t="s">
        <v>247</v>
      </c>
      <c r="BW116" t="s">
        <v>247</v>
      </c>
      <c r="BX116" t="s">
        <v>247</v>
      </c>
      <c r="BY116" t="s">
        <v>247</v>
      </c>
      <c r="BZ116" t="s">
        <v>247</v>
      </c>
      <c r="CA116">
        <v>40.182841495000005</v>
      </c>
      <c r="CB116" t="s">
        <v>247</v>
      </c>
      <c r="CC116">
        <v>291.18001083333331</v>
      </c>
      <c r="CD116">
        <v>0.13800000000000004</v>
      </c>
      <c r="CE116">
        <v>55.033063933333331</v>
      </c>
      <c r="CF116">
        <v>342.28173022499999</v>
      </c>
      <c r="CG116">
        <v>397.31479415833331</v>
      </c>
      <c r="CH116">
        <v>0.13851249624347536</v>
      </c>
      <c r="CI116" t="s">
        <v>247</v>
      </c>
      <c r="CJ116" t="s">
        <v>247</v>
      </c>
      <c r="CK116" t="s">
        <v>247</v>
      </c>
      <c r="CL116" t="s">
        <v>247</v>
      </c>
      <c r="CM116" t="s">
        <v>247</v>
      </c>
      <c r="CN116" t="s">
        <v>247</v>
      </c>
      <c r="CO116" t="s">
        <v>247</v>
      </c>
      <c r="CP116" t="s">
        <v>247</v>
      </c>
    </row>
    <row r="117" spans="1:94" x14ac:dyDescent="0.25">
      <c r="A117" t="s">
        <v>42</v>
      </c>
      <c r="B117">
        <v>12.8</v>
      </c>
      <c r="C117" t="s">
        <v>48</v>
      </c>
      <c r="D117" t="s">
        <v>53</v>
      </c>
      <c r="E117" t="s">
        <v>47</v>
      </c>
      <c r="F117">
        <v>2009</v>
      </c>
      <c r="G117">
        <v>8883551</v>
      </c>
      <c r="H117">
        <v>61552176.659999996</v>
      </c>
      <c r="I117">
        <v>90338609.659999996</v>
      </c>
      <c r="J117">
        <v>1200000</v>
      </c>
      <c r="K117">
        <v>20833554</v>
      </c>
      <c r="L117">
        <v>164119186</v>
      </c>
      <c r="M117">
        <v>268908534.60000002</v>
      </c>
      <c r="N117">
        <v>1200000</v>
      </c>
      <c r="O117">
        <v>28642838</v>
      </c>
      <c r="P117">
        <v>171866911</v>
      </c>
      <c r="Q117">
        <v>257657385</v>
      </c>
      <c r="R117">
        <v>1200000</v>
      </c>
      <c r="S117">
        <v>34570495</v>
      </c>
      <c r="T117">
        <v>220722218</v>
      </c>
      <c r="U117">
        <v>308835446</v>
      </c>
      <c r="V117">
        <v>1300000</v>
      </c>
      <c r="W117">
        <v>34347820</v>
      </c>
      <c r="X117">
        <v>219131824</v>
      </c>
      <c r="Y117">
        <v>253479644</v>
      </c>
      <c r="Z117">
        <v>1300000</v>
      </c>
      <c r="AD117">
        <v>1300000</v>
      </c>
      <c r="AH117">
        <v>1300000</v>
      </c>
      <c r="AI117">
        <v>47579673</v>
      </c>
      <c r="AJ117">
        <v>283828088</v>
      </c>
      <c r="AK117">
        <v>409487010</v>
      </c>
      <c r="AL117">
        <v>1300000</v>
      </c>
      <c r="AM117">
        <v>49632062</v>
      </c>
      <c r="AN117">
        <v>290176344</v>
      </c>
      <c r="AO117">
        <v>417971603</v>
      </c>
      <c r="AP117">
        <v>1300000</v>
      </c>
      <c r="AT117">
        <v>1300000</v>
      </c>
      <c r="AU117">
        <v>45231793</v>
      </c>
      <c r="AV117">
        <v>298433984.5</v>
      </c>
      <c r="AW117">
        <v>374088926.31999999</v>
      </c>
      <c r="AX117">
        <v>1400000</v>
      </c>
      <c r="AY117">
        <v>7.4029591666666663</v>
      </c>
      <c r="AZ117">
        <v>51.293480549999998</v>
      </c>
      <c r="BA117">
        <v>75.28217471666666</v>
      </c>
      <c r="BB117">
        <v>9.8336149221626187E-2</v>
      </c>
      <c r="BC117">
        <v>17.361294999999998</v>
      </c>
      <c r="BD117">
        <v>136.76598833333333</v>
      </c>
      <c r="BE117">
        <v>224.09044550000002</v>
      </c>
      <c r="BF117">
        <v>7.7474499018745521E-2</v>
      </c>
      <c r="BG117">
        <v>23.869031666666668</v>
      </c>
      <c r="BH117">
        <v>143.22242583333335</v>
      </c>
      <c r="BI117">
        <v>214.71448749999999</v>
      </c>
      <c r="BJ117">
        <v>0.11116637700875526</v>
      </c>
      <c r="BK117">
        <v>26.592688461538462</v>
      </c>
      <c r="BL117">
        <v>169.78632153846155</v>
      </c>
      <c r="BM117">
        <v>237.56572769230769</v>
      </c>
      <c r="BN117">
        <v>0.11193823587205726</v>
      </c>
      <c r="BO117">
        <v>26.421399999999998</v>
      </c>
      <c r="BP117">
        <v>168.56294153846153</v>
      </c>
      <c r="BQ117">
        <v>194.98434153846154</v>
      </c>
      <c r="BR117">
        <v>0.13550524001840558</v>
      </c>
      <c r="BS117" t="s">
        <v>247</v>
      </c>
      <c r="BT117" t="s">
        <v>247</v>
      </c>
      <c r="BU117" t="s">
        <v>247</v>
      </c>
      <c r="BV117" t="s">
        <v>247</v>
      </c>
      <c r="BW117" t="s">
        <v>247</v>
      </c>
      <c r="BX117" t="s">
        <v>247</v>
      </c>
      <c r="BY117" t="s">
        <v>247</v>
      </c>
      <c r="BZ117" t="s">
        <v>247</v>
      </c>
      <c r="CA117">
        <v>36.599748461538461</v>
      </c>
      <c r="CB117">
        <v>218.32929846153846</v>
      </c>
      <c r="CC117">
        <v>314.9900076923077</v>
      </c>
      <c r="CD117">
        <v>0.11619336349643911</v>
      </c>
      <c r="CE117">
        <v>38.17850923076923</v>
      </c>
      <c r="CF117">
        <v>223.21257230769231</v>
      </c>
      <c r="CG117">
        <v>321.5166176923077</v>
      </c>
      <c r="CH117">
        <v>0.11874505742439158</v>
      </c>
      <c r="CI117" t="s">
        <v>247</v>
      </c>
      <c r="CJ117" t="s">
        <v>247</v>
      </c>
      <c r="CK117" t="s">
        <v>247</v>
      </c>
      <c r="CL117" t="s">
        <v>247</v>
      </c>
      <c r="CM117">
        <v>32.30842357142857</v>
      </c>
      <c r="CN117">
        <v>213.16713178571428</v>
      </c>
      <c r="CO117">
        <v>267.20637594285716</v>
      </c>
      <c r="CP117">
        <v>0.12091187366853035</v>
      </c>
    </row>
    <row r="120" spans="1:94" x14ac:dyDescent="0.25">
      <c r="D120" t="s">
        <v>348</v>
      </c>
      <c r="E120" t="s">
        <v>349</v>
      </c>
      <c r="F120" t="s">
        <v>343</v>
      </c>
      <c r="G120" t="str">
        <f>G2</f>
        <v>GAE</v>
      </c>
      <c r="H120" t="str">
        <f t="shared" ref="H120:J120" si="39">H2</f>
        <v>EAE</v>
      </c>
      <c r="I120" t="str">
        <f t="shared" si="39"/>
        <v>TAE</v>
      </c>
      <c r="J120" t="str">
        <f t="shared" si="39"/>
        <v>PWH</v>
      </c>
      <c r="K120" t="s">
        <v>345</v>
      </c>
      <c r="L120" t="s">
        <v>346</v>
      </c>
      <c r="M120" t="s">
        <v>347</v>
      </c>
      <c r="N120" t="s">
        <v>344</v>
      </c>
    </row>
    <row r="121" spans="1:94" x14ac:dyDescent="0.25">
      <c r="D121" t="str">
        <f>D4</f>
        <v>AFG</v>
      </c>
      <c r="E121" t="str">
        <f>E4</f>
        <v>Low income</v>
      </c>
      <c r="F121">
        <f>F4</f>
        <v>2009</v>
      </c>
      <c r="G121" s="60" cm="1">
        <f t="array" ref="G121">INDEX($D$1:$CP$117,MATCH($D121,$D$1:$D$117,0),MATCH(1,($F121=$D$1:$CP$1)*(G$2=$D$2:$CP$2),0))</f>
        <v>132200</v>
      </c>
      <c r="H121" s="60" cm="1">
        <f t="array" ref="H121">INDEX($D$1:$CP$117,MATCH($D121,$D$1:$D$117,0),MATCH(1,($F121=$D$1:$CP$1)*(H$2=$D$2:$CP$2),0))</f>
        <v>3109218</v>
      </c>
      <c r="I121" s="60" cm="1">
        <f t="array" ref="I121">INDEX($D$1:$CP$117,MATCH($D121,$D$1:$D$117,0),MATCH(1,($F121=$D$1:$CP$1)*(I$2=$D$2:$CP$2),0))</f>
        <v>3241418</v>
      </c>
      <c r="J121" s="58" cm="1">
        <f t="array" ref="J121">INDEX($D$1:$CP$117,MATCH($D121,$D$1:$D$117,0),MATCH(1,($F121=$D$1:$CP$1)*(J$2=$D$2:$CP$2),0))</f>
        <v>4100</v>
      </c>
      <c r="K121" s="59" cm="1">
        <f t="array" ref="K121">INDEX($D$1:$CP$117,MATCH($D121,$D$1:$D$117,0),MATCH(1,($F121=$D$1:$CP$1)*(AY$2=$D$2:$CP$2),0))</f>
        <v>32.243902439024389</v>
      </c>
      <c r="L121" s="59" cm="1">
        <f t="array" ref="L121">INDEX($D$1:$CP$117,MATCH($D121,$D$1:$D$117,0),MATCH(1,($F121=$D$1:$CP$1)*(AZ$2=$D$2:$CP$2),0))</f>
        <v>758.34585365853661</v>
      </c>
      <c r="M121" s="59" cm="1">
        <f t="array" ref="M121">INDEX($D$1:$CP$117,MATCH($D121,$D$1:$D$117,0),MATCH(1,($F121=$D$1:$CP$1)*(BA$2=$D$2:$CP$2),0))</f>
        <v>790.58975609756101</v>
      </c>
      <c r="N121" s="61" cm="1">
        <f t="array" ref="N121">INDEX($D$1:$CP$117,MATCH($D121,$D$1:$D$117,0),MATCH(1,($F121=$D$1:$CP$1)*(BB$2=$D$2:$CP$2),0))</f>
        <v>4.0784619570817457E-2</v>
      </c>
    </row>
    <row r="122" spans="1:94" x14ac:dyDescent="0.25">
      <c r="D122" t="str">
        <f t="shared" ref="D122:F122" si="40">D5</f>
        <v>ALB</v>
      </c>
      <c r="E122" t="str">
        <f t="shared" si="40"/>
        <v>Middle income</v>
      </c>
      <c r="F122">
        <f t="shared" si="40"/>
        <v>2009</v>
      </c>
      <c r="G122" s="58" cm="1">
        <f t="array" ref="G122">INDEX($D$1:$CP$117,MATCH($D122,$D$1:$D$117,0),MATCH(1,($F122=$D$1:$CP$1)*(G$2=$D$2:$CP$2),0))</f>
        <v>0</v>
      </c>
      <c r="H122" s="58" cm="1">
        <f t="array" ref="H122">INDEX($D$1:$CP$117,MATCH($D122,$D$1:$D$117,0),MATCH(1,($F122=$D$1:$CP$1)*(H$2=$D$2:$CP$2),0))</f>
        <v>0</v>
      </c>
      <c r="I122" s="58" cm="1">
        <f t="array" ref="I122">INDEX($D$1:$CP$117,MATCH($D122,$D$1:$D$117,0),MATCH(1,($F122=$D$1:$CP$1)*(I$2=$D$2:$CP$2),0))</f>
        <v>0</v>
      </c>
      <c r="J122" s="58" cm="1">
        <f t="array" ref="J122">INDEX($D$1:$CP$117,MATCH($D122,$D$1:$D$117,0),MATCH(1,($F122=$D$1:$CP$1)*(J$2=$D$2:$CP$2),0))</f>
        <v>1000</v>
      </c>
      <c r="K122" s="59" t="str" cm="1">
        <f t="array" ref="K122">INDEX($D$1:$CP$117,MATCH($D122,$D$1:$D$117,0),MATCH(1,($F122=$D$1:$CP$1)*(AY$2=$D$2:$CP$2),0))</f>
        <v/>
      </c>
      <c r="L122" s="59" cm="1">
        <f t="array" ref="L122">INDEX($D$1:$CP$117,MATCH($D122,$D$1:$D$117,0),MATCH(1,($F122=$D$1:$CP$1)*(AZ$2=$D$2:$CP$2),0))</f>
        <v>0</v>
      </c>
      <c r="M122" s="59" t="str" cm="1">
        <f t="array" ref="M122">INDEX($D$1:$CP$117,MATCH($D122,$D$1:$D$117,0),MATCH(1,($F122=$D$1:$CP$1)*(BA$2=$D$2:$CP$2),0))</f>
        <v/>
      </c>
      <c r="N122" s="61" t="str" cm="1">
        <f t="array" ref="N122">INDEX($D$1:$CP$117,MATCH($D122,$D$1:$D$117,0),MATCH(1,($F122=$D$1:$CP$1)*(BB$2=$D$2:$CP$2),0))</f>
        <v/>
      </c>
    </row>
    <row r="123" spans="1:94" x14ac:dyDescent="0.25">
      <c r="D123" t="str">
        <f t="shared" ref="D123:F123" si="41">D6</f>
        <v>DZA</v>
      </c>
      <c r="E123" t="str">
        <f t="shared" si="41"/>
        <v>Lower middle income</v>
      </c>
      <c r="F123">
        <f t="shared" si="41"/>
        <v>2009</v>
      </c>
      <c r="G123" s="60" cm="1">
        <f t="array" ref="G123">INDEX($D$1:$CP$117,MATCH($D123,$D$1:$D$117,0),MATCH(1,($F123=$D$1:$CP$1)*(G$2=$D$2:$CP$2),0))</f>
        <v>2537184</v>
      </c>
      <c r="H123" s="60" cm="1">
        <f t="array" ref="H123">INDEX($D$1:$CP$117,MATCH($D123,$D$1:$D$117,0),MATCH(1,($F123=$D$1:$CP$1)*(H$2=$D$2:$CP$2),0))</f>
        <v>171000.23290000018</v>
      </c>
      <c r="I123" s="60" cm="1">
        <f t="array" ref="I123">INDEX($D$1:$CP$117,MATCH($D123,$D$1:$D$117,0),MATCH(1,($F123=$D$1:$CP$1)*(I$2=$D$2:$CP$2),0))</f>
        <v>2708184.2329000002</v>
      </c>
      <c r="J123" s="60" cm="1">
        <f t="array" ref="J123">INDEX($D$1:$CP$117,MATCH($D123,$D$1:$D$117,0),MATCH(1,($F123=$D$1:$CP$1)*(J$2=$D$2:$CP$2),0))</f>
        <v>6900</v>
      </c>
      <c r="K123" s="59" cm="1">
        <f t="array" ref="K123">INDEX($D$1:$CP$117,MATCH($D123,$D$1:$D$117,0),MATCH(1,($F123=$D$1:$CP$1)*(AY$2=$D$2:$CP$2),0))</f>
        <v>367.70782608695652</v>
      </c>
      <c r="L123" s="59" cm="1">
        <f t="array" ref="L123">INDEX($D$1:$CP$117,MATCH($D123,$D$1:$D$117,0),MATCH(1,($F123=$D$1:$CP$1)*(AZ$2=$D$2:$CP$2),0))</f>
        <v>24.782642449275389</v>
      </c>
      <c r="M123" s="59" cm="1">
        <f t="array" ref="M123">INDEX($D$1:$CP$117,MATCH($D123,$D$1:$D$117,0),MATCH(1,($F123=$D$1:$CP$1)*(BA$2=$D$2:$CP$2),0))</f>
        <v>392.4904685362319</v>
      </c>
      <c r="N123" s="61" cm="1">
        <f t="array" ref="N123">INDEX($D$1:$CP$117,MATCH($D123,$D$1:$D$117,0),MATCH(1,($F123=$D$1:$CP$1)*(BB$2=$D$2:$CP$2),0))</f>
        <v>0.9368579763434749</v>
      </c>
    </row>
    <row r="124" spans="1:94" x14ac:dyDescent="0.25">
      <c r="D124" t="str">
        <f t="shared" ref="D124:F124" si="42">D7</f>
        <v>AGO</v>
      </c>
      <c r="E124" t="str">
        <f t="shared" si="42"/>
        <v>Lower middle income</v>
      </c>
      <c r="F124">
        <f t="shared" si="42"/>
        <v>2009</v>
      </c>
      <c r="G124" s="60" cm="1">
        <f t="array" ref="G124">INDEX($D$1:$CP$117,MATCH($D124,$D$1:$D$117,0),MATCH(1,($F124=$D$1:$CP$1)*(G$2=$D$2:$CP$2),0))</f>
        <v>16044315</v>
      </c>
      <c r="H124" s="60" cm="1">
        <f t="array" ref="H124">INDEX($D$1:$CP$117,MATCH($D124,$D$1:$D$117,0),MATCH(1,($F124=$D$1:$CP$1)*(H$2=$D$2:$CP$2),0))</f>
        <v>18379173.789999999</v>
      </c>
      <c r="I124" s="60" cm="1">
        <f t="array" ref="I124">INDEX($D$1:$CP$117,MATCH($D124,$D$1:$D$117,0),MATCH(1,($F124=$D$1:$CP$1)*(I$2=$D$2:$CP$2),0))</f>
        <v>34423488.789999999</v>
      </c>
      <c r="J124" s="60" cm="1">
        <f t="array" ref="J124">INDEX($D$1:$CP$117,MATCH($D124,$D$1:$D$117,0),MATCH(1,($F124=$D$1:$CP$1)*(J$2=$D$2:$CP$2),0))</f>
        <v>200000</v>
      </c>
      <c r="K124" s="59" cm="1">
        <f t="array" ref="K124">INDEX($D$1:$CP$117,MATCH($D124,$D$1:$D$117,0),MATCH(1,($F124=$D$1:$CP$1)*(AY$2=$D$2:$CP$2),0))</f>
        <v>80.221575000000001</v>
      </c>
      <c r="L124" s="59" cm="1">
        <f t="array" ref="L124">INDEX($D$1:$CP$117,MATCH($D124,$D$1:$D$117,0),MATCH(1,($F124=$D$1:$CP$1)*(AZ$2=$D$2:$CP$2),0))</f>
        <v>91.895868949999993</v>
      </c>
      <c r="M124" s="59" cm="1">
        <f t="array" ref="M124">INDEX($D$1:$CP$117,MATCH($D124,$D$1:$D$117,0),MATCH(1,($F124=$D$1:$CP$1)*(BA$2=$D$2:$CP$2),0))</f>
        <v>172.11744394999999</v>
      </c>
      <c r="N124" s="61" cm="1">
        <f t="array" ref="N124">INDEX($D$1:$CP$117,MATCH($D124,$D$1:$D$117,0),MATCH(1,($F124=$D$1:$CP$1)*(BB$2=$D$2:$CP$2),0))</f>
        <v>0.46608625575048812</v>
      </c>
    </row>
    <row r="125" spans="1:94" x14ac:dyDescent="0.25">
      <c r="D125" t="str">
        <f t="shared" ref="D125:F125" si="43">D8</f>
        <v>ARG</v>
      </c>
      <c r="E125" t="str">
        <f t="shared" si="43"/>
        <v>Middle income</v>
      </c>
      <c r="F125">
        <f t="shared" si="43"/>
        <v>2009</v>
      </c>
      <c r="G125" s="60" cm="1">
        <f t="array" ref="G125">INDEX($D$1:$CP$117,MATCH($D125,$D$1:$D$117,0),MATCH(1,($F125=$D$1:$CP$1)*(G$2=$D$2:$CP$2),0))</f>
        <v>0</v>
      </c>
      <c r="H125" s="60" cm="1">
        <f t="array" ref="H125">INDEX($D$1:$CP$117,MATCH($D125,$D$1:$D$117,0),MATCH(1,($F125=$D$1:$CP$1)*(H$2=$D$2:$CP$2),0))</f>
        <v>0</v>
      </c>
      <c r="I125" s="60" cm="1">
        <f t="array" ref="I125">INDEX($D$1:$CP$117,MATCH($D125,$D$1:$D$117,0),MATCH(1,($F125=$D$1:$CP$1)*(I$2=$D$2:$CP$2),0))</f>
        <v>0</v>
      </c>
      <c r="J125" s="60" cm="1">
        <f t="array" ref="J125">INDEX($D$1:$CP$117,MATCH($D125,$D$1:$D$117,0),MATCH(1,($F125=$D$1:$CP$1)*(J$2=$D$2:$CP$2),0))</f>
        <v>97000</v>
      </c>
      <c r="K125" s="59" t="str" cm="1">
        <f t="array" ref="K125">INDEX($D$1:$CP$117,MATCH($D125,$D$1:$D$117,0),MATCH(1,($F125=$D$1:$CP$1)*(AY$2=$D$2:$CP$2),0))</f>
        <v/>
      </c>
      <c r="L125" s="59" cm="1">
        <f t="array" ref="L125">INDEX($D$1:$CP$117,MATCH($D125,$D$1:$D$117,0),MATCH(1,($F125=$D$1:$CP$1)*(AZ$2=$D$2:$CP$2),0))</f>
        <v>0</v>
      </c>
      <c r="M125" s="59" t="str" cm="1">
        <f t="array" ref="M125">INDEX($D$1:$CP$117,MATCH($D125,$D$1:$D$117,0),MATCH(1,($F125=$D$1:$CP$1)*(BA$2=$D$2:$CP$2),0))</f>
        <v/>
      </c>
      <c r="N125" s="61" t="str" cm="1">
        <f t="array" ref="N125">INDEX($D$1:$CP$117,MATCH($D125,$D$1:$D$117,0),MATCH(1,($F125=$D$1:$CP$1)*(BB$2=$D$2:$CP$2),0))</f>
        <v/>
      </c>
    </row>
    <row r="126" spans="1:94" x14ac:dyDescent="0.25">
      <c r="D126" t="str">
        <f t="shared" ref="D126:F126" si="44">D9</f>
        <v>ARM</v>
      </c>
      <c r="E126" t="str">
        <f t="shared" si="44"/>
        <v>Middle income</v>
      </c>
      <c r="F126">
        <f t="shared" si="44"/>
        <v>2009</v>
      </c>
      <c r="G126" s="60" cm="1">
        <f t="array" ref="G126">INDEX($D$1:$CP$117,MATCH($D126,$D$1:$D$117,0),MATCH(1,($F126=$D$1:$CP$1)*(G$2=$D$2:$CP$2),0))</f>
        <v>632640</v>
      </c>
      <c r="H126" s="60" cm="1">
        <f t="array" ref="H126">INDEX($D$1:$CP$117,MATCH($D126,$D$1:$D$117,0),MATCH(1,($F126=$D$1:$CP$1)*(H$2=$D$2:$CP$2),0))</f>
        <v>1668431.3029999998</v>
      </c>
      <c r="I126" s="60" cm="1">
        <f t="array" ref="I126">INDEX($D$1:$CP$117,MATCH($D126,$D$1:$D$117,0),MATCH(1,($F126=$D$1:$CP$1)*(I$2=$D$2:$CP$2),0))</f>
        <v>2301071.3029999998</v>
      </c>
      <c r="J126" s="60" cm="1">
        <f t="array" ref="J126">INDEX($D$1:$CP$117,MATCH($D126,$D$1:$D$117,0),MATCH(1,($F126=$D$1:$CP$1)*(J$2=$D$2:$CP$2),0))</f>
        <v>3200</v>
      </c>
      <c r="K126" s="59" cm="1">
        <f t="array" ref="K126">INDEX($D$1:$CP$117,MATCH($D126,$D$1:$D$117,0),MATCH(1,($F126=$D$1:$CP$1)*(AY$2=$D$2:$CP$2),0))</f>
        <v>197.7</v>
      </c>
      <c r="L126" s="59" cm="1">
        <f t="array" ref="L126">INDEX($D$1:$CP$117,MATCH($D126,$D$1:$D$117,0),MATCH(1,($F126=$D$1:$CP$1)*(AZ$2=$D$2:$CP$2),0))</f>
        <v>521.38478218749992</v>
      </c>
      <c r="M126" s="59" cm="1">
        <f t="array" ref="M126">INDEX($D$1:$CP$117,MATCH($D126,$D$1:$D$117,0),MATCH(1,($F126=$D$1:$CP$1)*(BA$2=$D$2:$CP$2),0))</f>
        <v>719.08478218749997</v>
      </c>
      <c r="N126" s="61" cm="1">
        <f t="array" ref="N126">INDEX($D$1:$CP$117,MATCH($D126,$D$1:$D$117,0),MATCH(1,($F126=$D$1:$CP$1)*(BB$2=$D$2:$CP$2),0))</f>
        <v>0.27493281028501881</v>
      </c>
    </row>
    <row r="127" spans="1:94" x14ac:dyDescent="0.25">
      <c r="D127" t="str">
        <f t="shared" ref="D127:F127" si="45">D10</f>
        <v>AZE</v>
      </c>
      <c r="E127" t="str">
        <f t="shared" si="45"/>
        <v>Middle income</v>
      </c>
      <c r="F127">
        <f t="shared" si="45"/>
        <v>2009</v>
      </c>
      <c r="G127" s="60" cm="1">
        <f t="array" ref="G127">INDEX($D$1:$CP$117,MATCH($D127,$D$1:$D$117,0),MATCH(1,($F127=$D$1:$CP$1)*(G$2=$D$2:$CP$2),0))</f>
        <v>4145046</v>
      </c>
      <c r="H127" s="60" cm="1">
        <f t="array" ref="H127">INDEX($D$1:$CP$117,MATCH($D127,$D$1:$D$117,0),MATCH(1,($F127=$D$1:$CP$1)*(H$2=$D$2:$CP$2),0))</f>
        <v>1916604.1150000002</v>
      </c>
      <c r="I127" s="60" cm="1">
        <f t="array" ref="I127">INDEX($D$1:$CP$117,MATCH($D127,$D$1:$D$117,0),MATCH(1,($F127=$D$1:$CP$1)*(I$2=$D$2:$CP$2),0))</f>
        <v>6061650.1150000002</v>
      </c>
      <c r="J127" s="60" cm="1">
        <f t="array" ref="J127">INDEX($D$1:$CP$117,MATCH($D127,$D$1:$D$117,0),MATCH(1,($F127=$D$1:$CP$1)*(J$2=$D$2:$CP$2),0))</f>
        <v>9400</v>
      </c>
      <c r="K127" s="59" cm="1">
        <f t="array" ref="K127">INDEX($D$1:$CP$117,MATCH($D127,$D$1:$D$117,0),MATCH(1,($F127=$D$1:$CP$1)*(AY$2=$D$2:$CP$2),0))</f>
        <v>440.96234042553192</v>
      </c>
      <c r="L127" s="59" cm="1">
        <f t="array" ref="L127">INDEX($D$1:$CP$117,MATCH($D127,$D$1:$D$117,0),MATCH(1,($F127=$D$1:$CP$1)*(AZ$2=$D$2:$CP$2),0))</f>
        <v>203.89405478723407</v>
      </c>
      <c r="M127" s="59" cm="1">
        <f t="array" ref="M127">INDEX($D$1:$CP$117,MATCH($D127,$D$1:$D$117,0),MATCH(1,($F127=$D$1:$CP$1)*(BA$2=$D$2:$CP$2),0))</f>
        <v>644.85639521276596</v>
      </c>
      <c r="N127" s="61" cm="1">
        <f t="array" ref="N127">INDEX($D$1:$CP$117,MATCH($D127,$D$1:$D$117,0),MATCH(1,($F127=$D$1:$CP$1)*(BB$2=$D$2:$CP$2),0))</f>
        <v>0.68381478992704947</v>
      </c>
    </row>
    <row r="128" spans="1:94" x14ac:dyDescent="0.25">
      <c r="D128" t="str">
        <f t="shared" ref="D128:F128" si="46">D11</f>
        <v>BHS</v>
      </c>
      <c r="E128" t="str">
        <f t="shared" si="46"/>
        <v>Upper Middle Income</v>
      </c>
      <c r="F128">
        <f t="shared" si="46"/>
        <v>2009</v>
      </c>
      <c r="G128" s="60" cm="1">
        <f t="array" ref="G128">INDEX($D$1:$CP$117,MATCH($D128,$D$1:$D$117,0),MATCH(1,($F128=$D$1:$CP$1)*(G$2=$D$2:$CP$2),0))</f>
        <v>4400000</v>
      </c>
      <c r="H128" s="60" cm="1">
        <f t="array" ref="H128">INDEX($D$1:$CP$117,MATCH($D128,$D$1:$D$117,0),MATCH(1,($F128=$D$1:$CP$1)*(H$2=$D$2:$CP$2),0))</f>
        <v>486400</v>
      </c>
      <c r="I128" s="60" cm="1">
        <f t="array" ref="I128">INDEX($D$1:$CP$117,MATCH($D128,$D$1:$D$117,0),MATCH(1,($F128=$D$1:$CP$1)*(I$2=$D$2:$CP$2),0))</f>
        <v>4886400</v>
      </c>
      <c r="J128" s="60" cm="1">
        <f t="array" ref="J128">INDEX($D$1:$CP$117,MATCH($D128,$D$1:$D$117,0),MATCH(1,($F128=$D$1:$CP$1)*(J$2=$D$2:$CP$2),0))</f>
        <v>0</v>
      </c>
      <c r="K128" s="59" t="str" cm="1">
        <f t="array" ref="K128">INDEX($D$1:$CP$117,MATCH($D128,$D$1:$D$117,0),MATCH(1,($F128=$D$1:$CP$1)*(AY$2=$D$2:$CP$2),0))</f>
        <v/>
      </c>
      <c r="L128" s="59" t="str" cm="1">
        <f t="array" ref="L128">INDEX($D$1:$CP$117,MATCH($D128,$D$1:$D$117,0),MATCH(1,($F128=$D$1:$CP$1)*(AZ$2=$D$2:$CP$2),0))</f>
        <v/>
      </c>
      <c r="M128" s="59" t="str" cm="1">
        <f t="array" ref="M128">INDEX($D$1:$CP$117,MATCH($D128,$D$1:$D$117,0),MATCH(1,($F128=$D$1:$CP$1)*(BA$2=$D$2:$CP$2),0))</f>
        <v/>
      </c>
      <c r="N128" s="61" t="str" cm="1">
        <f t="array" ref="N128">INDEX($D$1:$CP$117,MATCH($D128,$D$1:$D$117,0),MATCH(1,($F128=$D$1:$CP$1)*(BB$2=$D$2:$CP$2),0))</f>
        <v/>
      </c>
    </row>
    <row r="129" spans="3:14" x14ac:dyDescent="0.25">
      <c r="D129" t="str">
        <f t="shared" ref="D129:F129" si="47">D12</f>
        <v>BGD</v>
      </c>
      <c r="E129" t="str">
        <f t="shared" si="47"/>
        <v>Lower middle income</v>
      </c>
      <c r="F129">
        <f t="shared" si="47"/>
        <v>2009</v>
      </c>
      <c r="G129" s="60" cm="1">
        <f t="array" ref="G129">INDEX($D$1:$CP$117,MATCH($D129,$D$1:$D$117,0),MATCH(1,($F129=$D$1:$CP$1)*(G$2=$D$2:$CP$2),0))</f>
        <v>0</v>
      </c>
      <c r="H129" s="60" cm="1">
        <f t="array" ref="H129">INDEX($D$1:$CP$117,MATCH($D129,$D$1:$D$117,0),MATCH(1,($F129=$D$1:$CP$1)*(H$2=$D$2:$CP$2),0))</f>
        <v>26938053.800000001</v>
      </c>
      <c r="I129" s="60" cm="1">
        <f t="array" ref="I129">INDEX($D$1:$CP$117,MATCH($D129,$D$1:$D$117,0),MATCH(1,($F129=$D$1:$CP$1)*(I$2=$D$2:$CP$2),0))</f>
        <v>26938053.800000001</v>
      </c>
      <c r="J129" s="60" cm="1">
        <f t="array" ref="J129">INDEX($D$1:$CP$117,MATCH($D129,$D$1:$D$117,0),MATCH(1,($F129=$D$1:$CP$1)*(J$2=$D$2:$CP$2),0))</f>
        <v>0</v>
      </c>
      <c r="K129" s="59" t="str" cm="1">
        <f t="array" ref="K129">INDEX($D$1:$CP$117,MATCH($D129,$D$1:$D$117,0),MATCH(1,($F129=$D$1:$CP$1)*(AY$2=$D$2:$CP$2),0))</f>
        <v/>
      </c>
      <c r="L129" s="59" t="str" cm="1">
        <f t="array" ref="L129">INDEX($D$1:$CP$117,MATCH($D129,$D$1:$D$117,0),MATCH(1,($F129=$D$1:$CP$1)*(AZ$2=$D$2:$CP$2),0))</f>
        <v/>
      </c>
      <c r="M129" s="59" t="str" cm="1">
        <f t="array" ref="M129">INDEX($D$1:$CP$117,MATCH($D129,$D$1:$D$117,0),MATCH(1,($F129=$D$1:$CP$1)*(BA$2=$D$2:$CP$2),0))</f>
        <v/>
      </c>
      <c r="N129" s="61" t="str" cm="1">
        <f t="array" ref="N129">INDEX($D$1:$CP$117,MATCH($D129,$D$1:$D$117,0),MATCH(1,($F129=$D$1:$CP$1)*(BB$2=$D$2:$CP$2),0))</f>
        <v/>
      </c>
    </row>
    <row r="130" spans="3:14" x14ac:dyDescent="0.25">
      <c r="C130" t="s">
        <v>249</v>
      </c>
      <c r="D130" t="str">
        <f t="shared" ref="D130:F130" si="48">D13</f>
        <v>BRB</v>
      </c>
      <c r="E130" t="str">
        <f t="shared" si="48"/>
        <v>High income</v>
      </c>
      <c r="F130">
        <f t="shared" si="48"/>
        <v>2009</v>
      </c>
      <c r="G130" s="60" cm="1">
        <f t="array" ref="G130">INDEX($D$1:$CP$117,MATCH($D130,$D$1:$D$117,0),MATCH(1,($F130=$D$1:$CP$1)*(G$2=$D$2:$CP$2),0))</f>
        <v>0</v>
      </c>
      <c r="H130" s="60" cm="1">
        <f t="array" ref="H130">INDEX($D$1:$CP$117,MATCH($D130,$D$1:$D$117,0),MATCH(1,($F130=$D$1:$CP$1)*(H$2=$D$2:$CP$2),0))</f>
        <v>0</v>
      </c>
      <c r="I130" s="60" cm="1">
        <f t="array" ref="I130">INDEX($D$1:$CP$117,MATCH($D130,$D$1:$D$117,0),MATCH(1,($F130=$D$1:$CP$1)*(I$2=$D$2:$CP$2),0))</f>
        <v>0</v>
      </c>
      <c r="J130" s="60" cm="1">
        <f t="array" ref="J130">INDEX($D$1:$CP$117,MATCH($D130,$D$1:$D$117,0),MATCH(1,($F130=$D$1:$CP$1)*(J$2=$D$2:$CP$2),0))</f>
        <v>3000</v>
      </c>
      <c r="K130" s="59" t="str" cm="1">
        <f t="array" ref="K130">INDEX($D$1:$CP$117,MATCH($D130,$D$1:$D$117,0),MATCH(1,($F130=$D$1:$CP$1)*(AY$2=$D$2:$CP$2),0))</f>
        <v/>
      </c>
      <c r="L130" s="59" cm="1">
        <f t="array" ref="L130">INDEX($D$1:$CP$117,MATCH($D130,$D$1:$D$117,0),MATCH(1,($F130=$D$1:$CP$1)*(AZ$2=$D$2:$CP$2),0))</f>
        <v>0</v>
      </c>
      <c r="M130" s="59" t="str" cm="1">
        <f t="array" ref="M130">INDEX($D$1:$CP$117,MATCH($D130,$D$1:$D$117,0),MATCH(1,($F130=$D$1:$CP$1)*(BA$2=$D$2:$CP$2),0))</f>
        <v/>
      </c>
      <c r="N130" s="61" t="str" cm="1">
        <f t="array" ref="N130">INDEX($D$1:$CP$117,MATCH($D130,$D$1:$D$117,0),MATCH(1,($F130=$D$1:$CP$1)*(BB$2=$D$2:$CP$2),0))</f>
        <v/>
      </c>
    </row>
    <row r="131" spans="3:14" x14ac:dyDescent="0.25">
      <c r="D131" t="str">
        <f t="shared" ref="D131:F131" si="49">D14</f>
        <v>BLR</v>
      </c>
      <c r="E131" t="str">
        <f t="shared" si="49"/>
        <v>Middle income</v>
      </c>
      <c r="F131">
        <f t="shared" si="49"/>
        <v>2009</v>
      </c>
      <c r="G131" s="60" cm="1">
        <f t="array" ref="G131">INDEX($D$1:$CP$117,MATCH($D131,$D$1:$D$117,0),MATCH(1,($F131=$D$1:$CP$1)*(G$2=$D$2:$CP$2),0))</f>
        <v>11351741</v>
      </c>
      <c r="H131" s="60" cm="1">
        <f t="array" ref="H131">INDEX($D$1:$CP$117,MATCH($D131,$D$1:$D$117,0),MATCH(1,($F131=$D$1:$CP$1)*(H$2=$D$2:$CP$2),0))</f>
        <v>6382932.9990000017</v>
      </c>
      <c r="I131" s="60" cm="1">
        <f t="array" ref="I131">INDEX($D$1:$CP$117,MATCH($D131,$D$1:$D$117,0),MATCH(1,($F131=$D$1:$CP$1)*(I$2=$D$2:$CP$2),0))</f>
        <v>17734673.999000002</v>
      </c>
      <c r="J131" s="60" cm="1">
        <f t="array" ref="J131">INDEX($D$1:$CP$117,MATCH($D131,$D$1:$D$117,0),MATCH(1,($F131=$D$1:$CP$1)*(J$2=$D$2:$CP$2),0))</f>
        <v>11000</v>
      </c>
      <c r="K131" s="59" cm="1">
        <f t="array" ref="K131">INDEX($D$1:$CP$117,MATCH($D131,$D$1:$D$117,0),MATCH(1,($F131=$D$1:$CP$1)*(AY$2=$D$2:$CP$2),0))</f>
        <v>1031.9764545454545</v>
      </c>
      <c r="L131" s="59" cm="1">
        <f t="array" ref="L131">INDEX($D$1:$CP$117,MATCH($D131,$D$1:$D$117,0),MATCH(1,($F131=$D$1:$CP$1)*(AZ$2=$D$2:$CP$2),0))</f>
        <v>580.2666362727274</v>
      </c>
      <c r="M131" s="59" cm="1">
        <f t="array" ref="M131">INDEX($D$1:$CP$117,MATCH($D131,$D$1:$D$117,0),MATCH(1,($F131=$D$1:$CP$1)*(BA$2=$D$2:$CP$2),0))</f>
        <v>1612.2430908181821</v>
      </c>
      <c r="N131" s="61" cm="1">
        <f t="array" ref="N131">INDEX($D$1:$CP$117,MATCH($D131,$D$1:$D$117,0),MATCH(1,($F131=$D$1:$CP$1)*(BB$2=$D$2:$CP$2),0))</f>
        <v>0.64008737914438607</v>
      </c>
    </row>
    <row r="132" spans="3:14" x14ac:dyDescent="0.25">
      <c r="D132" t="str">
        <f t="shared" ref="D132:F132" si="50">D15</f>
        <v>BLZ</v>
      </c>
      <c r="E132" t="str">
        <f t="shared" si="50"/>
        <v>Upper Middle Income</v>
      </c>
      <c r="F132">
        <f t="shared" si="50"/>
        <v>2009</v>
      </c>
      <c r="G132" s="60" cm="1">
        <f t="array" ref="G132">INDEX($D$1:$CP$117,MATCH($D132,$D$1:$D$117,0),MATCH(1,($F132=$D$1:$CP$1)*(G$2=$D$2:$CP$2),0))</f>
        <v>1400000</v>
      </c>
      <c r="H132" s="60" cm="1">
        <f t="array" ref="H132">INDEX($D$1:$CP$117,MATCH($D132,$D$1:$D$117,0),MATCH(1,($F132=$D$1:$CP$1)*(H$2=$D$2:$CP$2),0))</f>
        <v>652000</v>
      </c>
      <c r="I132" s="60" cm="1">
        <f t="array" ref="I132">INDEX($D$1:$CP$117,MATCH($D132,$D$1:$D$117,0),MATCH(1,($F132=$D$1:$CP$1)*(I$2=$D$2:$CP$2),0))</f>
        <v>2052000</v>
      </c>
      <c r="J132" s="60" cm="1">
        <f t="array" ref="J132">INDEX($D$1:$CP$117,MATCH($D132,$D$1:$D$117,0),MATCH(1,($F132=$D$1:$CP$1)*(J$2=$D$2:$CP$2),0))</f>
        <v>0</v>
      </c>
      <c r="K132" s="59" t="str" cm="1">
        <f t="array" ref="K132">INDEX($D$1:$CP$117,MATCH($D132,$D$1:$D$117,0),MATCH(1,($F132=$D$1:$CP$1)*(AY$2=$D$2:$CP$2),0))</f>
        <v/>
      </c>
      <c r="L132" s="59" t="str" cm="1">
        <f t="array" ref="L132">INDEX($D$1:$CP$117,MATCH($D132,$D$1:$D$117,0),MATCH(1,($F132=$D$1:$CP$1)*(AZ$2=$D$2:$CP$2),0))</f>
        <v/>
      </c>
      <c r="M132" s="59" t="str" cm="1">
        <f t="array" ref="M132">INDEX($D$1:$CP$117,MATCH($D132,$D$1:$D$117,0),MATCH(1,($F132=$D$1:$CP$1)*(BA$2=$D$2:$CP$2),0))</f>
        <v/>
      </c>
      <c r="N132" s="61" t="str" cm="1">
        <f t="array" ref="N132">INDEX($D$1:$CP$117,MATCH($D132,$D$1:$D$117,0),MATCH(1,($F132=$D$1:$CP$1)*(BB$2=$D$2:$CP$2),0))</f>
        <v/>
      </c>
    </row>
    <row r="133" spans="3:14" x14ac:dyDescent="0.25">
      <c r="D133" t="str">
        <f t="shared" ref="D133:F133" si="51">D16</f>
        <v>BEN</v>
      </c>
      <c r="E133" t="str">
        <f t="shared" si="51"/>
        <v>Lower middle income</v>
      </c>
      <c r="F133">
        <f t="shared" si="51"/>
        <v>2009</v>
      </c>
      <c r="G133" s="60" cm="1">
        <f t="array" ref="G133">INDEX($D$1:$CP$117,MATCH($D133,$D$1:$D$117,0),MATCH(1,($F133=$D$1:$CP$1)*(G$2=$D$2:$CP$2),0))</f>
        <v>12819904</v>
      </c>
      <c r="H133" s="60" cm="1">
        <f t="array" ref="H133">INDEX($D$1:$CP$117,MATCH($D133,$D$1:$D$117,0),MATCH(1,($F133=$D$1:$CP$1)*(H$2=$D$2:$CP$2),0))</f>
        <v>19615293.377</v>
      </c>
      <c r="I133" s="60" cm="1">
        <f t="array" ref="I133">INDEX($D$1:$CP$117,MATCH($D133,$D$1:$D$117,0),MATCH(1,($F133=$D$1:$CP$1)*(I$2=$D$2:$CP$2),0))</f>
        <v>32435197.377</v>
      </c>
      <c r="J133" s="60" cm="1">
        <f t="array" ref="J133">INDEX($D$1:$CP$117,MATCH($D133,$D$1:$D$117,0),MATCH(1,($F133=$D$1:$CP$1)*(J$2=$D$2:$CP$2),0))</f>
        <v>62000</v>
      </c>
      <c r="K133" s="59" cm="1">
        <f t="array" ref="K133">INDEX($D$1:$CP$117,MATCH($D133,$D$1:$D$117,0),MATCH(1,($F133=$D$1:$CP$1)*(AY$2=$D$2:$CP$2),0))</f>
        <v>206.77264516129031</v>
      </c>
      <c r="L133" s="59" cm="1">
        <f t="array" ref="L133">INDEX($D$1:$CP$117,MATCH($D133,$D$1:$D$117,0),MATCH(1,($F133=$D$1:$CP$1)*(AZ$2=$D$2:$CP$2),0))</f>
        <v>316.37569962903228</v>
      </c>
      <c r="M133" s="59" cm="1">
        <f t="array" ref="M133">INDEX($D$1:$CP$117,MATCH($D133,$D$1:$D$117,0),MATCH(1,($F133=$D$1:$CP$1)*(BA$2=$D$2:$CP$2),0))</f>
        <v>523.14834479032254</v>
      </c>
      <c r="N133" s="61" cm="1">
        <f t="array" ref="N133">INDEX($D$1:$CP$117,MATCH($D133,$D$1:$D$117,0),MATCH(1,($F133=$D$1:$CP$1)*(BB$2=$D$2:$CP$2),0))</f>
        <v>0.39524667758275073</v>
      </c>
    </row>
    <row r="134" spans="3:14" x14ac:dyDescent="0.25">
      <c r="D134" t="str">
        <f t="shared" ref="D134:F134" si="52">D17</f>
        <v>BOL</v>
      </c>
      <c r="E134" t="str">
        <f t="shared" si="52"/>
        <v>Lower middle income</v>
      </c>
      <c r="F134">
        <f t="shared" si="52"/>
        <v>2009</v>
      </c>
      <c r="G134" s="60" cm="1">
        <f t="array" ref="G134">INDEX($D$1:$CP$117,MATCH($D134,$D$1:$D$117,0),MATCH(1,($F134=$D$1:$CP$1)*(G$2=$D$2:$CP$2),0))</f>
        <v>1800000</v>
      </c>
      <c r="H134" s="60" cm="1">
        <f t="array" ref="H134">INDEX($D$1:$CP$117,MATCH($D134,$D$1:$D$117,0),MATCH(1,($F134=$D$1:$CP$1)*(H$2=$D$2:$CP$2),0))</f>
        <v>7900000</v>
      </c>
      <c r="I134" s="60" cm="1">
        <f t="array" ref="I134">INDEX($D$1:$CP$117,MATCH($D134,$D$1:$D$117,0),MATCH(1,($F134=$D$1:$CP$1)*(I$2=$D$2:$CP$2),0))</f>
        <v>9700000</v>
      </c>
      <c r="J134" s="60" cm="1">
        <f t="array" ref="J134">INDEX($D$1:$CP$117,MATCH($D134,$D$1:$D$117,0),MATCH(1,($F134=$D$1:$CP$1)*(J$2=$D$2:$CP$2),0))</f>
        <v>16000</v>
      </c>
      <c r="K134" s="59" cm="1">
        <f t="array" ref="K134">INDEX($D$1:$CP$117,MATCH($D134,$D$1:$D$117,0),MATCH(1,($F134=$D$1:$CP$1)*(AY$2=$D$2:$CP$2),0))</f>
        <v>112.5</v>
      </c>
      <c r="L134" s="59" cm="1">
        <f t="array" ref="L134">INDEX($D$1:$CP$117,MATCH($D134,$D$1:$D$117,0),MATCH(1,($F134=$D$1:$CP$1)*(AZ$2=$D$2:$CP$2),0))</f>
        <v>493.75</v>
      </c>
      <c r="M134" s="59" cm="1">
        <f t="array" ref="M134">INDEX($D$1:$CP$117,MATCH($D134,$D$1:$D$117,0),MATCH(1,($F134=$D$1:$CP$1)*(BA$2=$D$2:$CP$2),0))</f>
        <v>606.25</v>
      </c>
      <c r="N134" s="61" cm="1">
        <f t="array" ref="N134">INDEX($D$1:$CP$117,MATCH($D134,$D$1:$D$117,0),MATCH(1,($F134=$D$1:$CP$1)*(BB$2=$D$2:$CP$2),0))</f>
        <v>0.18556701030927836</v>
      </c>
    </row>
    <row r="135" spans="3:14" x14ac:dyDescent="0.25">
      <c r="D135" t="str">
        <f t="shared" ref="D135:F135" si="53">D18</f>
        <v>BWA</v>
      </c>
      <c r="E135" t="str">
        <f t="shared" si="53"/>
        <v>Middle income</v>
      </c>
      <c r="F135">
        <f t="shared" si="53"/>
        <v>2009</v>
      </c>
      <c r="G135" s="60" cm="1">
        <f t="array" ref="G135">INDEX($D$1:$CP$117,MATCH($D135,$D$1:$D$117,0),MATCH(1,($F135=$D$1:$CP$1)*(G$2=$D$2:$CP$2),0))</f>
        <v>220095576</v>
      </c>
      <c r="H135" s="60" cm="1">
        <f t="array" ref="H135">INDEX($D$1:$CP$117,MATCH($D135,$D$1:$D$117,0),MATCH(1,($F135=$D$1:$CP$1)*(H$2=$D$2:$CP$2),0))</f>
        <v>86335716.825800002</v>
      </c>
      <c r="I135" s="60" cm="1">
        <f t="array" ref="I135">INDEX($D$1:$CP$117,MATCH($D135,$D$1:$D$117,0),MATCH(1,($F135=$D$1:$CP$1)*(I$2=$D$2:$CP$2),0))</f>
        <v>306431292.8258</v>
      </c>
      <c r="J135" s="60" cm="1">
        <f t="array" ref="J135">INDEX($D$1:$CP$117,MATCH($D135,$D$1:$D$117,0),MATCH(1,($F135=$D$1:$CP$1)*(J$2=$D$2:$CP$2),0))</f>
        <v>330000</v>
      </c>
      <c r="K135" s="59" cm="1">
        <f t="array" ref="K135">INDEX($D$1:$CP$117,MATCH($D135,$D$1:$D$117,0),MATCH(1,($F135=$D$1:$CP$1)*(AY$2=$D$2:$CP$2),0))</f>
        <v>666.95629090909085</v>
      </c>
      <c r="L135" s="59" cm="1">
        <f t="array" ref="L135">INDEX($D$1:$CP$117,MATCH($D135,$D$1:$D$117,0),MATCH(1,($F135=$D$1:$CP$1)*(AZ$2=$D$2:$CP$2),0))</f>
        <v>261.62338432060608</v>
      </c>
      <c r="M135" s="59" cm="1">
        <f t="array" ref="M135">INDEX($D$1:$CP$117,MATCH($D135,$D$1:$D$117,0),MATCH(1,($F135=$D$1:$CP$1)*(BA$2=$D$2:$CP$2),0))</f>
        <v>928.57967522969693</v>
      </c>
      <c r="N135" s="61" cm="1">
        <f t="array" ref="N135">INDEX($D$1:$CP$117,MATCH($D135,$D$1:$D$117,0),MATCH(1,($F135=$D$1:$CP$1)*(BB$2=$D$2:$CP$2),0))</f>
        <v>0.71825424215117573</v>
      </c>
    </row>
    <row r="136" spans="3:14" x14ac:dyDescent="0.25">
      <c r="D136" t="str">
        <f t="shared" ref="D136:F136" si="54">D19</f>
        <v>BRA</v>
      </c>
      <c r="E136" t="str">
        <f t="shared" si="54"/>
        <v>Middle income</v>
      </c>
      <c r="F136">
        <f t="shared" si="54"/>
        <v>2009</v>
      </c>
      <c r="G136" s="60" cm="1">
        <f t="array" ref="G136">INDEX($D$1:$CP$117,MATCH($D136,$D$1:$D$117,0),MATCH(1,($F136=$D$1:$CP$1)*(G$2=$D$2:$CP$2),0))</f>
        <v>653545481</v>
      </c>
      <c r="H136" s="60" cm="1">
        <f t="array" ref="H136">INDEX($D$1:$CP$117,MATCH($D136,$D$1:$D$117,0),MATCH(1,($F136=$D$1:$CP$1)*(H$2=$D$2:$CP$2),0))</f>
        <v>3303384.5</v>
      </c>
      <c r="I136" s="60" cm="1">
        <f t="array" ref="I136">INDEX($D$1:$CP$117,MATCH($D136,$D$1:$D$117,0),MATCH(1,($F136=$D$1:$CP$1)*(I$2=$D$2:$CP$2),0))</f>
        <v>656848865.5</v>
      </c>
      <c r="J136" s="60" cm="1">
        <f t="array" ref="J136">INDEX($D$1:$CP$117,MATCH($D136,$D$1:$D$117,0),MATCH(1,($F136=$D$1:$CP$1)*(J$2=$D$2:$CP$2),0))</f>
        <v>650000</v>
      </c>
      <c r="K136" s="59" cm="1">
        <f t="array" ref="K136">INDEX($D$1:$CP$117,MATCH($D136,$D$1:$D$117,0),MATCH(1,($F136=$D$1:$CP$1)*(AY$2=$D$2:$CP$2),0))</f>
        <v>1005.4545861538462</v>
      </c>
      <c r="L136" s="59" cm="1">
        <f t="array" ref="L136">INDEX($D$1:$CP$117,MATCH($D136,$D$1:$D$117,0),MATCH(1,($F136=$D$1:$CP$1)*(AZ$2=$D$2:$CP$2),0))</f>
        <v>5.0821300000000003</v>
      </c>
      <c r="M136" s="59" cm="1">
        <f t="array" ref="M136">INDEX($D$1:$CP$117,MATCH($D136,$D$1:$D$117,0),MATCH(1,($F136=$D$1:$CP$1)*(BA$2=$D$2:$CP$2),0))</f>
        <v>1010.5367161538461</v>
      </c>
      <c r="N136" s="61" cm="1">
        <f t="array" ref="N136">INDEX($D$1:$CP$117,MATCH($D136,$D$1:$D$117,0),MATCH(1,($F136=$D$1:$CP$1)*(BB$2=$D$2:$CP$2),0))</f>
        <v>0.99497086061420636</v>
      </c>
    </row>
    <row r="137" spans="3:14" x14ac:dyDescent="0.25">
      <c r="D137" t="str">
        <f t="shared" ref="D137:F137" si="55">D20</f>
        <v>BGR</v>
      </c>
      <c r="E137" t="str">
        <f t="shared" si="55"/>
        <v>Middle income</v>
      </c>
      <c r="F137">
        <f t="shared" si="55"/>
        <v>2009</v>
      </c>
      <c r="G137" s="60" cm="1">
        <f t="array" ref="G137">INDEX($D$1:$CP$117,MATCH($D137,$D$1:$D$117,0),MATCH(1,($F137=$D$1:$CP$1)*(G$2=$D$2:$CP$2),0))</f>
        <v>5695293</v>
      </c>
      <c r="H137" s="60" cm="1">
        <f t="array" ref="H137">INDEX($D$1:$CP$117,MATCH($D137,$D$1:$D$117,0),MATCH(1,($F137=$D$1:$CP$1)*(H$2=$D$2:$CP$2),0))</f>
        <v>5355739.1569999997</v>
      </c>
      <c r="I137" s="60" cm="1">
        <f t="array" ref="I137">INDEX($D$1:$CP$117,MATCH($D137,$D$1:$D$117,0),MATCH(1,($F137=$D$1:$CP$1)*(I$2=$D$2:$CP$2),0))</f>
        <v>11051032.157</v>
      </c>
      <c r="J137" s="60" cm="1">
        <f t="array" ref="J137">INDEX($D$1:$CP$117,MATCH($D137,$D$1:$D$117,0),MATCH(1,($F137=$D$1:$CP$1)*(J$2=$D$2:$CP$2),0))</f>
        <v>1400</v>
      </c>
      <c r="K137" s="59" cm="1">
        <f t="array" ref="K137">INDEX($D$1:$CP$117,MATCH($D137,$D$1:$D$117,0),MATCH(1,($F137=$D$1:$CP$1)*(AY$2=$D$2:$CP$2),0))</f>
        <v>4068.0664285714288</v>
      </c>
      <c r="L137" s="59" cm="1">
        <f t="array" ref="L137">INDEX($D$1:$CP$117,MATCH($D137,$D$1:$D$117,0),MATCH(1,($F137=$D$1:$CP$1)*(AZ$2=$D$2:$CP$2),0))</f>
        <v>3825.5279692857139</v>
      </c>
      <c r="M137" s="59" cm="1">
        <f t="array" ref="M137">INDEX($D$1:$CP$117,MATCH($D137,$D$1:$D$117,0),MATCH(1,($F137=$D$1:$CP$1)*(BA$2=$D$2:$CP$2),0))</f>
        <v>7893.5943978571422</v>
      </c>
      <c r="N137" s="61" cm="1">
        <f t="array" ref="N137">INDEX($D$1:$CP$117,MATCH($D137,$D$1:$D$117,0),MATCH(1,($F137=$D$1:$CP$1)*(BB$2=$D$2:$CP$2),0))</f>
        <v>0.51536299226063331</v>
      </c>
    </row>
    <row r="138" spans="3:14" x14ac:dyDescent="0.25">
      <c r="D138" t="str">
        <f t="shared" ref="D138:F138" si="56">D21</f>
        <v>BFA</v>
      </c>
      <c r="E138" t="str">
        <f t="shared" si="56"/>
        <v>Low income</v>
      </c>
      <c r="F138">
        <f t="shared" si="56"/>
        <v>2009</v>
      </c>
      <c r="G138" s="60" cm="1">
        <f t="array" ref="G138">INDEX($D$1:$CP$117,MATCH($D138,$D$1:$D$117,0),MATCH(1,($F138=$D$1:$CP$1)*(G$2=$D$2:$CP$2),0))</f>
        <v>15130314</v>
      </c>
      <c r="H138" s="60" cm="1">
        <f t="array" ref="H138">INDEX($D$1:$CP$117,MATCH($D138,$D$1:$D$117,0),MATCH(1,($F138=$D$1:$CP$1)*(H$2=$D$2:$CP$2),0))</f>
        <v>46962435.530000001</v>
      </c>
      <c r="I138" s="60" cm="1">
        <f t="array" ref="I138">INDEX($D$1:$CP$117,MATCH($D138,$D$1:$D$117,0),MATCH(1,($F138=$D$1:$CP$1)*(I$2=$D$2:$CP$2),0))</f>
        <v>62092749.530000001</v>
      </c>
      <c r="J138" s="60" cm="1">
        <f t="array" ref="J138">INDEX($D$1:$CP$117,MATCH($D138,$D$1:$D$117,0),MATCH(1,($F138=$D$1:$CP$1)*(J$2=$D$2:$CP$2),0))</f>
        <v>120000</v>
      </c>
      <c r="K138" s="59" cm="1">
        <f t="array" ref="K138">INDEX($D$1:$CP$117,MATCH($D138,$D$1:$D$117,0),MATCH(1,($F138=$D$1:$CP$1)*(AY$2=$D$2:$CP$2),0))</f>
        <v>126.08595</v>
      </c>
      <c r="L138" s="59" cm="1">
        <f t="array" ref="L138">INDEX($D$1:$CP$117,MATCH($D138,$D$1:$D$117,0),MATCH(1,($F138=$D$1:$CP$1)*(AZ$2=$D$2:$CP$2),0))</f>
        <v>391.35362941666665</v>
      </c>
      <c r="M138" s="59" cm="1">
        <f t="array" ref="M138">INDEX($D$1:$CP$117,MATCH($D138,$D$1:$D$117,0),MATCH(1,($F138=$D$1:$CP$1)*(BA$2=$D$2:$CP$2),0))</f>
        <v>517.43957941666667</v>
      </c>
      <c r="N138" s="61" cm="1">
        <f t="array" ref="N138">INDEX($D$1:$CP$117,MATCH($D138,$D$1:$D$117,0),MATCH(1,($F138=$D$1:$CP$1)*(BB$2=$D$2:$CP$2),0))</f>
        <v>0.24367279778277198</v>
      </c>
    </row>
    <row r="139" spans="3:14" x14ac:dyDescent="0.25">
      <c r="D139" t="str">
        <f t="shared" ref="D139:F139" si="57">D22</f>
        <v>BDI</v>
      </c>
      <c r="E139" t="str">
        <f t="shared" si="57"/>
        <v>Low income</v>
      </c>
      <c r="F139">
        <f t="shared" si="57"/>
        <v>2009</v>
      </c>
      <c r="G139" s="60" cm="1">
        <f t="array" ref="G139">INDEX($D$1:$CP$117,MATCH($D139,$D$1:$D$117,0),MATCH(1,($F139=$D$1:$CP$1)*(G$2=$D$2:$CP$2),0))</f>
        <v>1900945</v>
      </c>
      <c r="H139" s="60" cm="1">
        <f t="array" ref="H139">INDEX($D$1:$CP$117,MATCH($D139,$D$1:$D$117,0),MATCH(1,($F139=$D$1:$CP$1)*(H$2=$D$2:$CP$2),0))</f>
        <v>25133198.1994</v>
      </c>
      <c r="I139" s="60" cm="1">
        <f t="array" ref="I139">INDEX($D$1:$CP$117,MATCH($D139,$D$1:$D$117,0),MATCH(1,($F139=$D$1:$CP$1)*(I$2=$D$2:$CP$2),0))</f>
        <v>27034143.1994</v>
      </c>
      <c r="J139" s="60" cm="1">
        <f t="array" ref="J139">INDEX($D$1:$CP$117,MATCH($D139,$D$1:$D$117,0),MATCH(1,($F139=$D$1:$CP$1)*(J$2=$D$2:$CP$2),0))</f>
        <v>97000</v>
      </c>
      <c r="K139" s="59" cm="1">
        <f t="array" ref="K139">INDEX($D$1:$CP$117,MATCH($D139,$D$1:$D$117,0),MATCH(1,($F139=$D$1:$CP$1)*(AY$2=$D$2:$CP$2),0))</f>
        <v>19.597371134020619</v>
      </c>
      <c r="L139" s="59" cm="1">
        <f t="array" ref="L139">INDEX($D$1:$CP$117,MATCH($D139,$D$1:$D$117,0),MATCH(1,($F139=$D$1:$CP$1)*(AZ$2=$D$2:$CP$2),0))</f>
        <v>259.10513607628866</v>
      </c>
      <c r="M139" s="59" cm="1">
        <f t="array" ref="M139">INDEX($D$1:$CP$117,MATCH($D139,$D$1:$D$117,0),MATCH(1,($F139=$D$1:$CP$1)*(BA$2=$D$2:$CP$2),0))</f>
        <v>278.70250721030931</v>
      </c>
      <c r="N139" s="61" cm="1">
        <f t="array" ref="N139">INDEX($D$1:$CP$117,MATCH($D139,$D$1:$D$117,0),MATCH(1,($F139=$D$1:$CP$1)*(BB$2=$D$2:$CP$2),0))</f>
        <v>7.0316450792573662E-2</v>
      </c>
    </row>
    <row r="140" spans="3:14" x14ac:dyDescent="0.25">
      <c r="D140" t="str">
        <f t="shared" ref="D140:F140" si="58">D23</f>
        <v>CPV</v>
      </c>
      <c r="E140" t="str">
        <f t="shared" si="58"/>
        <v>Lower middle income</v>
      </c>
      <c r="F140">
        <f t="shared" si="58"/>
        <v>2009</v>
      </c>
      <c r="G140" s="60" cm="1">
        <f t="array" ref="G140">INDEX($D$1:$CP$117,MATCH($D140,$D$1:$D$117,0),MATCH(1,($F140=$D$1:$CP$1)*(G$2=$D$2:$CP$2),0))</f>
        <v>18978</v>
      </c>
      <c r="H140" s="60" cm="1">
        <f t="array" ref="H140">INDEX($D$1:$CP$117,MATCH($D140,$D$1:$D$117,0),MATCH(1,($F140=$D$1:$CP$1)*(H$2=$D$2:$CP$2),0))</f>
        <v>1091792.6529999999</v>
      </c>
      <c r="I140" s="60" cm="1">
        <f t="array" ref="I140">INDEX($D$1:$CP$117,MATCH($D140,$D$1:$D$117,0),MATCH(1,($F140=$D$1:$CP$1)*(I$2=$D$2:$CP$2),0))</f>
        <v>1110770.6529999999</v>
      </c>
      <c r="J140" s="60" cm="1">
        <f t="array" ref="J140">INDEX($D$1:$CP$117,MATCH($D140,$D$1:$D$117,0),MATCH(1,($F140=$D$1:$CP$1)*(J$2=$D$2:$CP$2),0))</f>
        <v>2000</v>
      </c>
      <c r="K140" s="59" cm="1">
        <f t="array" ref="K140">INDEX($D$1:$CP$117,MATCH($D140,$D$1:$D$117,0),MATCH(1,($F140=$D$1:$CP$1)*(AY$2=$D$2:$CP$2),0))</f>
        <v>9.4890000000000008</v>
      </c>
      <c r="L140" s="59" cm="1">
        <f t="array" ref="L140">INDEX($D$1:$CP$117,MATCH($D140,$D$1:$D$117,0),MATCH(1,($F140=$D$1:$CP$1)*(AZ$2=$D$2:$CP$2),0))</f>
        <v>545.89632649999999</v>
      </c>
      <c r="M140" s="59" cm="1">
        <f t="array" ref="M140">INDEX($D$1:$CP$117,MATCH($D140,$D$1:$D$117,0),MATCH(1,($F140=$D$1:$CP$1)*(BA$2=$D$2:$CP$2),0))</f>
        <v>555.38532650000002</v>
      </c>
      <c r="N140" s="61" cm="1">
        <f t="array" ref="N140">INDEX($D$1:$CP$117,MATCH($D140,$D$1:$D$117,0),MATCH(1,($F140=$D$1:$CP$1)*(BB$2=$D$2:$CP$2),0))</f>
        <v>1.7085435187492302E-2</v>
      </c>
    </row>
    <row r="141" spans="3:14" x14ac:dyDescent="0.25">
      <c r="D141" t="str">
        <f t="shared" ref="D141:F141" si="59">D24</f>
        <v>KHM</v>
      </c>
      <c r="E141" t="str">
        <f t="shared" si="59"/>
        <v>Lower middle income</v>
      </c>
      <c r="F141">
        <f t="shared" si="59"/>
        <v>2009</v>
      </c>
      <c r="G141" s="60" cm="1">
        <f t="array" ref="G141">INDEX($D$1:$CP$117,MATCH($D141,$D$1:$D$117,0),MATCH(1,($F141=$D$1:$CP$1)*(G$2=$D$2:$CP$2),0))</f>
        <v>1703403</v>
      </c>
      <c r="H141" s="60" cm="1">
        <f t="array" ref="H141">INDEX($D$1:$CP$117,MATCH($D141,$D$1:$D$117,0),MATCH(1,($F141=$D$1:$CP$1)*(H$2=$D$2:$CP$2),0))</f>
        <v>52031794.850000001</v>
      </c>
      <c r="I141" s="60" cm="1">
        <f t="array" ref="I141">INDEX($D$1:$CP$117,MATCH($D141,$D$1:$D$117,0),MATCH(1,($F141=$D$1:$CP$1)*(I$2=$D$2:$CP$2),0))</f>
        <v>53735197.850000001</v>
      </c>
      <c r="J141" s="60" cm="1">
        <f t="array" ref="J141">INDEX($D$1:$CP$117,MATCH($D141,$D$1:$D$117,0),MATCH(1,($F141=$D$1:$CP$1)*(J$2=$D$2:$CP$2),0))</f>
        <v>86000</v>
      </c>
      <c r="K141" s="59" cm="1">
        <f t="array" ref="K141">INDEX($D$1:$CP$117,MATCH($D141,$D$1:$D$117,0),MATCH(1,($F141=$D$1:$CP$1)*(AY$2=$D$2:$CP$2),0))</f>
        <v>19.807011627906977</v>
      </c>
      <c r="L141" s="59" cm="1">
        <f t="array" ref="L141">INDEX($D$1:$CP$117,MATCH($D141,$D$1:$D$117,0),MATCH(1,($F141=$D$1:$CP$1)*(AZ$2=$D$2:$CP$2),0))</f>
        <v>605.02087034883721</v>
      </c>
      <c r="M141" s="59" cm="1">
        <f t="array" ref="M141">INDEX($D$1:$CP$117,MATCH($D141,$D$1:$D$117,0),MATCH(1,($F141=$D$1:$CP$1)*(BA$2=$D$2:$CP$2),0))</f>
        <v>624.82788197674415</v>
      </c>
      <c r="N141" s="61" cm="1">
        <f t="array" ref="N141">INDEX($D$1:$CP$117,MATCH($D141,$D$1:$D$117,0),MATCH(1,($F141=$D$1:$CP$1)*(BB$2=$D$2:$CP$2),0))</f>
        <v>3.1699948416585202E-2</v>
      </c>
    </row>
    <row r="142" spans="3:14" x14ac:dyDescent="0.25">
      <c r="D142" t="str">
        <f t="shared" ref="D142:F142" si="60">D25</f>
        <v>CMR</v>
      </c>
      <c r="E142" t="str">
        <f t="shared" si="60"/>
        <v>Lower middle income</v>
      </c>
      <c r="F142">
        <f t="shared" si="60"/>
        <v>2009</v>
      </c>
      <c r="G142" s="60" cm="1">
        <f t="array" ref="G142">INDEX($D$1:$CP$117,MATCH($D142,$D$1:$D$117,0),MATCH(1,($F142=$D$1:$CP$1)*(G$2=$D$2:$CP$2),0))</f>
        <v>1923386</v>
      </c>
      <c r="H142" s="60" cm="1">
        <f t="array" ref="H142">INDEX($D$1:$CP$117,MATCH($D142,$D$1:$D$117,0),MATCH(1,($F142=$D$1:$CP$1)*(H$2=$D$2:$CP$2),0))</f>
        <v>75047524.989999995</v>
      </c>
      <c r="I142" s="60" cm="1">
        <f t="array" ref="I142">INDEX($D$1:$CP$117,MATCH($D142,$D$1:$D$117,0),MATCH(1,($F142=$D$1:$CP$1)*(I$2=$D$2:$CP$2),0))</f>
        <v>76970910.989999995</v>
      </c>
      <c r="J142" s="60" cm="1">
        <f t="array" ref="J142">INDEX($D$1:$CP$117,MATCH($D142,$D$1:$D$117,0),MATCH(1,($F142=$D$1:$CP$1)*(J$2=$D$2:$CP$2),0))</f>
        <v>510000</v>
      </c>
      <c r="K142" s="59" cm="1">
        <f t="array" ref="K142">INDEX($D$1:$CP$117,MATCH($D142,$D$1:$D$117,0),MATCH(1,($F142=$D$1:$CP$1)*(AY$2=$D$2:$CP$2),0))</f>
        <v>3.7713450980392156</v>
      </c>
      <c r="L142" s="59" cm="1">
        <f t="array" ref="L142">INDEX($D$1:$CP$117,MATCH($D142,$D$1:$D$117,0),MATCH(1,($F142=$D$1:$CP$1)*(AZ$2=$D$2:$CP$2),0))</f>
        <v>147.15200978431372</v>
      </c>
      <c r="M142" s="59" cm="1">
        <f t="array" ref="M142">INDEX($D$1:$CP$117,MATCH($D142,$D$1:$D$117,0),MATCH(1,($F142=$D$1:$CP$1)*(BA$2=$D$2:$CP$2),0))</f>
        <v>150.92335488235292</v>
      </c>
      <c r="N142" s="61" cm="1">
        <f t="array" ref="N142">INDEX($D$1:$CP$117,MATCH($D142,$D$1:$D$117,0),MATCH(1,($F142=$D$1:$CP$1)*(BB$2=$D$2:$CP$2),0))</f>
        <v>2.498847909244422E-2</v>
      </c>
    </row>
    <row r="143" spans="3:14" x14ac:dyDescent="0.25">
      <c r="D143" t="str">
        <f t="shared" ref="D143:F143" si="61">D26</f>
        <v>CAF</v>
      </c>
      <c r="E143" t="str">
        <f t="shared" si="61"/>
        <v>Low income</v>
      </c>
      <c r="F143">
        <f t="shared" si="61"/>
        <v>2009</v>
      </c>
      <c r="G143" s="60" cm="1">
        <f t="array" ref="G143">INDEX($D$1:$CP$117,MATCH($D143,$D$1:$D$117,0),MATCH(1,($F143=$D$1:$CP$1)*(G$2=$D$2:$CP$2),0))</f>
        <v>2200000</v>
      </c>
      <c r="H143" s="60" cm="1">
        <f t="array" ref="H143">INDEX($D$1:$CP$117,MATCH($D143,$D$1:$D$117,0),MATCH(1,($F143=$D$1:$CP$1)*(H$2=$D$2:$CP$2),0))</f>
        <v>9200000</v>
      </c>
      <c r="I143" s="60" cm="1">
        <f t="array" ref="I143">INDEX($D$1:$CP$117,MATCH($D143,$D$1:$D$117,0),MATCH(1,($F143=$D$1:$CP$1)*(I$2=$D$2:$CP$2),0))</f>
        <v>11400000</v>
      </c>
      <c r="J143" s="60" cm="1">
        <f t="array" ref="J143">INDEX($D$1:$CP$117,MATCH($D143,$D$1:$D$117,0),MATCH(1,($F143=$D$1:$CP$1)*(J$2=$D$2:$CP$2),0))</f>
        <v>130000</v>
      </c>
      <c r="K143" s="59" cm="1">
        <f t="array" ref="K143">INDEX($D$1:$CP$117,MATCH($D143,$D$1:$D$117,0),MATCH(1,($F143=$D$1:$CP$1)*(AY$2=$D$2:$CP$2),0))</f>
        <v>16.923076923076923</v>
      </c>
      <c r="L143" s="59" cm="1">
        <f t="array" ref="L143">INDEX($D$1:$CP$117,MATCH($D143,$D$1:$D$117,0),MATCH(1,($F143=$D$1:$CP$1)*(AZ$2=$D$2:$CP$2),0))</f>
        <v>70.769230769230774</v>
      </c>
      <c r="M143" s="59" cm="1">
        <f t="array" ref="M143">INDEX($D$1:$CP$117,MATCH($D143,$D$1:$D$117,0),MATCH(1,($F143=$D$1:$CP$1)*(BA$2=$D$2:$CP$2),0))</f>
        <v>87.692307692307693</v>
      </c>
      <c r="N143" s="61" cm="1">
        <f t="array" ref="N143">INDEX($D$1:$CP$117,MATCH($D143,$D$1:$D$117,0),MATCH(1,($F143=$D$1:$CP$1)*(BB$2=$D$2:$CP$2),0))</f>
        <v>0.19298245614035087</v>
      </c>
    </row>
    <row r="144" spans="3:14" x14ac:dyDescent="0.25">
      <c r="D144" t="str">
        <f t="shared" ref="D144:F144" si="62">D27</f>
        <v>TCD</v>
      </c>
      <c r="E144" t="str">
        <f t="shared" si="62"/>
        <v>Low income</v>
      </c>
      <c r="F144">
        <f t="shared" si="62"/>
        <v>2009</v>
      </c>
      <c r="G144" s="60" cm="1">
        <f t="array" ref="G144">INDEX($D$1:$CP$117,MATCH($D144,$D$1:$D$117,0),MATCH(1,($F144=$D$1:$CP$1)*(G$2=$D$2:$CP$2),0))</f>
        <v>2063160</v>
      </c>
      <c r="H144" s="60" cm="1">
        <f t="array" ref="H144">INDEX($D$1:$CP$117,MATCH($D144,$D$1:$D$117,0),MATCH(1,($F144=$D$1:$CP$1)*(H$2=$D$2:$CP$2),0))</f>
        <v>10594107.02</v>
      </c>
      <c r="I144" s="60" cm="1">
        <f t="array" ref="I144">INDEX($D$1:$CP$117,MATCH($D144,$D$1:$D$117,0),MATCH(1,($F144=$D$1:$CP$1)*(I$2=$D$2:$CP$2),0))</f>
        <v>12657267.02</v>
      </c>
      <c r="J144" s="60" cm="1">
        <f t="array" ref="J144">INDEX($D$1:$CP$117,MATCH($D144,$D$1:$D$117,0),MATCH(1,($F144=$D$1:$CP$1)*(J$2=$D$2:$CP$2),0))</f>
        <v>100000</v>
      </c>
      <c r="K144" s="59" cm="1">
        <f t="array" ref="K144">INDEX($D$1:$CP$117,MATCH($D144,$D$1:$D$117,0),MATCH(1,($F144=$D$1:$CP$1)*(AY$2=$D$2:$CP$2),0))</f>
        <v>20.631599999999999</v>
      </c>
      <c r="L144" s="59" cm="1">
        <f t="array" ref="L144">INDEX($D$1:$CP$117,MATCH($D144,$D$1:$D$117,0),MATCH(1,($F144=$D$1:$CP$1)*(AZ$2=$D$2:$CP$2),0))</f>
        <v>105.9410702</v>
      </c>
      <c r="M144" s="59" cm="1">
        <f t="array" ref="M144">INDEX($D$1:$CP$117,MATCH($D144,$D$1:$D$117,0),MATCH(1,($F144=$D$1:$CP$1)*(BA$2=$D$2:$CP$2),0))</f>
        <v>126.57267019999999</v>
      </c>
      <c r="N144" s="61" cm="1">
        <f t="array" ref="N144">INDEX($D$1:$CP$117,MATCH($D144,$D$1:$D$117,0),MATCH(1,($F144=$D$1:$CP$1)*(BB$2=$D$2:$CP$2),0))</f>
        <v>0.1630020127362376</v>
      </c>
    </row>
    <row r="145" spans="4:14" x14ac:dyDescent="0.25">
      <c r="D145" t="str">
        <f t="shared" ref="D145:F145" si="63">D28</f>
        <v>CHL</v>
      </c>
      <c r="E145" t="str">
        <f t="shared" si="63"/>
        <v>High income</v>
      </c>
      <c r="F145">
        <f t="shared" si="63"/>
        <v>2009</v>
      </c>
      <c r="G145" s="60" cm="1">
        <f t="array" ref="G145">INDEX($D$1:$CP$117,MATCH($D145,$D$1:$D$117,0),MATCH(1,($F145=$D$1:$CP$1)*(G$2=$D$2:$CP$2),0))</f>
        <v>110436733</v>
      </c>
      <c r="H145" s="60" cm="1">
        <f t="array" ref="H145">INDEX($D$1:$CP$117,MATCH($D145,$D$1:$D$117,0),MATCH(1,($F145=$D$1:$CP$1)*(H$2=$D$2:$CP$2),0))</f>
        <v>309231.59399999998</v>
      </c>
      <c r="I145" s="60" cm="1">
        <f t="array" ref="I145">INDEX($D$1:$CP$117,MATCH($D145,$D$1:$D$117,0),MATCH(1,($F145=$D$1:$CP$1)*(I$2=$D$2:$CP$2),0))</f>
        <v>141307412.05399999</v>
      </c>
      <c r="J145" s="60" cm="1">
        <f t="array" ref="J145">INDEX($D$1:$CP$117,MATCH($D145,$D$1:$D$117,0),MATCH(1,($F145=$D$1:$CP$1)*(J$2=$D$2:$CP$2),0))</f>
        <v>34000</v>
      </c>
      <c r="K145" s="59" cm="1">
        <f t="array" ref="K145">INDEX($D$1:$CP$117,MATCH($D145,$D$1:$D$117,0),MATCH(1,($F145=$D$1:$CP$1)*(AY$2=$D$2:$CP$2),0))</f>
        <v>3248.1392058823531</v>
      </c>
      <c r="L145" s="59" cm="1">
        <f t="array" ref="L145">INDEX($D$1:$CP$117,MATCH($D145,$D$1:$D$117,0),MATCH(1,($F145=$D$1:$CP$1)*(AZ$2=$D$2:$CP$2),0))</f>
        <v>9.0950468823529409</v>
      </c>
      <c r="M145" s="59" cm="1">
        <f t="array" ref="M145">INDEX($D$1:$CP$117,MATCH($D145,$D$1:$D$117,0),MATCH(1,($F145=$D$1:$CP$1)*(BA$2=$D$2:$CP$2),0))</f>
        <v>4156.1003545294116</v>
      </c>
      <c r="N145" s="61" cm="1">
        <f t="array" ref="N145">INDEX($D$1:$CP$117,MATCH($D145,$D$1:$D$117,0),MATCH(1,($F145=$D$1:$CP$1)*(BB$2=$D$2:$CP$2),0))</f>
        <v>0.78153531647580599</v>
      </c>
    </row>
    <row r="146" spans="4:14" x14ac:dyDescent="0.25">
      <c r="D146" t="str">
        <f t="shared" ref="D146:F146" si="64">D29</f>
        <v>COL</v>
      </c>
      <c r="E146" t="str">
        <f t="shared" si="64"/>
        <v>Middle income</v>
      </c>
      <c r="F146">
        <f t="shared" si="64"/>
        <v>2009</v>
      </c>
      <c r="G146" s="60" cm="1">
        <f t="array" ref="G146">INDEX($D$1:$CP$117,MATCH($D146,$D$1:$D$117,0),MATCH(1,($F146=$D$1:$CP$1)*(G$2=$D$2:$CP$2),0))</f>
        <v>87782780</v>
      </c>
      <c r="H146" s="60" cm="1">
        <f t="array" ref="H146">INDEX($D$1:$CP$117,MATCH($D146,$D$1:$D$117,0),MATCH(1,($F146=$D$1:$CP$1)*(H$2=$D$2:$CP$2),0))</f>
        <v>220540.8363</v>
      </c>
      <c r="I146" s="60" cm="1">
        <f t="array" ref="I146">INDEX($D$1:$CP$117,MATCH($D146,$D$1:$D$117,0),MATCH(1,($F146=$D$1:$CP$1)*(I$2=$D$2:$CP$2),0))</f>
        <v>105630779.18629999</v>
      </c>
      <c r="J146" s="60" cm="1">
        <f t="array" ref="J146">INDEX($D$1:$CP$117,MATCH($D146,$D$1:$D$117,0),MATCH(1,($F146=$D$1:$CP$1)*(J$2=$D$2:$CP$2),0))</f>
        <v>130000</v>
      </c>
      <c r="K146" s="59" cm="1">
        <f t="array" ref="K146">INDEX($D$1:$CP$117,MATCH($D146,$D$1:$D$117,0),MATCH(1,($F146=$D$1:$CP$1)*(AY$2=$D$2:$CP$2),0))</f>
        <v>675.25215384615387</v>
      </c>
      <c r="L146" s="59" cm="1">
        <f t="array" ref="L146">INDEX($D$1:$CP$117,MATCH($D146,$D$1:$D$117,0),MATCH(1,($F146=$D$1:$CP$1)*(AZ$2=$D$2:$CP$2),0))</f>
        <v>1.6964679715384614</v>
      </c>
      <c r="M146" s="59" cm="1">
        <f t="array" ref="M146">INDEX($D$1:$CP$117,MATCH($D146,$D$1:$D$117,0),MATCH(1,($F146=$D$1:$CP$1)*(BA$2=$D$2:$CP$2),0))</f>
        <v>812.54445527923076</v>
      </c>
      <c r="N146" s="61" cm="1">
        <f t="array" ref="N146">INDEX($D$1:$CP$117,MATCH($D146,$D$1:$D$117,0),MATCH(1,($F146=$D$1:$CP$1)*(BB$2=$D$2:$CP$2),0))</f>
        <v>0.83103410460674865</v>
      </c>
    </row>
    <row r="147" spans="4:14" x14ac:dyDescent="0.25">
      <c r="D147" t="str">
        <f t="shared" ref="D147:F147" si="65">D30</f>
        <v>COM</v>
      </c>
      <c r="E147" t="str">
        <f t="shared" si="65"/>
        <v>Lower middle income</v>
      </c>
      <c r="F147">
        <f t="shared" si="65"/>
        <v>2009</v>
      </c>
      <c r="G147" s="60" cm="1">
        <f t="array" ref="G147">INDEX($D$1:$CP$117,MATCH($D147,$D$1:$D$117,0),MATCH(1,($F147=$D$1:$CP$1)*(G$2=$D$2:$CP$2),0))</f>
        <v>0</v>
      </c>
      <c r="H147" s="60" cm="1">
        <f t="array" ref="H147">INDEX($D$1:$CP$117,MATCH($D147,$D$1:$D$117,0),MATCH(1,($F147=$D$1:$CP$1)*(H$2=$D$2:$CP$2),0))</f>
        <v>0</v>
      </c>
      <c r="I147" s="60" cm="1">
        <f t="array" ref="I147">INDEX($D$1:$CP$117,MATCH($D147,$D$1:$D$117,0),MATCH(1,($F147=$D$1:$CP$1)*(I$2=$D$2:$CP$2),0))</f>
        <v>0</v>
      </c>
      <c r="J147" s="60" cm="1">
        <f t="array" ref="J147">INDEX($D$1:$CP$117,MATCH($D147,$D$1:$D$117,0),MATCH(1,($F147=$D$1:$CP$1)*(J$2=$D$2:$CP$2),0))</f>
        <v>100</v>
      </c>
      <c r="K147" s="59" t="str" cm="1">
        <f t="array" ref="K147">INDEX($D$1:$CP$117,MATCH($D147,$D$1:$D$117,0),MATCH(1,($F147=$D$1:$CP$1)*(AY$2=$D$2:$CP$2),0))</f>
        <v/>
      </c>
      <c r="L147" s="59" t="str" cm="1">
        <f t="array" ref="L147">INDEX($D$1:$CP$117,MATCH($D147,$D$1:$D$117,0),MATCH(1,($F147=$D$1:$CP$1)*(AZ$2=$D$2:$CP$2),0))</f>
        <v/>
      </c>
      <c r="M147" s="59" t="str" cm="1">
        <f t="array" ref="M147">INDEX($D$1:$CP$117,MATCH($D147,$D$1:$D$117,0),MATCH(1,($F147=$D$1:$CP$1)*(BA$2=$D$2:$CP$2),0))</f>
        <v/>
      </c>
      <c r="N147" s="61" t="str" cm="1">
        <f t="array" ref="N147">INDEX($D$1:$CP$117,MATCH($D147,$D$1:$D$117,0),MATCH(1,($F147=$D$1:$CP$1)*(BB$2=$D$2:$CP$2),0))</f>
        <v/>
      </c>
    </row>
    <row r="148" spans="4:14" x14ac:dyDescent="0.25">
      <c r="D148" t="str">
        <f t="shared" ref="D148:F148" si="66">D31</f>
        <v>COG</v>
      </c>
      <c r="E148" t="str">
        <f t="shared" si="66"/>
        <v>Lower middle income</v>
      </c>
      <c r="F148">
        <f t="shared" si="66"/>
        <v>2009</v>
      </c>
      <c r="G148" s="60" cm="1">
        <f t="array" ref="G148">INDEX($D$1:$CP$117,MATCH($D148,$D$1:$D$117,0),MATCH(1,($F148=$D$1:$CP$1)*(G$2=$D$2:$CP$2),0))</f>
        <v>4400000</v>
      </c>
      <c r="H148" s="60" cm="1">
        <f t="array" ref="H148">INDEX($D$1:$CP$117,MATCH($D148,$D$1:$D$117,0),MATCH(1,($F148=$D$1:$CP$1)*(H$2=$D$2:$CP$2),0))</f>
        <v>7500000</v>
      </c>
      <c r="I148" s="60" cm="1">
        <f t="array" ref="I148">INDEX($D$1:$CP$117,MATCH($D148,$D$1:$D$117,0),MATCH(1,($F148=$D$1:$CP$1)*(I$2=$D$2:$CP$2),0))</f>
        <v>11900000</v>
      </c>
      <c r="J148" s="60" cm="1">
        <f t="array" ref="J148">INDEX($D$1:$CP$117,MATCH($D148,$D$1:$D$117,0),MATCH(1,($F148=$D$1:$CP$1)*(J$2=$D$2:$CP$2),0))</f>
        <v>81000</v>
      </c>
      <c r="K148" s="59" cm="1">
        <f t="array" ref="K148">INDEX($D$1:$CP$117,MATCH($D148,$D$1:$D$117,0),MATCH(1,($F148=$D$1:$CP$1)*(AY$2=$D$2:$CP$2),0))</f>
        <v>54.320987654320987</v>
      </c>
      <c r="L148" s="59" cm="1">
        <f t="array" ref="L148">INDEX($D$1:$CP$117,MATCH($D148,$D$1:$D$117,0),MATCH(1,($F148=$D$1:$CP$1)*(AZ$2=$D$2:$CP$2),0))</f>
        <v>92.592592592592595</v>
      </c>
      <c r="M148" s="59" cm="1">
        <f t="array" ref="M148">INDEX($D$1:$CP$117,MATCH($D148,$D$1:$D$117,0),MATCH(1,($F148=$D$1:$CP$1)*(BA$2=$D$2:$CP$2),0))</f>
        <v>146.91358024691357</v>
      </c>
      <c r="N148" s="61" cm="1">
        <f t="array" ref="N148">INDEX($D$1:$CP$117,MATCH($D148,$D$1:$D$117,0),MATCH(1,($F148=$D$1:$CP$1)*(BB$2=$D$2:$CP$2),0))</f>
        <v>0.36974789915966388</v>
      </c>
    </row>
    <row r="149" spans="4:14" x14ac:dyDescent="0.25">
      <c r="D149" t="str">
        <f t="shared" ref="D149:F149" si="67">D32</f>
        <v>CRI</v>
      </c>
      <c r="E149" t="str">
        <f t="shared" si="67"/>
        <v>Middle income</v>
      </c>
      <c r="F149">
        <f t="shared" si="67"/>
        <v>2009</v>
      </c>
      <c r="G149" s="60" cm="1">
        <f t="array" ref="G149">INDEX($D$1:$CP$117,MATCH($D149,$D$1:$D$117,0),MATCH(1,($F149=$D$1:$CP$1)*(G$2=$D$2:$CP$2),0))</f>
        <v>0</v>
      </c>
      <c r="H149" s="60" cm="1">
        <f t="array" ref="H149">INDEX($D$1:$CP$117,MATCH($D149,$D$1:$D$117,0),MATCH(1,($F149=$D$1:$CP$1)*(H$2=$D$2:$CP$2),0))</f>
        <v>0</v>
      </c>
      <c r="I149" s="60" cm="1">
        <f t="array" ref="I149">INDEX($D$1:$CP$117,MATCH($D149,$D$1:$D$117,0),MATCH(1,($F149=$D$1:$CP$1)*(I$2=$D$2:$CP$2),0))</f>
        <v>0</v>
      </c>
      <c r="J149" s="60" cm="1">
        <f t="array" ref="J149">INDEX($D$1:$CP$117,MATCH($D149,$D$1:$D$117,0),MATCH(1,($F149=$D$1:$CP$1)*(J$2=$D$2:$CP$2),0))</f>
        <v>7700</v>
      </c>
      <c r="K149" s="59" t="str" cm="1">
        <f t="array" ref="K149">INDEX($D$1:$CP$117,MATCH($D149,$D$1:$D$117,0),MATCH(1,($F149=$D$1:$CP$1)*(AY$2=$D$2:$CP$2),0))</f>
        <v/>
      </c>
      <c r="L149" s="59" t="str" cm="1">
        <f t="array" ref="L149">INDEX($D$1:$CP$117,MATCH($D149,$D$1:$D$117,0),MATCH(1,($F149=$D$1:$CP$1)*(AZ$2=$D$2:$CP$2),0))</f>
        <v/>
      </c>
      <c r="M149" s="59" t="str" cm="1">
        <f t="array" ref="M149">INDEX($D$1:$CP$117,MATCH($D149,$D$1:$D$117,0),MATCH(1,($F149=$D$1:$CP$1)*(BA$2=$D$2:$CP$2),0))</f>
        <v/>
      </c>
      <c r="N149" s="61" t="str" cm="1">
        <f t="array" ref="N149">INDEX($D$1:$CP$117,MATCH($D149,$D$1:$D$117,0),MATCH(1,($F149=$D$1:$CP$1)*(BB$2=$D$2:$CP$2),0))</f>
        <v/>
      </c>
    </row>
    <row r="150" spans="4:14" x14ac:dyDescent="0.25">
      <c r="D150" t="str">
        <f t="shared" ref="D150:F150" si="68">D33</f>
        <v>CIV</v>
      </c>
      <c r="E150" t="str">
        <f t="shared" si="68"/>
        <v>Lower middle income</v>
      </c>
      <c r="F150">
        <f t="shared" si="68"/>
        <v>2009</v>
      </c>
      <c r="G150" s="60" cm="1">
        <f t="array" ref="G150">INDEX($D$1:$CP$117,MATCH($D150,$D$1:$D$117,0),MATCH(1,($F150=$D$1:$CP$1)*(G$2=$D$2:$CP$2),0))</f>
        <v>8529681</v>
      </c>
      <c r="H150" s="60" cm="1">
        <f t="array" ref="H150">INDEX($D$1:$CP$117,MATCH($D150,$D$1:$D$117,0),MATCH(1,($F150=$D$1:$CP$1)*(H$2=$D$2:$CP$2),0))</f>
        <v>107625176.59999999</v>
      </c>
      <c r="I150" s="60" cm="1">
        <f t="array" ref="I150">INDEX($D$1:$CP$117,MATCH($D150,$D$1:$D$117,0),MATCH(1,($F150=$D$1:$CP$1)*(I$2=$D$2:$CP$2),0))</f>
        <v>119936505.632</v>
      </c>
      <c r="J150" s="60" cm="1">
        <f t="array" ref="J150">INDEX($D$1:$CP$117,MATCH($D150,$D$1:$D$117,0),MATCH(1,($F150=$D$1:$CP$1)*(J$2=$D$2:$CP$2),0))</f>
        <v>500000</v>
      </c>
      <c r="K150" s="59" cm="1">
        <f t="array" ref="K150">INDEX($D$1:$CP$117,MATCH($D150,$D$1:$D$117,0),MATCH(1,($F150=$D$1:$CP$1)*(AY$2=$D$2:$CP$2),0))</f>
        <v>17.059362</v>
      </c>
      <c r="L150" s="59" cm="1">
        <f t="array" ref="L150">INDEX($D$1:$CP$117,MATCH($D150,$D$1:$D$117,0),MATCH(1,($F150=$D$1:$CP$1)*(AZ$2=$D$2:$CP$2),0))</f>
        <v>215.25035319999998</v>
      </c>
      <c r="M150" s="59" cm="1">
        <f t="array" ref="M150">INDEX($D$1:$CP$117,MATCH($D150,$D$1:$D$117,0),MATCH(1,($F150=$D$1:$CP$1)*(BA$2=$D$2:$CP$2),0))</f>
        <v>239.87301126399998</v>
      </c>
      <c r="N150" s="61" cm="1">
        <f t="array" ref="N150">INDEX($D$1:$CP$117,MATCH($D150,$D$1:$D$117,0),MATCH(1,($F150=$D$1:$CP$1)*(BB$2=$D$2:$CP$2),0))</f>
        <v>7.1118305098628917E-2</v>
      </c>
    </row>
    <row r="151" spans="4:14" x14ac:dyDescent="0.25">
      <c r="D151" t="str">
        <f t="shared" ref="D151:F151" si="69">D34</f>
        <v>CUB</v>
      </c>
      <c r="E151" t="str">
        <f t="shared" si="69"/>
        <v>Middle income</v>
      </c>
      <c r="F151">
        <f t="shared" si="69"/>
        <v>2009</v>
      </c>
      <c r="G151" s="60" cm="1">
        <f t="array" ref="G151">INDEX($D$1:$CP$117,MATCH($D151,$D$1:$D$117,0),MATCH(1,($F151=$D$1:$CP$1)*(G$2=$D$2:$CP$2),0))</f>
        <v>56999895</v>
      </c>
      <c r="H151" s="60" cm="1">
        <f t="array" ref="H151">INDEX($D$1:$CP$117,MATCH($D151,$D$1:$D$117,0),MATCH(1,($F151=$D$1:$CP$1)*(H$2=$D$2:$CP$2),0))</f>
        <v>11720931.109999999</v>
      </c>
      <c r="I151" s="60" cm="1">
        <f t="array" ref="I151">INDEX($D$1:$CP$117,MATCH($D151,$D$1:$D$117,0),MATCH(1,($F151=$D$1:$CP$1)*(I$2=$D$2:$CP$2),0))</f>
        <v>68720826.109999999</v>
      </c>
      <c r="J151" s="60" cm="1">
        <f t="array" ref="J151">INDEX($D$1:$CP$117,MATCH($D151,$D$1:$D$117,0),MATCH(1,($F151=$D$1:$CP$1)*(J$2=$D$2:$CP$2),0))</f>
        <v>15000</v>
      </c>
      <c r="K151" s="59" cm="1">
        <f t="array" ref="K151">INDEX($D$1:$CP$117,MATCH($D151,$D$1:$D$117,0),MATCH(1,($F151=$D$1:$CP$1)*(AY$2=$D$2:$CP$2),0))</f>
        <v>3799.9929999999999</v>
      </c>
      <c r="L151" s="59" cm="1">
        <f t="array" ref="L151">INDEX($D$1:$CP$117,MATCH($D151,$D$1:$D$117,0),MATCH(1,($F151=$D$1:$CP$1)*(AZ$2=$D$2:$CP$2),0))</f>
        <v>781.39540733333331</v>
      </c>
      <c r="M151" s="59" cm="1">
        <f t="array" ref="M151">INDEX($D$1:$CP$117,MATCH($D151,$D$1:$D$117,0),MATCH(1,($F151=$D$1:$CP$1)*(BA$2=$D$2:$CP$2),0))</f>
        <v>4581.3884073333329</v>
      </c>
      <c r="N151" s="61" cm="1">
        <f t="array" ref="N151">INDEX($D$1:$CP$117,MATCH($D151,$D$1:$D$117,0),MATCH(1,($F151=$D$1:$CP$1)*(BB$2=$D$2:$CP$2),0))</f>
        <v>0.82944135317525802</v>
      </c>
    </row>
    <row r="152" spans="4:14" x14ac:dyDescent="0.25">
      <c r="D152" t="str">
        <f t="shared" ref="D152:F152" si="70">D35</f>
        <v>COD</v>
      </c>
      <c r="E152" t="str">
        <f t="shared" si="70"/>
        <v>Low income</v>
      </c>
      <c r="F152">
        <f t="shared" si="70"/>
        <v>2009</v>
      </c>
      <c r="G152" s="60" cm="1">
        <f t="array" ref="G152">INDEX($D$1:$CP$117,MATCH($D152,$D$1:$D$117,0),MATCH(1,($F152=$D$1:$CP$1)*(G$2=$D$2:$CP$2),0))</f>
        <v>162272</v>
      </c>
      <c r="H152" s="60" cm="1">
        <f t="array" ref="H152">INDEX($D$1:$CP$117,MATCH($D152,$D$1:$D$117,0),MATCH(1,($F152=$D$1:$CP$1)*(H$2=$D$2:$CP$2),0))</f>
        <v>85047024</v>
      </c>
      <c r="I152" s="60" cm="1">
        <f t="array" ref="I152">INDEX($D$1:$CP$117,MATCH($D152,$D$1:$D$117,0),MATCH(1,($F152=$D$1:$CP$1)*(I$2=$D$2:$CP$2),0))</f>
        <v>186945819</v>
      </c>
      <c r="J152" s="60" cm="1">
        <f t="array" ref="J152">INDEX($D$1:$CP$117,MATCH($D152,$D$1:$D$117,0),MATCH(1,($F152=$D$1:$CP$1)*(J$2=$D$2:$CP$2),0))</f>
        <v>530000</v>
      </c>
      <c r="K152" s="59" cm="1">
        <f t="array" ref="K152">INDEX($D$1:$CP$117,MATCH($D152,$D$1:$D$117,0),MATCH(1,($F152=$D$1:$CP$1)*(AY$2=$D$2:$CP$2),0))</f>
        <v>0.30617358490566038</v>
      </c>
      <c r="L152" s="59" cm="1">
        <f t="array" ref="L152">INDEX($D$1:$CP$117,MATCH($D152,$D$1:$D$117,0),MATCH(1,($F152=$D$1:$CP$1)*(AZ$2=$D$2:$CP$2),0))</f>
        <v>160.46608301886792</v>
      </c>
      <c r="M152" s="59" cm="1">
        <f t="array" ref="M152">INDEX($D$1:$CP$117,MATCH($D152,$D$1:$D$117,0),MATCH(1,($F152=$D$1:$CP$1)*(BA$2=$D$2:$CP$2),0))</f>
        <v>352.7279603773585</v>
      </c>
      <c r="N152" s="61" cm="1">
        <f t="array" ref="N152">INDEX($D$1:$CP$117,MATCH($D152,$D$1:$D$117,0),MATCH(1,($F152=$D$1:$CP$1)*(BB$2=$D$2:$CP$2),0))</f>
        <v>8.6801620313316555E-4</v>
      </c>
    </row>
    <row r="153" spans="4:14" x14ac:dyDescent="0.25">
      <c r="D153" t="str">
        <f t="shared" ref="D153:F153" si="71">D36</f>
        <v>DJI</v>
      </c>
      <c r="E153" t="str">
        <f t="shared" si="71"/>
        <v>Lower middle income</v>
      </c>
      <c r="F153">
        <f t="shared" si="71"/>
        <v>2009</v>
      </c>
      <c r="G153" s="60" cm="1">
        <f t="array" ref="G153">INDEX($D$1:$CP$117,MATCH($D153,$D$1:$D$117,0),MATCH(1,($F153=$D$1:$CP$1)*(G$2=$D$2:$CP$2),0))</f>
        <v>0</v>
      </c>
      <c r="H153" s="60" cm="1">
        <f t="array" ref="H153">INDEX($D$1:$CP$117,MATCH($D153,$D$1:$D$117,0),MATCH(1,($F153=$D$1:$CP$1)*(H$2=$D$2:$CP$2),0))</f>
        <v>2000000</v>
      </c>
      <c r="I153" s="60" cm="1">
        <f t="array" ref="I153">INDEX($D$1:$CP$117,MATCH($D153,$D$1:$D$117,0),MATCH(1,($F153=$D$1:$CP$1)*(I$2=$D$2:$CP$2),0))</f>
        <v>2000000</v>
      </c>
      <c r="J153" s="60" cm="1">
        <f t="array" ref="J153">INDEX($D$1:$CP$117,MATCH($D153,$D$1:$D$117,0),MATCH(1,($F153=$D$1:$CP$1)*(J$2=$D$2:$CP$2),0))</f>
        <v>11000</v>
      </c>
      <c r="K153" s="59" cm="1">
        <f t="array" ref="K153">INDEX($D$1:$CP$117,MATCH($D153,$D$1:$D$117,0),MATCH(1,($F153=$D$1:$CP$1)*(AY$2=$D$2:$CP$2),0))</f>
        <v>0</v>
      </c>
      <c r="L153" s="59" cm="1">
        <f t="array" ref="L153">INDEX($D$1:$CP$117,MATCH($D153,$D$1:$D$117,0),MATCH(1,($F153=$D$1:$CP$1)*(AZ$2=$D$2:$CP$2),0))</f>
        <v>181.81818181818181</v>
      </c>
      <c r="M153" s="59" cm="1">
        <f t="array" ref="M153">INDEX($D$1:$CP$117,MATCH($D153,$D$1:$D$117,0),MATCH(1,($F153=$D$1:$CP$1)*(BA$2=$D$2:$CP$2),0))</f>
        <v>181.81818181818181</v>
      </c>
      <c r="N153" s="61" cm="1">
        <f t="array" ref="N153">INDEX($D$1:$CP$117,MATCH($D153,$D$1:$D$117,0),MATCH(1,($F153=$D$1:$CP$1)*(BB$2=$D$2:$CP$2),0))</f>
        <v>0</v>
      </c>
    </row>
    <row r="154" spans="4:14" x14ac:dyDescent="0.25">
      <c r="D154" t="str">
        <f t="shared" ref="D154:F154" si="72">D37</f>
        <v>DOM</v>
      </c>
      <c r="E154" t="str">
        <f t="shared" si="72"/>
        <v>Middle income</v>
      </c>
      <c r="F154">
        <f t="shared" si="72"/>
        <v>2009</v>
      </c>
      <c r="G154" s="60" cm="1">
        <f t="array" ref="G154">INDEX($D$1:$CP$117,MATCH($D154,$D$1:$D$117,0),MATCH(1,($F154=$D$1:$CP$1)*(G$2=$D$2:$CP$2),0))</f>
        <v>0</v>
      </c>
      <c r="H154" s="60" cm="1">
        <f t="array" ref="H154">INDEX($D$1:$CP$117,MATCH($D154,$D$1:$D$117,0),MATCH(1,($F154=$D$1:$CP$1)*(H$2=$D$2:$CP$2),0))</f>
        <v>0</v>
      </c>
      <c r="I154" s="60" cm="1">
        <f t="array" ref="I154">INDEX($D$1:$CP$117,MATCH($D154,$D$1:$D$117,0),MATCH(1,($F154=$D$1:$CP$1)*(I$2=$D$2:$CP$2),0))</f>
        <v>0</v>
      </c>
      <c r="J154" s="60" cm="1">
        <f t="array" ref="J154">INDEX($D$1:$CP$117,MATCH($D154,$D$1:$D$117,0),MATCH(1,($F154=$D$1:$CP$1)*(J$2=$D$2:$CP$2),0))</f>
        <v>81000</v>
      </c>
      <c r="K154" s="59" t="str" cm="1">
        <f t="array" ref="K154">INDEX($D$1:$CP$117,MATCH($D154,$D$1:$D$117,0),MATCH(1,($F154=$D$1:$CP$1)*(AY$2=$D$2:$CP$2),0))</f>
        <v/>
      </c>
      <c r="L154" s="59" t="str" cm="1">
        <f t="array" ref="L154">INDEX($D$1:$CP$117,MATCH($D154,$D$1:$D$117,0),MATCH(1,($F154=$D$1:$CP$1)*(AZ$2=$D$2:$CP$2),0))</f>
        <v/>
      </c>
      <c r="M154" s="59" t="str" cm="1">
        <f t="array" ref="M154">INDEX($D$1:$CP$117,MATCH($D154,$D$1:$D$117,0),MATCH(1,($F154=$D$1:$CP$1)*(BA$2=$D$2:$CP$2),0))</f>
        <v/>
      </c>
      <c r="N154" s="61" t="str" cm="1">
        <f t="array" ref="N154">INDEX($D$1:$CP$117,MATCH($D154,$D$1:$D$117,0),MATCH(1,($F154=$D$1:$CP$1)*(BB$2=$D$2:$CP$2),0))</f>
        <v/>
      </c>
    </row>
    <row r="155" spans="4:14" x14ac:dyDescent="0.25">
      <c r="D155" t="str">
        <f t="shared" ref="D155:F155" si="73">D38</f>
        <v>ECU</v>
      </c>
      <c r="E155" t="str">
        <f t="shared" si="73"/>
        <v>Middle income</v>
      </c>
      <c r="F155">
        <f t="shared" si="73"/>
        <v>2009</v>
      </c>
      <c r="G155" s="60" cm="1">
        <f t="array" ref="G155">INDEX($D$1:$CP$117,MATCH($D155,$D$1:$D$117,0),MATCH(1,($F155=$D$1:$CP$1)*(G$2=$D$2:$CP$2),0))</f>
        <v>0</v>
      </c>
      <c r="H155" s="60" cm="1">
        <f t="array" ref="H155">INDEX($D$1:$CP$117,MATCH($D155,$D$1:$D$117,0),MATCH(1,($F155=$D$1:$CP$1)*(H$2=$D$2:$CP$2),0))</f>
        <v>0</v>
      </c>
      <c r="I155" s="60" cm="1">
        <f t="array" ref="I155">INDEX($D$1:$CP$117,MATCH($D155,$D$1:$D$117,0),MATCH(1,($F155=$D$1:$CP$1)*(I$2=$D$2:$CP$2),0))</f>
        <v>0</v>
      </c>
      <c r="J155" s="60" cm="1">
        <f t="array" ref="J155">INDEX($D$1:$CP$117,MATCH($D155,$D$1:$D$117,0),MATCH(1,($F155=$D$1:$CP$1)*(J$2=$D$2:$CP$2),0))</f>
        <v>32000</v>
      </c>
      <c r="K155" s="59" t="str" cm="1">
        <f t="array" ref="K155">INDEX($D$1:$CP$117,MATCH($D155,$D$1:$D$117,0),MATCH(1,($F155=$D$1:$CP$1)*(AY$2=$D$2:$CP$2),0))</f>
        <v/>
      </c>
      <c r="L155" s="59" t="str" cm="1">
        <f t="array" ref="L155">INDEX($D$1:$CP$117,MATCH($D155,$D$1:$D$117,0),MATCH(1,($F155=$D$1:$CP$1)*(AZ$2=$D$2:$CP$2),0))</f>
        <v/>
      </c>
      <c r="M155" s="59" t="str" cm="1">
        <f t="array" ref="M155">INDEX($D$1:$CP$117,MATCH($D155,$D$1:$D$117,0),MATCH(1,($F155=$D$1:$CP$1)*(BA$2=$D$2:$CP$2),0))</f>
        <v/>
      </c>
      <c r="N155" s="61" t="str" cm="1">
        <f t="array" ref="N155">INDEX($D$1:$CP$117,MATCH($D155,$D$1:$D$117,0),MATCH(1,($F155=$D$1:$CP$1)*(BB$2=$D$2:$CP$2),0))</f>
        <v/>
      </c>
    </row>
    <row r="156" spans="4:14" x14ac:dyDescent="0.25">
      <c r="D156" t="str">
        <f t="shared" ref="D156:F156" si="74">D39</f>
        <v>SLV</v>
      </c>
      <c r="E156" t="str">
        <f t="shared" si="74"/>
        <v>Lower middle income</v>
      </c>
      <c r="F156">
        <f t="shared" si="74"/>
        <v>2009</v>
      </c>
      <c r="G156" s="60" cm="1">
        <f t="array" ref="G156">INDEX($D$1:$CP$117,MATCH($D156,$D$1:$D$117,0),MATCH(1,($F156=$D$1:$CP$1)*(G$2=$D$2:$CP$2),0))</f>
        <v>0</v>
      </c>
      <c r="H156" s="60" cm="1">
        <f t="array" ref="H156">INDEX($D$1:$CP$117,MATCH($D156,$D$1:$D$117,0),MATCH(1,($F156=$D$1:$CP$1)*(H$2=$D$2:$CP$2),0))</f>
        <v>0</v>
      </c>
      <c r="I156" s="60" cm="1">
        <f t="array" ref="I156">INDEX($D$1:$CP$117,MATCH($D156,$D$1:$D$117,0),MATCH(1,($F156=$D$1:$CP$1)*(I$2=$D$2:$CP$2),0))</f>
        <v>0</v>
      </c>
      <c r="J156" s="60" cm="1">
        <f t="array" ref="J156">INDEX($D$1:$CP$117,MATCH($D156,$D$1:$D$117,0),MATCH(1,($F156=$D$1:$CP$1)*(J$2=$D$2:$CP$2),0))</f>
        <v>26000</v>
      </c>
      <c r="K156" s="59" t="str" cm="1">
        <f t="array" ref="K156">INDEX($D$1:$CP$117,MATCH($D156,$D$1:$D$117,0),MATCH(1,($F156=$D$1:$CP$1)*(AY$2=$D$2:$CP$2),0))</f>
        <v/>
      </c>
      <c r="L156" s="59" t="str" cm="1">
        <f t="array" ref="L156">INDEX($D$1:$CP$117,MATCH($D156,$D$1:$D$117,0),MATCH(1,($F156=$D$1:$CP$1)*(AZ$2=$D$2:$CP$2),0))</f>
        <v/>
      </c>
      <c r="M156" s="59" t="str" cm="1">
        <f t="array" ref="M156">INDEX($D$1:$CP$117,MATCH($D156,$D$1:$D$117,0),MATCH(1,($F156=$D$1:$CP$1)*(BA$2=$D$2:$CP$2),0))</f>
        <v/>
      </c>
      <c r="N156" s="61" t="str" cm="1">
        <f t="array" ref="N156">INDEX($D$1:$CP$117,MATCH($D156,$D$1:$D$117,0),MATCH(1,($F156=$D$1:$CP$1)*(BB$2=$D$2:$CP$2),0))</f>
        <v/>
      </c>
    </row>
    <row r="157" spans="4:14" x14ac:dyDescent="0.25">
      <c r="D157" t="str">
        <f t="shared" ref="D157:F157" si="75">D40</f>
        <v>GNQ</v>
      </c>
      <c r="E157" t="str">
        <f t="shared" si="75"/>
        <v>Middle income</v>
      </c>
      <c r="F157">
        <f t="shared" si="75"/>
        <v>2009</v>
      </c>
      <c r="G157" s="60" cm="1">
        <f t="array" ref="G157">INDEX($D$1:$CP$117,MATCH($D157,$D$1:$D$117,0),MATCH(1,($F157=$D$1:$CP$1)*(G$2=$D$2:$CP$2),0))</f>
        <v>918700</v>
      </c>
      <c r="H157" s="60" cm="1">
        <f t="array" ref="H157">INDEX($D$1:$CP$117,MATCH($D157,$D$1:$D$117,0),MATCH(1,($F157=$D$1:$CP$1)*(H$2=$D$2:$CP$2),0))</f>
        <v>1943600</v>
      </c>
      <c r="I157" s="60" cm="1">
        <f t="array" ref="I157">INDEX($D$1:$CP$117,MATCH($D157,$D$1:$D$117,0),MATCH(1,($F157=$D$1:$CP$1)*(I$2=$D$2:$CP$2),0))</f>
        <v>2862300</v>
      </c>
      <c r="J157" s="60" cm="1">
        <f t="array" ref="J157">INDEX($D$1:$CP$117,MATCH($D157,$D$1:$D$117,0),MATCH(1,($F157=$D$1:$CP$1)*(J$2=$D$2:$CP$2),0))</f>
        <v>31000</v>
      </c>
      <c r="K157" s="59" cm="1">
        <f t="array" ref="K157">INDEX($D$1:$CP$117,MATCH($D157,$D$1:$D$117,0),MATCH(1,($F157=$D$1:$CP$1)*(AY$2=$D$2:$CP$2),0))</f>
        <v>29.635483870967743</v>
      </c>
      <c r="L157" s="59" cm="1">
        <f t="array" ref="L157">INDEX($D$1:$CP$117,MATCH($D157,$D$1:$D$117,0),MATCH(1,($F157=$D$1:$CP$1)*(AZ$2=$D$2:$CP$2),0))</f>
        <v>62.696774193548386</v>
      </c>
      <c r="M157" s="59" cm="1">
        <f t="array" ref="M157">INDEX($D$1:$CP$117,MATCH($D157,$D$1:$D$117,0),MATCH(1,($F157=$D$1:$CP$1)*(BA$2=$D$2:$CP$2),0))</f>
        <v>92.332258064516125</v>
      </c>
      <c r="N157" s="61" cm="1">
        <f t="array" ref="N157">INDEX($D$1:$CP$117,MATCH($D157,$D$1:$D$117,0),MATCH(1,($F157=$D$1:$CP$1)*(BB$2=$D$2:$CP$2),0))</f>
        <v>0.32096565698913465</v>
      </c>
    </row>
    <row r="158" spans="4:14" x14ac:dyDescent="0.25">
      <c r="D158" t="str">
        <f t="shared" ref="D158:F158" si="76">D41</f>
        <v>ERI</v>
      </c>
      <c r="E158" t="str">
        <f t="shared" si="76"/>
        <v>Low income</v>
      </c>
      <c r="F158">
        <f t="shared" si="76"/>
        <v>2009</v>
      </c>
      <c r="G158" s="60" cm="1">
        <f t="array" ref="G158">INDEX($D$1:$CP$117,MATCH($D158,$D$1:$D$117,0),MATCH(1,($F158=$D$1:$CP$1)*(G$2=$D$2:$CP$2),0))</f>
        <v>1200000</v>
      </c>
      <c r="H158" s="60" cm="1">
        <f t="array" ref="H158">INDEX($D$1:$CP$117,MATCH($D158,$D$1:$D$117,0),MATCH(1,($F158=$D$1:$CP$1)*(H$2=$D$2:$CP$2),0))</f>
        <v>12400000</v>
      </c>
      <c r="I158" s="60" cm="1">
        <f t="array" ref="I158">INDEX($D$1:$CP$117,MATCH($D158,$D$1:$D$117,0),MATCH(1,($F158=$D$1:$CP$1)*(I$2=$D$2:$CP$2),0))</f>
        <v>13600000</v>
      </c>
      <c r="J158" s="60" cm="1">
        <f t="array" ref="J158">INDEX($D$1:$CP$117,MATCH($D158,$D$1:$D$117,0),MATCH(1,($F158=$D$1:$CP$1)*(J$2=$D$2:$CP$2),0))</f>
        <v>18000</v>
      </c>
      <c r="K158" s="59" cm="1">
        <f t="array" ref="K158">INDEX($D$1:$CP$117,MATCH($D158,$D$1:$D$117,0),MATCH(1,($F158=$D$1:$CP$1)*(AY$2=$D$2:$CP$2),0))</f>
        <v>66.666666666666671</v>
      </c>
      <c r="L158" s="59" cm="1">
        <f t="array" ref="L158">INDEX($D$1:$CP$117,MATCH($D158,$D$1:$D$117,0),MATCH(1,($F158=$D$1:$CP$1)*(AZ$2=$D$2:$CP$2),0))</f>
        <v>688.88888888888891</v>
      </c>
      <c r="M158" s="59" cm="1">
        <f t="array" ref="M158">INDEX($D$1:$CP$117,MATCH($D158,$D$1:$D$117,0),MATCH(1,($F158=$D$1:$CP$1)*(BA$2=$D$2:$CP$2),0))</f>
        <v>755.55555555555554</v>
      </c>
      <c r="N158" s="61" cm="1">
        <f t="array" ref="N158">INDEX($D$1:$CP$117,MATCH($D158,$D$1:$D$117,0),MATCH(1,($F158=$D$1:$CP$1)*(BB$2=$D$2:$CP$2),0))</f>
        <v>8.8235294117647065E-2</v>
      </c>
    </row>
    <row r="159" spans="4:14" x14ac:dyDescent="0.25">
      <c r="D159" t="str">
        <f t="shared" ref="D159:F159" si="77">D42</f>
        <v>SWZ</v>
      </c>
      <c r="E159" t="str">
        <f t="shared" si="77"/>
        <v>Lower middle income</v>
      </c>
      <c r="F159">
        <f t="shared" si="77"/>
        <v>2009</v>
      </c>
      <c r="G159" s="60" cm="1">
        <f t="array" ref="G159">INDEX($D$1:$CP$117,MATCH($D159,$D$1:$D$117,0),MATCH(1,($F159=$D$1:$CP$1)*(G$2=$D$2:$CP$2),0))</f>
        <v>0</v>
      </c>
      <c r="H159" s="60" cm="1">
        <f t="array" ref="H159">INDEX($D$1:$CP$117,MATCH($D159,$D$1:$D$117,0),MATCH(1,($F159=$D$1:$CP$1)*(H$2=$D$2:$CP$2),0))</f>
        <v>0</v>
      </c>
      <c r="I159" s="60" cm="1">
        <f t="array" ref="I159">INDEX($D$1:$CP$117,MATCH($D159,$D$1:$D$117,0),MATCH(1,($F159=$D$1:$CP$1)*(I$2=$D$2:$CP$2),0))</f>
        <v>0</v>
      </c>
      <c r="J159" s="60" cm="1">
        <f t="array" ref="J159">INDEX($D$1:$CP$117,MATCH($D159,$D$1:$D$117,0),MATCH(1,($F159=$D$1:$CP$1)*(J$2=$D$2:$CP$2),0))</f>
        <v>170000</v>
      </c>
      <c r="K159" s="59" t="str" cm="1">
        <f t="array" ref="K159">INDEX($D$1:$CP$117,MATCH($D159,$D$1:$D$117,0),MATCH(1,($F159=$D$1:$CP$1)*(AY$2=$D$2:$CP$2),0))</f>
        <v/>
      </c>
      <c r="L159" s="59" t="str" cm="1">
        <f t="array" ref="L159">INDEX($D$1:$CP$117,MATCH($D159,$D$1:$D$117,0),MATCH(1,($F159=$D$1:$CP$1)*(AZ$2=$D$2:$CP$2),0))</f>
        <v/>
      </c>
      <c r="M159" s="59" t="str" cm="1">
        <f t="array" ref="M159">INDEX($D$1:$CP$117,MATCH($D159,$D$1:$D$117,0),MATCH(1,($F159=$D$1:$CP$1)*(BA$2=$D$2:$CP$2),0))</f>
        <v/>
      </c>
      <c r="N159" s="61" t="str" cm="1">
        <f t="array" ref="N159">INDEX($D$1:$CP$117,MATCH($D159,$D$1:$D$117,0),MATCH(1,($F159=$D$1:$CP$1)*(BB$2=$D$2:$CP$2),0))</f>
        <v/>
      </c>
    </row>
    <row r="160" spans="4:14" x14ac:dyDescent="0.25">
      <c r="D160" t="str">
        <f t="shared" ref="D160:F160" si="78">D43</f>
        <v>ETH</v>
      </c>
      <c r="E160" t="str">
        <f t="shared" si="78"/>
        <v>Low income</v>
      </c>
      <c r="F160">
        <f t="shared" si="78"/>
        <v>2009</v>
      </c>
      <c r="G160" s="60" cm="1">
        <f t="array" ref="G160">INDEX($D$1:$CP$117,MATCH($D160,$D$1:$D$117,0),MATCH(1,($F160=$D$1:$CP$1)*(G$2=$D$2:$CP$2),0))</f>
        <v>0</v>
      </c>
      <c r="H160" s="60" cm="1">
        <f t="array" ref="H160">INDEX($D$1:$CP$117,MATCH($D160,$D$1:$D$117,0),MATCH(1,($F160=$D$1:$CP$1)*(H$2=$D$2:$CP$2),0))</f>
        <v>0</v>
      </c>
      <c r="I160" s="60" cm="1">
        <f t="array" ref="I160">INDEX($D$1:$CP$117,MATCH($D160,$D$1:$D$117,0),MATCH(1,($F160=$D$1:$CP$1)*(I$2=$D$2:$CP$2),0))</f>
        <v>0</v>
      </c>
      <c r="J160" s="60" cm="1">
        <f t="array" ref="J160">INDEX($D$1:$CP$117,MATCH($D160,$D$1:$D$117,0),MATCH(1,($F160=$D$1:$CP$1)*(J$2=$D$2:$CP$2),0))</f>
        <v>670000</v>
      </c>
      <c r="K160" s="59" t="str" cm="1">
        <f t="array" ref="K160">INDEX($D$1:$CP$117,MATCH($D160,$D$1:$D$117,0),MATCH(1,($F160=$D$1:$CP$1)*(AY$2=$D$2:$CP$2),0))</f>
        <v/>
      </c>
      <c r="L160" s="59" t="str" cm="1">
        <f t="array" ref="L160">INDEX($D$1:$CP$117,MATCH($D160,$D$1:$D$117,0),MATCH(1,($F160=$D$1:$CP$1)*(AZ$2=$D$2:$CP$2),0))</f>
        <v/>
      </c>
      <c r="M160" s="59" t="str" cm="1">
        <f t="array" ref="M160">INDEX($D$1:$CP$117,MATCH($D160,$D$1:$D$117,0),MATCH(1,($F160=$D$1:$CP$1)*(BA$2=$D$2:$CP$2),0))</f>
        <v/>
      </c>
      <c r="N160" s="61" t="str" cm="1">
        <f t="array" ref="N160">INDEX($D$1:$CP$117,MATCH($D160,$D$1:$D$117,0),MATCH(1,($F160=$D$1:$CP$1)*(BB$2=$D$2:$CP$2),0))</f>
        <v/>
      </c>
    </row>
    <row r="161" spans="4:14" x14ac:dyDescent="0.25">
      <c r="D161" t="str">
        <f t="shared" ref="D161:F161" si="79">D44</f>
        <v>FJI</v>
      </c>
      <c r="E161" t="str">
        <f t="shared" si="79"/>
        <v>Middle income</v>
      </c>
      <c r="F161">
        <f t="shared" si="79"/>
        <v>2009</v>
      </c>
      <c r="G161" s="60" cm="1">
        <f t="array" ref="G161">INDEX($D$1:$CP$117,MATCH($D161,$D$1:$D$117,0),MATCH(1,($F161=$D$1:$CP$1)*(G$2=$D$2:$CP$2),0))</f>
        <v>274162</v>
      </c>
      <c r="H161" s="60" cm="1">
        <f t="array" ref="H161">INDEX($D$1:$CP$117,MATCH($D161,$D$1:$D$117,0),MATCH(1,($F161=$D$1:$CP$1)*(H$2=$D$2:$CP$2),0))</f>
        <v>2058089.247</v>
      </c>
      <c r="I161" s="60" cm="1">
        <f t="array" ref="I161">INDEX($D$1:$CP$117,MATCH($D161,$D$1:$D$117,0),MATCH(1,($F161=$D$1:$CP$1)*(I$2=$D$2:$CP$2),0))</f>
        <v>2332251.247</v>
      </c>
      <c r="J161" s="60" cm="1">
        <f t="array" ref="J161">INDEX($D$1:$CP$117,MATCH($D161,$D$1:$D$117,0),MATCH(1,($F161=$D$1:$CP$1)*(J$2=$D$2:$CP$2),0))</f>
        <v>500</v>
      </c>
      <c r="K161" s="59" cm="1">
        <f t="array" ref="K161">INDEX($D$1:$CP$117,MATCH($D161,$D$1:$D$117,0),MATCH(1,($F161=$D$1:$CP$1)*(AY$2=$D$2:$CP$2),0))</f>
        <v>548.32399999999996</v>
      </c>
      <c r="L161" s="59" cm="1">
        <f t="array" ref="L161">INDEX($D$1:$CP$117,MATCH($D161,$D$1:$D$117,0),MATCH(1,($F161=$D$1:$CP$1)*(AZ$2=$D$2:$CP$2),0))</f>
        <v>4116.1784939999998</v>
      </c>
      <c r="M161" s="59" cm="1">
        <f t="array" ref="M161">INDEX($D$1:$CP$117,MATCH($D161,$D$1:$D$117,0),MATCH(1,($F161=$D$1:$CP$1)*(BA$2=$D$2:$CP$2),0))</f>
        <v>4664.5024940000003</v>
      </c>
      <c r="N161" s="61" cm="1">
        <f t="array" ref="N161">INDEX($D$1:$CP$117,MATCH($D161,$D$1:$D$117,0),MATCH(1,($F161=$D$1:$CP$1)*(BB$2=$D$2:$CP$2),0))</f>
        <v>0.11755251513003048</v>
      </c>
    </row>
    <row r="162" spans="4:14" x14ac:dyDescent="0.25">
      <c r="D162" t="str">
        <f t="shared" ref="D162:F162" si="80">D45</f>
        <v>GAB</v>
      </c>
      <c r="E162" t="str">
        <f t="shared" si="80"/>
        <v>Middle income</v>
      </c>
      <c r="F162">
        <f t="shared" si="80"/>
        <v>2009</v>
      </c>
      <c r="G162" s="60" cm="1">
        <f t="array" ref="G162">INDEX($D$1:$CP$117,MATCH($D162,$D$1:$D$117,0),MATCH(1,($F162=$D$1:$CP$1)*(G$2=$D$2:$CP$2),0))</f>
        <v>3857125</v>
      </c>
      <c r="H162" s="60" cm="1">
        <f t="array" ref="H162">INDEX($D$1:$CP$117,MATCH($D162,$D$1:$D$117,0),MATCH(1,($F162=$D$1:$CP$1)*(H$2=$D$2:$CP$2),0))</f>
        <v>2543529.3280000002</v>
      </c>
      <c r="I162" s="60" cm="1">
        <f t="array" ref="I162">INDEX($D$1:$CP$117,MATCH($D162,$D$1:$D$117,0),MATCH(1,($F162=$D$1:$CP$1)*(I$2=$D$2:$CP$2),0))</f>
        <v>6583069.5822000001</v>
      </c>
      <c r="J162" s="60" cm="1">
        <f t="array" ref="J162">INDEX($D$1:$CP$117,MATCH($D162,$D$1:$D$117,0),MATCH(1,($F162=$D$1:$CP$1)*(J$2=$D$2:$CP$2),0))</f>
        <v>42000</v>
      </c>
      <c r="K162" s="59" cm="1">
        <f t="array" ref="K162">INDEX($D$1:$CP$117,MATCH($D162,$D$1:$D$117,0),MATCH(1,($F162=$D$1:$CP$1)*(AY$2=$D$2:$CP$2),0))</f>
        <v>91.836309523809518</v>
      </c>
      <c r="L162" s="59" cm="1">
        <f t="array" ref="L162">INDEX($D$1:$CP$117,MATCH($D162,$D$1:$D$117,0),MATCH(1,($F162=$D$1:$CP$1)*(AZ$2=$D$2:$CP$2),0))</f>
        <v>60.560222095238103</v>
      </c>
      <c r="M162" s="59" cm="1">
        <f t="array" ref="M162">INDEX($D$1:$CP$117,MATCH($D162,$D$1:$D$117,0),MATCH(1,($F162=$D$1:$CP$1)*(BA$2=$D$2:$CP$2),0))</f>
        <v>156.73975195714286</v>
      </c>
      <c r="N162" s="61" cm="1">
        <f t="array" ref="N162">INDEX($D$1:$CP$117,MATCH($D162,$D$1:$D$117,0),MATCH(1,($F162=$D$1:$CP$1)*(BB$2=$D$2:$CP$2),0))</f>
        <v>0.58591587888259644</v>
      </c>
    </row>
    <row r="163" spans="4:14" x14ac:dyDescent="0.25">
      <c r="D163" t="str">
        <f t="shared" ref="D163:F163" si="81">D46</f>
        <v>GMB</v>
      </c>
      <c r="E163" t="str">
        <f t="shared" si="81"/>
        <v>Low income</v>
      </c>
      <c r="F163">
        <f t="shared" si="81"/>
        <v>2009</v>
      </c>
      <c r="G163" s="60" cm="1">
        <f t="array" ref="G163">INDEX($D$1:$CP$117,MATCH($D163,$D$1:$D$117,0),MATCH(1,($F163=$D$1:$CP$1)*(G$2=$D$2:$CP$2),0))</f>
        <v>0</v>
      </c>
      <c r="H163" s="60" cm="1">
        <f t="array" ref="H163">INDEX($D$1:$CP$117,MATCH($D163,$D$1:$D$117,0),MATCH(1,($F163=$D$1:$CP$1)*(H$2=$D$2:$CP$2),0))</f>
        <v>0</v>
      </c>
      <c r="I163" s="60" cm="1">
        <f t="array" ref="I163">INDEX($D$1:$CP$117,MATCH($D163,$D$1:$D$117,0),MATCH(1,($F163=$D$1:$CP$1)*(I$2=$D$2:$CP$2),0))</f>
        <v>0</v>
      </c>
      <c r="J163" s="60" cm="1">
        <f t="array" ref="J163">INDEX($D$1:$CP$117,MATCH($D163,$D$1:$D$117,0),MATCH(1,($F163=$D$1:$CP$1)*(J$2=$D$2:$CP$2),0))</f>
        <v>19000</v>
      </c>
      <c r="K163" s="59" t="str" cm="1">
        <f t="array" ref="K163">INDEX($D$1:$CP$117,MATCH($D163,$D$1:$D$117,0),MATCH(1,($F163=$D$1:$CP$1)*(AY$2=$D$2:$CP$2),0))</f>
        <v/>
      </c>
      <c r="L163" s="59" t="str" cm="1">
        <f t="array" ref="L163">INDEX($D$1:$CP$117,MATCH($D163,$D$1:$D$117,0),MATCH(1,($F163=$D$1:$CP$1)*(AZ$2=$D$2:$CP$2),0))</f>
        <v/>
      </c>
      <c r="M163" s="59" t="str" cm="1">
        <f t="array" ref="M163">INDEX($D$1:$CP$117,MATCH($D163,$D$1:$D$117,0),MATCH(1,($F163=$D$1:$CP$1)*(BA$2=$D$2:$CP$2),0))</f>
        <v/>
      </c>
      <c r="N163" s="61" t="str" cm="1">
        <f t="array" ref="N163">INDEX($D$1:$CP$117,MATCH($D163,$D$1:$D$117,0),MATCH(1,($F163=$D$1:$CP$1)*(BB$2=$D$2:$CP$2),0))</f>
        <v/>
      </c>
    </row>
    <row r="164" spans="4:14" x14ac:dyDescent="0.25">
      <c r="D164" t="str">
        <f t="shared" ref="D164:F164" si="82">D47</f>
        <v>GEO</v>
      </c>
      <c r="E164" t="str">
        <f t="shared" si="82"/>
        <v>Middle income</v>
      </c>
      <c r="F164">
        <f t="shared" si="82"/>
        <v>2009</v>
      </c>
      <c r="G164" s="60" cm="1">
        <f t="array" ref="G164">INDEX($D$1:$CP$117,MATCH($D164,$D$1:$D$117,0),MATCH(1,($F164=$D$1:$CP$1)*(G$2=$D$2:$CP$2),0))</f>
        <v>3372270</v>
      </c>
      <c r="H164" s="60" cm="1">
        <f t="array" ref="H164">INDEX($D$1:$CP$117,MATCH($D164,$D$1:$D$117,0),MATCH(1,($F164=$D$1:$CP$1)*(H$2=$D$2:$CP$2),0))</f>
        <v>5715057.7050000001</v>
      </c>
      <c r="I164" s="60" cm="1">
        <f t="array" ref="I164">INDEX($D$1:$CP$117,MATCH($D164,$D$1:$D$117,0),MATCH(1,($F164=$D$1:$CP$1)*(I$2=$D$2:$CP$2),0))</f>
        <v>10372885.445</v>
      </c>
      <c r="J164" s="60" cm="1">
        <f t="array" ref="J164">INDEX($D$1:$CP$117,MATCH($D164,$D$1:$D$117,0),MATCH(1,($F164=$D$1:$CP$1)*(J$2=$D$2:$CP$2),0))</f>
        <v>2400</v>
      </c>
      <c r="K164" s="59" cm="1">
        <f t="array" ref="K164">INDEX($D$1:$CP$117,MATCH($D164,$D$1:$D$117,0),MATCH(1,($F164=$D$1:$CP$1)*(AY$2=$D$2:$CP$2),0))</f>
        <v>1405.1125</v>
      </c>
      <c r="L164" s="59" cm="1">
        <f t="array" ref="L164">INDEX($D$1:$CP$117,MATCH($D164,$D$1:$D$117,0),MATCH(1,($F164=$D$1:$CP$1)*(AZ$2=$D$2:$CP$2),0))</f>
        <v>2381.2740437500001</v>
      </c>
      <c r="M164" s="59" cm="1">
        <f t="array" ref="M164">INDEX($D$1:$CP$117,MATCH($D164,$D$1:$D$117,0),MATCH(1,($F164=$D$1:$CP$1)*(BA$2=$D$2:$CP$2),0))</f>
        <v>4322.0356020833333</v>
      </c>
      <c r="N164" s="61" cm="1">
        <f t="array" ref="N164">INDEX($D$1:$CP$117,MATCH($D164,$D$1:$D$117,0),MATCH(1,($F164=$D$1:$CP$1)*(BB$2=$D$2:$CP$2),0))</f>
        <v>0.32510433262574218</v>
      </c>
    </row>
    <row r="165" spans="4:14" x14ac:dyDescent="0.25">
      <c r="D165" t="str">
        <f t="shared" ref="D165:F165" si="83">D48</f>
        <v>GHA</v>
      </c>
      <c r="E165" t="str">
        <f t="shared" si="83"/>
        <v>Lower middle income</v>
      </c>
      <c r="F165">
        <f t="shared" si="83"/>
        <v>2009</v>
      </c>
      <c r="G165" s="60" cm="1">
        <f t="array" ref="G165">INDEX($D$1:$CP$117,MATCH($D165,$D$1:$D$117,0),MATCH(1,($F165=$D$1:$CP$1)*(G$2=$D$2:$CP$2),0))</f>
        <v>6051970</v>
      </c>
      <c r="H165" s="60" cm="1">
        <f t="array" ref="H165">INDEX($D$1:$CP$117,MATCH($D165,$D$1:$D$117,0),MATCH(1,($F165=$D$1:$CP$1)*(H$2=$D$2:$CP$2),0))</f>
        <v>40544315</v>
      </c>
      <c r="I165" s="60" cm="1">
        <f t="array" ref="I165">INDEX($D$1:$CP$117,MATCH($D165,$D$1:$D$117,0),MATCH(1,($F165=$D$1:$CP$1)*(I$2=$D$2:$CP$2),0))</f>
        <v>54228387</v>
      </c>
      <c r="J165" s="60" cm="1">
        <f t="array" ref="J165">INDEX($D$1:$CP$117,MATCH($D165,$D$1:$D$117,0),MATCH(1,($F165=$D$1:$CP$1)*(J$2=$D$2:$CP$2),0))</f>
        <v>290000</v>
      </c>
      <c r="K165" s="59" cm="1">
        <f t="array" ref="K165">INDEX($D$1:$CP$117,MATCH($D165,$D$1:$D$117,0),MATCH(1,($F165=$D$1:$CP$1)*(AY$2=$D$2:$CP$2),0))</f>
        <v>20.868862068965516</v>
      </c>
      <c r="L165" s="59" cm="1">
        <f t="array" ref="L165">INDEX($D$1:$CP$117,MATCH($D165,$D$1:$D$117,0),MATCH(1,($F165=$D$1:$CP$1)*(AZ$2=$D$2:$CP$2),0))</f>
        <v>139.80798275862068</v>
      </c>
      <c r="M165" s="59" cm="1">
        <f t="array" ref="M165">INDEX($D$1:$CP$117,MATCH($D165,$D$1:$D$117,0),MATCH(1,($F165=$D$1:$CP$1)*(BA$2=$D$2:$CP$2),0))</f>
        <v>186.99443793103447</v>
      </c>
      <c r="N165" s="61" cm="1">
        <f t="array" ref="N165">INDEX($D$1:$CP$117,MATCH($D165,$D$1:$D$117,0),MATCH(1,($F165=$D$1:$CP$1)*(BB$2=$D$2:$CP$2),0))</f>
        <v>0.11160151232231931</v>
      </c>
    </row>
    <row r="166" spans="4:14" x14ac:dyDescent="0.25">
      <c r="D166" t="str">
        <f t="shared" ref="D166:F166" si="84">D49</f>
        <v>GTM</v>
      </c>
      <c r="E166" t="str">
        <f t="shared" si="84"/>
        <v>Middle income</v>
      </c>
      <c r="F166">
        <f t="shared" si="84"/>
        <v>2009</v>
      </c>
      <c r="G166" s="60" cm="1">
        <f t="array" ref="G166">INDEX($D$1:$CP$117,MATCH($D166,$D$1:$D$117,0),MATCH(1,($F166=$D$1:$CP$1)*(G$2=$D$2:$CP$2),0))</f>
        <v>26325377</v>
      </c>
      <c r="H166" s="60" cm="1">
        <f t="array" ref="H166">INDEX($D$1:$CP$117,MATCH($D166,$D$1:$D$117,0),MATCH(1,($F166=$D$1:$CP$1)*(H$2=$D$2:$CP$2),0))</f>
        <v>14480296.73</v>
      </c>
      <c r="I166" s="60" cm="1">
        <f t="array" ref="I166">INDEX($D$1:$CP$117,MATCH($D166,$D$1:$D$117,0),MATCH(1,($F166=$D$1:$CP$1)*(I$2=$D$2:$CP$2),0))</f>
        <v>45025408.166000001</v>
      </c>
      <c r="J166" s="60" cm="1">
        <f t="array" ref="J166">INDEX($D$1:$CP$117,MATCH($D166,$D$1:$D$117,0),MATCH(1,($F166=$D$1:$CP$1)*(J$2=$D$2:$CP$2),0))</f>
        <v>34000</v>
      </c>
      <c r="K166" s="59" cm="1">
        <f t="array" ref="K166">INDEX($D$1:$CP$117,MATCH($D166,$D$1:$D$117,0),MATCH(1,($F166=$D$1:$CP$1)*(AY$2=$D$2:$CP$2),0))</f>
        <v>774.27579411764702</v>
      </c>
      <c r="L166" s="59" cm="1">
        <f t="array" ref="L166">INDEX($D$1:$CP$117,MATCH($D166,$D$1:$D$117,0),MATCH(1,($F166=$D$1:$CP$1)*(AZ$2=$D$2:$CP$2),0))</f>
        <v>425.89108029411767</v>
      </c>
      <c r="M166" s="59" cm="1">
        <f t="array" ref="M166">INDEX($D$1:$CP$117,MATCH($D166,$D$1:$D$117,0),MATCH(1,($F166=$D$1:$CP$1)*(BA$2=$D$2:$CP$2),0))</f>
        <v>1324.276710764706</v>
      </c>
      <c r="N166" s="61" cm="1">
        <f t="array" ref="N166">INDEX($D$1:$CP$117,MATCH($D166,$D$1:$D$117,0),MATCH(1,($F166=$D$1:$CP$1)*(BB$2=$D$2:$CP$2),0))</f>
        <v>0.58467825328630907</v>
      </c>
    </row>
    <row r="167" spans="4:14" x14ac:dyDescent="0.25">
      <c r="D167" t="str">
        <f t="shared" ref="D167:F167" si="85">D50</f>
        <v>GIN</v>
      </c>
      <c r="E167" t="str">
        <f t="shared" si="85"/>
        <v>Low income</v>
      </c>
      <c r="F167">
        <f t="shared" si="85"/>
        <v>2009</v>
      </c>
      <c r="G167" s="60" cm="1">
        <f t="array" ref="G167">INDEX($D$1:$CP$117,MATCH($D167,$D$1:$D$117,0),MATCH(1,($F167=$D$1:$CP$1)*(G$2=$D$2:$CP$2),0))</f>
        <v>398818</v>
      </c>
      <c r="H167" s="60" cm="1">
        <f t="array" ref="H167">INDEX($D$1:$CP$117,MATCH($D167,$D$1:$D$117,0),MATCH(1,($F167=$D$1:$CP$1)*(H$2=$D$2:$CP$2),0))</f>
        <v>12722272.08</v>
      </c>
      <c r="I167" s="60" cm="1">
        <f t="array" ref="I167">INDEX($D$1:$CP$117,MATCH($D167,$D$1:$D$117,0),MATCH(1,($F167=$D$1:$CP$1)*(I$2=$D$2:$CP$2),0))</f>
        <v>13508991.968</v>
      </c>
      <c r="J167" s="60" cm="1">
        <f t="array" ref="J167">INDEX($D$1:$CP$117,MATCH($D167,$D$1:$D$117,0),MATCH(1,($F167=$D$1:$CP$1)*(J$2=$D$2:$CP$2),0))</f>
        <v>93000</v>
      </c>
      <c r="K167" s="59" cm="1">
        <f t="array" ref="K167">INDEX($D$1:$CP$117,MATCH($D167,$D$1:$D$117,0),MATCH(1,($F167=$D$1:$CP$1)*(AY$2=$D$2:$CP$2),0))</f>
        <v>4.2883655913978496</v>
      </c>
      <c r="L167" s="59" cm="1">
        <f t="array" ref="L167">INDEX($D$1:$CP$117,MATCH($D167,$D$1:$D$117,0),MATCH(1,($F167=$D$1:$CP$1)*(AZ$2=$D$2:$CP$2),0))</f>
        <v>136.79862451612902</v>
      </c>
      <c r="M167" s="59" cm="1">
        <f t="array" ref="M167">INDEX($D$1:$CP$117,MATCH($D167,$D$1:$D$117,0),MATCH(1,($F167=$D$1:$CP$1)*(BA$2=$D$2:$CP$2),0))</f>
        <v>145.25797815053764</v>
      </c>
      <c r="N167" s="61" cm="1">
        <f t="array" ref="N167">INDEX($D$1:$CP$117,MATCH($D167,$D$1:$D$117,0),MATCH(1,($F167=$D$1:$CP$1)*(BB$2=$D$2:$CP$2),0))</f>
        <v>2.9522410032126536E-2</v>
      </c>
    </row>
    <row r="168" spans="4:14" x14ac:dyDescent="0.25">
      <c r="D168" t="str">
        <f t="shared" ref="D168:F168" si="86">D51</f>
        <v>GNB</v>
      </c>
      <c r="E168" t="str">
        <f t="shared" si="86"/>
        <v>Low income</v>
      </c>
      <c r="F168">
        <f t="shared" si="86"/>
        <v>2009</v>
      </c>
      <c r="G168" s="60" cm="1">
        <f t="array" ref="G168">INDEX($D$1:$CP$117,MATCH($D168,$D$1:$D$117,0),MATCH(1,($F168=$D$1:$CP$1)*(G$2=$D$2:$CP$2),0))</f>
        <v>238000</v>
      </c>
      <c r="H168" s="60" cm="1">
        <f t="array" ref="H168">INDEX($D$1:$CP$117,MATCH($D168,$D$1:$D$117,0),MATCH(1,($F168=$D$1:$CP$1)*(H$2=$D$2:$CP$2),0))</f>
        <v>5000000</v>
      </c>
      <c r="I168" s="60" cm="1">
        <f t="array" ref="I168">INDEX($D$1:$CP$117,MATCH($D168,$D$1:$D$117,0),MATCH(1,($F168=$D$1:$CP$1)*(I$2=$D$2:$CP$2),0))</f>
        <v>5238000</v>
      </c>
      <c r="J168" s="60" cm="1">
        <f t="array" ref="J168">INDEX($D$1:$CP$117,MATCH($D168,$D$1:$D$117,0),MATCH(1,($F168=$D$1:$CP$1)*(J$2=$D$2:$CP$2),0))</f>
        <v>34000</v>
      </c>
      <c r="K168" s="59" cm="1">
        <f t="array" ref="K168">INDEX($D$1:$CP$117,MATCH($D168,$D$1:$D$117,0),MATCH(1,($F168=$D$1:$CP$1)*(AY$2=$D$2:$CP$2),0))</f>
        <v>7</v>
      </c>
      <c r="L168" s="59" cm="1">
        <f t="array" ref="L168">INDEX($D$1:$CP$117,MATCH($D168,$D$1:$D$117,0),MATCH(1,($F168=$D$1:$CP$1)*(AZ$2=$D$2:$CP$2),0))</f>
        <v>147.05882352941177</v>
      </c>
      <c r="M168" s="59" cm="1">
        <f t="array" ref="M168">INDEX($D$1:$CP$117,MATCH($D168,$D$1:$D$117,0),MATCH(1,($F168=$D$1:$CP$1)*(BA$2=$D$2:$CP$2),0))</f>
        <v>154.05882352941177</v>
      </c>
      <c r="N168" s="61" cm="1">
        <f t="array" ref="N168">INDEX($D$1:$CP$117,MATCH($D168,$D$1:$D$117,0),MATCH(1,($F168=$D$1:$CP$1)*(BB$2=$D$2:$CP$2),0))</f>
        <v>4.5437189767086675E-2</v>
      </c>
    </row>
    <row r="169" spans="4:14" x14ac:dyDescent="0.25">
      <c r="D169" t="str">
        <f t="shared" ref="D169:F169" si="87">D52</f>
        <v>GUY</v>
      </c>
      <c r="E169" t="str">
        <f t="shared" si="87"/>
        <v>Middle income</v>
      </c>
      <c r="F169">
        <f t="shared" si="87"/>
        <v>2009</v>
      </c>
      <c r="G169" s="60" cm="1">
        <f t="array" ref="G169">INDEX($D$1:$CP$117,MATCH($D169,$D$1:$D$117,0),MATCH(1,($F169=$D$1:$CP$1)*(G$2=$D$2:$CP$2),0))</f>
        <v>0</v>
      </c>
      <c r="H169" s="60" cm="1">
        <f t="array" ref="H169">INDEX($D$1:$CP$117,MATCH($D169,$D$1:$D$117,0),MATCH(1,($F169=$D$1:$CP$1)*(H$2=$D$2:$CP$2),0))</f>
        <v>0</v>
      </c>
      <c r="I169" s="60" cm="1">
        <f t="array" ref="I169">INDEX($D$1:$CP$117,MATCH($D169,$D$1:$D$117,0),MATCH(1,($F169=$D$1:$CP$1)*(I$2=$D$2:$CP$2),0))</f>
        <v>0</v>
      </c>
      <c r="J169" s="60" cm="1">
        <f t="array" ref="J169">INDEX($D$1:$CP$117,MATCH($D169,$D$1:$D$117,0),MATCH(1,($F169=$D$1:$CP$1)*(J$2=$D$2:$CP$2),0))</f>
        <v>6700</v>
      </c>
      <c r="K169" s="59" t="str" cm="1">
        <f t="array" ref="K169">INDEX($D$1:$CP$117,MATCH($D169,$D$1:$D$117,0),MATCH(1,($F169=$D$1:$CP$1)*(AY$2=$D$2:$CP$2),0))</f>
        <v/>
      </c>
      <c r="L169" s="59" t="str" cm="1">
        <f t="array" ref="L169">INDEX($D$1:$CP$117,MATCH($D169,$D$1:$D$117,0),MATCH(1,($F169=$D$1:$CP$1)*(AZ$2=$D$2:$CP$2),0))</f>
        <v/>
      </c>
      <c r="M169" s="59" t="str" cm="1">
        <f t="array" ref="M169">INDEX($D$1:$CP$117,MATCH($D169,$D$1:$D$117,0),MATCH(1,($F169=$D$1:$CP$1)*(BA$2=$D$2:$CP$2),0))</f>
        <v/>
      </c>
      <c r="N169" s="61" t="str" cm="1">
        <f t="array" ref="N169">INDEX($D$1:$CP$117,MATCH($D169,$D$1:$D$117,0),MATCH(1,($F169=$D$1:$CP$1)*(BB$2=$D$2:$CP$2),0))</f>
        <v/>
      </c>
    </row>
    <row r="170" spans="4:14" x14ac:dyDescent="0.25">
      <c r="D170" t="str">
        <f t="shared" ref="D170:F170" si="88">D53</f>
        <v>HTI</v>
      </c>
      <c r="E170" t="str">
        <f t="shared" si="88"/>
        <v>Low income</v>
      </c>
      <c r="F170">
        <f t="shared" si="88"/>
        <v>2009</v>
      </c>
      <c r="G170" s="60" cm="1">
        <f t="array" ref="G170">INDEX($D$1:$CP$117,MATCH($D170,$D$1:$D$117,0),MATCH(1,($F170=$D$1:$CP$1)*(G$2=$D$2:$CP$2),0))</f>
        <v>1608233</v>
      </c>
      <c r="H170" s="60" cm="1">
        <f t="array" ref="H170">INDEX($D$1:$CP$117,MATCH($D170,$D$1:$D$117,0),MATCH(1,($F170=$D$1:$CP$1)*(H$2=$D$2:$CP$2),0))</f>
        <v>134110233.40000001</v>
      </c>
      <c r="I170" s="60" cm="1">
        <f t="array" ref="I170">INDEX($D$1:$CP$117,MATCH($D170,$D$1:$D$117,0),MATCH(1,($F170=$D$1:$CP$1)*(I$2=$D$2:$CP$2),0))</f>
        <v>135718466.40000001</v>
      </c>
      <c r="J170" s="60" cm="1">
        <f t="array" ref="J170">INDEX($D$1:$CP$117,MATCH($D170,$D$1:$D$117,0),MATCH(1,($F170=$D$1:$CP$1)*(J$2=$D$2:$CP$2),0))</f>
        <v>140000</v>
      </c>
      <c r="K170" s="59" cm="1">
        <f t="array" ref="K170">INDEX($D$1:$CP$117,MATCH($D170,$D$1:$D$117,0),MATCH(1,($F170=$D$1:$CP$1)*(AY$2=$D$2:$CP$2),0))</f>
        <v>11.487378571428572</v>
      </c>
      <c r="L170" s="59" cm="1">
        <f t="array" ref="L170">INDEX($D$1:$CP$117,MATCH($D170,$D$1:$D$117,0),MATCH(1,($F170=$D$1:$CP$1)*(AZ$2=$D$2:$CP$2),0))</f>
        <v>957.93023857142862</v>
      </c>
      <c r="M170" s="59" cm="1">
        <f t="array" ref="M170">INDEX($D$1:$CP$117,MATCH($D170,$D$1:$D$117,0),MATCH(1,($F170=$D$1:$CP$1)*(BA$2=$D$2:$CP$2),0))</f>
        <v>969.41761714285724</v>
      </c>
      <c r="N170" s="61" cm="1">
        <f t="array" ref="N170">INDEX($D$1:$CP$117,MATCH($D170,$D$1:$D$117,0),MATCH(1,($F170=$D$1:$CP$1)*(BB$2=$D$2:$CP$2),0))</f>
        <v>1.1849772861860159E-2</v>
      </c>
    </row>
    <row r="171" spans="4:14" x14ac:dyDescent="0.25">
      <c r="D171" t="str">
        <f t="shared" ref="D171:F171" si="89">D54</f>
        <v>HND</v>
      </c>
      <c r="E171" t="str">
        <f t="shared" si="89"/>
        <v>Lower middle income</v>
      </c>
      <c r="F171">
        <f t="shared" si="89"/>
        <v>2009</v>
      </c>
      <c r="G171" s="60" cm="1">
        <f t="array" ref="G171">INDEX($D$1:$CP$117,MATCH($D171,$D$1:$D$117,0),MATCH(1,($F171=$D$1:$CP$1)*(G$2=$D$2:$CP$2),0))</f>
        <v>14785269</v>
      </c>
      <c r="H171" s="60" cm="1">
        <f t="array" ref="H171">INDEX($D$1:$CP$117,MATCH($D171,$D$1:$D$117,0),MATCH(1,($F171=$D$1:$CP$1)*(H$2=$D$2:$CP$2),0))</f>
        <v>13385132.34</v>
      </c>
      <c r="I171" s="60" cm="1">
        <f t="array" ref="I171">INDEX($D$1:$CP$117,MATCH($D171,$D$1:$D$117,0),MATCH(1,($F171=$D$1:$CP$1)*(I$2=$D$2:$CP$2),0))</f>
        <v>31974902.982999999</v>
      </c>
      <c r="J171" s="60" cm="1">
        <f t="array" ref="J171">INDEX($D$1:$CP$117,MATCH($D171,$D$1:$D$117,0),MATCH(1,($F171=$D$1:$CP$1)*(J$2=$D$2:$CP$2),0))</f>
        <v>25000</v>
      </c>
      <c r="K171" s="59" cm="1">
        <f t="array" ref="K171">INDEX($D$1:$CP$117,MATCH($D171,$D$1:$D$117,0),MATCH(1,($F171=$D$1:$CP$1)*(AY$2=$D$2:$CP$2),0))</f>
        <v>591.41075999999998</v>
      </c>
      <c r="L171" s="59" cm="1">
        <f t="array" ref="L171">INDEX($D$1:$CP$117,MATCH($D171,$D$1:$D$117,0),MATCH(1,($F171=$D$1:$CP$1)*(AZ$2=$D$2:$CP$2),0))</f>
        <v>535.40529360000005</v>
      </c>
      <c r="M171" s="59" cm="1">
        <f t="array" ref="M171">INDEX($D$1:$CP$117,MATCH($D171,$D$1:$D$117,0),MATCH(1,($F171=$D$1:$CP$1)*(BA$2=$D$2:$CP$2),0))</f>
        <v>1278.9961193199999</v>
      </c>
      <c r="N171" s="61" cm="1">
        <f t="array" ref="N171">INDEX($D$1:$CP$117,MATCH($D171,$D$1:$D$117,0),MATCH(1,($F171=$D$1:$CP$1)*(BB$2=$D$2:$CP$2),0))</f>
        <v>0.46240230995730747</v>
      </c>
    </row>
    <row r="172" spans="4:14" x14ac:dyDescent="0.25">
      <c r="D172" t="str">
        <f t="shared" ref="D172:F172" si="90">D55</f>
        <v>IND</v>
      </c>
      <c r="E172" t="str">
        <f t="shared" si="90"/>
        <v>Lower middle income</v>
      </c>
      <c r="F172">
        <f t="shared" si="90"/>
        <v>2009</v>
      </c>
      <c r="G172" s="60" cm="1">
        <f t="array" ref="G172">INDEX($D$1:$CP$117,MATCH($D172,$D$1:$D$117,0),MATCH(1,($F172=$D$1:$CP$1)*(G$2=$D$2:$CP$2),0))</f>
        <v>23093678</v>
      </c>
      <c r="H172" s="60" cm="1">
        <f t="array" ref="H172">INDEX($D$1:$CP$117,MATCH($D172,$D$1:$D$117,0),MATCH(1,($F172=$D$1:$CP$1)*(H$2=$D$2:$CP$2),0))</f>
        <v>116907887</v>
      </c>
      <c r="I172" s="60" cm="1">
        <f t="array" ref="I172">INDEX($D$1:$CP$117,MATCH($D172,$D$1:$D$117,0),MATCH(1,($F172=$D$1:$CP$1)*(I$2=$D$2:$CP$2),0))</f>
        <v>140001565</v>
      </c>
      <c r="J172" s="60" cm="1">
        <f t="array" ref="J172">INDEX($D$1:$CP$117,MATCH($D172,$D$1:$D$117,0),MATCH(1,($F172=$D$1:$CP$1)*(J$2=$D$2:$CP$2),0))</f>
        <v>0</v>
      </c>
      <c r="K172" s="59" t="str" cm="1">
        <f t="array" ref="K172">INDEX($D$1:$CP$117,MATCH($D172,$D$1:$D$117,0),MATCH(1,($F172=$D$1:$CP$1)*(AY$2=$D$2:$CP$2),0))</f>
        <v/>
      </c>
      <c r="L172" s="59" t="str" cm="1">
        <f t="array" ref="L172">INDEX($D$1:$CP$117,MATCH($D172,$D$1:$D$117,0),MATCH(1,($F172=$D$1:$CP$1)*(AZ$2=$D$2:$CP$2),0))</f>
        <v/>
      </c>
      <c r="M172" s="59" t="str" cm="1">
        <f t="array" ref="M172">INDEX($D$1:$CP$117,MATCH($D172,$D$1:$D$117,0),MATCH(1,($F172=$D$1:$CP$1)*(BA$2=$D$2:$CP$2),0))</f>
        <v/>
      </c>
      <c r="N172" s="61" t="str" cm="1">
        <f t="array" ref="N172">INDEX($D$1:$CP$117,MATCH($D172,$D$1:$D$117,0),MATCH(1,($F172=$D$1:$CP$1)*(BB$2=$D$2:$CP$2),0))</f>
        <v/>
      </c>
    </row>
    <row r="173" spans="4:14" x14ac:dyDescent="0.25">
      <c r="D173" t="str">
        <f t="shared" ref="D173:F173" si="91">D56</f>
        <v>IDN</v>
      </c>
      <c r="E173" t="str">
        <f t="shared" si="91"/>
        <v>Upper Middle Income</v>
      </c>
      <c r="F173">
        <f t="shared" si="91"/>
        <v>2009</v>
      </c>
      <c r="G173" s="60" cm="1">
        <f t="array" ref="G173">INDEX($D$1:$CP$117,MATCH($D173,$D$1:$D$117,0),MATCH(1,($F173=$D$1:$CP$1)*(G$2=$D$2:$CP$2),0))</f>
        <v>21318844</v>
      </c>
      <c r="H173" s="60" cm="1">
        <f t="array" ref="H173">INDEX($D$1:$CP$117,MATCH($D173,$D$1:$D$117,0),MATCH(1,($F173=$D$1:$CP$1)*(H$2=$D$2:$CP$2),0))</f>
        <v>38966576.009999998</v>
      </c>
      <c r="I173" s="60" cm="1">
        <f t="array" ref="I173">INDEX($D$1:$CP$117,MATCH($D173,$D$1:$D$117,0),MATCH(1,($F173=$D$1:$CP$1)*(I$2=$D$2:$CP$2),0))</f>
        <v>60285420.009999998</v>
      </c>
      <c r="J173" s="60" cm="1">
        <f t="array" ref="J173">INDEX($D$1:$CP$117,MATCH($D173,$D$1:$D$117,0),MATCH(1,($F173=$D$1:$CP$1)*(J$2=$D$2:$CP$2),0))</f>
        <v>0</v>
      </c>
      <c r="K173" s="59" t="str" cm="1">
        <f t="array" ref="K173">INDEX($D$1:$CP$117,MATCH($D173,$D$1:$D$117,0),MATCH(1,($F173=$D$1:$CP$1)*(AY$2=$D$2:$CP$2),0))</f>
        <v/>
      </c>
      <c r="L173" s="59" t="str" cm="1">
        <f t="array" ref="L173">INDEX($D$1:$CP$117,MATCH($D173,$D$1:$D$117,0),MATCH(1,($F173=$D$1:$CP$1)*(AZ$2=$D$2:$CP$2),0))</f>
        <v/>
      </c>
      <c r="M173" s="59" t="str" cm="1">
        <f t="array" ref="M173">INDEX($D$1:$CP$117,MATCH($D173,$D$1:$D$117,0),MATCH(1,($F173=$D$1:$CP$1)*(BA$2=$D$2:$CP$2),0))</f>
        <v/>
      </c>
      <c r="N173" s="61" t="str" cm="1">
        <f t="array" ref="N173">INDEX($D$1:$CP$117,MATCH($D173,$D$1:$D$117,0),MATCH(1,($F173=$D$1:$CP$1)*(BB$2=$D$2:$CP$2),0))</f>
        <v/>
      </c>
    </row>
    <row r="174" spans="4:14" x14ac:dyDescent="0.25">
      <c r="D174" t="str">
        <f t="shared" ref="D174:F174" si="92">D57</f>
        <v>IRN</v>
      </c>
      <c r="E174" t="str">
        <f t="shared" si="92"/>
        <v>Middle income</v>
      </c>
      <c r="F174">
        <f t="shared" si="92"/>
        <v>2009</v>
      </c>
      <c r="G174" s="60" cm="1">
        <f t="array" ref="G174">INDEX($D$1:$CP$117,MATCH($D174,$D$1:$D$117,0),MATCH(1,($F174=$D$1:$CP$1)*(G$2=$D$2:$CP$2),0))</f>
        <v>36200000</v>
      </c>
      <c r="H174" s="60" cm="1">
        <f t="array" ref="H174">INDEX($D$1:$CP$117,MATCH($D174,$D$1:$D$117,0),MATCH(1,($F174=$D$1:$CP$1)*(H$2=$D$2:$CP$2),0))</f>
        <v>4600000</v>
      </c>
      <c r="I174" s="60" cm="1">
        <f t="array" ref="I174">INDEX($D$1:$CP$117,MATCH($D174,$D$1:$D$117,0),MATCH(1,($F174=$D$1:$CP$1)*(I$2=$D$2:$CP$2),0))</f>
        <v>40800000</v>
      </c>
      <c r="J174" s="60" cm="1">
        <f t="array" ref="J174">INDEX($D$1:$CP$117,MATCH($D174,$D$1:$D$117,0),MATCH(1,($F174=$D$1:$CP$1)*(J$2=$D$2:$CP$2),0))</f>
        <v>46000</v>
      </c>
      <c r="K174" s="59" cm="1">
        <f t="array" ref="K174">INDEX($D$1:$CP$117,MATCH($D174,$D$1:$D$117,0),MATCH(1,($F174=$D$1:$CP$1)*(AY$2=$D$2:$CP$2),0))</f>
        <v>786.95652173913038</v>
      </c>
      <c r="L174" s="59" cm="1">
        <f t="array" ref="L174">INDEX($D$1:$CP$117,MATCH($D174,$D$1:$D$117,0),MATCH(1,($F174=$D$1:$CP$1)*(AZ$2=$D$2:$CP$2),0))</f>
        <v>100</v>
      </c>
      <c r="M174" s="59" cm="1">
        <f t="array" ref="M174">INDEX($D$1:$CP$117,MATCH($D174,$D$1:$D$117,0),MATCH(1,($F174=$D$1:$CP$1)*(BA$2=$D$2:$CP$2),0))</f>
        <v>886.95652173913038</v>
      </c>
      <c r="N174" s="61" cm="1">
        <f t="array" ref="N174">INDEX($D$1:$CP$117,MATCH($D174,$D$1:$D$117,0),MATCH(1,($F174=$D$1:$CP$1)*(BB$2=$D$2:$CP$2),0))</f>
        <v>0.88725490196078427</v>
      </c>
    </row>
    <row r="175" spans="4:14" x14ac:dyDescent="0.25">
      <c r="D175" t="str">
        <f t="shared" ref="D175:F175" si="93">D58</f>
        <v>JAM</v>
      </c>
      <c r="E175" t="str">
        <f t="shared" si="93"/>
        <v>Middle income</v>
      </c>
      <c r="F175">
        <f t="shared" si="93"/>
        <v>2009</v>
      </c>
      <c r="G175" s="60" cm="1">
        <f t="array" ref="G175">INDEX($D$1:$CP$117,MATCH($D175,$D$1:$D$117,0),MATCH(1,($F175=$D$1:$CP$1)*(G$2=$D$2:$CP$2),0))</f>
        <v>3437894</v>
      </c>
      <c r="H175" s="60" cm="1">
        <f t="array" ref="H175">INDEX($D$1:$CP$117,MATCH($D175,$D$1:$D$117,0),MATCH(1,($F175=$D$1:$CP$1)*(H$2=$D$2:$CP$2),0))</f>
        <v>11708616.439999999</v>
      </c>
      <c r="I175" s="60" cm="1">
        <f t="array" ref="I175">INDEX($D$1:$CP$117,MATCH($D175,$D$1:$D$117,0),MATCH(1,($F175=$D$1:$CP$1)*(I$2=$D$2:$CP$2),0))</f>
        <v>15192487.45149</v>
      </c>
      <c r="J175" s="60" cm="1">
        <f t="array" ref="J175">INDEX($D$1:$CP$117,MATCH($D175,$D$1:$D$117,0),MATCH(1,($F175=$D$1:$CP$1)*(J$2=$D$2:$CP$2),0))</f>
        <v>27000</v>
      </c>
      <c r="K175" s="59" cm="1">
        <f t="array" ref="K175">INDEX($D$1:$CP$117,MATCH($D175,$D$1:$D$117,0),MATCH(1,($F175=$D$1:$CP$1)*(AY$2=$D$2:$CP$2),0))</f>
        <v>127.3294074074074</v>
      </c>
      <c r="L175" s="59" cm="1">
        <f t="array" ref="L175">INDEX($D$1:$CP$117,MATCH($D175,$D$1:$D$117,0),MATCH(1,($F175=$D$1:$CP$1)*(AZ$2=$D$2:$CP$2),0))</f>
        <v>433.65246074074071</v>
      </c>
      <c r="M175" s="59" cm="1">
        <f t="array" ref="M175">INDEX($D$1:$CP$117,MATCH($D175,$D$1:$D$117,0),MATCH(1,($F175=$D$1:$CP$1)*(BA$2=$D$2:$CP$2),0))</f>
        <v>562.6847204255555</v>
      </c>
      <c r="N175" s="61" cm="1">
        <f t="array" ref="N175">INDEX($D$1:$CP$117,MATCH($D175,$D$1:$D$117,0),MATCH(1,($F175=$D$1:$CP$1)*(BB$2=$D$2:$CP$2),0))</f>
        <v>0.2262890794530707</v>
      </c>
    </row>
    <row r="176" spans="4:14" x14ac:dyDescent="0.25">
      <c r="D176" t="str">
        <f t="shared" ref="D176:F176" si="94">D59</f>
        <v>KAZ</v>
      </c>
      <c r="E176" t="str">
        <f t="shared" si="94"/>
        <v>Middle income</v>
      </c>
      <c r="F176">
        <f t="shared" si="94"/>
        <v>2009</v>
      </c>
      <c r="G176" s="60" cm="1">
        <f t="array" ref="G176">INDEX($D$1:$CP$117,MATCH($D176,$D$1:$D$117,0),MATCH(1,($F176=$D$1:$CP$1)*(G$2=$D$2:$CP$2),0))</f>
        <v>16266673</v>
      </c>
      <c r="H176" s="60" cm="1">
        <f t="array" ref="H176">INDEX($D$1:$CP$117,MATCH($D176,$D$1:$D$117,0),MATCH(1,($F176=$D$1:$CP$1)*(H$2=$D$2:$CP$2),0))</f>
        <v>6511405.5599999996</v>
      </c>
      <c r="I176" s="60" cm="1">
        <f t="array" ref="I176">INDEX($D$1:$CP$117,MATCH($D176,$D$1:$D$117,0),MATCH(1,($F176=$D$1:$CP$1)*(I$2=$D$2:$CP$2),0))</f>
        <v>22778078.559999999</v>
      </c>
      <c r="J176" s="60" cm="1">
        <f t="array" ref="J176">INDEX($D$1:$CP$117,MATCH($D176,$D$1:$D$117,0),MATCH(1,($F176=$D$1:$CP$1)*(J$2=$D$2:$CP$2),0))</f>
        <v>12000</v>
      </c>
      <c r="K176" s="59" cm="1">
        <f t="array" ref="K176">INDEX($D$1:$CP$117,MATCH($D176,$D$1:$D$117,0),MATCH(1,($F176=$D$1:$CP$1)*(AY$2=$D$2:$CP$2),0))</f>
        <v>1355.5560833333334</v>
      </c>
      <c r="L176" s="59" cm="1">
        <f t="array" ref="L176">INDEX($D$1:$CP$117,MATCH($D176,$D$1:$D$117,0),MATCH(1,($F176=$D$1:$CP$1)*(AZ$2=$D$2:$CP$2),0))</f>
        <v>542.61712999999997</v>
      </c>
      <c r="M176" s="59" cm="1">
        <f t="array" ref="M176">INDEX($D$1:$CP$117,MATCH($D176,$D$1:$D$117,0),MATCH(1,($F176=$D$1:$CP$1)*(BA$2=$D$2:$CP$2),0))</f>
        <v>1898.1732133333333</v>
      </c>
      <c r="N176" s="61" cm="1">
        <f t="array" ref="N176">INDEX($D$1:$CP$117,MATCH($D176,$D$1:$D$117,0),MATCH(1,($F176=$D$1:$CP$1)*(BB$2=$D$2:$CP$2),0))</f>
        <v>0.71413718927835679</v>
      </c>
    </row>
    <row r="177" spans="4:14" x14ac:dyDescent="0.25">
      <c r="D177" t="str">
        <f t="shared" ref="D177:F177" si="95">D60</f>
        <v>KEN</v>
      </c>
      <c r="E177" t="str">
        <f t="shared" si="95"/>
        <v>Lower middle income</v>
      </c>
      <c r="F177">
        <f t="shared" si="95"/>
        <v>2009</v>
      </c>
      <c r="G177" s="60" cm="1">
        <f t="array" ref="G177">INDEX($D$1:$CP$117,MATCH($D177,$D$1:$D$117,0),MATCH(1,($F177=$D$1:$CP$1)*(G$2=$D$2:$CP$2),0))</f>
        <v>107771988</v>
      </c>
      <c r="H177" s="60" cm="1">
        <f t="array" ref="H177">INDEX($D$1:$CP$117,MATCH($D177,$D$1:$D$117,0),MATCH(1,($F177=$D$1:$CP$1)*(H$2=$D$2:$CP$2),0))</f>
        <v>563092175</v>
      </c>
      <c r="I177" s="60" cm="1">
        <f t="array" ref="I177">INDEX($D$1:$CP$117,MATCH($D177,$D$1:$D$117,0),MATCH(1,($F177=$D$1:$CP$1)*(I$2=$D$2:$CP$2),0))</f>
        <v>670864163</v>
      </c>
      <c r="J177" s="60" cm="1">
        <f t="array" ref="J177">INDEX($D$1:$CP$117,MATCH($D177,$D$1:$D$117,0),MATCH(1,($F177=$D$1:$CP$1)*(J$2=$D$2:$CP$2),0))</f>
        <v>1400000</v>
      </c>
      <c r="K177" s="59" cm="1">
        <f t="array" ref="K177">INDEX($D$1:$CP$117,MATCH($D177,$D$1:$D$117,0),MATCH(1,($F177=$D$1:$CP$1)*(AY$2=$D$2:$CP$2),0))</f>
        <v>76.979991428571424</v>
      </c>
      <c r="L177" s="59" cm="1">
        <f t="array" ref="L177">INDEX($D$1:$CP$117,MATCH($D177,$D$1:$D$117,0),MATCH(1,($F177=$D$1:$CP$1)*(AZ$2=$D$2:$CP$2),0))</f>
        <v>402.20869642857144</v>
      </c>
      <c r="M177" s="59" cm="1">
        <f t="array" ref="M177">INDEX($D$1:$CP$117,MATCH($D177,$D$1:$D$117,0),MATCH(1,($F177=$D$1:$CP$1)*(BA$2=$D$2:$CP$2),0))</f>
        <v>479.18868785714284</v>
      </c>
      <c r="N177" s="61" cm="1">
        <f t="array" ref="N177">INDEX($D$1:$CP$117,MATCH($D177,$D$1:$D$117,0),MATCH(1,($F177=$D$1:$CP$1)*(BB$2=$D$2:$CP$2),0))</f>
        <v>0.16064651228060903</v>
      </c>
    </row>
    <row r="178" spans="4:14" x14ac:dyDescent="0.25">
      <c r="D178" t="str">
        <f t="shared" ref="D178:F178" si="96">D61</f>
        <v>KGZ</v>
      </c>
      <c r="E178" t="str">
        <f t="shared" si="96"/>
        <v>Lower middle income</v>
      </c>
      <c r="F178">
        <f t="shared" si="96"/>
        <v>2009</v>
      </c>
      <c r="G178" s="60" cm="1">
        <f t="array" ref="G178">INDEX($D$1:$CP$117,MATCH($D178,$D$1:$D$117,0),MATCH(1,($F178=$D$1:$CP$1)*(G$2=$D$2:$CP$2),0))</f>
        <v>1501495</v>
      </c>
      <c r="H178" s="60" cm="1">
        <f t="array" ref="H178">INDEX($D$1:$CP$117,MATCH($D178,$D$1:$D$117,0),MATCH(1,($F178=$D$1:$CP$1)*(H$2=$D$2:$CP$2),0))</f>
        <v>10652301</v>
      </c>
      <c r="I178" s="60" cm="1">
        <f t="array" ref="I178">INDEX($D$1:$CP$117,MATCH($D178,$D$1:$D$117,0),MATCH(1,($F178=$D$1:$CP$1)*(I$2=$D$2:$CP$2),0))</f>
        <v>12153796</v>
      </c>
      <c r="J178" s="60" cm="1">
        <f t="array" ref="J178">INDEX($D$1:$CP$117,MATCH($D178,$D$1:$D$117,0),MATCH(1,($F178=$D$1:$CP$1)*(J$2=$D$2:$CP$2),0))</f>
        <v>3600</v>
      </c>
      <c r="K178" s="59" cm="1">
        <f t="array" ref="K178">INDEX($D$1:$CP$117,MATCH($D178,$D$1:$D$117,0),MATCH(1,($F178=$D$1:$CP$1)*(AY$2=$D$2:$CP$2),0))</f>
        <v>417.08194444444445</v>
      </c>
      <c r="L178" s="59" cm="1">
        <f t="array" ref="L178">INDEX($D$1:$CP$117,MATCH($D178,$D$1:$D$117,0),MATCH(1,($F178=$D$1:$CP$1)*(AZ$2=$D$2:$CP$2),0))</f>
        <v>2958.9724999999999</v>
      </c>
      <c r="M178" s="59" cm="1">
        <f t="array" ref="M178">INDEX($D$1:$CP$117,MATCH($D178,$D$1:$D$117,0),MATCH(1,($F178=$D$1:$CP$1)*(BA$2=$D$2:$CP$2),0))</f>
        <v>3376.0544444444445</v>
      </c>
      <c r="N178" s="61" cm="1">
        <f t="array" ref="N178">INDEX($D$1:$CP$117,MATCH($D178,$D$1:$D$117,0),MATCH(1,($F178=$D$1:$CP$1)*(BB$2=$D$2:$CP$2),0))</f>
        <v>0.12354123765118322</v>
      </c>
    </row>
    <row r="179" spans="4:14" x14ac:dyDescent="0.25">
      <c r="D179" t="str">
        <f t="shared" ref="D179:F179" si="97">D62</f>
        <v>LAO</v>
      </c>
      <c r="E179" t="str">
        <f t="shared" si="97"/>
        <v>Lower middle income</v>
      </c>
      <c r="F179">
        <f t="shared" si="97"/>
        <v>2009</v>
      </c>
      <c r="G179" s="60" cm="1">
        <f t="array" ref="G179">INDEX($D$1:$CP$117,MATCH($D179,$D$1:$D$117,0),MATCH(1,($F179=$D$1:$CP$1)*(G$2=$D$2:$CP$2),0))</f>
        <v>114730</v>
      </c>
      <c r="H179" s="60" cm="1">
        <f t="array" ref="H179">INDEX($D$1:$CP$117,MATCH($D179,$D$1:$D$117,0),MATCH(1,($F179=$D$1:$CP$1)*(H$2=$D$2:$CP$2),0))</f>
        <v>5882668</v>
      </c>
      <c r="I179" s="60" cm="1">
        <f t="array" ref="I179">INDEX($D$1:$CP$117,MATCH($D179,$D$1:$D$117,0),MATCH(1,($F179=$D$1:$CP$1)*(I$2=$D$2:$CP$2),0))</f>
        <v>5997398</v>
      </c>
      <c r="J179" s="60" cm="1">
        <f t="array" ref="J179">INDEX($D$1:$CP$117,MATCH($D179,$D$1:$D$117,0),MATCH(1,($F179=$D$1:$CP$1)*(J$2=$D$2:$CP$2),0))</f>
        <v>8100</v>
      </c>
      <c r="K179" s="59" cm="1">
        <f t="array" ref="K179">INDEX($D$1:$CP$117,MATCH($D179,$D$1:$D$117,0),MATCH(1,($F179=$D$1:$CP$1)*(AY$2=$D$2:$CP$2),0))</f>
        <v>14.164197530864197</v>
      </c>
      <c r="L179" s="59" cm="1">
        <f t="array" ref="L179">INDEX($D$1:$CP$117,MATCH($D179,$D$1:$D$117,0),MATCH(1,($F179=$D$1:$CP$1)*(AZ$2=$D$2:$CP$2),0))</f>
        <v>726.25530864197526</v>
      </c>
      <c r="M179" s="59" cm="1">
        <f t="array" ref="M179">INDEX($D$1:$CP$117,MATCH($D179,$D$1:$D$117,0),MATCH(1,($F179=$D$1:$CP$1)*(BA$2=$D$2:$CP$2),0))</f>
        <v>740.41950617283953</v>
      </c>
      <c r="N179" s="61" cm="1">
        <f t="array" ref="N179">INDEX($D$1:$CP$117,MATCH($D179,$D$1:$D$117,0),MATCH(1,($F179=$D$1:$CP$1)*(BB$2=$D$2:$CP$2),0))</f>
        <v>1.9129962693821553E-2</v>
      </c>
    </row>
    <row r="180" spans="4:14" x14ac:dyDescent="0.25">
      <c r="D180" t="str">
        <f t="shared" ref="D180:F180" si="98">D63</f>
        <v>LVA</v>
      </c>
      <c r="E180" t="str">
        <f t="shared" si="98"/>
        <v>High income</v>
      </c>
      <c r="F180">
        <f t="shared" si="98"/>
        <v>2009</v>
      </c>
      <c r="G180" s="60" cm="1">
        <f t="array" ref="G180">INDEX($D$1:$CP$117,MATCH($D180,$D$1:$D$117,0),MATCH(1,($F180=$D$1:$CP$1)*(G$2=$D$2:$CP$2),0))</f>
        <v>6786301</v>
      </c>
      <c r="H180" s="60" cm="1">
        <f t="array" ref="H180">INDEX($D$1:$CP$117,MATCH($D180,$D$1:$D$117,0),MATCH(1,($F180=$D$1:$CP$1)*(H$2=$D$2:$CP$2),0))</f>
        <v>341391.25270000001</v>
      </c>
      <c r="I180" s="60" cm="1">
        <f t="array" ref="I180">INDEX($D$1:$CP$117,MATCH($D180,$D$1:$D$117,0),MATCH(1,($F180=$D$1:$CP$1)*(I$2=$D$2:$CP$2),0))</f>
        <v>7134019.1872699996</v>
      </c>
      <c r="J180" s="60" cm="1">
        <f t="array" ref="J180">INDEX($D$1:$CP$117,MATCH($D180,$D$1:$D$117,0),MATCH(1,($F180=$D$1:$CP$1)*(J$2=$D$2:$CP$2),0))</f>
        <v>3900</v>
      </c>
      <c r="K180" s="59" cm="1">
        <f t="array" ref="K180">INDEX($D$1:$CP$117,MATCH($D180,$D$1:$D$117,0),MATCH(1,($F180=$D$1:$CP$1)*(AY$2=$D$2:$CP$2),0))</f>
        <v>1740.0771794871796</v>
      </c>
      <c r="L180" s="59" cm="1">
        <f t="array" ref="L180">INDEX($D$1:$CP$117,MATCH($D180,$D$1:$D$117,0),MATCH(1,($F180=$D$1:$CP$1)*(AZ$2=$D$2:$CP$2),0))</f>
        <v>87.536218641025641</v>
      </c>
      <c r="M180" s="59" cm="1">
        <f t="array" ref="M180">INDEX($D$1:$CP$117,MATCH($D180,$D$1:$D$117,0),MATCH(1,($F180=$D$1:$CP$1)*(BA$2=$D$2:$CP$2),0))</f>
        <v>1829.2356890435897</v>
      </c>
      <c r="N180" s="61" cm="1">
        <f t="array" ref="N180">INDEX($D$1:$CP$117,MATCH($D180,$D$1:$D$117,0),MATCH(1,($F180=$D$1:$CP$1)*(BB$2=$D$2:$CP$2),0))</f>
        <v>0.95125914605185391</v>
      </c>
    </row>
    <row r="181" spans="4:14" x14ac:dyDescent="0.25">
      <c r="D181" t="str">
        <f t="shared" ref="D181:F181" si="99">D64</f>
        <v>LBN</v>
      </c>
      <c r="E181" t="str">
        <f t="shared" si="99"/>
        <v>Middle income</v>
      </c>
      <c r="F181">
        <f t="shared" si="99"/>
        <v>2009</v>
      </c>
      <c r="G181" s="60" cm="1">
        <f t="array" ref="G181">INDEX($D$1:$CP$117,MATCH($D181,$D$1:$D$117,0),MATCH(1,($F181=$D$1:$CP$1)*(G$2=$D$2:$CP$2),0))</f>
        <v>3200000</v>
      </c>
      <c r="H181" s="60" cm="1">
        <f t="array" ref="H181">INDEX($D$1:$CP$117,MATCH($D181,$D$1:$D$117,0),MATCH(1,($F181=$D$1:$CP$1)*(H$2=$D$2:$CP$2),0))</f>
        <v>1250000</v>
      </c>
      <c r="I181" s="60" cm="1">
        <f t="array" ref="I181">INDEX($D$1:$CP$117,MATCH($D181,$D$1:$D$117,0),MATCH(1,($F181=$D$1:$CP$1)*(I$2=$D$2:$CP$2),0))</f>
        <v>4450000</v>
      </c>
      <c r="J181" s="60" cm="1">
        <f t="array" ref="J181">INDEX($D$1:$CP$117,MATCH($D181,$D$1:$D$117,0),MATCH(1,($F181=$D$1:$CP$1)*(J$2=$D$2:$CP$2),0))</f>
        <v>1300</v>
      </c>
      <c r="K181" s="59" cm="1">
        <f t="array" ref="K181">INDEX($D$1:$CP$117,MATCH($D181,$D$1:$D$117,0),MATCH(1,($F181=$D$1:$CP$1)*(AY$2=$D$2:$CP$2),0))</f>
        <v>2461.5384615384614</v>
      </c>
      <c r="L181" s="59" cm="1">
        <f t="array" ref="L181">INDEX($D$1:$CP$117,MATCH($D181,$D$1:$D$117,0),MATCH(1,($F181=$D$1:$CP$1)*(AZ$2=$D$2:$CP$2),0))</f>
        <v>961.53846153846155</v>
      </c>
      <c r="M181" s="59" cm="1">
        <f t="array" ref="M181">INDEX($D$1:$CP$117,MATCH($D181,$D$1:$D$117,0),MATCH(1,($F181=$D$1:$CP$1)*(BA$2=$D$2:$CP$2),0))</f>
        <v>3423.0769230769229</v>
      </c>
      <c r="N181" s="61" cm="1">
        <f t="array" ref="N181">INDEX($D$1:$CP$117,MATCH($D181,$D$1:$D$117,0),MATCH(1,($F181=$D$1:$CP$1)*(BB$2=$D$2:$CP$2),0))</f>
        <v>0.7191011235955056</v>
      </c>
    </row>
    <row r="182" spans="4:14" x14ac:dyDescent="0.25">
      <c r="D182" t="str">
        <f t="shared" ref="D182:F182" si="100">D65</f>
        <v>LSO</v>
      </c>
      <c r="E182" t="str">
        <f t="shared" si="100"/>
        <v>Lower middle income</v>
      </c>
      <c r="F182">
        <f t="shared" si="100"/>
        <v>2009</v>
      </c>
      <c r="G182" s="60" cm="1">
        <f t="array" ref="G182">INDEX($D$1:$CP$117,MATCH($D182,$D$1:$D$117,0),MATCH(1,($F182=$D$1:$CP$1)*(G$2=$D$2:$CP$2),0))</f>
        <v>46292864</v>
      </c>
      <c r="H182" s="60" cm="1">
        <f t="array" ref="H182">INDEX($D$1:$CP$117,MATCH($D182,$D$1:$D$117,0),MATCH(1,($F182=$D$1:$CP$1)*(H$2=$D$2:$CP$2),0))</f>
        <v>35021784.350000001</v>
      </c>
      <c r="I182" s="60" cm="1">
        <f t="array" ref="I182">INDEX($D$1:$CP$117,MATCH($D182,$D$1:$D$117,0),MATCH(1,($F182=$D$1:$CP$1)*(I$2=$D$2:$CP$2),0))</f>
        <v>81741090.201399997</v>
      </c>
      <c r="J182" s="60" cm="1">
        <f t="array" ref="J182">INDEX($D$1:$CP$117,MATCH($D182,$D$1:$D$117,0),MATCH(1,($F182=$D$1:$CP$1)*(J$2=$D$2:$CP$2),0))</f>
        <v>300000</v>
      </c>
      <c r="K182" s="59" cm="1">
        <f t="array" ref="K182">INDEX($D$1:$CP$117,MATCH($D182,$D$1:$D$117,0),MATCH(1,($F182=$D$1:$CP$1)*(AY$2=$D$2:$CP$2),0))</f>
        <v>154.30954666666668</v>
      </c>
      <c r="L182" s="59" cm="1">
        <f t="array" ref="L182">INDEX($D$1:$CP$117,MATCH($D182,$D$1:$D$117,0),MATCH(1,($F182=$D$1:$CP$1)*(AZ$2=$D$2:$CP$2),0))</f>
        <v>116.73928116666667</v>
      </c>
      <c r="M182" s="59" cm="1">
        <f t="array" ref="M182">INDEX($D$1:$CP$117,MATCH($D182,$D$1:$D$117,0),MATCH(1,($F182=$D$1:$CP$1)*(BA$2=$D$2:$CP$2),0))</f>
        <v>272.47030067133335</v>
      </c>
      <c r="N182" s="61" cm="1">
        <f t="array" ref="N182">INDEX($D$1:$CP$117,MATCH($D182,$D$1:$D$117,0),MATCH(1,($F182=$D$1:$CP$1)*(BB$2=$D$2:$CP$2),0))</f>
        <v>0.56633528970484825</v>
      </c>
    </row>
    <row r="183" spans="4:14" x14ac:dyDescent="0.25">
      <c r="D183" t="str">
        <f t="shared" ref="D183:F183" si="101">D66</f>
        <v>LBR</v>
      </c>
      <c r="E183" t="str">
        <f t="shared" si="101"/>
        <v>Low income</v>
      </c>
      <c r="F183">
        <f t="shared" si="101"/>
        <v>2009</v>
      </c>
      <c r="G183" s="60" cm="1">
        <f t="array" ref="G183">INDEX($D$1:$CP$117,MATCH($D183,$D$1:$D$117,0),MATCH(1,($F183=$D$1:$CP$1)*(G$2=$D$2:$CP$2),0))</f>
        <v>0</v>
      </c>
      <c r="H183" s="60" cm="1">
        <f t="array" ref="H183">INDEX($D$1:$CP$117,MATCH($D183,$D$1:$D$117,0),MATCH(1,($F183=$D$1:$CP$1)*(H$2=$D$2:$CP$2),0))</f>
        <v>0</v>
      </c>
      <c r="I183" s="60" cm="1">
        <f t="array" ref="I183">INDEX($D$1:$CP$117,MATCH($D183,$D$1:$D$117,0),MATCH(1,($F183=$D$1:$CP$1)*(I$2=$D$2:$CP$2),0))</f>
        <v>0</v>
      </c>
      <c r="J183" s="60" cm="1">
        <f t="array" ref="J183">INDEX($D$1:$CP$117,MATCH($D183,$D$1:$D$117,0),MATCH(1,($F183=$D$1:$CP$1)*(J$2=$D$2:$CP$2),0))</f>
        <v>51000</v>
      </c>
      <c r="K183" s="59" t="str" cm="1">
        <f t="array" ref="K183">INDEX($D$1:$CP$117,MATCH($D183,$D$1:$D$117,0),MATCH(1,($F183=$D$1:$CP$1)*(AY$2=$D$2:$CP$2),0))</f>
        <v/>
      </c>
      <c r="L183" s="59" t="str" cm="1">
        <f t="array" ref="L183">INDEX($D$1:$CP$117,MATCH($D183,$D$1:$D$117,0),MATCH(1,($F183=$D$1:$CP$1)*(AZ$2=$D$2:$CP$2),0))</f>
        <v/>
      </c>
      <c r="M183" s="59" t="str" cm="1">
        <f t="array" ref="M183">INDEX($D$1:$CP$117,MATCH($D183,$D$1:$D$117,0),MATCH(1,($F183=$D$1:$CP$1)*(BA$2=$D$2:$CP$2),0))</f>
        <v/>
      </c>
      <c r="N183" s="61" t="str" cm="1">
        <f t="array" ref="N183">INDEX($D$1:$CP$117,MATCH($D183,$D$1:$D$117,0),MATCH(1,($F183=$D$1:$CP$1)*(BB$2=$D$2:$CP$2),0))</f>
        <v/>
      </c>
    </row>
    <row r="184" spans="4:14" x14ac:dyDescent="0.25">
      <c r="D184" t="str">
        <f t="shared" ref="D184:F184" si="102">D67</f>
        <v>LTU</v>
      </c>
      <c r="E184" t="str">
        <f t="shared" si="102"/>
        <v>High income</v>
      </c>
      <c r="F184">
        <f t="shared" si="102"/>
        <v>2009</v>
      </c>
      <c r="G184" s="60" cm="1">
        <f t="array" ref="G184">INDEX($D$1:$CP$117,MATCH($D184,$D$1:$D$117,0),MATCH(1,($F184=$D$1:$CP$1)*(G$2=$D$2:$CP$2),0))</f>
        <v>0</v>
      </c>
      <c r="H184" s="60" cm="1">
        <f t="array" ref="H184">INDEX($D$1:$CP$117,MATCH($D184,$D$1:$D$117,0),MATCH(1,($F184=$D$1:$CP$1)*(H$2=$D$2:$CP$2),0))</f>
        <v>0</v>
      </c>
      <c r="I184" s="60" cm="1">
        <f t="array" ref="I184">INDEX($D$1:$CP$117,MATCH($D184,$D$1:$D$117,0),MATCH(1,($F184=$D$1:$CP$1)*(I$2=$D$2:$CP$2),0))</f>
        <v>0</v>
      </c>
      <c r="J184" s="60" cm="1">
        <f t="array" ref="J184">INDEX($D$1:$CP$117,MATCH($D184,$D$1:$D$117,0),MATCH(1,($F184=$D$1:$CP$1)*(J$2=$D$2:$CP$2),0))</f>
        <v>2000</v>
      </c>
      <c r="K184" s="59" t="str" cm="1">
        <f t="array" ref="K184">INDEX($D$1:$CP$117,MATCH($D184,$D$1:$D$117,0),MATCH(1,($F184=$D$1:$CP$1)*(AY$2=$D$2:$CP$2),0))</f>
        <v/>
      </c>
      <c r="L184" s="59" t="str" cm="1">
        <f t="array" ref="L184">INDEX($D$1:$CP$117,MATCH($D184,$D$1:$D$117,0),MATCH(1,($F184=$D$1:$CP$1)*(AZ$2=$D$2:$CP$2),0))</f>
        <v/>
      </c>
      <c r="M184" s="59" t="str" cm="1">
        <f t="array" ref="M184">INDEX($D$1:$CP$117,MATCH($D184,$D$1:$D$117,0),MATCH(1,($F184=$D$1:$CP$1)*(BA$2=$D$2:$CP$2),0))</f>
        <v/>
      </c>
      <c r="N184" s="61" t="str" cm="1">
        <f t="array" ref="N184">INDEX($D$1:$CP$117,MATCH($D184,$D$1:$D$117,0),MATCH(1,($F184=$D$1:$CP$1)*(BB$2=$D$2:$CP$2),0))</f>
        <v/>
      </c>
    </row>
    <row r="185" spans="4:14" x14ac:dyDescent="0.25">
      <c r="D185" t="str">
        <f t="shared" ref="D185:F185" si="103">D68</f>
        <v>MDG</v>
      </c>
      <c r="E185" t="str">
        <f t="shared" si="103"/>
        <v>Low income</v>
      </c>
      <c r="F185">
        <f t="shared" si="103"/>
        <v>2009</v>
      </c>
      <c r="G185" s="60" cm="1">
        <f t="array" ref="G185">INDEX($D$1:$CP$117,MATCH($D185,$D$1:$D$117,0),MATCH(1,($F185=$D$1:$CP$1)*(G$2=$D$2:$CP$2),0))</f>
        <v>0</v>
      </c>
      <c r="H185" s="60" cm="1">
        <f t="array" ref="H185">INDEX($D$1:$CP$117,MATCH($D185,$D$1:$D$117,0),MATCH(1,($F185=$D$1:$CP$1)*(H$2=$D$2:$CP$2),0))</f>
        <v>0</v>
      </c>
      <c r="I185" s="60" cm="1">
        <f t="array" ref="I185">INDEX($D$1:$CP$117,MATCH($D185,$D$1:$D$117,0),MATCH(1,($F185=$D$1:$CP$1)*(I$2=$D$2:$CP$2),0))</f>
        <v>0</v>
      </c>
      <c r="J185" s="60" cm="1">
        <f t="array" ref="J185">INDEX($D$1:$CP$117,MATCH($D185,$D$1:$D$117,0),MATCH(1,($F185=$D$1:$CP$1)*(J$2=$D$2:$CP$2),0))</f>
        <v>8300</v>
      </c>
      <c r="K185" s="59" t="str" cm="1">
        <f t="array" ref="K185">INDEX($D$1:$CP$117,MATCH($D185,$D$1:$D$117,0),MATCH(1,($F185=$D$1:$CP$1)*(AY$2=$D$2:$CP$2),0))</f>
        <v/>
      </c>
      <c r="L185" s="59" t="str" cm="1">
        <f t="array" ref="L185">INDEX($D$1:$CP$117,MATCH($D185,$D$1:$D$117,0),MATCH(1,($F185=$D$1:$CP$1)*(AZ$2=$D$2:$CP$2),0))</f>
        <v/>
      </c>
      <c r="M185" s="59" t="str" cm="1">
        <f t="array" ref="M185">INDEX($D$1:$CP$117,MATCH($D185,$D$1:$D$117,0),MATCH(1,($F185=$D$1:$CP$1)*(BA$2=$D$2:$CP$2),0))</f>
        <v/>
      </c>
      <c r="N185" s="61" t="str" cm="1">
        <f t="array" ref="N185">INDEX($D$1:$CP$117,MATCH($D185,$D$1:$D$117,0),MATCH(1,($F185=$D$1:$CP$1)*(BB$2=$D$2:$CP$2),0))</f>
        <v/>
      </c>
    </row>
    <row r="186" spans="4:14" x14ac:dyDescent="0.25">
      <c r="D186" t="str">
        <f t="shared" ref="D186:F186" si="104">D69</f>
        <v>MWI</v>
      </c>
      <c r="E186" t="str">
        <f t="shared" si="104"/>
        <v>Low income</v>
      </c>
      <c r="F186">
        <f t="shared" si="104"/>
        <v>2009</v>
      </c>
      <c r="G186" s="60" cm="1">
        <f t="array" ref="G186">INDEX($D$1:$CP$117,MATCH($D186,$D$1:$D$117,0),MATCH(1,($F186=$D$1:$CP$1)*(G$2=$D$2:$CP$2),0))</f>
        <v>0</v>
      </c>
      <c r="H186" s="60" cm="1">
        <f t="array" ref="H186">INDEX($D$1:$CP$117,MATCH($D186,$D$1:$D$117,0),MATCH(1,($F186=$D$1:$CP$1)*(H$2=$D$2:$CP$2),0))</f>
        <v>71804797</v>
      </c>
      <c r="I186" s="60" cm="1">
        <f t="array" ref="I186">INDEX($D$1:$CP$117,MATCH($D186,$D$1:$D$117,0),MATCH(1,($F186=$D$1:$CP$1)*(I$2=$D$2:$CP$2),0))</f>
        <v>71804797</v>
      </c>
      <c r="J186" s="60" cm="1">
        <f t="array" ref="J186">INDEX($D$1:$CP$117,MATCH($D186,$D$1:$D$117,0),MATCH(1,($F186=$D$1:$CP$1)*(J$2=$D$2:$CP$2),0))</f>
        <v>890000</v>
      </c>
      <c r="K186" s="59" cm="1">
        <f t="array" ref="K186">INDEX($D$1:$CP$117,MATCH($D186,$D$1:$D$117,0),MATCH(1,($F186=$D$1:$CP$1)*(AY$2=$D$2:$CP$2),0))</f>
        <v>0</v>
      </c>
      <c r="L186" s="59" cm="1">
        <f t="array" ref="L186">INDEX($D$1:$CP$117,MATCH($D186,$D$1:$D$117,0),MATCH(1,($F186=$D$1:$CP$1)*(AZ$2=$D$2:$CP$2),0))</f>
        <v>80.679547191011238</v>
      </c>
      <c r="M186" s="59" cm="1">
        <f t="array" ref="M186">INDEX($D$1:$CP$117,MATCH($D186,$D$1:$D$117,0),MATCH(1,($F186=$D$1:$CP$1)*(BA$2=$D$2:$CP$2),0))</f>
        <v>80.679547191011238</v>
      </c>
      <c r="N186" s="61" cm="1">
        <f t="array" ref="N186">INDEX($D$1:$CP$117,MATCH($D186,$D$1:$D$117,0),MATCH(1,($F186=$D$1:$CP$1)*(BB$2=$D$2:$CP$2),0))</f>
        <v>0</v>
      </c>
    </row>
    <row r="187" spans="4:14" x14ac:dyDescent="0.25">
      <c r="D187" t="str">
        <f t="shared" ref="D187:F187" si="105">D70</f>
        <v>MYS</v>
      </c>
      <c r="E187" t="str">
        <f t="shared" si="105"/>
        <v>Middle income</v>
      </c>
      <c r="F187">
        <f t="shared" si="105"/>
        <v>2009</v>
      </c>
      <c r="G187" s="60" cm="1">
        <f t="array" ref="G187">INDEX($D$1:$CP$117,MATCH($D187,$D$1:$D$117,0),MATCH(1,($F187=$D$1:$CP$1)*(G$2=$D$2:$CP$2),0))</f>
        <v>27253235</v>
      </c>
      <c r="H187" s="60" cm="1">
        <f t="array" ref="H187">INDEX($D$1:$CP$117,MATCH($D187,$D$1:$D$117,0),MATCH(1,($F187=$D$1:$CP$1)*(H$2=$D$2:$CP$2),0))</f>
        <v>447058.84379999997</v>
      </c>
      <c r="I187" s="60" cm="1">
        <f t="array" ref="I187">INDEX($D$1:$CP$117,MATCH($D187,$D$1:$D$117,0),MATCH(1,($F187=$D$1:$CP$1)*(I$2=$D$2:$CP$2),0))</f>
        <v>28179411.500100002</v>
      </c>
      <c r="J187" s="60" cm="1">
        <f t="array" ref="J187">INDEX($D$1:$CP$117,MATCH($D187,$D$1:$D$117,0),MATCH(1,($F187=$D$1:$CP$1)*(J$2=$D$2:$CP$2),0))</f>
        <v>69000</v>
      </c>
      <c r="K187" s="59" cm="1">
        <f t="array" ref="K187">INDEX($D$1:$CP$117,MATCH($D187,$D$1:$D$117,0),MATCH(1,($F187=$D$1:$CP$1)*(AY$2=$D$2:$CP$2),0))</f>
        <v>394.97442028985506</v>
      </c>
      <c r="L187" s="59" cm="1">
        <f t="array" ref="L187">INDEX($D$1:$CP$117,MATCH($D187,$D$1:$D$117,0),MATCH(1,($F187=$D$1:$CP$1)*(AZ$2=$D$2:$CP$2),0))</f>
        <v>6.4791136782608696</v>
      </c>
      <c r="M187" s="59" cm="1">
        <f t="array" ref="M187">INDEX($D$1:$CP$117,MATCH($D187,$D$1:$D$117,0),MATCH(1,($F187=$D$1:$CP$1)*(BA$2=$D$2:$CP$2),0))</f>
        <v>408.39726811739132</v>
      </c>
      <c r="N187" s="61" cm="1">
        <f t="array" ref="N187">INDEX($D$1:$CP$117,MATCH($D187,$D$1:$D$117,0),MATCH(1,($F187=$D$1:$CP$1)*(BB$2=$D$2:$CP$2),0))</f>
        <v>0.96713286577696223</v>
      </c>
    </row>
    <row r="188" spans="4:14" x14ac:dyDescent="0.25">
      <c r="D188" t="str">
        <f t="shared" ref="D188:F188" si="106">D71</f>
        <v>MLI</v>
      </c>
      <c r="E188" t="str">
        <f t="shared" si="106"/>
        <v>Low income</v>
      </c>
      <c r="F188">
        <f t="shared" si="106"/>
        <v>2009</v>
      </c>
      <c r="G188" s="60" cm="1">
        <f t="array" ref="G188">INDEX($D$1:$CP$117,MATCH($D188,$D$1:$D$117,0),MATCH(1,($F188=$D$1:$CP$1)*(G$2=$D$2:$CP$2),0))</f>
        <v>5281569</v>
      </c>
      <c r="H188" s="60" cm="1">
        <f t="array" ref="H188">INDEX($D$1:$CP$117,MATCH($D188,$D$1:$D$117,0),MATCH(1,($F188=$D$1:$CP$1)*(H$2=$D$2:$CP$2),0))</f>
        <v>22879947.59</v>
      </c>
      <c r="I188" s="60" cm="1">
        <f t="array" ref="I188">INDEX($D$1:$CP$117,MATCH($D188,$D$1:$D$117,0),MATCH(1,($F188=$D$1:$CP$1)*(I$2=$D$2:$CP$2),0))</f>
        <v>28408825.418000001</v>
      </c>
      <c r="J188" s="60" cm="1">
        <f t="array" ref="J188">INDEX($D$1:$CP$117,MATCH($D188,$D$1:$D$117,0),MATCH(1,($F188=$D$1:$CP$1)*(J$2=$D$2:$CP$2),0))</f>
        <v>110000</v>
      </c>
      <c r="K188" s="59" cm="1">
        <f t="array" ref="K188">INDEX($D$1:$CP$117,MATCH($D188,$D$1:$D$117,0),MATCH(1,($F188=$D$1:$CP$1)*(AY$2=$D$2:$CP$2),0))</f>
        <v>48.014263636363637</v>
      </c>
      <c r="L188" s="59" cm="1">
        <f t="array" ref="L188">INDEX($D$1:$CP$117,MATCH($D188,$D$1:$D$117,0),MATCH(1,($F188=$D$1:$CP$1)*(AZ$2=$D$2:$CP$2),0))</f>
        <v>207.99952354545454</v>
      </c>
      <c r="M188" s="59" cm="1">
        <f t="array" ref="M188">INDEX($D$1:$CP$117,MATCH($D188,$D$1:$D$117,0),MATCH(1,($F188=$D$1:$CP$1)*(BA$2=$D$2:$CP$2),0))</f>
        <v>258.26204925454545</v>
      </c>
      <c r="N188" s="61" cm="1">
        <f t="array" ref="N188">INDEX($D$1:$CP$117,MATCH($D188,$D$1:$D$117,0),MATCH(1,($F188=$D$1:$CP$1)*(BB$2=$D$2:$CP$2),0))</f>
        <v>0.18591296620991471</v>
      </c>
    </row>
    <row r="189" spans="4:14" x14ac:dyDescent="0.25">
      <c r="D189" t="str">
        <f t="shared" ref="D189:F189" si="107">D72</f>
        <v>MRT</v>
      </c>
      <c r="E189" t="str">
        <f t="shared" si="107"/>
        <v>Lower middle income</v>
      </c>
      <c r="F189">
        <f t="shared" si="107"/>
        <v>2009</v>
      </c>
      <c r="G189" s="60" cm="1">
        <f t="array" ref="G189">INDEX($D$1:$CP$117,MATCH($D189,$D$1:$D$117,0),MATCH(1,($F189=$D$1:$CP$1)*(G$2=$D$2:$CP$2),0))</f>
        <v>86917</v>
      </c>
      <c r="H189" s="60" cm="1">
        <f t="array" ref="H189">INDEX($D$1:$CP$117,MATCH($D189,$D$1:$D$117,0),MATCH(1,($F189=$D$1:$CP$1)*(H$2=$D$2:$CP$2),0))</f>
        <v>0</v>
      </c>
      <c r="I189" s="60" cm="1">
        <f t="array" ref="I189">INDEX($D$1:$CP$117,MATCH($D189,$D$1:$D$117,0),MATCH(1,($F189=$D$1:$CP$1)*(I$2=$D$2:$CP$2),0))</f>
        <v>86917</v>
      </c>
      <c r="J189" s="60" cm="1">
        <f t="array" ref="J189">INDEX($D$1:$CP$117,MATCH($D189,$D$1:$D$117,0),MATCH(1,($F189=$D$1:$CP$1)*(J$2=$D$2:$CP$2),0))</f>
        <v>7300</v>
      </c>
      <c r="K189" s="59" cm="1">
        <f t="array" ref="K189">INDEX($D$1:$CP$117,MATCH($D189,$D$1:$D$117,0),MATCH(1,($F189=$D$1:$CP$1)*(AY$2=$D$2:$CP$2),0))</f>
        <v>11.906438356164383</v>
      </c>
      <c r="L189" s="59" cm="1">
        <f t="array" ref="L189">INDEX($D$1:$CP$117,MATCH($D189,$D$1:$D$117,0),MATCH(1,($F189=$D$1:$CP$1)*(AZ$2=$D$2:$CP$2),0))</f>
        <v>0</v>
      </c>
      <c r="M189" s="59" cm="1">
        <f t="array" ref="M189">INDEX($D$1:$CP$117,MATCH($D189,$D$1:$D$117,0),MATCH(1,($F189=$D$1:$CP$1)*(BA$2=$D$2:$CP$2),0))</f>
        <v>11.906438356164383</v>
      </c>
      <c r="N189" s="61" cm="1">
        <f t="array" ref="N189">INDEX($D$1:$CP$117,MATCH($D189,$D$1:$D$117,0),MATCH(1,($F189=$D$1:$CP$1)*(BB$2=$D$2:$CP$2),0))</f>
        <v>1</v>
      </c>
    </row>
    <row r="190" spans="4:14" x14ac:dyDescent="0.25">
      <c r="D190" t="str">
        <f t="shared" ref="D190:F190" si="108">D73</f>
        <v>MUS</v>
      </c>
      <c r="E190" t="str">
        <f t="shared" si="108"/>
        <v>High income</v>
      </c>
      <c r="F190">
        <f t="shared" si="108"/>
        <v>2009</v>
      </c>
      <c r="G190" s="60" cm="1">
        <f t="array" ref="G190">INDEX($D$1:$CP$117,MATCH($D190,$D$1:$D$117,0),MATCH(1,($F190=$D$1:$CP$1)*(G$2=$D$2:$CP$2),0))</f>
        <v>0</v>
      </c>
      <c r="H190" s="60" cm="1">
        <f t="array" ref="H190">INDEX($D$1:$CP$117,MATCH($D190,$D$1:$D$117,0),MATCH(1,($F190=$D$1:$CP$1)*(H$2=$D$2:$CP$2),0))</f>
        <v>0</v>
      </c>
      <c r="I190" s="60" cm="1">
        <f t="array" ref="I190">INDEX($D$1:$CP$117,MATCH($D190,$D$1:$D$117,0),MATCH(1,($F190=$D$1:$CP$1)*(I$2=$D$2:$CP$2),0))</f>
        <v>0</v>
      </c>
      <c r="J190" s="60" cm="1">
        <f t="array" ref="J190">INDEX($D$1:$CP$117,MATCH($D190,$D$1:$D$117,0),MATCH(1,($F190=$D$1:$CP$1)*(J$2=$D$2:$CP$2),0))</f>
        <v>11000</v>
      </c>
      <c r="K190" s="59" t="str" cm="1">
        <f t="array" ref="K190">INDEX($D$1:$CP$117,MATCH($D190,$D$1:$D$117,0),MATCH(1,($F190=$D$1:$CP$1)*(AY$2=$D$2:$CP$2),0))</f>
        <v/>
      </c>
      <c r="L190" s="59" t="str" cm="1">
        <f t="array" ref="L190">INDEX($D$1:$CP$117,MATCH($D190,$D$1:$D$117,0),MATCH(1,($F190=$D$1:$CP$1)*(AZ$2=$D$2:$CP$2),0))</f>
        <v/>
      </c>
      <c r="M190" s="59" t="str" cm="1">
        <f t="array" ref="M190">INDEX($D$1:$CP$117,MATCH($D190,$D$1:$D$117,0),MATCH(1,($F190=$D$1:$CP$1)*(BA$2=$D$2:$CP$2),0))</f>
        <v/>
      </c>
      <c r="N190" s="61" t="str" cm="1">
        <f t="array" ref="N190">INDEX($D$1:$CP$117,MATCH($D190,$D$1:$D$117,0),MATCH(1,($F190=$D$1:$CP$1)*(BB$2=$D$2:$CP$2),0))</f>
        <v/>
      </c>
    </row>
    <row r="191" spans="4:14" x14ac:dyDescent="0.25">
      <c r="D191" t="str">
        <f t="shared" ref="D191:F191" si="109">D74</f>
        <v>MNG</v>
      </c>
      <c r="E191" t="str">
        <f t="shared" si="109"/>
        <v>Lower middle income</v>
      </c>
      <c r="F191">
        <f t="shared" si="109"/>
        <v>2009</v>
      </c>
      <c r="G191" s="60" cm="1">
        <f t="array" ref="G191">INDEX($D$1:$CP$117,MATCH($D191,$D$1:$D$117,0),MATCH(1,($F191=$D$1:$CP$1)*(G$2=$D$2:$CP$2),0))</f>
        <v>1157336</v>
      </c>
      <c r="H191" s="60" cm="1">
        <f t="array" ref="H191">INDEX($D$1:$CP$117,MATCH($D191,$D$1:$D$117,0),MATCH(1,($F191=$D$1:$CP$1)*(H$2=$D$2:$CP$2),0))</f>
        <v>3506192.4479999999</v>
      </c>
      <c r="I191" s="60" cm="1">
        <f t="array" ref="I191">INDEX($D$1:$CP$117,MATCH($D191,$D$1:$D$117,0),MATCH(1,($F191=$D$1:$CP$1)*(I$2=$D$2:$CP$2),0))</f>
        <v>4758316.4952600002</v>
      </c>
      <c r="J191" s="60" cm="1">
        <f t="array" ref="J191">INDEX($D$1:$CP$117,MATCH($D191,$D$1:$D$117,0),MATCH(1,($F191=$D$1:$CP$1)*(J$2=$D$2:$CP$2),0))</f>
        <v>500</v>
      </c>
      <c r="K191" s="59" cm="1">
        <f t="array" ref="K191">INDEX($D$1:$CP$117,MATCH($D191,$D$1:$D$117,0),MATCH(1,($F191=$D$1:$CP$1)*(AY$2=$D$2:$CP$2),0))</f>
        <v>2314.672</v>
      </c>
      <c r="L191" s="59" cm="1">
        <f t="array" ref="L191">INDEX($D$1:$CP$117,MATCH($D191,$D$1:$D$117,0),MATCH(1,($F191=$D$1:$CP$1)*(AZ$2=$D$2:$CP$2),0))</f>
        <v>7012.3848959999996</v>
      </c>
      <c r="M191" s="59" cm="1">
        <f t="array" ref="M191">INDEX($D$1:$CP$117,MATCH($D191,$D$1:$D$117,0),MATCH(1,($F191=$D$1:$CP$1)*(BA$2=$D$2:$CP$2),0))</f>
        <v>9516.63299052</v>
      </c>
      <c r="N191" s="61" cm="1">
        <f t="array" ref="N191">INDEX($D$1:$CP$117,MATCH($D191,$D$1:$D$117,0),MATCH(1,($F191=$D$1:$CP$1)*(BB$2=$D$2:$CP$2),0))</f>
        <v>0.24322383791680965</v>
      </c>
    </row>
    <row r="192" spans="4:14" x14ac:dyDescent="0.25">
      <c r="D192" t="str">
        <f t="shared" ref="D192:F192" si="110">D75</f>
        <v>MNE</v>
      </c>
      <c r="E192" t="str">
        <f t="shared" si="110"/>
        <v>Middle income</v>
      </c>
      <c r="F192">
        <f t="shared" si="110"/>
        <v>2009</v>
      </c>
      <c r="G192" s="60" cm="1">
        <f t="array" ref="G192">INDEX($D$1:$CP$117,MATCH($D192,$D$1:$D$117,0),MATCH(1,($F192=$D$1:$CP$1)*(G$2=$D$2:$CP$2),0))</f>
        <v>0</v>
      </c>
      <c r="H192" s="60" cm="1">
        <f t="array" ref="H192">INDEX($D$1:$CP$117,MATCH($D192,$D$1:$D$117,0),MATCH(1,($F192=$D$1:$CP$1)*(H$2=$D$2:$CP$2),0))</f>
        <v>830100</v>
      </c>
      <c r="I192" s="60" cm="1">
        <f t="array" ref="I192">INDEX($D$1:$CP$117,MATCH($D192,$D$1:$D$117,0),MATCH(1,($F192=$D$1:$CP$1)*(I$2=$D$2:$CP$2),0))</f>
        <v>830100</v>
      </c>
      <c r="J192" s="60" cm="1">
        <f t="array" ref="J192">INDEX($D$1:$CP$117,MATCH($D192,$D$1:$D$117,0),MATCH(1,($F192=$D$1:$CP$1)*(J$2=$D$2:$CP$2),0))</f>
        <v>200</v>
      </c>
      <c r="K192" s="59" cm="1">
        <f t="array" ref="K192">INDEX($D$1:$CP$117,MATCH($D192,$D$1:$D$117,0),MATCH(1,($F192=$D$1:$CP$1)*(AY$2=$D$2:$CP$2),0))</f>
        <v>0</v>
      </c>
      <c r="L192" s="59" cm="1">
        <f t="array" ref="L192">INDEX($D$1:$CP$117,MATCH($D192,$D$1:$D$117,0),MATCH(1,($F192=$D$1:$CP$1)*(AZ$2=$D$2:$CP$2),0))</f>
        <v>4150.5</v>
      </c>
      <c r="M192" s="59" cm="1">
        <f t="array" ref="M192">INDEX($D$1:$CP$117,MATCH($D192,$D$1:$D$117,0),MATCH(1,($F192=$D$1:$CP$1)*(BA$2=$D$2:$CP$2),0))</f>
        <v>4150.5</v>
      </c>
      <c r="N192" s="61" cm="1">
        <f t="array" ref="N192">INDEX($D$1:$CP$117,MATCH($D192,$D$1:$D$117,0),MATCH(1,($F192=$D$1:$CP$1)*(BB$2=$D$2:$CP$2),0))</f>
        <v>0</v>
      </c>
    </row>
    <row r="193" spans="4:14" x14ac:dyDescent="0.25">
      <c r="D193" t="str">
        <f t="shared" ref="D193:F193" si="111">D76</f>
        <v>MAR</v>
      </c>
      <c r="E193" t="str">
        <f t="shared" si="111"/>
        <v>Lower middle income</v>
      </c>
      <c r="F193">
        <f t="shared" si="111"/>
        <v>2009</v>
      </c>
      <c r="G193" s="60" cm="1">
        <f t="array" ref="G193">INDEX($D$1:$CP$117,MATCH($D193,$D$1:$D$117,0),MATCH(1,($F193=$D$1:$CP$1)*(G$2=$D$2:$CP$2),0))</f>
        <v>5823291</v>
      </c>
      <c r="H193" s="60" cm="1">
        <f t="array" ref="H193">INDEX($D$1:$CP$117,MATCH($D193,$D$1:$D$117,0),MATCH(1,($F193=$D$1:$CP$1)*(H$2=$D$2:$CP$2),0))</f>
        <v>7629376</v>
      </c>
      <c r="I193" s="60" cm="1">
        <f t="array" ref="I193">INDEX($D$1:$CP$117,MATCH($D193,$D$1:$D$117,0),MATCH(1,($F193=$D$1:$CP$1)*(I$2=$D$2:$CP$2),0))</f>
        <v>14648004</v>
      </c>
      <c r="J193" s="60" cm="1">
        <f t="array" ref="J193">INDEX($D$1:$CP$117,MATCH($D193,$D$1:$D$117,0),MATCH(1,($F193=$D$1:$CP$1)*(J$2=$D$2:$CP$2),0))</f>
        <v>16000</v>
      </c>
      <c r="K193" s="59" cm="1">
        <f t="array" ref="K193">INDEX($D$1:$CP$117,MATCH($D193,$D$1:$D$117,0),MATCH(1,($F193=$D$1:$CP$1)*(AY$2=$D$2:$CP$2),0))</f>
        <v>363.95568750000001</v>
      </c>
      <c r="L193" s="59" cm="1">
        <f t="array" ref="L193">INDEX($D$1:$CP$117,MATCH($D193,$D$1:$D$117,0),MATCH(1,($F193=$D$1:$CP$1)*(AZ$2=$D$2:$CP$2),0))</f>
        <v>476.83600000000001</v>
      </c>
      <c r="M193" s="59" cm="1">
        <f t="array" ref="M193">INDEX($D$1:$CP$117,MATCH($D193,$D$1:$D$117,0),MATCH(1,($F193=$D$1:$CP$1)*(BA$2=$D$2:$CP$2),0))</f>
        <v>915.50025000000005</v>
      </c>
      <c r="N193" s="61" cm="1">
        <f t="array" ref="N193">INDEX($D$1:$CP$117,MATCH($D193,$D$1:$D$117,0),MATCH(1,($F193=$D$1:$CP$1)*(BB$2=$D$2:$CP$2),0))</f>
        <v>0.3975484304892325</v>
      </c>
    </row>
    <row r="194" spans="4:14" x14ac:dyDescent="0.25">
      <c r="D194" t="str">
        <f t="shared" ref="D194:F194" si="112">D77</f>
        <v>MOZ</v>
      </c>
      <c r="E194" t="str">
        <f t="shared" si="112"/>
        <v>Low income</v>
      </c>
      <c r="F194">
        <f t="shared" si="112"/>
        <v>2009</v>
      </c>
      <c r="G194" s="60" cm="1">
        <f t="array" ref="G194">INDEX($D$1:$CP$117,MATCH($D194,$D$1:$D$117,0),MATCH(1,($F194=$D$1:$CP$1)*(G$2=$D$2:$CP$2),0))</f>
        <v>0</v>
      </c>
      <c r="H194" s="60" cm="1">
        <f t="array" ref="H194">INDEX($D$1:$CP$117,MATCH($D194,$D$1:$D$117,0),MATCH(1,($F194=$D$1:$CP$1)*(H$2=$D$2:$CP$2),0))</f>
        <v>0</v>
      </c>
      <c r="I194" s="60" cm="1">
        <f t="array" ref="I194">INDEX($D$1:$CP$117,MATCH($D194,$D$1:$D$117,0),MATCH(1,($F194=$D$1:$CP$1)*(I$2=$D$2:$CP$2),0))</f>
        <v>0</v>
      </c>
      <c r="J194" s="60" cm="1">
        <f t="array" ref="J194">INDEX($D$1:$CP$117,MATCH($D194,$D$1:$D$117,0),MATCH(1,($F194=$D$1:$CP$1)*(J$2=$D$2:$CP$2),0))</f>
        <v>1500000</v>
      </c>
      <c r="K194" s="59" t="str" cm="1">
        <f t="array" ref="K194">INDEX($D$1:$CP$117,MATCH($D194,$D$1:$D$117,0),MATCH(1,($F194=$D$1:$CP$1)*(AY$2=$D$2:$CP$2),0))</f>
        <v/>
      </c>
      <c r="L194" s="59" t="str" cm="1">
        <f t="array" ref="L194">INDEX($D$1:$CP$117,MATCH($D194,$D$1:$D$117,0),MATCH(1,($F194=$D$1:$CP$1)*(AZ$2=$D$2:$CP$2),0))</f>
        <v/>
      </c>
      <c r="M194" s="59" t="str" cm="1">
        <f t="array" ref="M194">INDEX($D$1:$CP$117,MATCH($D194,$D$1:$D$117,0),MATCH(1,($F194=$D$1:$CP$1)*(BA$2=$D$2:$CP$2),0))</f>
        <v/>
      </c>
      <c r="N194" s="61" t="str" cm="1">
        <f t="array" ref="N194">INDEX($D$1:$CP$117,MATCH($D194,$D$1:$D$117,0),MATCH(1,($F194=$D$1:$CP$1)*(BB$2=$D$2:$CP$2),0))</f>
        <v/>
      </c>
    </row>
    <row r="195" spans="4:14" x14ac:dyDescent="0.25">
      <c r="D195" t="str">
        <f t="shared" ref="D195:F195" si="113">D78</f>
        <v>MMR</v>
      </c>
      <c r="E195" t="str">
        <f t="shared" si="113"/>
        <v>Lower middle income</v>
      </c>
      <c r="F195">
        <f t="shared" si="113"/>
        <v>2009</v>
      </c>
      <c r="G195" s="60" cm="1">
        <f t="array" ref="G195">INDEX($D$1:$CP$117,MATCH($D195,$D$1:$D$117,0),MATCH(1,($F195=$D$1:$CP$1)*(G$2=$D$2:$CP$2),0))</f>
        <v>0</v>
      </c>
      <c r="H195" s="60" cm="1">
        <f t="array" ref="H195">INDEX($D$1:$CP$117,MATCH($D195,$D$1:$D$117,0),MATCH(1,($F195=$D$1:$CP$1)*(H$2=$D$2:$CP$2),0))</f>
        <v>0</v>
      </c>
      <c r="I195" s="60" cm="1">
        <f t="array" ref="I195">INDEX($D$1:$CP$117,MATCH($D195,$D$1:$D$117,0),MATCH(1,($F195=$D$1:$CP$1)*(I$2=$D$2:$CP$2),0))</f>
        <v>0</v>
      </c>
      <c r="J195" s="60" cm="1">
        <f t="array" ref="J195">INDEX($D$1:$CP$117,MATCH($D195,$D$1:$D$117,0),MATCH(1,($F195=$D$1:$CP$1)*(J$2=$D$2:$CP$2),0))</f>
        <v>230000</v>
      </c>
      <c r="K195" s="59" t="str" cm="1">
        <f t="array" ref="K195">INDEX($D$1:$CP$117,MATCH($D195,$D$1:$D$117,0),MATCH(1,($F195=$D$1:$CP$1)*(AY$2=$D$2:$CP$2),0))</f>
        <v/>
      </c>
      <c r="L195" s="59" t="str" cm="1">
        <f t="array" ref="L195">INDEX($D$1:$CP$117,MATCH($D195,$D$1:$D$117,0),MATCH(1,($F195=$D$1:$CP$1)*(AZ$2=$D$2:$CP$2),0))</f>
        <v/>
      </c>
      <c r="M195" s="59" t="str" cm="1">
        <f t="array" ref="M195">INDEX($D$1:$CP$117,MATCH($D195,$D$1:$D$117,0),MATCH(1,($F195=$D$1:$CP$1)*(BA$2=$D$2:$CP$2),0))</f>
        <v/>
      </c>
      <c r="N195" s="61" t="str" cm="1">
        <f t="array" ref="N195">INDEX($D$1:$CP$117,MATCH($D195,$D$1:$D$117,0),MATCH(1,($F195=$D$1:$CP$1)*(BB$2=$D$2:$CP$2),0))</f>
        <v/>
      </c>
    </row>
    <row r="196" spans="4:14" x14ac:dyDescent="0.25">
      <c r="D196" t="str">
        <f t="shared" ref="D196:F196" si="114">D79</f>
        <v>NAM</v>
      </c>
      <c r="E196" t="str">
        <f t="shared" si="114"/>
        <v>Middle income</v>
      </c>
      <c r="F196">
        <f t="shared" si="114"/>
        <v>2009</v>
      </c>
      <c r="G196" s="60" cm="1">
        <f t="array" ref="G196">INDEX($D$1:$CP$117,MATCH($D196,$D$1:$D$117,0),MATCH(1,($F196=$D$1:$CP$1)*(G$2=$D$2:$CP$2),0))</f>
        <v>120839011</v>
      </c>
      <c r="H196" s="60" cm="1">
        <f t="array" ref="H196">INDEX($D$1:$CP$117,MATCH($D196,$D$1:$D$117,0),MATCH(1,($F196=$D$1:$CP$1)*(H$2=$D$2:$CP$2),0))</f>
        <v>121978961.2</v>
      </c>
      <c r="I196" s="60" cm="1">
        <f t="array" ref="I196">INDEX($D$1:$CP$117,MATCH($D196,$D$1:$D$117,0),MATCH(1,($F196=$D$1:$CP$1)*(I$2=$D$2:$CP$2),0))</f>
        <v>373541930.09320003</v>
      </c>
      <c r="J196" s="60" cm="1">
        <f t="array" ref="J196">INDEX($D$1:$CP$117,MATCH($D196,$D$1:$D$117,0),MATCH(1,($F196=$D$1:$CP$1)*(J$2=$D$2:$CP$2),0))</f>
        <v>180000</v>
      </c>
      <c r="K196" s="59" cm="1">
        <f t="array" ref="K196">INDEX($D$1:$CP$117,MATCH($D196,$D$1:$D$117,0),MATCH(1,($F196=$D$1:$CP$1)*(AY$2=$D$2:$CP$2),0))</f>
        <v>671.32783888888889</v>
      </c>
      <c r="L196" s="59" cm="1">
        <f t="array" ref="L196">INDEX($D$1:$CP$117,MATCH($D196,$D$1:$D$117,0),MATCH(1,($F196=$D$1:$CP$1)*(AZ$2=$D$2:$CP$2),0))</f>
        <v>677.66089555555561</v>
      </c>
      <c r="M196" s="59" cm="1">
        <f t="array" ref="M196">INDEX($D$1:$CP$117,MATCH($D196,$D$1:$D$117,0),MATCH(1,($F196=$D$1:$CP$1)*(BA$2=$D$2:$CP$2),0))</f>
        <v>2075.2329449622225</v>
      </c>
      <c r="N196" s="61" cm="1">
        <f t="array" ref="N196">INDEX($D$1:$CP$117,MATCH($D196,$D$1:$D$117,0),MATCH(1,($F196=$D$1:$CP$1)*(BB$2=$D$2:$CP$2),0))</f>
        <v>0.32349517220155238</v>
      </c>
    </row>
    <row r="197" spans="4:14" x14ac:dyDescent="0.25">
      <c r="D197" t="str">
        <f t="shared" ref="D197:F197" si="115">D80</f>
        <v>NPL</v>
      </c>
      <c r="E197" t="str">
        <f t="shared" si="115"/>
        <v>Lower middle income</v>
      </c>
      <c r="F197">
        <f t="shared" si="115"/>
        <v>2009</v>
      </c>
      <c r="G197" s="60" cm="1">
        <f t="array" ref="G197">INDEX($D$1:$CP$117,MATCH($D197,$D$1:$D$117,0),MATCH(1,($F197=$D$1:$CP$1)*(G$2=$D$2:$CP$2),0))</f>
        <v>265416</v>
      </c>
      <c r="H197" s="60" cm="1">
        <f t="array" ref="H197">INDEX($D$1:$CP$117,MATCH($D197,$D$1:$D$117,0),MATCH(1,($F197=$D$1:$CP$1)*(H$2=$D$2:$CP$2),0))</f>
        <v>19713138.48</v>
      </c>
      <c r="I197" s="60" cm="1">
        <f t="array" ref="I197">INDEX($D$1:$CP$117,MATCH($D197,$D$1:$D$117,0),MATCH(1,($F197=$D$1:$CP$1)*(I$2=$D$2:$CP$2),0))</f>
        <v>20454800.16</v>
      </c>
      <c r="J197" s="60" cm="1">
        <f t="array" ref="J197">INDEX($D$1:$CP$117,MATCH($D197,$D$1:$D$117,0),MATCH(1,($F197=$D$1:$CP$1)*(J$2=$D$2:$CP$2),0))</f>
        <v>33000</v>
      </c>
      <c r="K197" s="59" cm="1">
        <f t="array" ref="K197">INDEX($D$1:$CP$117,MATCH($D197,$D$1:$D$117,0),MATCH(1,($F197=$D$1:$CP$1)*(AY$2=$D$2:$CP$2),0))</f>
        <v>8.0429090909090917</v>
      </c>
      <c r="L197" s="59" cm="1">
        <f t="array" ref="L197">INDEX($D$1:$CP$117,MATCH($D197,$D$1:$D$117,0),MATCH(1,($F197=$D$1:$CP$1)*(AZ$2=$D$2:$CP$2),0))</f>
        <v>597.36783272727268</v>
      </c>
      <c r="M197" s="59" cm="1">
        <f t="array" ref="M197">INDEX($D$1:$CP$117,MATCH($D197,$D$1:$D$117,0),MATCH(1,($F197=$D$1:$CP$1)*(BA$2=$D$2:$CP$2),0))</f>
        <v>619.84242909090915</v>
      </c>
      <c r="N197" s="61" cm="1">
        <f t="array" ref="N197">INDEX($D$1:$CP$117,MATCH($D197,$D$1:$D$117,0),MATCH(1,($F197=$D$1:$CP$1)*(BB$2=$D$2:$CP$2),0))</f>
        <v>1.2975731756061312E-2</v>
      </c>
    </row>
    <row r="198" spans="4:14" x14ac:dyDescent="0.25">
      <c r="D198" t="str">
        <f t="shared" ref="D198:F198" si="116">D81</f>
        <v>NIC</v>
      </c>
      <c r="E198" t="str">
        <f t="shared" si="116"/>
        <v>Lower middle income</v>
      </c>
      <c r="F198">
        <f t="shared" si="116"/>
        <v>2009</v>
      </c>
      <c r="G198" s="60" cm="1">
        <f t="array" ref="G198">INDEX($D$1:$CP$117,MATCH($D198,$D$1:$D$117,0),MATCH(1,($F198=$D$1:$CP$1)*(G$2=$D$2:$CP$2),0))</f>
        <v>6300000</v>
      </c>
      <c r="H198" s="60" cm="1">
        <f t="array" ref="H198">INDEX($D$1:$CP$117,MATCH($D198,$D$1:$D$117,0),MATCH(1,($F198=$D$1:$CP$1)*(H$2=$D$2:$CP$2),0))</f>
        <v>8600000</v>
      </c>
      <c r="I198" s="60" cm="1">
        <f t="array" ref="I198">INDEX($D$1:$CP$117,MATCH($D198,$D$1:$D$117,0),MATCH(1,($F198=$D$1:$CP$1)*(I$2=$D$2:$CP$2),0))</f>
        <v>14900000</v>
      </c>
      <c r="J198" s="60" cm="1">
        <f t="array" ref="J198">INDEX($D$1:$CP$117,MATCH($D198,$D$1:$D$117,0),MATCH(1,($F198=$D$1:$CP$1)*(J$2=$D$2:$CP$2),0))</f>
        <v>7800</v>
      </c>
      <c r="K198" s="59" cm="1">
        <f t="array" ref="K198">INDEX($D$1:$CP$117,MATCH($D198,$D$1:$D$117,0),MATCH(1,($F198=$D$1:$CP$1)*(AY$2=$D$2:$CP$2),0))</f>
        <v>807.69230769230774</v>
      </c>
      <c r="L198" s="59" cm="1">
        <f t="array" ref="L198">INDEX($D$1:$CP$117,MATCH($D198,$D$1:$D$117,0),MATCH(1,($F198=$D$1:$CP$1)*(AZ$2=$D$2:$CP$2),0))</f>
        <v>1102.5641025641025</v>
      </c>
      <c r="M198" s="59" cm="1">
        <f t="array" ref="M198">INDEX($D$1:$CP$117,MATCH($D198,$D$1:$D$117,0),MATCH(1,($F198=$D$1:$CP$1)*(BA$2=$D$2:$CP$2),0))</f>
        <v>1910.2564102564102</v>
      </c>
      <c r="N198" s="61" cm="1">
        <f t="array" ref="N198">INDEX($D$1:$CP$117,MATCH($D198,$D$1:$D$117,0),MATCH(1,($F198=$D$1:$CP$1)*(BB$2=$D$2:$CP$2),0))</f>
        <v>0.42281879194630878</v>
      </c>
    </row>
    <row r="199" spans="4:14" x14ac:dyDescent="0.25">
      <c r="D199" t="str">
        <f t="shared" ref="D199:F199" si="117">D82</f>
        <v>NER</v>
      </c>
      <c r="E199" t="str">
        <f t="shared" si="117"/>
        <v>Low income</v>
      </c>
      <c r="F199">
        <f t="shared" si="117"/>
        <v>2009</v>
      </c>
      <c r="G199" s="60" cm="1">
        <f t="array" ref="G199">INDEX($D$1:$CP$117,MATCH($D199,$D$1:$D$117,0),MATCH(1,($F199=$D$1:$CP$1)*(G$2=$D$2:$CP$2),0))</f>
        <v>92356</v>
      </c>
      <c r="H199" s="60" cm="1">
        <f t="array" ref="H199">INDEX($D$1:$CP$117,MATCH($D199,$D$1:$D$117,0),MATCH(1,($F199=$D$1:$CP$1)*(H$2=$D$2:$CP$2),0))</f>
        <v>9988335.8690000009</v>
      </c>
      <c r="I199" s="60" cm="1">
        <f t="array" ref="I199">INDEX($D$1:$CP$117,MATCH($D199,$D$1:$D$117,0),MATCH(1,($F199=$D$1:$CP$1)*(I$2=$D$2:$CP$2),0))</f>
        <v>10080691.869000001</v>
      </c>
      <c r="J199" s="60" cm="1">
        <f t="array" ref="J199">INDEX($D$1:$CP$117,MATCH($D199,$D$1:$D$117,0),MATCH(1,($F199=$D$1:$CP$1)*(J$2=$D$2:$CP$2),0))</f>
        <v>38000</v>
      </c>
      <c r="K199" s="59" cm="1">
        <f t="array" ref="K199">INDEX($D$1:$CP$117,MATCH($D199,$D$1:$D$117,0),MATCH(1,($F199=$D$1:$CP$1)*(AY$2=$D$2:$CP$2),0))</f>
        <v>2.430421052631579</v>
      </c>
      <c r="L199" s="59" cm="1">
        <f t="array" ref="L199">INDEX($D$1:$CP$117,MATCH($D199,$D$1:$D$117,0),MATCH(1,($F199=$D$1:$CP$1)*(AZ$2=$D$2:$CP$2),0))</f>
        <v>262.85094392105265</v>
      </c>
      <c r="M199" s="59" cm="1">
        <f t="array" ref="M199">INDEX($D$1:$CP$117,MATCH($D199,$D$1:$D$117,0),MATCH(1,($F199=$D$1:$CP$1)*(BA$2=$D$2:$CP$2),0))</f>
        <v>265.28136497368422</v>
      </c>
      <c r="N199" s="61" cm="1">
        <f t="array" ref="N199">INDEX($D$1:$CP$117,MATCH($D199,$D$1:$D$117,0),MATCH(1,($F199=$D$1:$CP$1)*(BB$2=$D$2:$CP$2),0))</f>
        <v>9.1616727502615031E-3</v>
      </c>
    </row>
    <row r="200" spans="4:14" x14ac:dyDescent="0.25">
      <c r="D200" t="str">
        <f t="shared" ref="D200:F200" si="118">D83</f>
        <v>NGA</v>
      </c>
      <c r="E200" t="str">
        <f t="shared" si="118"/>
        <v>Lower middle income</v>
      </c>
      <c r="F200">
        <f t="shared" si="118"/>
        <v>2009</v>
      </c>
      <c r="G200" s="60" cm="1">
        <f t="array" ref="G200">INDEX($D$1:$CP$117,MATCH($D200,$D$1:$D$117,0),MATCH(1,($F200=$D$1:$CP$1)*(G$2=$D$2:$CP$2),0))</f>
        <v>97790519</v>
      </c>
      <c r="H200" s="60" cm="1">
        <f t="array" ref="H200">INDEX($D$1:$CP$117,MATCH($D200,$D$1:$D$117,0),MATCH(1,($F200=$D$1:$CP$1)*(H$2=$D$2:$CP$2),0))</f>
        <v>317218608</v>
      </c>
      <c r="I200" s="60" cm="1">
        <f t="array" ref="I200">INDEX($D$1:$CP$117,MATCH($D200,$D$1:$D$117,0),MATCH(1,($F200=$D$1:$CP$1)*(I$2=$D$2:$CP$2),0))</f>
        <v>415287430</v>
      </c>
      <c r="J200" s="60" cm="1">
        <f t="array" ref="J200">INDEX($D$1:$CP$117,MATCH($D200,$D$1:$D$117,0),MATCH(1,($F200=$D$1:$CP$1)*(J$2=$D$2:$CP$2),0))</f>
        <v>1300000</v>
      </c>
      <c r="K200" s="59" cm="1">
        <f t="array" ref="K200">INDEX($D$1:$CP$117,MATCH($D200,$D$1:$D$117,0),MATCH(1,($F200=$D$1:$CP$1)*(AY$2=$D$2:$CP$2),0))</f>
        <v>75.22347615384615</v>
      </c>
      <c r="L200" s="59" cm="1">
        <f t="array" ref="L200">INDEX($D$1:$CP$117,MATCH($D200,$D$1:$D$117,0),MATCH(1,($F200=$D$1:$CP$1)*(AZ$2=$D$2:$CP$2),0))</f>
        <v>244.01431384615384</v>
      </c>
      <c r="M200" s="59" cm="1">
        <f t="array" ref="M200">INDEX($D$1:$CP$117,MATCH($D200,$D$1:$D$117,0),MATCH(1,($F200=$D$1:$CP$1)*(BA$2=$D$2:$CP$2),0))</f>
        <v>319.4518692307692</v>
      </c>
      <c r="N200" s="61" cm="1">
        <f t="array" ref="N200">INDEX($D$1:$CP$117,MATCH($D200,$D$1:$D$117,0),MATCH(1,($F200=$D$1:$CP$1)*(BB$2=$D$2:$CP$2),0))</f>
        <v>0.23547671308038387</v>
      </c>
    </row>
    <row r="201" spans="4:14" x14ac:dyDescent="0.25">
      <c r="D201" t="str">
        <f t="shared" ref="D201:F201" si="119">D84</f>
        <v>OMN</v>
      </c>
      <c r="E201" t="str">
        <f t="shared" si="119"/>
        <v>High income</v>
      </c>
      <c r="F201">
        <f t="shared" si="119"/>
        <v>2009</v>
      </c>
      <c r="G201" s="60" cm="1">
        <f t="array" ref="G201">INDEX($D$1:$CP$117,MATCH($D201,$D$1:$D$117,0),MATCH(1,($F201=$D$1:$CP$1)*(G$2=$D$2:$CP$2),0))</f>
        <v>621234</v>
      </c>
      <c r="H201" s="60" cm="1">
        <f t="array" ref="H201">INDEX($D$1:$CP$117,MATCH($D201,$D$1:$D$117,0),MATCH(1,($F201=$D$1:$CP$1)*(H$2=$D$2:$CP$2),0))</f>
        <v>190537</v>
      </c>
      <c r="I201" s="60" cm="1">
        <f t="array" ref="I201">INDEX($D$1:$CP$117,MATCH($D201,$D$1:$D$117,0),MATCH(1,($F201=$D$1:$CP$1)*(I$2=$D$2:$CP$2),0))</f>
        <v>811771</v>
      </c>
      <c r="J201" s="60" cm="1">
        <f t="array" ref="J201">INDEX($D$1:$CP$117,MATCH($D201,$D$1:$D$117,0),MATCH(1,($F201=$D$1:$CP$1)*(J$2=$D$2:$CP$2),0))</f>
        <v>1800</v>
      </c>
      <c r="K201" s="59" cm="1">
        <f t="array" ref="K201">INDEX($D$1:$CP$117,MATCH($D201,$D$1:$D$117,0),MATCH(1,($F201=$D$1:$CP$1)*(AY$2=$D$2:$CP$2),0))</f>
        <v>345.13</v>
      </c>
      <c r="L201" s="59" cm="1">
        <f t="array" ref="L201">INDEX($D$1:$CP$117,MATCH($D201,$D$1:$D$117,0),MATCH(1,($F201=$D$1:$CP$1)*(AZ$2=$D$2:$CP$2),0))</f>
        <v>105.85388888888889</v>
      </c>
      <c r="M201" s="59" cm="1">
        <f t="array" ref="M201">INDEX($D$1:$CP$117,MATCH($D201,$D$1:$D$117,0),MATCH(1,($F201=$D$1:$CP$1)*(BA$2=$D$2:$CP$2),0))</f>
        <v>450.98388888888888</v>
      </c>
      <c r="N201" s="61" cm="1">
        <f t="array" ref="N201">INDEX($D$1:$CP$117,MATCH($D201,$D$1:$D$117,0),MATCH(1,($F201=$D$1:$CP$1)*(BB$2=$D$2:$CP$2),0))</f>
        <v>0.76528232715876765</v>
      </c>
    </row>
    <row r="202" spans="4:14" x14ac:dyDescent="0.25">
      <c r="D202" t="str">
        <f t="shared" ref="D202:F202" si="120">D85</f>
        <v>PAK</v>
      </c>
      <c r="E202" t="str">
        <f t="shared" si="120"/>
        <v>Lower middle income</v>
      </c>
      <c r="F202">
        <f t="shared" si="120"/>
        <v>2009</v>
      </c>
      <c r="G202" s="60" cm="1">
        <f t="array" ref="G202">INDEX($D$1:$CP$117,MATCH($D202,$D$1:$D$117,0),MATCH(1,($F202=$D$1:$CP$1)*(G$2=$D$2:$CP$2),0))</f>
        <v>5767308</v>
      </c>
      <c r="H202" s="60" cm="1">
        <f t="array" ref="H202">INDEX($D$1:$CP$117,MATCH($D202,$D$1:$D$117,0),MATCH(1,($F202=$D$1:$CP$1)*(H$2=$D$2:$CP$2),0))</f>
        <v>8261902.1799999997</v>
      </c>
      <c r="I202" s="60" cm="1">
        <f t="array" ref="I202">INDEX($D$1:$CP$117,MATCH($D202,$D$1:$D$117,0),MATCH(1,($F202=$D$1:$CP$1)*(I$2=$D$2:$CP$2),0))</f>
        <v>14064508.18</v>
      </c>
      <c r="J202" s="60" cm="1">
        <f t="array" ref="J202">INDEX($D$1:$CP$117,MATCH($D202,$D$1:$D$117,0),MATCH(1,($F202=$D$1:$CP$1)*(J$2=$D$2:$CP$2),0))</f>
        <v>57000</v>
      </c>
      <c r="K202" s="59" cm="1">
        <f t="array" ref="K202">INDEX($D$1:$CP$117,MATCH($D202,$D$1:$D$117,0),MATCH(1,($F202=$D$1:$CP$1)*(AY$2=$D$2:$CP$2),0))</f>
        <v>101.18084210526315</v>
      </c>
      <c r="L202" s="59" cm="1">
        <f t="array" ref="L202">INDEX($D$1:$CP$117,MATCH($D202,$D$1:$D$117,0),MATCH(1,($F202=$D$1:$CP$1)*(AZ$2=$D$2:$CP$2),0))</f>
        <v>144.94565228070175</v>
      </c>
      <c r="M202" s="59" cm="1">
        <f t="array" ref="M202">INDEX($D$1:$CP$117,MATCH($D202,$D$1:$D$117,0),MATCH(1,($F202=$D$1:$CP$1)*(BA$2=$D$2:$CP$2),0))</f>
        <v>246.74575754385964</v>
      </c>
      <c r="N202" s="61" cm="1">
        <f t="array" ref="N202">INDEX($D$1:$CP$117,MATCH($D202,$D$1:$D$117,0),MATCH(1,($F202=$D$1:$CP$1)*(BB$2=$D$2:$CP$2),0))</f>
        <v>0.41006112166803121</v>
      </c>
    </row>
    <row r="203" spans="4:14" x14ac:dyDescent="0.25">
      <c r="D203" t="str">
        <f t="shared" ref="D203:F203" si="121">D86</f>
        <v>PNG</v>
      </c>
      <c r="E203" t="str">
        <f t="shared" si="121"/>
        <v>Lower middle income</v>
      </c>
      <c r="F203">
        <f t="shared" si="121"/>
        <v>2009</v>
      </c>
      <c r="G203" s="60" cm="1">
        <f t="array" ref="G203">INDEX($D$1:$CP$117,MATCH($D203,$D$1:$D$117,0),MATCH(1,($F203=$D$1:$CP$1)*(G$2=$D$2:$CP$2),0))</f>
        <v>9860880</v>
      </c>
      <c r="H203" s="60" cm="1">
        <f t="array" ref="H203">INDEX($D$1:$CP$117,MATCH($D203,$D$1:$D$117,0),MATCH(1,($F203=$D$1:$CP$1)*(H$2=$D$2:$CP$2),0))</f>
        <v>40132667.049999997</v>
      </c>
      <c r="I203" s="60" cm="1">
        <f t="array" ref="I203">INDEX($D$1:$CP$117,MATCH($D203,$D$1:$D$117,0),MATCH(1,($F203=$D$1:$CP$1)*(I$2=$D$2:$CP$2),0))</f>
        <v>50333020.230099998</v>
      </c>
      <c r="J203" s="60" cm="1">
        <f t="array" ref="J203">INDEX($D$1:$CP$117,MATCH($D203,$D$1:$D$117,0),MATCH(1,($F203=$D$1:$CP$1)*(J$2=$D$2:$CP$2),0))</f>
        <v>31000</v>
      </c>
      <c r="K203" s="59" cm="1">
        <f t="array" ref="K203">INDEX($D$1:$CP$117,MATCH($D203,$D$1:$D$117,0),MATCH(1,($F203=$D$1:$CP$1)*(AY$2=$D$2:$CP$2),0))</f>
        <v>318.09290322580642</v>
      </c>
      <c r="L203" s="59" cm="1">
        <f t="array" ref="L203">INDEX($D$1:$CP$117,MATCH($D203,$D$1:$D$117,0),MATCH(1,($F203=$D$1:$CP$1)*(AZ$2=$D$2:$CP$2),0))</f>
        <v>1294.6021629032257</v>
      </c>
      <c r="M203" s="59" cm="1">
        <f t="array" ref="M203">INDEX($D$1:$CP$117,MATCH($D203,$D$1:$D$117,0),MATCH(1,($F203=$D$1:$CP$1)*(BA$2=$D$2:$CP$2),0))</f>
        <v>1623.6458138741934</v>
      </c>
      <c r="N203" s="61" cm="1">
        <f t="array" ref="N203">INDEX($D$1:$CP$117,MATCH($D203,$D$1:$D$117,0),MATCH(1,($F203=$D$1:$CP$1)*(BB$2=$D$2:$CP$2),0))</f>
        <v>0.19591274187244234</v>
      </c>
    </row>
    <row r="204" spans="4:14" x14ac:dyDescent="0.25">
      <c r="D204" t="str">
        <f t="shared" ref="D204:F204" si="122">D87</f>
        <v>PRY</v>
      </c>
      <c r="E204" t="str">
        <f t="shared" si="122"/>
        <v>Middle income</v>
      </c>
      <c r="F204">
        <f t="shared" si="122"/>
        <v>2009</v>
      </c>
      <c r="G204" s="60" cm="1">
        <f t="array" ref="G204">INDEX($D$1:$CP$117,MATCH($D204,$D$1:$D$117,0),MATCH(1,($F204=$D$1:$CP$1)*(G$2=$D$2:$CP$2),0))</f>
        <v>7721028</v>
      </c>
      <c r="H204" s="60" cm="1">
        <f t="array" ref="H204">INDEX($D$1:$CP$117,MATCH($D204,$D$1:$D$117,0),MATCH(1,($F204=$D$1:$CP$1)*(H$2=$D$2:$CP$2),0))</f>
        <v>3696709</v>
      </c>
      <c r="I204" s="60" cm="1">
        <f t="array" ref="I204">INDEX($D$1:$CP$117,MATCH($D204,$D$1:$D$117,0),MATCH(1,($F204=$D$1:$CP$1)*(I$2=$D$2:$CP$2),0))</f>
        <v>14042677</v>
      </c>
      <c r="J204" s="60" cm="1">
        <f t="array" ref="J204">INDEX($D$1:$CP$117,MATCH($D204,$D$1:$D$117,0),MATCH(1,($F204=$D$1:$CP$1)*(J$2=$D$2:$CP$2),0))</f>
        <v>19000</v>
      </c>
      <c r="K204" s="59" cm="1">
        <f t="array" ref="K204">INDEX($D$1:$CP$117,MATCH($D204,$D$1:$D$117,0),MATCH(1,($F204=$D$1:$CP$1)*(AY$2=$D$2:$CP$2),0))</f>
        <v>406.36989473684213</v>
      </c>
      <c r="L204" s="59" cm="1">
        <f t="array" ref="L204">INDEX($D$1:$CP$117,MATCH($D204,$D$1:$D$117,0),MATCH(1,($F204=$D$1:$CP$1)*(AZ$2=$D$2:$CP$2),0))</f>
        <v>194.56363157894737</v>
      </c>
      <c r="M204" s="59" cm="1">
        <f t="array" ref="M204">INDEX($D$1:$CP$117,MATCH($D204,$D$1:$D$117,0),MATCH(1,($F204=$D$1:$CP$1)*(BA$2=$D$2:$CP$2),0))</f>
        <v>739.08826315789474</v>
      </c>
      <c r="N204" s="61" cm="1">
        <f t="array" ref="N204">INDEX($D$1:$CP$117,MATCH($D204,$D$1:$D$117,0),MATCH(1,($F204=$D$1:$CP$1)*(BB$2=$D$2:$CP$2),0))</f>
        <v>0.54982593418619541</v>
      </c>
    </row>
    <row r="205" spans="4:14" x14ac:dyDescent="0.25">
      <c r="D205" t="str">
        <f t="shared" ref="D205:F205" si="123">D88</f>
        <v>PER</v>
      </c>
      <c r="E205" t="str">
        <f t="shared" si="123"/>
        <v>Middle income</v>
      </c>
      <c r="F205">
        <f t="shared" si="123"/>
        <v>2009</v>
      </c>
      <c r="G205" s="60" cm="1">
        <f t="array" ref="G205">INDEX($D$1:$CP$117,MATCH($D205,$D$1:$D$117,0),MATCH(1,($F205=$D$1:$CP$1)*(G$2=$D$2:$CP$2),0))</f>
        <v>24899402</v>
      </c>
      <c r="H205" s="60" cm="1">
        <f t="array" ref="H205">INDEX($D$1:$CP$117,MATCH($D205,$D$1:$D$117,0),MATCH(1,($F205=$D$1:$CP$1)*(H$2=$D$2:$CP$2),0))</f>
        <v>29550796.809999999</v>
      </c>
      <c r="I205" s="60" cm="1">
        <f t="array" ref="I205">INDEX($D$1:$CP$117,MATCH($D205,$D$1:$D$117,0),MATCH(1,($F205=$D$1:$CP$1)*(I$2=$D$2:$CP$2),0))</f>
        <v>62229415.310000002</v>
      </c>
      <c r="J205" s="60" cm="1">
        <f t="array" ref="J205">INDEX($D$1:$CP$117,MATCH($D205,$D$1:$D$117,0),MATCH(1,($F205=$D$1:$CP$1)*(J$2=$D$2:$CP$2),0))</f>
        <v>56000</v>
      </c>
      <c r="K205" s="59" cm="1">
        <f t="array" ref="K205">INDEX($D$1:$CP$117,MATCH($D205,$D$1:$D$117,0),MATCH(1,($F205=$D$1:$CP$1)*(AY$2=$D$2:$CP$2),0))</f>
        <v>444.6321785714286</v>
      </c>
      <c r="L205" s="59" cm="1">
        <f t="array" ref="L205">INDEX($D$1:$CP$117,MATCH($D205,$D$1:$D$117,0),MATCH(1,($F205=$D$1:$CP$1)*(AZ$2=$D$2:$CP$2),0))</f>
        <v>527.69280017857136</v>
      </c>
      <c r="M205" s="59" cm="1">
        <f t="array" ref="M205">INDEX($D$1:$CP$117,MATCH($D205,$D$1:$D$117,0),MATCH(1,($F205=$D$1:$CP$1)*(BA$2=$D$2:$CP$2),0))</f>
        <v>1111.2395591071429</v>
      </c>
      <c r="N205" s="61" cm="1">
        <f t="array" ref="N205">INDEX($D$1:$CP$117,MATCH($D205,$D$1:$D$117,0),MATCH(1,($F205=$D$1:$CP$1)*(BB$2=$D$2:$CP$2),0))</f>
        <v>0.40012270525059512</v>
      </c>
    </row>
    <row r="206" spans="4:14" x14ac:dyDescent="0.25">
      <c r="D206" t="str">
        <f t="shared" ref="D206:F206" si="124">D89</f>
        <v>PHL</v>
      </c>
      <c r="E206" t="str">
        <f t="shared" si="124"/>
        <v>Lower middle income</v>
      </c>
      <c r="F206">
        <f t="shared" si="124"/>
        <v>2009</v>
      </c>
      <c r="G206" s="60" cm="1">
        <f t="array" ref="G206">INDEX($D$1:$CP$117,MATCH($D206,$D$1:$D$117,0),MATCH(1,($F206=$D$1:$CP$1)*(G$2=$D$2:$CP$2),0))</f>
        <v>1870624</v>
      </c>
      <c r="H206" s="60" cm="1">
        <f t="array" ref="H206">INDEX($D$1:$CP$117,MATCH($D206,$D$1:$D$117,0),MATCH(1,($F206=$D$1:$CP$1)*(H$2=$D$2:$CP$2),0))</f>
        <v>8763309.2890000008</v>
      </c>
      <c r="I206" s="60" cm="1">
        <f t="array" ref="I206">INDEX($D$1:$CP$117,MATCH($D206,$D$1:$D$117,0),MATCH(1,($F206=$D$1:$CP$1)*(I$2=$D$2:$CP$2),0))</f>
        <v>12030977.525</v>
      </c>
      <c r="J206" s="60" cm="1">
        <f t="array" ref="J206">INDEX($D$1:$CP$117,MATCH($D206,$D$1:$D$117,0),MATCH(1,($F206=$D$1:$CP$1)*(J$2=$D$2:$CP$2),0))</f>
        <v>12000</v>
      </c>
      <c r="K206" s="59" cm="1">
        <f t="array" ref="K206">INDEX($D$1:$CP$117,MATCH($D206,$D$1:$D$117,0),MATCH(1,($F206=$D$1:$CP$1)*(AY$2=$D$2:$CP$2),0))</f>
        <v>155.88533333333334</v>
      </c>
      <c r="L206" s="59" cm="1">
        <f t="array" ref="L206">INDEX($D$1:$CP$117,MATCH($D206,$D$1:$D$117,0),MATCH(1,($F206=$D$1:$CP$1)*(AZ$2=$D$2:$CP$2),0))</f>
        <v>730.27577408333343</v>
      </c>
      <c r="M206" s="59" cm="1">
        <f t="array" ref="M206">INDEX($D$1:$CP$117,MATCH($D206,$D$1:$D$117,0),MATCH(1,($F206=$D$1:$CP$1)*(BA$2=$D$2:$CP$2),0))</f>
        <v>1002.5814604166667</v>
      </c>
      <c r="N206" s="61" cm="1">
        <f t="array" ref="N206">INDEX($D$1:$CP$117,MATCH($D206,$D$1:$D$117,0),MATCH(1,($F206=$D$1:$CP$1)*(BB$2=$D$2:$CP$2),0))</f>
        <v>0.15548395765122999</v>
      </c>
    </row>
    <row r="207" spans="4:14" x14ac:dyDescent="0.25">
      <c r="D207" t="str">
        <f t="shared" ref="D207:F207" si="125">D90</f>
        <v>MDA</v>
      </c>
      <c r="E207" t="str">
        <f t="shared" si="125"/>
        <v>Lower middle income</v>
      </c>
      <c r="F207">
        <f t="shared" si="125"/>
        <v>2009</v>
      </c>
      <c r="G207" s="60" cm="1">
        <f t="array" ref="G207">INDEX($D$1:$CP$117,MATCH($D207,$D$1:$D$117,0),MATCH(1,($F207=$D$1:$CP$1)*(G$2=$D$2:$CP$2),0))</f>
        <v>5544671</v>
      </c>
      <c r="H207" s="60" cm="1">
        <f t="array" ref="H207">INDEX($D$1:$CP$117,MATCH($D207,$D$1:$D$117,0),MATCH(1,($F207=$D$1:$CP$1)*(H$2=$D$2:$CP$2),0))</f>
        <v>5933726.2439999999</v>
      </c>
      <c r="I207" s="60" cm="1">
        <f t="array" ref="I207">INDEX($D$1:$CP$117,MATCH($D207,$D$1:$D$117,0),MATCH(1,($F207=$D$1:$CP$1)*(I$2=$D$2:$CP$2),0))</f>
        <v>11859795.5868</v>
      </c>
      <c r="J207" s="60" cm="1">
        <f t="array" ref="J207">INDEX($D$1:$CP$117,MATCH($D207,$D$1:$D$117,0),MATCH(1,($F207=$D$1:$CP$1)*(J$2=$D$2:$CP$2),0))</f>
        <v>12000</v>
      </c>
      <c r="K207" s="59" cm="1">
        <f t="array" ref="K207">INDEX($D$1:$CP$117,MATCH($D207,$D$1:$D$117,0),MATCH(1,($F207=$D$1:$CP$1)*(AY$2=$D$2:$CP$2),0))</f>
        <v>462.05591666666669</v>
      </c>
      <c r="L207" s="59" cm="1">
        <f t="array" ref="L207">INDEX($D$1:$CP$117,MATCH($D207,$D$1:$D$117,0),MATCH(1,($F207=$D$1:$CP$1)*(AZ$2=$D$2:$CP$2),0))</f>
        <v>494.47718700000001</v>
      </c>
      <c r="M207" s="59" cm="1">
        <f t="array" ref="M207">INDEX($D$1:$CP$117,MATCH($D207,$D$1:$D$117,0),MATCH(1,($F207=$D$1:$CP$1)*(BA$2=$D$2:$CP$2),0))</f>
        <v>988.31629889999999</v>
      </c>
      <c r="N207" s="61" cm="1">
        <f t="array" ref="N207">INDEX($D$1:$CP$117,MATCH($D207,$D$1:$D$117,0),MATCH(1,($F207=$D$1:$CP$1)*(BB$2=$D$2:$CP$2),0))</f>
        <v>0.46751826027855331</v>
      </c>
    </row>
    <row r="208" spans="4:14" x14ac:dyDescent="0.25">
      <c r="D208" t="str">
        <f t="shared" ref="D208:F208" si="126">D91</f>
        <v>ROU</v>
      </c>
      <c r="E208" t="str">
        <f t="shared" si="126"/>
        <v>High income</v>
      </c>
      <c r="F208">
        <f t="shared" si="126"/>
        <v>2009</v>
      </c>
      <c r="G208" s="60" cm="1">
        <f t="array" ref="G208">INDEX($D$1:$CP$117,MATCH($D208,$D$1:$D$117,0),MATCH(1,($F208=$D$1:$CP$1)*(G$2=$D$2:$CP$2),0))</f>
        <v>80101093</v>
      </c>
      <c r="H208" s="60" cm="1">
        <f t="array" ref="H208">INDEX($D$1:$CP$117,MATCH($D208,$D$1:$D$117,0),MATCH(1,($F208=$D$1:$CP$1)*(H$2=$D$2:$CP$2),0))</f>
        <v>4154847</v>
      </c>
      <c r="I208" s="60" cm="1">
        <f t="array" ref="I208">INDEX($D$1:$CP$117,MATCH($D208,$D$1:$D$117,0),MATCH(1,($F208=$D$1:$CP$1)*(I$2=$D$2:$CP$2),0))</f>
        <v>84255940</v>
      </c>
      <c r="J208" s="60" cm="1">
        <f t="array" ref="J208">INDEX($D$1:$CP$117,MATCH($D208,$D$1:$D$117,0),MATCH(1,($F208=$D$1:$CP$1)*(J$2=$D$2:$CP$2),0))</f>
        <v>14000</v>
      </c>
      <c r="K208" s="59" cm="1">
        <f t="array" ref="K208">INDEX($D$1:$CP$117,MATCH($D208,$D$1:$D$117,0),MATCH(1,($F208=$D$1:$CP$1)*(AY$2=$D$2:$CP$2),0))</f>
        <v>5721.5066428571427</v>
      </c>
      <c r="L208" s="59" cm="1">
        <f t="array" ref="L208">INDEX($D$1:$CP$117,MATCH($D208,$D$1:$D$117,0),MATCH(1,($F208=$D$1:$CP$1)*(AZ$2=$D$2:$CP$2),0))</f>
        <v>296.77478571428571</v>
      </c>
      <c r="M208" s="59" cm="1">
        <f t="array" ref="M208">INDEX($D$1:$CP$117,MATCH($D208,$D$1:$D$117,0),MATCH(1,($F208=$D$1:$CP$1)*(BA$2=$D$2:$CP$2),0))</f>
        <v>6018.2814285714285</v>
      </c>
      <c r="N208" s="61" cm="1">
        <f t="array" ref="N208">INDEX($D$1:$CP$117,MATCH($D208,$D$1:$D$117,0),MATCH(1,($F208=$D$1:$CP$1)*(BB$2=$D$2:$CP$2),0))</f>
        <v>0.95068778533596565</v>
      </c>
    </row>
    <row r="209" spans="4:14" x14ac:dyDescent="0.25">
      <c r="D209" t="str">
        <f t="shared" ref="D209:F209" si="127">D92</f>
        <v>RWA</v>
      </c>
      <c r="E209" t="str">
        <f t="shared" si="127"/>
        <v>Low income</v>
      </c>
      <c r="F209">
        <f t="shared" si="127"/>
        <v>2009</v>
      </c>
      <c r="G209" s="60" cm="1">
        <f t="array" ref="G209">INDEX($D$1:$CP$117,MATCH($D209,$D$1:$D$117,0),MATCH(1,($F209=$D$1:$CP$1)*(G$2=$D$2:$CP$2),0))</f>
        <v>16635507</v>
      </c>
      <c r="H209" s="60" cm="1">
        <f t="array" ref="H209">INDEX($D$1:$CP$117,MATCH($D209,$D$1:$D$117,0),MATCH(1,($F209=$D$1:$CP$1)*(H$2=$D$2:$CP$2),0))</f>
        <v>156678132</v>
      </c>
      <c r="I209" s="60" cm="1">
        <f t="array" ref="I209">INDEX($D$1:$CP$117,MATCH($D209,$D$1:$D$117,0),MATCH(1,($F209=$D$1:$CP$1)*(I$2=$D$2:$CP$2),0))</f>
        <v>173621081</v>
      </c>
      <c r="J209" s="60" cm="1">
        <f t="array" ref="J209">INDEX($D$1:$CP$117,MATCH($D209,$D$1:$D$117,0),MATCH(1,($F209=$D$1:$CP$1)*(J$2=$D$2:$CP$2),0))</f>
        <v>210000</v>
      </c>
      <c r="K209" s="59" cm="1">
        <f t="array" ref="K209">INDEX($D$1:$CP$117,MATCH($D209,$D$1:$D$117,0),MATCH(1,($F209=$D$1:$CP$1)*(AY$2=$D$2:$CP$2),0))</f>
        <v>79.216700000000003</v>
      </c>
      <c r="L209" s="59" cm="1">
        <f t="array" ref="L209">INDEX($D$1:$CP$117,MATCH($D209,$D$1:$D$117,0),MATCH(1,($F209=$D$1:$CP$1)*(AZ$2=$D$2:$CP$2),0))</f>
        <v>746.08634285714288</v>
      </c>
      <c r="M209" s="59" cm="1">
        <f t="array" ref="M209">INDEX($D$1:$CP$117,MATCH($D209,$D$1:$D$117,0),MATCH(1,($F209=$D$1:$CP$1)*(BA$2=$D$2:$CP$2),0))</f>
        <v>826.76705238095235</v>
      </c>
      <c r="N209" s="61" cm="1">
        <f t="array" ref="N209">INDEX($D$1:$CP$117,MATCH($D209,$D$1:$D$117,0),MATCH(1,($F209=$D$1:$CP$1)*(BB$2=$D$2:$CP$2),0))</f>
        <v>9.5815017993120324E-2</v>
      </c>
    </row>
    <row r="210" spans="4:14" x14ac:dyDescent="0.25">
      <c r="D210" t="str">
        <f t="shared" ref="D210:F210" si="128">D93</f>
        <v>SEN</v>
      </c>
      <c r="E210" t="str">
        <f t="shared" si="128"/>
        <v>Lower middle income</v>
      </c>
      <c r="F210">
        <f t="shared" si="128"/>
        <v>2009</v>
      </c>
      <c r="G210" s="60" cm="1">
        <f t="array" ref="G210">INDEX($D$1:$CP$117,MATCH($D210,$D$1:$D$117,0),MATCH(1,($F210=$D$1:$CP$1)*(G$2=$D$2:$CP$2),0))</f>
        <v>0</v>
      </c>
      <c r="H210" s="60" cm="1">
        <f t="array" ref="H210">INDEX($D$1:$CP$117,MATCH($D210,$D$1:$D$117,0),MATCH(1,($F210=$D$1:$CP$1)*(H$2=$D$2:$CP$2),0))</f>
        <v>0</v>
      </c>
      <c r="I210" s="60" cm="1">
        <f t="array" ref="I210">INDEX($D$1:$CP$117,MATCH($D210,$D$1:$D$117,0),MATCH(1,($F210=$D$1:$CP$1)*(I$2=$D$2:$CP$2),0))</f>
        <v>0</v>
      </c>
      <c r="J210" s="60" cm="1">
        <f t="array" ref="J210">INDEX($D$1:$CP$117,MATCH($D210,$D$1:$D$117,0),MATCH(1,($F210=$D$1:$CP$1)*(J$2=$D$2:$CP$2),0))</f>
        <v>44000</v>
      </c>
      <c r="K210" s="59" t="str" cm="1">
        <f t="array" ref="K210">INDEX($D$1:$CP$117,MATCH($D210,$D$1:$D$117,0),MATCH(1,($F210=$D$1:$CP$1)*(AY$2=$D$2:$CP$2),0))</f>
        <v/>
      </c>
      <c r="L210" s="59" t="str" cm="1">
        <f t="array" ref="L210">INDEX($D$1:$CP$117,MATCH($D210,$D$1:$D$117,0),MATCH(1,($F210=$D$1:$CP$1)*(AZ$2=$D$2:$CP$2),0))</f>
        <v/>
      </c>
      <c r="M210" s="59" t="str" cm="1">
        <f t="array" ref="M210">INDEX($D$1:$CP$117,MATCH($D210,$D$1:$D$117,0),MATCH(1,($F210=$D$1:$CP$1)*(BA$2=$D$2:$CP$2),0))</f>
        <v/>
      </c>
      <c r="N210" s="61" t="str" cm="1">
        <f t="array" ref="N210">INDEX($D$1:$CP$117,MATCH($D210,$D$1:$D$117,0),MATCH(1,($F210=$D$1:$CP$1)*(BB$2=$D$2:$CP$2),0))</f>
        <v/>
      </c>
    </row>
    <row r="211" spans="4:14" x14ac:dyDescent="0.25">
      <c r="D211" t="str">
        <f t="shared" ref="D211:F211" si="129">D94</f>
        <v>SRB</v>
      </c>
      <c r="E211" t="str">
        <f t="shared" si="129"/>
        <v>Middle income</v>
      </c>
      <c r="F211">
        <f t="shared" si="129"/>
        <v>2009</v>
      </c>
      <c r="G211" s="60" cm="1">
        <f t="array" ref="G211">INDEX($D$1:$CP$117,MATCH($D211,$D$1:$D$117,0),MATCH(1,($F211=$D$1:$CP$1)*(G$2=$D$2:$CP$2),0))</f>
        <v>0</v>
      </c>
      <c r="H211" s="60" cm="1">
        <f t="array" ref="H211">INDEX($D$1:$CP$117,MATCH($D211,$D$1:$D$117,0),MATCH(1,($F211=$D$1:$CP$1)*(H$2=$D$2:$CP$2),0))</f>
        <v>0</v>
      </c>
      <c r="I211" s="60" cm="1">
        <f t="array" ref="I211">INDEX($D$1:$CP$117,MATCH($D211,$D$1:$D$117,0),MATCH(1,($F211=$D$1:$CP$1)*(I$2=$D$2:$CP$2),0))</f>
        <v>0</v>
      </c>
      <c r="J211" s="60" cm="1">
        <f t="array" ref="J211">INDEX($D$1:$CP$117,MATCH($D211,$D$1:$D$117,0),MATCH(1,($F211=$D$1:$CP$1)*(J$2=$D$2:$CP$2),0))</f>
        <v>1600</v>
      </c>
      <c r="K211" s="59" t="str" cm="1">
        <f t="array" ref="K211">INDEX($D$1:$CP$117,MATCH($D211,$D$1:$D$117,0),MATCH(1,($F211=$D$1:$CP$1)*(AY$2=$D$2:$CP$2),0))</f>
        <v/>
      </c>
      <c r="L211" s="59" t="str" cm="1">
        <f t="array" ref="L211">INDEX($D$1:$CP$117,MATCH($D211,$D$1:$D$117,0),MATCH(1,($F211=$D$1:$CP$1)*(AZ$2=$D$2:$CP$2),0))</f>
        <v/>
      </c>
      <c r="M211" s="59" t="str" cm="1">
        <f t="array" ref="M211">INDEX($D$1:$CP$117,MATCH($D211,$D$1:$D$117,0),MATCH(1,($F211=$D$1:$CP$1)*(BA$2=$D$2:$CP$2),0))</f>
        <v/>
      </c>
      <c r="N211" s="61" t="str" cm="1">
        <f t="array" ref="N211">INDEX($D$1:$CP$117,MATCH($D211,$D$1:$D$117,0),MATCH(1,($F211=$D$1:$CP$1)*(BB$2=$D$2:$CP$2),0))</f>
        <v/>
      </c>
    </row>
    <row r="212" spans="4:14" x14ac:dyDescent="0.25">
      <c r="D212" t="str">
        <f t="shared" ref="D212:F212" si="130">D95</f>
        <v>SYC</v>
      </c>
      <c r="E212" t="str">
        <f t="shared" si="130"/>
        <v>High income</v>
      </c>
      <c r="F212">
        <f t="shared" si="130"/>
        <v>2009</v>
      </c>
      <c r="G212" s="60" cm="1">
        <f t="array" ref="G212">INDEX($D$1:$CP$117,MATCH($D212,$D$1:$D$117,0),MATCH(1,($F212=$D$1:$CP$1)*(G$2=$D$2:$CP$2),0))</f>
        <v>1518746</v>
      </c>
      <c r="H212" s="60" cm="1">
        <f t="array" ref="H212">INDEX($D$1:$CP$117,MATCH($D212,$D$1:$D$117,0),MATCH(1,($F212=$D$1:$CP$1)*(H$2=$D$2:$CP$2),0))</f>
        <v>229903.35709999999</v>
      </c>
      <c r="I212" s="60" cm="1">
        <f t="array" ref="I212">INDEX($D$1:$CP$117,MATCH($D212,$D$1:$D$117,0),MATCH(1,($F212=$D$1:$CP$1)*(I$2=$D$2:$CP$2),0))</f>
        <v>1748649.3570999999</v>
      </c>
      <c r="J212" s="60" cm="1">
        <f t="array" ref="J212">INDEX($D$1:$CP$117,MATCH($D212,$D$1:$D$117,0),MATCH(1,($F212=$D$1:$CP$1)*(J$2=$D$2:$CP$2),0))</f>
        <v>0</v>
      </c>
      <c r="K212" s="59" t="str" cm="1">
        <f t="array" ref="K212">INDEX($D$1:$CP$117,MATCH($D212,$D$1:$D$117,0),MATCH(1,($F212=$D$1:$CP$1)*(AY$2=$D$2:$CP$2),0))</f>
        <v/>
      </c>
      <c r="L212" s="59" t="str" cm="1">
        <f t="array" ref="L212">INDEX($D$1:$CP$117,MATCH($D212,$D$1:$D$117,0),MATCH(1,($F212=$D$1:$CP$1)*(AZ$2=$D$2:$CP$2),0))</f>
        <v/>
      </c>
      <c r="M212" s="59" t="str" cm="1">
        <f t="array" ref="M212">INDEX($D$1:$CP$117,MATCH($D212,$D$1:$D$117,0),MATCH(1,($F212=$D$1:$CP$1)*(BA$2=$D$2:$CP$2),0))</f>
        <v/>
      </c>
      <c r="N212" s="61" t="str" cm="1">
        <f t="array" ref="N212">INDEX($D$1:$CP$117,MATCH($D212,$D$1:$D$117,0),MATCH(1,($F212=$D$1:$CP$1)*(BB$2=$D$2:$CP$2),0))</f>
        <v/>
      </c>
    </row>
    <row r="213" spans="4:14" x14ac:dyDescent="0.25">
      <c r="D213" t="str">
        <f t="shared" ref="D213:F213" si="131">D96</f>
        <v>SLE</v>
      </c>
      <c r="E213" t="str">
        <f t="shared" si="131"/>
        <v>Low income</v>
      </c>
      <c r="F213">
        <f t="shared" si="131"/>
        <v>2009</v>
      </c>
      <c r="G213" s="60" cm="1">
        <f t="array" ref="G213">INDEX($D$1:$CP$117,MATCH($D213,$D$1:$D$117,0),MATCH(1,($F213=$D$1:$CP$1)*(G$2=$D$2:$CP$2),0))</f>
        <v>400400</v>
      </c>
      <c r="H213" s="60" cm="1">
        <f t="array" ref="H213">INDEX($D$1:$CP$117,MATCH($D213,$D$1:$D$117,0),MATCH(1,($F213=$D$1:$CP$1)*(H$2=$D$2:$CP$2),0))</f>
        <v>13900000</v>
      </c>
      <c r="I213" s="60" cm="1">
        <f t="array" ref="I213">INDEX($D$1:$CP$117,MATCH($D213,$D$1:$D$117,0),MATCH(1,($F213=$D$1:$CP$1)*(I$2=$D$2:$CP$2),0))</f>
        <v>14300400</v>
      </c>
      <c r="J213" s="60" cm="1">
        <f t="array" ref="J213">INDEX($D$1:$CP$117,MATCH($D213,$D$1:$D$117,0),MATCH(1,($F213=$D$1:$CP$1)*(J$2=$D$2:$CP$2),0))</f>
        <v>61000</v>
      </c>
      <c r="K213" s="59" cm="1">
        <f t="array" ref="K213">INDEX($D$1:$CP$117,MATCH($D213,$D$1:$D$117,0),MATCH(1,($F213=$D$1:$CP$1)*(AY$2=$D$2:$CP$2),0))</f>
        <v>6.5639344262295083</v>
      </c>
      <c r="L213" s="59" cm="1">
        <f t="array" ref="L213">INDEX($D$1:$CP$117,MATCH($D213,$D$1:$D$117,0),MATCH(1,($F213=$D$1:$CP$1)*(AZ$2=$D$2:$CP$2),0))</f>
        <v>227.86885245901638</v>
      </c>
      <c r="M213" s="59" cm="1">
        <f t="array" ref="M213">INDEX($D$1:$CP$117,MATCH($D213,$D$1:$D$117,0),MATCH(1,($F213=$D$1:$CP$1)*(BA$2=$D$2:$CP$2),0))</f>
        <v>234.43278688524589</v>
      </c>
      <c r="N213" s="61" cm="1">
        <f t="array" ref="N213">INDEX($D$1:$CP$117,MATCH($D213,$D$1:$D$117,0),MATCH(1,($F213=$D$1:$CP$1)*(BB$2=$D$2:$CP$2),0))</f>
        <v>2.7999216805124336E-2</v>
      </c>
    </row>
    <row r="214" spans="4:14" x14ac:dyDescent="0.25">
      <c r="D214" t="str">
        <f t="shared" ref="D214:F214" si="132">D97</f>
        <v>SGP</v>
      </c>
      <c r="E214" t="str">
        <f t="shared" si="132"/>
        <v>High income</v>
      </c>
      <c r="F214">
        <f t="shared" si="132"/>
        <v>2009</v>
      </c>
      <c r="G214" s="60" cm="1">
        <f t="array" ref="G214">INDEX($D$1:$CP$117,MATCH($D214,$D$1:$D$117,0),MATCH(1,($F214=$D$1:$CP$1)*(G$2=$D$2:$CP$2),0))</f>
        <v>14361842</v>
      </c>
      <c r="H214" s="60" cm="1">
        <f t="array" ref="H214">INDEX($D$1:$CP$117,MATCH($D214,$D$1:$D$117,0),MATCH(1,($F214=$D$1:$CP$1)*(H$2=$D$2:$CP$2),0))</f>
        <v>0</v>
      </c>
      <c r="I214" s="60" cm="1">
        <f t="array" ref="I214">INDEX($D$1:$CP$117,MATCH($D214,$D$1:$D$117,0),MATCH(1,($F214=$D$1:$CP$1)*(I$2=$D$2:$CP$2),0))</f>
        <v>14361842</v>
      </c>
      <c r="J214" s="60" cm="1">
        <f t="array" ref="J214">INDEX($D$1:$CP$117,MATCH($D214,$D$1:$D$117,0),MATCH(1,($F214=$D$1:$CP$1)*(J$2=$D$2:$CP$2),0))</f>
        <v>6000</v>
      </c>
      <c r="K214" s="59" cm="1">
        <f t="array" ref="K214">INDEX($D$1:$CP$117,MATCH($D214,$D$1:$D$117,0),MATCH(1,($F214=$D$1:$CP$1)*(AY$2=$D$2:$CP$2),0))</f>
        <v>2393.6403333333333</v>
      </c>
      <c r="L214" s="59" cm="1">
        <f t="array" ref="L214">INDEX($D$1:$CP$117,MATCH($D214,$D$1:$D$117,0),MATCH(1,($F214=$D$1:$CP$1)*(AZ$2=$D$2:$CP$2),0))</f>
        <v>0</v>
      </c>
      <c r="M214" s="59" cm="1">
        <f t="array" ref="M214">INDEX($D$1:$CP$117,MATCH($D214,$D$1:$D$117,0),MATCH(1,($F214=$D$1:$CP$1)*(BA$2=$D$2:$CP$2),0))</f>
        <v>2393.6403333333333</v>
      </c>
      <c r="N214" s="61" cm="1">
        <f t="array" ref="N214">INDEX($D$1:$CP$117,MATCH($D214,$D$1:$D$117,0),MATCH(1,($F214=$D$1:$CP$1)*(BB$2=$D$2:$CP$2),0))</f>
        <v>1</v>
      </c>
    </row>
    <row r="215" spans="4:14" x14ac:dyDescent="0.25">
      <c r="D215" t="str">
        <f t="shared" ref="D215:F215" si="133">D98</f>
        <v>SOM</v>
      </c>
      <c r="E215" t="str">
        <f t="shared" si="133"/>
        <v>Low income</v>
      </c>
      <c r="F215">
        <f t="shared" si="133"/>
        <v>2009</v>
      </c>
      <c r="G215" s="60" cm="1">
        <f t="array" ref="G215">INDEX($D$1:$CP$117,MATCH($D215,$D$1:$D$117,0),MATCH(1,($F215=$D$1:$CP$1)*(G$2=$D$2:$CP$2),0))</f>
        <v>0</v>
      </c>
      <c r="H215" s="60" cm="1">
        <f t="array" ref="H215">INDEX($D$1:$CP$117,MATCH($D215,$D$1:$D$117,0),MATCH(1,($F215=$D$1:$CP$1)*(H$2=$D$2:$CP$2),0))</f>
        <v>6000000</v>
      </c>
      <c r="I215" s="60" cm="1">
        <f t="array" ref="I215">INDEX($D$1:$CP$117,MATCH($D215,$D$1:$D$117,0),MATCH(1,($F215=$D$1:$CP$1)*(I$2=$D$2:$CP$2),0))</f>
        <v>6000000</v>
      </c>
      <c r="J215" s="60" cm="1">
        <f t="array" ref="J215">INDEX($D$1:$CP$117,MATCH($D215,$D$1:$D$117,0),MATCH(1,($F215=$D$1:$CP$1)*(J$2=$D$2:$CP$2),0))</f>
        <v>16000</v>
      </c>
      <c r="K215" s="59" cm="1">
        <f t="array" ref="K215">INDEX($D$1:$CP$117,MATCH($D215,$D$1:$D$117,0),MATCH(1,($F215=$D$1:$CP$1)*(AY$2=$D$2:$CP$2),0))</f>
        <v>0</v>
      </c>
      <c r="L215" s="59" cm="1">
        <f t="array" ref="L215">INDEX($D$1:$CP$117,MATCH($D215,$D$1:$D$117,0),MATCH(1,($F215=$D$1:$CP$1)*(AZ$2=$D$2:$CP$2),0))</f>
        <v>375</v>
      </c>
      <c r="M215" s="59" cm="1">
        <f t="array" ref="M215">INDEX($D$1:$CP$117,MATCH($D215,$D$1:$D$117,0),MATCH(1,($F215=$D$1:$CP$1)*(BA$2=$D$2:$CP$2),0))</f>
        <v>375</v>
      </c>
      <c r="N215" s="61" cm="1">
        <f t="array" ref="N215">INDEX($D$1:$CP$117,MATCH($D215,$D$1:$D$117,0),MATCH(1,($F215=$D$1:$CP$1)*(BB$2=$D$2:$CP$2),0))</f>
        <v>0</v>
      </c>
    </row>
    <row r="216" spans="4:14" x14ac:dyDescent="0.25">
      <c r="D216" t="str">
        <f t="shared" ref="D216:F216" si="134">D99</f>
        <v>ZAF</v>
      </c>
      <c r="E216" t="str">
        <f t="shared" si="134"/>
        <v>Middle income</v>
      </c>
      <c r="F216">
        <f t="shared" si="134"/>
        <v>2009</v>
      </c>
      <c r="G216" s="60" cm="1">
        <f t="array" ref="G216">INDEX($D$1:$CP$117,MATCH($D216,$D$1:$D$117,0),MATCH(1,($F216=$D$1:$CP$1)*(G$2=$D$2:$CP$2),0))</f>
        <v>1930462155</v>
      </c>
      <c r="H216" s="60" cm="1">
        <f t="array" ref="H216">INDEX($D$1:$CP$117,MATCH($D216,$D$1:$D$117,0),MATCH(1,($F216=$D$1:$CP$1)*(H$2=$D$2:$CP$2),0))</f>
        <v>265130624.19999999</v>
      </c>
      <c r="I216" s="60" cm="1">
        <f t="array" ref="I216">INDEX($D$1:$CP$117,MATCH($D216,$D$1:$D$117,0),MATCH(1,($F216=$D$1:$CP$1)*(I$2=$D$2:$CP$2),0))</f>
        <v>2329049277.4000001</v>
      </c>
      <c r="J216" s="60" cm="1">
        <f t="array" ref="J216">INDEX($D$1:$CP$117,MATCH($D216,$D$1:$D$117,0),MATCH(1,($F216=$D$1:$CP$1)*(J$2=$D$2:$CP$2),0))</f>
        <v>5700000</v>
      </c>
      <c r="K216" s="59" cm="1">
        <f t="array" ref="K216">INDEX($D$1:$CP$117,MATCH($D216,$D$1:$D$117,0),MATCH(1,($F216=$D$1:$CP$1)*(AY$2=$D$2:$CP$2),0))</f>
        <v>338.67757105263161</v>
      </c>
      <c r="L216" s="59" cm="1">
        <f t="array" ref="L216">INDEX($D$1:$CP$117,MATCH($D216,$D$1:$D$117,0),MATCH(1,($F216=$D$1:$CP$1)*(AZ$2=$D$2:$CP$2),0))</f>
        <v>46.514144596491228</v>
      </c>
      <c r="M216" s="59" cm="1">
        <f t="array" ref="M216">INDEX($D$1:$CP$117,MATCH($D216,$D$1:$D$117,0),MATCH(1,($F216=$D$1:$CP$1)*(BA$2=$D$2:$CP$2),0))</f>
        <v>408.60513638596495</v>
      </c>
      <c r="N216" s="61" cm="1">
        <f t="array" ref="N216">INDEX($D$1:$CP$117,MATCH($D216,$D$1:$D$117,0),MATCH(1,($F216=$D$1:$CP$1)*(BB$2=$D$2:$CP$2),0))</f>
        <v>0.82886273542268851</v>
      </c>
    </row>
    <row r="217" spans="4:14" x14ac:dyDescent="0.25">
      <c r="D217" t="str">
        <f t="shared" ref="D217:F217" si="135">D100</f>
        <v>LKA</v>
      </c>
      <c r="E217" t="str">
        <f t="shared" si="135"/>
        <v>Lower middle income</v>
      </c>
      <c r="F217">
        <f t="shared" si="135"/>
        <v>2009</v>
      </c>
      <c r="G217" s="60" cm="1">
        <f t="array" ref="G217">INDEX($D$1:$CP$117,MATCH($D217,$D$1:$D$117,0),MATCH(1,($F217=$D$1:$CP$1)*(G$2=$D$2:$CP$2),0))</f>
        <v>2085088</v>
      </c>
      <c r="H217" s="60" cm="1">
        <f t="array" ref="H217">INDEX($D$1:$CP$117,MATCH($D217,$D$1:$D$117,0),MATCH(1,($F217=$D$1:$CP$1)*(H$2=$D$2:$CP$2),0))</f>
        <v>2138113.2510000002</v>
      </c>
      <c r="I217" s="60" cm="1">
        <f t="array" ref="I217">INDEX($D$1:$CP$117,MATCH($D217,$D$1:$D$117,0),MATCH(1,($F217=$D$1:$CP$1)*(I$2=$D$2:$CP$2),0))</f>
        <v>4504057.8013000004</v>
      </c>
      <c r="J217" s="60" cm="1">
        <f t="array" ref="J217">INDEX($D$1:$CP$117,MATCH($D217,$D$1:$D$117,0),MATCH(1,($F217=$D$1:$CP$1)*(J$2=$D$2:$CP$2),0))</f>
        <v>4000</v>
      </c>
      <c r="K217" s="59" cm="1">
        <f t="array" ref="K217">INDEX($D$1:$CP$117,MATCH($D217,$D$1:$D$117,0),MATCH(1,($F217=$D$1:$CP$1)*(AY$2=$D$2:$CP$2),0))</f>
        <v>521.27200000000005</v>
      </c>
      <c r="L217" s="59" cm="1">
        <f t="array" ref="L217">INDEX($D$1:$CP$117,MATCH($D217,$D$1:$D$117,0),MATCH(1,($F217=$D$1:$CP$1)*(AZ$2=$D$2:$CP$2),0))</f>
        <v>534.52831275000005</v>
      </c>
      <c r="M217" s="59" cm="1">
        <f t="array" ref="M217">INDEX($D$1:$CP$117,MATCH($D217,$D$1:$D$117,0),MATCH(1,($F217=$D$1:$CP$1)*(BA$2=$D$2:$CP$2),0))</f>
        <v>1126.0144503250001</v>
      </c>
      <c r="N217" s="61" cm="1">
        <f t="array" ref="N217">INDEX($D$1:$CP$117,MATCH($D217,$D$1:$D$117,0),MATCH(1,($F217=$D$1:$CP$1)*(BB$2=$D$2:$CP$2),0))</f>
        <v>0.46293544443372464</v>
      </c>
    </row>
    <row r="218" spans="4:14" x14ac:dyDescent="0.25">
      <c r="D218" t="str">
        <f t="shared" ref="D218:F218" si="136">D101</f>
        <v>SDN</v>
      </c>
      <c r="E218" t="str">
        <f t="shared" si="136"/>
        <v>Low income</v>
      </c>
      <c r="F218">
        <f t="shared" si="136"/>
        <v>2009</v>
      </c>
      <c r="G218" s="60" cm="1">
        <f t="array" ref="G218">INDEX($D$1:$CP$117,MATCH($D218,$D$1:$D$117,0),MATCH(1,($F218=$D$1:$CP$1)*(G$2=$D$2:$CP$2),0))</f>
        <v>2073696</v>
      </c>
      <c r="H218" s="60" cm="1">
        <f t="array" ref="H218">INDEX($D$1:$CP$117,MATCH($D218,$D$1:$D$117,0),MATCH(1,($F218=$D$1:$CP$1)*(H$2=$D$2:$CP$2),0))</f>
        <v>13284928</v>
      </c>
      <c r="I218" s="60" cm="1">
        <f t="array" ref="I218">INDEX($D$1:$CP$117,MATCH($D218,$D$1:$D$117,0),MATCH(1,($F218=$D$1:$CP$1)*(I$2=$D$2:$CP$2),0))</f>
        <v>15358624</v>
      </c>
      <c r="J218" s="60" cm="1">
        <f t="array" ref="J218">INDEX($D$1:$CP$117,MATCH($D218,$D$1:$D$117,0),MATCH(1,($F218=$D$1:$CP$1)*(J$2=$D$2:$CP$2),0))</f>
        <v>41000</v>
      </c>
      <c r="K218" s="59" cm="1">
        <f t="array" ref="K218">INDEX($D$1:$CP$117,MATCH($D218,$D$1:$D$117,0),MATCH(1,($F218=$D$1:$CP$1)*(AY$2=$D$2:$CP$2),0))</f>
        <v>50.577951219512194</v>
      </c>
      <c r="L218" s="59" cm="1">
        <f t="array" ref="L218">INDEX($D$1:$CP$117,MATCH($D218,$D$1:$D$117,0),MATCH(1,($F218=$D$1:$CP$1)*(AZ$2=$D$2:$CP$2),0))</f>
        <v>324.02263414634149</v>
      </c>
      <c r="M218" s="59" cm="1">
        <f t="array" ref="M218">INDEX($D$1:$CP$117,MATCH($D218,$D$1:$D$117,0),MATCH(1,($F218=$D$1:$CP$1)*(BA$2=$D$2:$CP$2),0))</f>
        <v>374.60058536585365</v>
      </c>
      <c r="N218" s="61" cm="1">
        <f t="array" ref="N218">INDEX($D$1:$CP$117,MATCH($D218,$D$1:$D$117,0),MATCH(1,($F218=$D$1:$CP$1)*(BB$2=$D$2:$CP$2),0))</f>
        <v>0.13501834539344149</v>
      </c>
    </row>
    <row r="219" spans="4:14" x14ac:dyDescent="0.25">
      <c r="D219" t="str">
        <f t="shared" ref="D219:F219" si="137">D102</f>
        <v>SUR</v>
      </c>
      <c r="E219" t="str">
        <f t="shared" si="137"/>
        <v>Middle income</v>
      </c>
      <c r="F219">
        <f t="shared" si="137"/>
        <v>2009</v>
      </c>
      <c r="G219" s="60" cm="1">
        <f t="array" ref="G219">INDEX($D$1:$CP$117,MATCH($D219,$D$1:$D$117,0),MATCH(1,($F219=$D$1:$CP$1)*(G$2=$D$2:$CP$2),0))</f>
        <v>2200000</v>
      </c>
      <c r="H219" s="60" cm="1">
        <f t="array" ref="H219">INDEX($D$1:$CP$117,MATCH($D219,$D$1:$D$117,0),MATCH(1,($F219=$D$1:$CP$1)*(H$2=$D$2:$CP$2),0))</f>
        <v>1700000</v>
      </c>
      <c r="I219" s="60" cm="1">
        <f t="array" ref="I219">INDEX($D$1:$CP$117,MATCH($D219,$D$1:$D$117,0),MATCH(1,($F219=$D$1:$CP$1)*(I$2=$D$2:$CP$2),0))</f>
        <v>3900000</v>
      </c>
      <c r="J219" s="60" cm="1">
        <f t="array" ref="J219">INDEX($D$1:$CP$117,MATCH($D219,$D$1:$D$117,0),MATCH(1,($F219=$D$1:$CP$1)*(J$2=$D$2:$CP$2),0))</f>
        <v>4600</v>
      </c>
      <c r="K219" s="59" cm="1">
        <f t="array" ref="K219">INDEX($D$1:$CP$117,MATCH($D219,$D$1:$D$117,0),MATCH(1,($F219=$D$1:$CP$1)*(AY$2=$D$2:$CP$2),0))</f>
        <v>478.26086956521738</v>
      </c>
      <c r="L219" s="59" cm="1">
        <f t="array" ref="L219">INDEX($D$1:$CP$117,MATCH($D219,$D$1:$D$117,0),MATCH(1,($F219=$D$1:$CP$1)*(AZ$2=$D$2:$CP$2),0))</f>
        <v>369.56521739130437</v>
      </c>
      <c r="M219" s="59" cm="1">
        <f t="array" ref="M219">INDEX($D$1:$CP$117,MATCH($D219,$D$1:$D$117,0),MATCH(1,($F219=$D$1:$CP$1)*(BA$2=$D$2:$CP$2),0))</f>
        <v>847.82608695652175</v>
      </c>
      <c r="N219" s="61" cm="1">
        <f t="array" ref="N219">INDEX($D$1:$CP$117,MATCH($D219,$D$1:$D$117,0),MATCH(1,($F219=$D$1:$CP$1)*(BB$2=$D$2:$CP$2),0))</f>
        <v>0.5641025641025641</v>
      </c>
    </row>
    <row r="220" spans="4:14" x14ac:dyDescent="0.25">
      <c r="D220" t="str">
        <f t="shared" ref="D220:F220" si="138">D103</f>
        <v>TJK</v>
      </c>
      <c r="E220" t="str">
        <f t="shared" si="138"/>
        <v>Low income</v>
      </c>
      <c r="F220">
        <f t="shared" si="138"/>
        <v>2009</v>
      </c>
      <c r="G220" s="60" cm="1">
        <f t="array" ref="G220">INDEX($D$1:$CP$117,MATCH($D220,$D$1:$D$117,0),MATCH(1,($F220=$D$1:$CP$1)*(G$2=$D$2:$CP$2),0))</f>
        <v>1150678</v>
      </c>
      <c r="H220" s="60" cm="1">
        <f t="array" ref="H220">INDEX($D$1:$CP$117,MATCH($D220,$D$1:$D$117,0),MATCH(1,($F220=$D$1:$CP$1)*(H$2=$D$2:$CP$2),0))</f>
        <v>6328161.7879999997</v>
      </c>
      <c r="I220" s="60" cm="1">
        <f t="array" ref="I220">INDEX($D$1:$CP$117,MATCH($D220,$D$1:$D$117,0),MATCH(1,($F220=$D$1:$CP$1)*(I$2=$D$2:$CP$2),0))</f>
        <v>7501040.7195300004</v>
      </c>
      <c r="J220" s="60" cm="1">
        <f t="array" ref="J220">INDEX($D$1:$CP$117,MATCH($D220,$D$1:$D$117,0),MATCH(1,($F220=$D$1:$CP$1)*(J$2=$D$2:$CP$2),0))</f>
        <v>4100</v>
      </c>
      <c r="K220" s="59" cm="1">
        <f t="array" ref="K220">INDEX($D$1:$CP$117,MATCH($D220,$D$1:$D$117,0),MATCH(1,($F220=$D$1:$CP$1)*(AY$2=$D$2:$CP$2),0))</f>
        <v>280.65317073170729</v>
      </c>
      <c r="L220" s="59" cm="1">
        <f t="array" ref="L220">INDEX($D$1:$CP$117,MATCH($D220,$D$1:$D$117,0),MATCH(1,($F220=$D$1:$CP$1)*(AZ$2=$D$2:$CP$2),0))</f>
        <v>1543.4540946341463</v>
      </c>
      <c r="M220" s="59" cm="1">
        <f t="array" ref="M220">INDEX($D$1:$CP$117,MATCH($D220,$D$1:$D$117,0),MATCH(1,($F220=$D$1:$CP$1)*(BA$2=$D$2:$CP$2),0))</f>
        <v>1829.5221267146342</v>
      </c>
      <c r="N220" s="61" cm="1">
        <f t="array" ref="N220">INDEX($D$1:$CP$117,MATCH($D220,$D$1:$D$117,0),MATCH(1,($F220=$D$1:$CP$1)*(BB$2=$D$2:$CP$2),0))</f>
        <v>0.15340244681035395</v>
      </c>
    </row>
    <row r="221" spans="4:14" x14ac:dyDescent="0.25">
      <c r="D221" t="str">
        <f t="shared" ref="D221:F221" si="139">D104</f>
        <v>THA</v>
      </c>
      <c r="E221" t="str">
        <f t="shared" si="139"/>
        <v>Middle income</v>
      </c>
      <c r="F221">
        <f t="shared" si="139"/>
        <v>2009</v>
      </c>
      <c r="G221" s="60" cm="1">
        <f t="array" ref="G221">INDEX($D$1:$CP$117,MATCH($D221,$D$1:$D$117,0),MATCH(1,($F221=$D$1:$CP$1)*(G$2=$D$2:$CP$2),0))</f>
        <v>195119743</v>
      </c>
      <c r="H221" s="60" cm="1">
        <f t="array" ref="H221">INDEX($D$1:$CP$117,MATCH($D221,$D$1:$D$117,0),MATCH(1,($F221=$D$1:$CP$1)*(H$2=$D$2:$CP$2),0))</f>
        <v>13986791.210000001</v>
      </c>
      <c r="I221" s="60" cm="1">
        <f t="array" ref="I221">INDEX($D$1:$CP$117,MATCH($D221,$D$1:$D$117,0),MATCH(1,($F221=$D$1:$CP$1)*(I$2=$D$2:$CP$2),0))</f>
        <v>209106534.21000001</v>
      </c>
      <c r="J221" s="60" cm="1">
        <f t="array" ref="J221">INDEX($D$1:$CP$117,MATCH($D221,$D$1:$D$117,0),MATCH(1,($F221=$D$1:$CP$1)*(J$2=$D$2:$CP$2),0))</f>
        <v>590000</v>
      </c>
      <c r="K221" s="59" cm="1">
        <f t="array" ref="K221">INDEX($D$1:$CP$117,MATCH($D221,$D$1:$D$117,0),MATCH(1,($F221=$D$1:$CP$1)*(AY$2=$D$2:$CP$2),0))</f>
        <v>330.71142881355934</v>
      </c>
      <c r="L221" s="59" cm="1">
        <f t="array" ref="L221">INDEX($D$1:$CP$117,MATCH($D221,$D$1:$D$117,0),MATCH(1,($F221=$D$1:$CP$1)*(AZ$2=$D$2:$CP$2),0))</f>
        <v>23.706425779661018</v>
      </c>
      <c r="M221" s="59" cm="1">
        <f t="array" ref="M221">INDEX($D$1:$CP$117,MATCH($D221,$D$1:$D$117,0),MATCH(1,($F221=$D$1:$CP$1)*(BA$2=$D$2:$CP$2),0))</f>
        <v>354.41785459322034</v>
      </c>
      <c r="N221" s="61" cm="1">
        <f t="array" ref="N221">INDEX($D$1:$CP$117,MATCH($D221,$D$1:$D$117,0),MATCH(1,($F221=$D$1:$CP$1)*(BB$2=$D$2:$CP$2),0))</f>
        <v>0.93311164922300593</v>
      </c>
    </row>
    <row r="222" spans="4:14" x14ac:dyDescent="0.25">
      <c r="D222" t="str">
        <f t="shared" ref="D222:F222" si="140">D105</f>
        <v>MKD</v>
      </c>
      <c r="E222" t="str">
        <f t="shared" si="140"/>
        <v>Middle income</v>
      </c>
      <c r="F222">
        <f t="shared" si="140"/>
        <v>2009</v>
      </c>
      <c r="G222" s="60" cm="1">
        <f t="array" ref="G222">INDEX($D$1:$CP$117,MATCH($D222,$D$1:$D$117,0),MATCH(1,($F222=$D$1:$CP$1)*(G$2=$D$2:$CP$2),0))</f>
        <v>2300000</v>
      </c>
      <c r="H222" s="60" cm="1">
        <f t="array" ref="H222">INDEX($D$1:$CP$117,MATCH($D222,$D$1:$D$117,0),MATCH(1,($F222=$D$1:$CP$1)*(H$2=$D$2:$CP$2),0))</f>
        <v>2500000</v>
      </c>
      <c r="I222" s="60" cm="1">
        <f t="array" ref="I222">INDEX($D$1:$CP$117,MATCH($D222,$D$1:$D$117,0),MATCH(1,($F222=$D$1:$CP$1)*(I$2=$D$2:$CP$2),0))</f>
        <v>4800000</v>
      </c>
      <c r="J222" s="60" cm="1">
        <f t="array" ref="J222">INDEX($D$1:$CP$117,MATCH($D222,$D$1:$D$117,0),MATCH(1,($F222=$D$1:$CP$1)*(J$2=$D$2:$CP$2),0))</f>
        <v>0</v>
      </c>
      <c r="K222" s="59" t="str" cm="1">
        <f t="array" ref="K222">INDEX($D$1:$CP$117,MATCH($D222,$D$1:$D$117,0),MATCH(1,($F222=$D$1:$CP$1)*(AY$2=$D$2:$CP$2),0))</f>
        <v/>
      </c>
      <c r="L222" s="59" t="str" cm="1">
        <f t="array" ref="L222">INDEX($D$1:$CP$117,MATCH($D222,$D$1:$D$117,0),MATCH(1,($F222=$D$1:$CP$1)*(AZ$2=$D$2:$CP$2),0))</f>
        <v/>
      </c>
      <c r="M222" s="59" t="str" cm="1">
        <f t="array" ref="M222">INDEX($D$1:$CP$117,MATCH($D222,$D$1:$D$117,0),MATCH(1,($F222=$D$1:$CP$1)*(BA$2=$D$2:$CP$2),0))</f>
        <v/>
      </c>
      <c r="N222" s="61" t="str" cm="1">
        <f t="array" ref="N222">INDEX($D$1:$CP$117,MATCH($D222,$D$1:$D$117,0),MATCH(1,($F222=$D$1:$CP$1)*(BB$2=$D$2:$CP$2),0))</f>
        <v/>
      </c>
    </row>
    <row r="223" spans="4:14" x14ac:dyDescent="0.25">
      <c r="D223" t="str">
        <f t="shared" ref="D223:F223" si="141">D106</f>
        <v>TGO</v>
      </c>
      <c r="E223" t="str">
        <f t="shared" si="141"/>
        <v>Low income</v>
      </c>
      <c r="F223">
        <f t="shared" si="141"/>
        <v>2009</v>
      </c>
      <c r="G223" s="60" cm="1">
        <f t="array" ref="G223">INDEX($D$1:$CP$117,MATCH($D223,$D$1:$D$117,0),MATCH(1,($F223=$D$1:$CP$1)*(G$2=$D$2:$CP$2),0))</f>
        <v>3245307</v>
      </c>
      <c r="H223" s="60" cm="1">
        <f t="array" ref="H223">INDEX($D$1:$CP$117,MATCH($D223,$D$1:$D$117,0),MATCH(1,($F223=$D$1:$CP$1)*(H$2=$D$2:$CP$2),0))</f>
        <v>11421700.76</v>
      </c>
      <c r="I223" s="60" cm="1">
        <f t="array" ref="I223">INDEX($D$1:$CP$117,MATCH($D223,$D$1:$D$117,0),MATCH(1,($F223=$D$1:$CP$1)*(I$2=$D$2:$CP$2),0))</f>
        <v>15272333.491699999</v>
      </c>
      <c r="J223" s="60" cm="1">
        <f t="array" ref="J223">INDEX($D$1:$CP$117,MATCH($D223,$D$1:$D$117,0),MATCH(1,($F223=$D$1:$CP$1)*(J$2=$D$2:$CP$2),0))</f>
        <v>110000</v>
      </c>
      <c r="K223" s="59" cm="1">
        <f t="array" ref="K223">INDEX($D$1:$CP$117,MATCH($D223,$D$1:$D$117,0),MATCH(1,($F223=$D$1:$CP$1)*(AY$2=$D$2:$CP$2),0))</f>
        <v>29.502790909090908</v>
      </c>
      <c r="L223" s="59" cm="1">
        <f t="array" ref="L223">INDEX($D$1:$CP$117,MATCH($D223,$D$1:$D$117,0),MATCH(1,($F223=$D$1:$CP$1)*(AZ$2=$D$2:$CP$2),0))</f>
        <v>103.83364327272727</v>
      </c>
      <c r="M223" s="59" cm="1">
        <f t="array" ref="M223">INDEX($D$1:$CP$117,MATCH($D223,$D$1:$D$117,0),MATCH(1,($F223=$D$1:$CP$1)*(BA$2=$D$2:$CP$2),0))</f>
        <v>138.83939537909089</v>
      </c>
      <c r="N223" s="61" cm="1">
        <f t="array" ref="N223">INDEX($D$1:$CP$117,MATCH($D223,$D$1:$D$117,0),MATCH(1,($F223=$D$1:$CP$1)*(BB$2=$D$2:$CP$2),0))</f>
        <v>0.21249581812522073</v>
      </c>
    </row>
    <row r="224" spans="4:14" x14ac:dyDescent="0.25">
      <c r="D224" t="str">
        <f t="shared" ref="D224:F224" si="142">D107</f>
        <v>TTO</v>
      </c>
      <c r="E224" t="str">
        <f t="shared" si="142"/>
        <v>High income</v>
      </c>
      <c r="F224">
        <f t="shared" si="142"/>
        <v>2009</v>
      </c>
      <c r="G224" s="60" cm="1">
        <f t="array" ref="G224">INDEX($D$1:$CP$117,MATCH($D224,$D$1:$D$117,0),MATCH(1,($F224=$D$1:$CP$1)*(G$2=$D$2:$CP$2),0))</f>
        <v>11400000</v>
      </c>
      <c r="H224" s="60" cm="1">
        <f t="array" ref="H224">INDEX($D$1:$CP$117,MATCH($D224,$D$1:$D$117,0),MATCH(1,($F224=$D$1:$CP$1)*(H$2=$D$2:$CP$2),0))</f>
        <v>0</v>
      </c>
      <c r="I224" s="60" cm="1">
        <f t="array" ref="I224">INDEX($D$1:$CP$117,MATCH($D224,$D$1:$D$117,0),MATCH(1,($F224=$D$1:$CP$1)*(I$2=$D$2:$CP$2),0))</f>
        <v>13778000</v>
      </c>
      <c r="J224" s="60" cm="1">
        <f t="array" ref="J224">INDEX($D$1:$CP$117,MATCH($D224,$D$1:$D$117,0),MATCH(1,($F224=$D$1:$CP$1)*(J$2=$D$2:$CP$2),0))</f>
        <v>11000</v>
      </c>
      <c r="K224" s="59" cm="1">
        <f t="array" ref="K224">INDEX($D$1:$CP$117,MATCH($D224,$D$1:$D$117,0),MATCH(1,($F224=$D$1:$CP$1)*(AY$2=$D$2:$CP$2),0))</f>
        <v>1036.3636363636363</v>
      </c>
      <c r="L224" s="59" t="str" cm="1">
        <f t="array" ref="L224">INDEX($D$1:$CP$117,MATCH($D224,$D$1:$D$117,0),MATCH(1,($F224=$D$1:$CP$1)*(AZ$2=$D$2:$CP$2),0))</f>
        <v/>
      </c>
      <c r="M224" s="59" cm="1">
        <f t="array" ref="M224">INDEX($D$1:$CP$117,MATCH($D224,$D$1:$D$117,0),MATCH(1,($F224=$D$1:$CP$1)*(BA$2=$D$2:$CP$2),0))</f>
        <v>1252.5454545454545</v>
      </c>
      <c r="N224" s="61" cm="1">
        <f t="array" ref="N224">INDEX($D$1:$CP$117,MATCH($D224,$D$1:$D$117,0),MATCH(1,($F224=$D$1:$CP$1)*(BB$2=$D$2:$CP$2),0))</f>
        <v>0.8274060095804906</v>
      </c>
    </row>
    <row r="225" spans="3:14" x14ac:dyDescent="0.25">
      <c r="D225" t="str">
        <f t="shared" ref="D225:F225" si="143">D108</f>
        <v>TUN</v>
      </c>
      <c r="E225" t="str">
        <f t="shared" si="143"/>
        <v>Lower middle income</v>
      </c>
      <c r="F225">
        <f t="shared" si="143"/>
        <v>2009</v>
      </c>
      <c r="G225" s="60" cm="1">
        <f t="array" ref="G225">INDEX($D$1:$CP$117,MATCH($D225,$D$1:$D$117,0),MATCH(1,($F225=$D$1:$CP$1)*(G$2=$D$2:$CP$2),0))</f>
        <v>0</v>
      </c>
      <c r="H225" s="60" cm="1">
        <f t="array" ref="H225">INDEX($D$1:$CP$117,MATCH($D225,$D$1:$D$117,0),MATCH(1,($F225=$D$1:$CP$1)*(H$2=$D$2:$CP$2),0))</f>
        <v>0</v>
      </c>
      <c r="I225" s="60" cm="1">
        <f t="array" ref="I225">INDEX($D$1:$CP$117,MATCH($D225,$D$1:$D$117,0),MATCH(1,($F225=$D$1:$CP$1)*(I$2=$D$2:$CP$2),0))</f>
        <v>0</v>
      </c>
      <c r="J225" s="60" cm="1">
        <f t="array" ref="J225">INDEX($D$1:$CP$117,MATCH($D225,$D$1:$D$117,0),MATCH(1,($F225=$D$1:$CP$1)*(J$2=$D$2:$CP$2),0))</f>
        <v>2600</v>
      </c>
      <c r="K225" s="59" t="str" cm="1">
        <f t="array" ref="K225">INDEX($D$1:$CP$117,MATCH($D225,$D$1:$D$117,0),MATCH(1,($F225=$D$1:$CP$1)*(AY$2=$D$2:$CP$2),0))</f>
        <v/>
      </c>
      <c r="L225" s="59" t="str" cm="1">
        <f t="array" ref="L225">INDEX($D$1:$CP$117,MATCH($D225,$D$1:$D$117,0),MATCH(1,($F225=$D$1:$CP$1)*(AZ$2=$D$2:$CP$2),0))</f>
        <v/>
      </c>
      <c r="M225" s="59" t="str" cm="1">
        <f t="array" ref="M225">INDEX($D$1:$CP$117,MATCH($D225,$D$1:$D$117,0),MATCH(1,($F225=$D$1:$CP$1)*(BA$2=$D$2:$CP$2),0))</f>
        <v/>
      </c>
      <c r="N225" s="61" t="str" cm="1">
        <f t="array" ref="N225">INDEX($D$1:$CP$117,MATCH($D225,$D$1:$D$117,0),MATCH(1,($F225=$D$1:$CP$1)*(BB$2=$D$2:$CP$2),0))</f>
        <v/>
      </c>
    </row>
    <row r="226" spans="3:14" x14ac:dyDescent="0.25">
      <c r="D226" t="str">
        <f t="shared" ref="D226:F226" si="144">D109</f>
        <v>UGA</v>
      </c>
      <c r="E226" t="str">
        <f t="shared" si="144"/>
        <v>Low income</v>
      </c>
      <c r="F226">
        <f t="shared" si="144"/>
        <v>2009</v>
      </c>
      <c r="G226" s="60" cm="1">
        <f t="array" ref="G226">INDEX($D$1:$CP$117,MATCH($D226,$D$1:$D$117,0),MATCH(1,($F226=$D$1:$CP$1)*(G$2=$D$2:$CP$2),0))</f>
        <v>38700000</v>
      </c>
      <c r="H226" s="60" cm="1">
        <f t="array" ref="H226">INDEX($D$1:$CP$117,MATCH($D226,$D$1:$D$117,0),MATCH(1,($F226=$D$1:$CP$1)*(H$2=$D$2:$CP$2),0))</f>
        <v>0</v>
      </c>
      <c r="I226" s="60" cm="1">
        <f t="array" ref="I226">INDEX($D$1:$CP$117,MATCH($D226,$D$1:$D$117,0),MATCH(1,($F226=$D$1:$CP$1)*(I$2=$D$2:$CP$2),0))</f>
        <v>296700000</v>
      </c>
      <c r="J226" s="60" cm="1">
        <f t="array" ref="J226">INDEX($D$1:$CP$117,MATCH($D226,$D$1:$D$117,0),MATCH(1,($F226=$D$1:$CP$1)*(J$2=$D$2:$CP$2),0))</f>
        <v>1100000</v>
      </c>
      <c r="K226" s="59" cm="1">
        <f t="array" ref="K226">INDEX($D$1:$CP$117,MATCH($D226,$D$1:$D$117,0),MATCH(1,($F226=$D$1:$CP$1)*(AY$2=$D$2:$CP$2),0))</f>
        <v>35.18181818181818</v>
      </c>
      <c r="L226" s="59" t="str" cm="1">
        <f t="array" ref="L226">INDEX($D$1:$CP$117,MATCH($D226,$D$1:$D$117,0),MATCH(1,($F226=$D$1:$CP$1)*(AZ$2=$D$2:$CP$2),0))</f>
        <v/>
      </c>
      <c r="M226" s="59" cm="1">
        <f t="array" ref="M226">INDEX($D$1:$CP$117,MATCH($D226,$D$1:$D$117,0),MATCH(1,($F226=$D$1:$CP$1)*(BA$2=$D$2:$CP$2),0))</f>
        <v>269.72727272727275</v>
      </c>
      <c r="N226" s="61" cm="1">
        <f t="array" ref="N226">INDEX($D$1:$CP$117,MATCH($D226,$D$1:$D$117,0),MATCH(1,($F226=$D$1:$CP$1)*(BB$2=$D$2:$CP$2),0))</f>
        <v>0.13043478260869565</v>
      </c>
    </row>
    <row r="227" spans="3:14" x14ac:dyDescent="0.25">
      <c r="D227" t="str">
        <f t="shared" ref="D227:F227" si="145">D110</f>
        <v>UKR</v>
      </c>
      <c r="E227" t="str">
        <f t="shared" si="145"/>
        <v>Lower middle income</v>
      </c>
      <c r="F227">
        <f t="shared" si="145"/>
        <v>2009</v>
      </c>
      <c r="G227" s="60" cm="1">
        <f t="array" ref="G227">INDEX($D$1:$CP$117,MATCH($D227,$D$1:$D$117,0),MATCH(1,($F227=$D$1:$CP$1)*(G$2=$D$2:$CP$2),0))</f>
        <v>38052604</v>
      </c>
      <c r="H227" s="60" cm="1">
        <f t="array" ref="H227">INDEX($D$1:$CP$117,MATCH($D227,$D$1:$D$117,0),MATCH(1,($F227=$D$1:$CP$1)*(H$2=$D$2:$CP$2),0))</f>
        <v>26558618.879999999</v>
      </c>
      <c r="I227" s="60" cm="1">
        <f t="array" ref="I227">INDEX($D$1:$CP$117,MATCH($D227,$D$1:$D$117,0),MATCH(1,($F227=$D$1:$CP$1)*(I$2=$D$2:$CP$2),0))</f>
        <v>65397492.188100003</v>
      </c>
      <c r="J227" s="60" cm="1">
        <f t="array" ref="J227">INDEX($D$1:$CP$117,MATCH($D227,$D$1:$D$117,0),MATCH(1,($F227=$D$1:$CP$1)*(J$2=$D$2:$CP$2),0))</f>
        <v>240000</v>
      </c>
      <c r="K227" s="59" cm="1">
        <f t="array" ref="K227">INDEX($D$1:$CP$117,MATCH($D227,$D$1:$D$117,0),MATCH(1,($F227=$D$1:$CP$1)*(AY$2=$D$2:$CP$2),0))</f>
        <v>158.55251666666666</v>
      </c>
      <c r="L227" s="59" cm="1">
        <f t="array" ref="L227">INDEX($D$1:$CP$117,MATCH($D227,$D$1:$D$117,0),MATCH(1,($F227=$D$1:$CP$1)*(AZ$2=$D$2:$CP$2),0))</f>
        <v>110.660912</v>
      </c>
      <c r="M227" s="59" cm="1">
        <f t="array" ref="M227">INDEX($D$1:$CP$117,MATCH($D227,$D$1:$D$117,0),MATCH(1,($F227=$D$1:$CP$1)*(BA$2=$D$2:$CP$2),0))</f>
        <v>272.48955078375002</v>
      </c>
      <c r="N227" s="61" cm="1">
        <f t="array" ref="N227">INDEX($D$1:$CP$117,MATCH($D227,$D$1:$D$117,0),MATCH(1,($F227=$D$1:$CP$1)*(BB$2=$D$2:$CP$2),0))</f>
        <v>0.58186640996188244</v>
      </c>
    </row>
    <row r="228" spans="3:14" x14ac:dyDescent="0.25">
      <c r="D228" t="str">
        <f t="shared" ref="D228:F228" si="146">D111</f>
        <v>TZA</v>
      </c>
      <c r="E228" t="str">
        <f t="shared" si="146"/>
        <v>Lower middle income</v>
      </c>
      <c r="F228">
        <f t="shared" si="146"/>
        <v>2009</v>
      </c>
      <c r="G228" s="60" cm="1">
        <f t="array" ref="G228">INDEX($D$1:$CP$117,MATCH($D228,$D$1:$D$117,0),MATCH(1,($F228=$D$1:$CP$1)*(G$2=$D$2:$CP$2),0))</f>
        <v>0</v>
      </c>
      <c r="H228" s="60" cm="1">
        <f t="array" ref="H228">INDEX($D$1:$CP$117,MATCH($D228,$D$1:$D$117,0),MATCH(1,($F228=$D$1:$CP$1)*(H$2=$D$2:$CP$2),0))</f>
        <v>0</v>
      </c>
      <c r="I228" s="60" cm="1">
        <f t="array" ref="I228">INDEX($D$1:$CP$117,MATCH($D228,$D$1:$D$117,0),MATCH(1,($F228=$D$1:$CP$1)*(I$2=$D$2:$CP$2),0))</f>
        <v>0</v>
      </c>
      <c r="J228" s="60" cm="1">
        <f t="array" ref="J228">INDEX($D$1:$CP$117,MATCH($D228,$D$1:$D$117,0),MATCH(1,($F228=$D$1:$CP$1)*(J$2=$D$2:$CP$2),0))</f>
        <v>1300000</v>
      </c>
      <c r="K228" s="59" t="str" cm="1">
        <f t="array" ref="K228">INDEX($D$1:$CP$117,MATCH($D228,$D$1:$D$117,0),MATCH(1,($F228=$D$1:$CP$1)*(AY$2=$D$2:$CP$2),0))</f>
        <v/>
      </c>
      <c r="L228" s="59" t="str" cm="1">
        <f t="array" ref="L228">INDEX($D$1:$CP$117,MATCH($D228,$D$1:$D$117,0),MATCH(1,($F228=$D$1:$CP$1)*(AZ$2=$D$2:$CP$2),0))</f>
        <v/>
      </c>
      <c r="M228" s="59" t="str" cm="1">
        <f t="array" ref="M228">INDEX($D$1:$CP$117,MATCH($D228,$D$1:$D$117,0),MATCH(1,($F228=$D$1:$CP$1)*(BA$2=$D$2:$CP$2),0))</f>
        <v/>
      </c>
      <c r="N228" s="61" t="str" cm="1">
        <f t="array" ref="N228">INDEX($D$1:$CP$117,MATCH($D228,$D$1:$D$117,0),MATCH(1,($F228=$D$1:$CP$1)*(BB$2=$D$2:$CP$2),0))</f>
        <v/>
      </c>
    </row>
    <row r="229" spans="3:14" x14ac:dyDescent="0.25">
      <c r="D229" t="str">
        <f t="shared" ref="D229:F229" si="147">D112</f>
        <v>UZB</v>
      </c>
      <c r="E229" t="str">
        <f t="shared" si="147"/>
        <v>Lower middle income</v>
      </c>
      <c r="F229">
        <f t="shared" si="147"/>
        <v>2009</v>
      </c>
      <c r="G229" s="60" cm="1">
        <f t="array" ref="G229">INDEX($D$1:$CP$117,MATCH($D229,$D$1:$D$117,0),MATCH(1,($F229=$D$1:$CP$1)*(G$2=$D$2:$CP$2),0))</f>
        <v>8236478</v>
      </c>
      <c r="H229" s="60" cm="1">
        <f t="array" ref="H229">INDEX($D$1:$CP$117,MATCH($D229,$D$1:$D$117,0),MATCH(1,($F229=$D$1:$CP$1)*(H$2=$D$2:$CP$2),0))</f>
        <v>7703423</v>
      </c>
      <c r="I229" s="60" cm="1">
        <f t="array" ref="I229">INDEX($D$1:$CP$117,MATCH($D229,$D$1:$D$117,0),MATCH(1,($F229=$D$1:$CP$1)*(I$2=$D$2:$CP$2),0))</f>
        <v>15939901</v>
      </c>
      <c r="J229" s="60" cm="1">
        <f t="array" ref="J229">INDEX($D$1:$CP$117,MATCH($D229,$D$1:$D$117,0),MATCH(1,($F229=$D$1:$CP$1)*(J$2=$D$2:$CP$2),0))</f>
        <v>18000</v>
      </c>
      <c r="K229" s="59" cm="1">
        <f t="array" ref="K229">INDEX($D$1:$CP$117,MATCH($D229,$D$1:$D$117,0),MATCH(1,($F229=$D$1:$CP$1)*(AY$2=$D$2:$CP$2),0))</f>
        <v>457.58211111111109</v>
      </c>
      <c r="L229" s="59" cm="1">
        <f t="array" ref="L229">INDEX($D$1:$CP$117,MATCH($D229,$D$1:$D$117,0),MATCH(1,($F229=$D$1:$CP$1)*(AZ$2=$D$2:$CP$2),0))</f>
        <v>427.96794444444447</v>
      </c>
      <c r="M229" s="59" cm="1">
        <f t="array" ref="M229">INDEX($D$1:$CP$117,MATCH($D229,$D$1:$D$117,0),MATCH(1,($F229=$D$1:$CP$1)*(BA$2=$D$2:$CP$2),0))</f>
        <v>885.55005555555556</v>
      </c>
      <c r="N229" s="61" cm="1">
        <f t="array" ref="N229">INDEX($D$1:$CP$117,MATCH($D229,$D$1:$D$117,0),MATCH(1,($F229=$D$1:$CP$1)*(BB$2=$D$2:$CP$2),0))</f>
        <v>0.51672077511648284</v>
      </c>
    </row>
    <row r="230" spans="3:14" x14ac:dyDescent="0.25">
      <c r="D230" t="str">
        <f t="shared" ref="D230:F230" si="148">D113</f>
        <v>VEN</v>
      </c>
      <c r="E230" t="str">
        <f t="shared" si="148"/>
        <v>Middle income</v>
      </c>
      <c r="F230">
        <f t="shared" si="148"/>
        <v>2009</v>
      </c>
      <c r="G230" s="60" cm="1">
        <f t="array" ref="G230">INDEX($D$1:$CP$117,MATCH($D230,$D$1:$D$117,0),MATCH(1,($F230=$D$1:$CP$1)*(G$2=$D$2:$CP$2),0))</f>
        <v>83078900</v>
      </c>
      <c r="H230" s="60" cm="1">
        <f t="array" ref="H230">INDEX($D$1:$CP$117,MATCH($D230,$D$1:$D$117,0),MATCH(1,($F230=$D$1:$CP$1)*(H$2=$D$2:$CP$2),0))</f>
        <v>345384.35350000003</v>
      </c>
      <c r="I230" s="60" cm="1">
        <f t="array" ref="I230">INDEX($D$1:$CP$117,MATCH($D230,$D$1:$D$117,0),MATCH(1,($F230=$D$1:$CP$1)*(I$2=$D$2:$CP$2),0))</f>
        <v>83424284.353499994</v>
      </c>
      <c r="J230" s="60" cm="1">
        <f t="array" ref="J230">INDEX($D$1:$CP$117,MATCH($D230,$D$1:$D$117,0),MATCH(1,($F230=$D$1:$CP$1)*(J$2=$D$2:$CP$2),0))</f>
        <v>110000</v>
      </c>
      <c r="K230" s="59" cm="1">
        <f t="array" ref="K230">INDEX($D$1:$CP$117,MATCH($D230,$D$1:$D$117,0),MATCH(1,($F230=$D$1:$CP$1)*(AY$2=$D$2:$CP$2),0))</f>
        <v>755.26272727272726</v>
      </c>
      <c r="L230" s="59" cm="1">
        <f t="array" ref="L230">INDEX($D$1:$CP$117,MATCH($D230,$D$1:$D$117,0),MATCH(1,($F230=$D$1:$CP$1)*(AZ$2=$D$2:$CP$2),0))</f>
        <v>3.1398577590909094</v>
      </c>
      <c r="M230" s="59" cm="1">
        <f t="array" ref="M230">INDEX($D$1:$CP$117,MATCH($D230,$D$1:$D$117,0),MATCH(1,($F230=$D$1:$CP$1)*(BA$2=$D$2:$CP$2),0))</f>
        <v>758.40258503181815</v>
      </c>
      <c r="N230" s="61" cm="1">
        <f t="array" ref="N230">INDEX($D$1:$CP$117,MATCH($D230,$D$1:$D$117,0),MATCH(1,($F230=$D$1:$CP$1)*(BB$2=$D$2:$CP$2),0))</f>
        <v>0.99585990630693966</v>
      </c>
    </row>
    <row r="231" spans="3:14" x14ac:dyDescent="0.25">
      <c r="D231" t="str">
        <f t="shared" ref="D231:F231" si="149">D114</f>
        <v>VNM</v>
      </c>
      <c r="E231" t="str">
        <f t="shared" si="149"/>
        <v>Lower middle income</v>
      </c>
      <c r="F231">
        <f t="shared" si="149"/>
        <v>2009</v>
      </c>
      <c r="G231" s="60" cm="1">
        <f t="array" ref="G231">INDEX($D$1:$CP$117,MATCH($D231,$D$1:$D$117,0),MATCH(1,($F231=$D$1:$CP$1)*(G$2=$D$2:$CP$2),0))</f>
        <v>17176061</v>
      </c>
      <c r="H231" s="60" cm="1">
        <f t="array" ref="H231">INDEX($D$1:$CP$117,MATCH($D231,$D$1:$D$117,0),MATCH(1,($F231=$D$1:$CP$1)*(H$2=$D$2:$CP$2),0))</f>
        <v>94161904.230000004</v>
      </c>
      <c r="I231" s="60" cm="1">
        <f t="array" ref="I231">INDEX($D$1:$CP$117,MATCH($D231,$D$1:$D$117,0),MATCH(1,($F231=$D$1:$CP$1)*(I$2=$D$2:$CP$2),0))</f>
        <v>127374483.76000001</v>
      </c>
      <c r="J231" s="60" cm="1">
        <f t="array" ref="J231">INDEX($D$1:$CP$117,MATCH($D231,$D$1:$D$117,0),MATCH(1,($F231=$D$1:$CP$1)*(J$2=$D$2:$CP$2),0))</f>
        <v>210000</v>
      </c>
      <c r="K231" s="59" cm="1">
        <f t="array" ref="K231">INDEX($D$1:$CP$117,MATCH($D231,$D$1:$D$117,0),MATCH(1,($F231=$D$1:$CP$1)*(AY$2=$D$2:$CP$2),0))</f>
        <v>81.79076666666667</v>
      </c>
      <c r="L231" s="59" cm="1">
        <f t="array" ref="L231">INDEX($D$1:$CP$117,MATCH($D231,$D$1:$D$117,0),MATCH(1,($F231=$D$1:$CP$1)*(AZ$2=$D$2:$CP$2),0))</f>
        <v>448.39002014285717</v>
      </c>
      <c r="M231" s="59" cm="1">
        <f t="array" ref="M231">INDEX($D$1:$CP$117,MATCH($D231,$D$1:$D$117,0),MATCH(1,($F231=$D$1:$CP$1)*(BA$2=$D$2:$CP$2),0))</f>
        <v>606.54516076190475</v>
      </c>
      <c r="N231" s="61" cm="1">
        <f t="array" ref="N231">INDEX($D$1:$CP$117,MATCH($D231,$D$1:$D$117,0),MATCH(1,($F231=$D$1:$CP$1)*(BB$2=$D$2:$CP$2),0))</f>
        <v>0.13484695280385411</v>
      </c>
    </row>
    <row r="232" spans="3:14" x14ac:dyDescent="0.25">
      <c r="D232" t="str">
        <f t="shared" ref="D232:F232" si="150">D115</f>
        <v>YEM</v>
      </c>
      <c r="E232" t="str">
        <f t="shared" si="150"/>
        <v>Low income</v>
      </c>
      <c r="F232">
        <f t="shared" si="150"/>
        <v>2009</v>
      </c>
      <c r="G232" s="60" cm="1">
        <f t="array" ref="G232">INDEX($D$1:$CP$117,MATCH($D232,$D$1:$D$117,0),MATCH(1,($F232=$D$1:$CP$1)*(G$2=$D$2:$CP$2),0))</f>
        <v>126000</v>
      </c>
      <c r="H232" s="60" cm="1">
        <f t="array" ref="H232">INDEX($D$1:$CP$117,MATCH($D232,$D$1:$D$117,0),MATCH(1,($F232=$D$1:$CP$1)*(H$2=$D$2:$CP$2),0))</f>
        <v>4800000</v>
      </c>
      <c r="I232" s="60" cm="1">
        <f t="array" ref="I232">INDEX($D$1:$CP$117,MATCH($D232,$D$1:$D$117,0),MATCH(1,($F232=$D$1:$CP$1)*(I$2=$D$2:$CP$2),0))</f>
        <v>4926000</v>
      </c>
      <c r="J232" s="60" cm="1">
        <f t="array" ref="J232">INDEX($D$1:$CP$117,MATCH($D232,$D$1:$D$117,0),MATCH(1,($F232=$D$1:$CP$1)*(J$2=$D$2:$CP$2),0))</f>
        <v>5100</v>
      </c>
      <c r="K232" s="59" cm="1">
        <f t="array" ref="K232">INDEX($D$1:$CP$117,MATCH($D232,$D$1:$D$117,0),MATCH(1,($F232=$D$1:$CP$1)*(AY$2=$D$2:$CP$2),0))</f>
        <v>24.705882352941178</v>
      </c>
      <c r="L232" s="59" cm="1">
        <f t="array" ref="L232">INDEX($D$1:$CP$117,MATCH($D232,$D$1:$D$117,0),MATCH(1,($F232=$D$1:$CP$1)*(AZ$2=$D$2:$CP$2),0))</f>
        <v>941.17647058823525</v>
      </c>
      <c r="M232" s="59" cm="1">
        <f t="array" ref="M232">INDEX($D$1:$CP$117,MATCH($D232,$D$1:$D$117,0),MATCH(1,($F232=$D$1:$CP$1)*(BA$2=$D$2:$CP$2),0))</f>
        <v>965.88235294117646</v>
      </c>
      <c r="N232" s="61" cm="1">
        <f t="array" ref="N232">INDEX($D$1:$CP$117,MATCH($D232,$D$1:$D$117,0),MATCH(1,($F232=$D$1:$CP$1)*(BB$2=$D$2:$CP$2),0))</f>
        <v>2.5578562728380026E-2</v>
      </c>
    </row>
    <row r="233" spans="3:14" x14ac:dyDescent="0.25">
      <c r="D233" t="str">
        <f t="shared" ref="D233:F233" si="151">D116</f>
        <v>ZMB</v>
      </c>
      <c r="E233" t="str">
        <f t="shared" si="151"/>
        <v>Lower middle income</v>
      </c>
      <c r="F233">
        <f t="shared" si="151"/>
        <v>2009</v>
      </c>
      <c r="G233" s="60" cm="1">
        <f t="array" ref="G233">INDEX($D$1:$CP$117,MATCH($D233,$D$1:$D$117,0),MATCH(1,($F233=$D$1:$CP$1)*(G$2=$D$2:$CP$2),0))</f>
        <v>0</v>
      </c>
      <c r="H233" s="60" cm="1">
        <f t="array" ref="H233">INDEX($D$1:$CP$117,MATCH($D233,$D$1:$D$117,0),MATCH(1,($F233=$D$1:$CP$1)*(H$2=$D$2:$CP$2),0))</f>
        <v>0</v>
      </c>
      <c r="I233" s="60" cm="1">
        <f t="array" ref="I233">INDEX($D$1:$CP$117,MATCH($D233,$D$1:$D$117,0),MATCH(1,($F233=$D$1:$CP$1)*(I$2=$D$2:$CP$2),0))</f>
        <v>0</v>
      </c>
      <c r="J233" s="60" cm="1">
        <f t="array" ref="J233">INDEX($D$1:$CP$117,MATCH($D233,$D$1:$D$117,0),MATCH(1,($F233=$D$1:$CP$1)*(J$2=$D$2:$CP$2),0))</f>
        <v>900000</v>
      </c>
      <c r="K233" s="59" t="str" cm="1">
        <f t="array" ref="K233">INDEX($D$1:$CP$117,MATCH($D233,$D$1:$D$117,0),MATCH(1,($F233=$D$1:$CP$1)*(AY$2=$D$2:$CP$2),0))</f>
        <v/>
      </c>
      <c r="L233" s="59" t="str" cm="1">
        <f t="array" ref="L233">INDEX($D$1:$CP$117,MATCH($D233,$D$1:$D$117,0),MATCH(1,($F233=$D$1:$CP$1)*(AZ$2=$D$2:$CP$2),0))</f>
        <v/>
      </c>
      <c r="M233" s="59" t="str" cm="1">
        <f t="array" ref="M233">INDEX($D$1:$CP$117,MATCH($D233,$D$1:$D$117,0),MATCH(1,($F233=$D$1:$CP$1)*(BA$2=$D$2:$CP$2),0))</f>
        <v/>
      </c>
      <c r="N233" s="61" t="str" cm="1">
        <f t="array" ref="N233">INDEX($D$1:$CP$117,MATCH($D233,$D$1:$D$117,0),MATCH(1,($F233=$D$1:$CP$1)*(BB$2=$D$2:$CP$2),0))</f>
        <v/>
      </c>
    </row>
    <row r="234" spans="3:14" x14ac:dyDescent="0.25">
      <c r="C234" t="s">
        <v>249</v>
      </c>
      <c r="D234" t="str">
        <f t="shared" ref="D234:F234" si="152">D117</f>
        <v>ZWE</v>
      </c>
      <c r="E234" t="str">
        <f t="shared" si="152"/>
        <v>Lower middle income</v>
      </c>
      <c r="F234">
        <f t="shared" si="152"/>
        <v>2009</v>
      </c>
      <c r="G234" s="60" cm="1">
        <f t="array" ref="G234">INDEX($D$1:$CP$117,MATCH($D234,$D$1:$D$117,0),MATCH(1,($F234=$D$1:$CP$1)*(G$2=$D$2:$CP$2),0))</f>
        <v>8883551</v>
      </c>
      <c r="H234" s="60" cm="1">
        <f t="array" ref="H234">INDEX($D$1:$CP$117,MATCH($D234,$D$1:$D$117,0),MATCH(1,($F234=$D$1:$CP$1)*(H$2=$D$2:$CP$2),0))</f>
        <v>61552176.659999996</v>
      </c>
      <c r="I234" s="60" cm="1">
        <f t="array" ref="I234">INDEX($D$1:$CP$117,MATCH($D234,$D$1:$D$117,0),MATCH(1,($F234=$D$1:$CP$1)*(I$2=$D$2:$CP$2),0))</f>
        <v>90338609.659999996</v>
      </c>
      <c r="J234" s="60" cm="1">
        <f t="array" ref="J234">INDEX($D$1:$CP$117,MATCH($D234,$D$1:$D$117,0),MATCH(1,($F234=$D$1:$CP$1)*(J$2=$D$2:$CP$2),0))</f>
        <v>1200000</v>
      </c>
      <c r="K234" s="59" cm="1">
        <f t="array" ref="K234">INDEX($D$1:$CP$117,MATCH($D234,$D$1:$D$117,0),MATCH(1,($F234=$D$1:$CP$1)*(AY$2=$D$2:$CP$2),0))</f>
        <v>7.4029591666666663</v>
      </c>
      <c r="L234" s="59" cm="1">
        <f t="array" ref="L234">INDEX($D$1:$CP$117,MATCH($D234,$D$1:$D$117,0),MATCH(1,($F234=$D$1:$CP$1)*(AZ$2=$D$2:$CP$2),0))</f>
        <v>51.293480549999998</v>
      </c>
      <c r="M234" s="59" cm="1">
        <f t="array" ref="M234">INDEX($D$1:$CP$117,MATCH($D234,$D$1:$D$117,0),MATCH(1,($F234=$D$1:$CP$1)*(BA$2=$D$2:$CP$2),0))</f>
        <v>75.28217471666666</v>
      </c>
      <c r="N234" s="61" cm="1">
        <f t="array" ref="N234">INDEX($D$1:$CP$117,MATCH($D234,$D$1:$D$117,0),MATCH(1,($F234=$D$1:$CP$1)*(BB$2=$D$2:$CP$2),0))</f>
        <v>9.8336149221626187E-2</v>
      </c>
    </row>
    <row r="235" spans="3:14" x14ac:dyDescent="0.25">
      <c r="D235" t="str">
        <f t="shared" ref="D235:E235" si="153">D121</f>
        <v>AFG</v>
      </c>
      <c r="E235" t="str">
        <f t="shared" si="153"/>
        <v>Low income</v>
      </c>
      <c r="F235">
        <f t="shared" ref="F235:F249" si="154">F121+1</f>
        <v>2010</v>
      </c>
      <c r="G235" s="60" cm="1">
        <f t="array" ref="G235">INDEX($D$1:$CP$117,MATCH($D235,$D$1:$D$117,0),MATCH(1,($F235=$D$1:$CP$1)*(G$2=$D$2:$CP$2),0))</f>
        <v>200000</v>
      </c>
      <c r="H235" s="60" cm="1">
        <f t="array" ref="H235">INDEX($D$1:$CP$117,MATCH($D235,$D$1:$D$117,0),MATCH(1,($F235=$D$1:$CP$1)*(H$2=$D$2:$CP$2),0))</f>
        <v>4237825</v>
      </c>
      <c r="I235" s="60" cm="1">
        <f t="array" ref="I235">INDEX($D$1:$CP$117,MATCH($D235,$D$1:$D$117,0),MATCH(1,($F235=$D$1:$CP$1)*(I$2=$D$2:$CP$2),0))</f>
        <v>4437825</v>
      </c>
      <c r="J235" s="60" cm="1">
        <f t="array" ref="J235">INDEX($D$1:$CP$117,MATCH($D235,$D$1:$D$117,0),MATCH(1,($F235=$D$1:$CP$1)*(J$2=$D$2:$CP$2),0))</f>
        <v>4600</v>
      </c>
      <c r="K235" s="59" cm="1">
        <f t="array" ref="K235">INDEX($D$1:$CP$117,MATCH($D235,$D$1:$D$117,0),MATCH(1,($F235=$D$1:$CP$1)*(AY$2=$D$2:$CP$2),0))</f>
        <v>43.478260869565219</v>
      </c>
      <c r="L235" s="59" cm="1">
        <f t="array" ref="L235">INDEX($D$1:$CP$117,MATCH($D235,$D$1:$D$117,0),MATCH(1,($F235=$D$1:$CP$1)*(AZ$2=$D$2:$CP$2),0))</f>
        <v>921.26630434782612</v>
      </c>
      <c r="M235" s="59" cm="1">
        <f t="array" ref="M235">INDEX($D$1:$CP$117,MATCH($D235,$D$1:$D$117,0),MATCH(1,($F235=$D$1:$CP$1)*(BA$2=$D$2:$CP$2),0))</f>
        <v>964.74456521739125</v>
      </c>
      <c r="N235" s="61" cm="1">
        <f t="array" ref="N235">INDEX($D$1:$CP$117,MATCH($D235,$D$1:$D$117,0),MATCH(1,($F235=$D$1:$CP$1)*(BB$2=$D$2:$CP$2),0))</f>
        <v>4.5067121844597303E-2</v>
      </c>
    </row>
    <row r="236" spans="3:14" x14ac:dyDescent="0.25">
      <c r="D236" t="str">
        <f t="shared" ref="D236:E236" si="155">D122</f>
        <v>ALB</v>
      </c>
      <c r="E236" t="str">
        <f t="shared" si="155"/>
        <v>Middle income</v>
      </c>
      <c r="F236">
        <f t="shared" si="154"/>
        <v>2010</v>
      </c>
      <c r="G236" s="60" t="str" cm="1">
        <f t="array" ref="G236">INDEX($D$1:$CP$117,MATCH($D236,$D$1:$D$117,0),MATCH(1,($F236=$D$1:$CP$1)*(G$2=$D$2:$CP$2),0))</f>
        <v>.</v>
      </c>
      <c r="H236" s="60" cm="1">
        <f t="array" ref="H236">INDEX($D$1:$CP$117,MATCH($D236,$D$1:$D$117,0),MATCH(1,($F236=$D$1:$CP$1)*(H$2=$D$2:$CP$2),0))</f>
        <v>0</v>
      </c>
      <c r="I236" s="60" t="str" cm="1">
        <f t="array" ref="I236">INDEX($D$1:$CP$117,MATCH($D236,$D$1:$D$117,0),MATCH(1,($F236=$D$1:$CP$1)*(I$2=$D$2:$CP$2),0))</f>
        <v>.</v>
      </c>
      <c r="J236" s="60" cm="1">
        <f t="array" ref="J236">INDEX($D$1:$CP$117,MATCH($D236,$D$1:$D$117,0),MATCH(1,($F236=$D$1:$CP$1)*(J$2=$D$2:$CP$2),0))</f>
        <v>1000</v>
      </c>
      <c r="K236" s="59" t="str" cm="1">
        <f t="array" ref="K236">INDEX($D$1:$CP$117,MATCH($D236,$D$1:$D$117,0),MATCH(1,($F236=$D$1:$CP$1)*(AY$2=$D$2:$CP$2),0))</f>
        <v/>
      </c>
      <c r="L236" s="59" t="str" cm="1">
        <f t="array" ref="L236">INDEX($D$1:$CP$117,MATCH($D236,$D$1:$D$117,0),MATCH(1,($F236=$D$1:$CP$1)*(AZ$2=$D$2:$CP$2),0))</f>
        <v/>
      </c>
      <c r="M236" s="59" t="str" cm="1">
        <f t="array" ref="M236">INDEX($D$1:$CP$117,MATCH($D236,$D$1:$D$117,0),MATCH(1,($F236=$D$1:$CP$1)*(BA$2=$D$2:$CP$2),0))</f>
        <v/>
      </c>
      <c r="N236" s="61" t="str" cm="1">
        <f t="array" ref="N236">INDEX($D$1:$CP$117,MATCH($D236,$D$1:$D$117,0),MATCH(1,($F236=$D$1:$CP$1)*(BB$2=$D$2:$CP$2),0))</f>
        <v/>
      </c>
    </row>
    <row r="237" spans="3:14" x14ac:dyDescent="0.25">
      <c r="D237" t="str">
        <f t="shared" ref="D237:E237" si="156">D123</f>
        <v>DZA</v>
      </c>
      <c r="E237" t="str">
        <f t="shared" si="156"/>
        <v>Lower middle income</v>
      </c>
      <c r="F237">
        <f t="shared" si="154"/>
        <v>2010</v>
      </c>
      <c r="G237" s="60" cm="1">
        <f t="array" ref="G237">INDEX($D$1:$CP$117,MATCH($D237,$D$1:$D$117,0),MATCH(1,($F237=$D$1:$CP$1)*(G$2=$D$2:$CP$2),0))</f>
        <v>5320965</v>
      </c>
      <c r="H237" s="60" cm="1">
        <f t="array" ref="H237">INDEX($D$1:$CP$117,MATCH($D237,$D$1:$D$117,0),MATCH(1,($F237=$D$1:$CP$1)*(H$2=$D$2:$CP$2),0))</f>
        <v>438044.20629999973</v>
      </c>
      <c r="I237" s="60" cm="1">
        <f t="array" ref="I237">INDEX($D$1:$CP$117,MATCH($D237,$D$1:$D$117,0),MATCH(1,($F237=$D$1:$CP$1)*(I$2=$D$2:$CP$2),0))</f>
        <v>5759009.2062999997</v>
      </c>
      <c r="J237" s="60" cm="1">
        <f t="array" ref="J237">INDEX($D$1:$CP$117,MATCH($D237,$D$1:$D$117,0),MATCH(1,($F237=$D$1:$CP$1)*(J$2=$D$2:$CP$2),0))</f>
        <v>7900</v>
      </c>
      <c r="K237" s="59" cm="1">
        <f t="array" ref="K237">INDEX($D$1:$CP$117,MATCH($D237,$D$1:$D$117,0),MATCH(1,($F237=$D$1:$CP$1)*(AY$2=$D$2:$CP$2),0))</f>
        <v>673.53987341772154</v>
      </c>
      <c r="L237" s="59" cm="1">
        <f t="array" ref="L237">INDEX($D$1:$CP$117,MATCH($D237,$D$1:$D$117,0),MATCH(1,($F237=$D$1:$CP$1)*(AZ$2=$D$2:$CP$2),0))</f>
        <v>55.448633708860726</v>
      </c>
      <c r="M237" s="59" cm="1">
        <f t="array" ref="M237">INDEX($D$1:$CP$117,MATCH($D237,$D$1:$D$117,0),MATCH(1,($F237=$D$1:$CP$1)*(BA$2=$D$2:$CP$2),0))</f>
        <v>728.98850712658225</v>
      </c>
      <c r="N237" s="61" cm="1">
        <f t="array" ref="N237">INDEX($D$1:$CP$117,MATCH($D237,$D$1:$D$117,0),MATCH(1,($F237=$D$1:$CP$1)*(BB$2=$D$2:$CP$2),0))</f>
        <v>0.92393757491812889</v>
      </c>
    </row>
    <row r="238" spans="3:14" x14ac:dyDescent="0.25">
      <c r="D238" t="str">
        <f t="shared" ref="D238:E238" si="157">D124</f>
        <v>AGO</v>
      </c>
      <c r="E238" t="str">
        <f t="shared" si="157"/>
        <v>Lower middle income</v>
      </c>
      <c r="F238">
        <f t="shared" si="154"/>
        <v>2010</v>
      </c>
      <c r="G238" s="60" cm="1">
        <f t="array" ref="G238">INDEX($D$1:$CP$117,MATCH($D238,$D$1:$D$117,0),MATCH(1,($F238=$D$1:$CP$1)*(G$2=$D$2:$CP$2),0))</f>
        <v>15877187</v>
      </c>
      <c r="H238" s="60" cm="1">
        <f t="array" ref="H238">INDEX($D$1:$CP$117,MATCH($D238,$D$1:$D$117,0),MATCH(1,($F238=$D$1:$CP$1)*(H$2=$D$2:$CP$2),0))</f>
        <v>18187724.060000002</v>
      </c>
      <c r="I238" s="60" cm="1">
        <f t="array" ref="I238">INDEX($D$1:$CP$117,MATCH($D238,$D$1:$D$117,0),MATCH(1,($F238=$D$1:$CP$1)*(I$2=$D$2:$CP$2),0))</f>
        <v>34064911.060000002</v>
      </c>
      <c r="J238" s="60" cm="1">
        <f t="array" ref="J238">INDEX($D$1:$CP$117,MATCH($D238,$D$1:$D$117,0),MATCH(1,($F238=$D$1:$CP$1)*(J$2=$D$2:$CP$2),0))</f>
        <v>220000</v>
      </c>
      <c r="K238" s="59" cm="1">
        <f t="array" ref="K238">INDEX($D$1:$CP$117,MATCH($D238,$D$1:$D$117,0),MATCH(1,($F238=$D$1:$CP$1)*(AY$2=$D$2:$CP$2),0))</f>
        <v>72.169031818181821</v>
      </c>
      <c r="L238" s="59" cm="1">
        <f t="array" ref="L238">INDEX($D$1:$CP$117,MATCH($D238,$D$1:$D$117,0),MATCH(1,($F238=$D$1:$CP$1)*(AZ$2=$D$2:$CP$2),0))</f>
        <v>82.671473000000006</v>
      </c>
      <c r="M238" s="59" cm="1">
        <f t="array" ref="M238">INDEX($D$1:$CP$117,MATCH($D238,$D$1:$D$117,0),MATCH(1,($F238=$D$1:$CP$1)*(BA$2=$D$2:$CP$2),0))</f>
        <v>154.84050481818184</v>
      </c>
      <c r="N238" s="61" cm="1">
        <f t="array" ref="N238">INDEX($D$1:$CP$117,MATCH($D238,$D$1:$D$117,0),MATCH(1,($F238=$D$1:$CP$1)*(BB$2=$D$2:$CP$2),0))</f>
        <v>0.46608626019997007</v>
      </c>
    </row>
    <row r="239" spans="3:14" x14ac:dyDescent="0.25">
      <c r="D239" t="str">
        <f t="shared" ref="D239:E239" si="158">D125</f>
        <v>ARG</v>
      </c>
      <c r="E239" t="str">
        <f t="shared" si="158"/>
        <v>Middle income</v>
      </c>
      <c r="F239">
        <f t="shared" si="154"/>
        <v>2010</v>
      </c>
      <c r="G239" s="60" t="str" cm="1">
        <f t="array" ref="G239">INDEX($D$1:$CP$117,MATCH($D239,$D$1:$D$117,0),MATCH(1,($F239=$D$1:$CP$1)*(G$2=$D$2:$CP$2),0))</f>
        <v>.</v>
      </c>
      <c r="H239" s="60" cm="1">
        <f t="array" ref="H239">INDEX($D$1:$CP$117,MATCH($D239,$D$1:$D$117,0),MATCH(1,($F239=$D$1:$CP$1)*(H$2=$D$2:$CP$2),0))</f>
        <v>0</v>
      </c>
      <c r="I239" s="60" t="str" cm="1">
        <f t="array" ref="I239">INDEX($D$1:$CP$117,MATCH($D239,$D$1:$D$117,0),MATCH(1,($F239=$D$1:$CP$1)*(I$2=$D$2:$CP$2),0))</f>
        <v>.</v>
      </c>
      <c r="J239" s="60" cm="1">
        <f t="array" ref="J239">INDEX($D$1:$CP$117,MATCH($D239,$D$1:$D$117,0),MATCH(1,($F239=$D$1:$CP$1)*(J$2=$D$2:$CP$2),0))</f>
        <v>100000</v>
      </c>
      <c r="K239" s="59" t="str" cm="1">
        <f t="array" ref="K239">INDEX($D$1:$CP$117,MATCH($D239,$D$1:$D$117,0),MATCH(1,($F239=$D$1:$CP$1)*(AY$2=$D$2:$CP$2),0))</f>
        <v/>
      </c>
      <c r="L239" s="59" t="str" cm="1">
        <f t="array" ref="L239">INDEX($D$1:$CP$117,MATCH($D239,$D$1:$D$117,0),MATCH(1,($F239=$D$1:$CP$1)*(AZ$2=$D$2:$CP$2),0))</f>
        <v/>
      </c>
      <c r="M239" s="59" t="str" cm="1">
        <f t="array" ref="M239">INDEX($D$1:$CP$117,MATCH($D239,$D$1:$D$117,0),MATCH(1,($F239=$D$1:$CP$1)*(BA$2=$D$2:$CP$2),0))</f>
        <v/>
      </c>
      <c r="N239" s="61" t="str" cm="1">
        <f t="array" ref="N239">INDEX($D$1:$CP$117,MATCH($D239,$D$1:$D$117,0),MATCH(1,($F239=$D$1:$CP$1)*(BB$2=$D$2:$CP$2),0))</f>
        <v/>
      </c>
    </row>
    <row r="240" spans="3:14" x14ac:dyDescent="0.25">
      <c r="D240" t="str">
        <f t="shared" ref="D240:E240" si="159">D126</f>
        <v>ARM</v>
      </c>
      <c r="E240" t="str">
        <f t="shared" si="159"/>
        <v>Middle income</v>
      </c>
      <c r="F240">
        <f t="shared" si="154"/>
        <v>2010</v>
      </c>
      <c r="G240" s="60" cm="1">
        <f t="array" ref="G240">INDEX($D$1:$CP$117,MATCH($D240,$D$1:$D$117,0),MATCH(1,($F240=$D$1:$CP$1)*(G$2=$D$2:$CP$2),0))</f>
        <v>1961038</v>
      </c>
      <c r="H240" s="60" cm="1">
        <f t="array" ref="H240">INDEX($D$1:$CP$117,MATCH($D240,$D$1:$D$117,0),MATCH(1,($F240=$D$1:$CP$1)*(H$2=$D$2:$CP$2),0))</f>
        <v>3091325.5814659996</v>
      </c>
      <c r="I240" s="60" cm="1">
        <f t="array" ref="I240">INDEX($D$1:$CP$117,MATCH($D240,$D$1:$D$117,0),MATCH(1,($F240=$D$1:$CP$1)*(I$2=$D$2:$CP$2),0))</f>
        <v>5052363.5814659996</v>
      </c>
      <c r="J240" s="60" cm="1">
        <f t="array" ref="J240">INDEX($D$1:$CP$117,MATCH($D240,$D$1:$D$117,0),MATCH(1,($F240=$D$1:$CP$1)*(J$2=$D$2:$CP$2),0))</f>
        <v>3300</v>
      </c>
      <c r="K240" s="59" cm="1">
        <f t="array" ref="K240">INDEX($D$1:$CP$117,MATCH($D240,$D$1:$D$117,0),MATCH(1,($F240=$D$1:$CP$1)*(AY$2=$D$2:$CP$2),0))</f>
        <v>594.25393939393939</v>
      </c>
      <c r="L240" s="59" cm="1">
        <f t="array" ref="L240">INDEX($D$1:$CP$117,MATCH($D240,$D$1:$D$117,0),MATCH(1,($F240=$D$1:$CP$1)*(AZ$2=$D$2:$CP$2),0))</f>
        <v>936.76532771696952</v>
      </c>
      <c r="M240" s="59" cm="1">
        <f t="array" ref="M240">INDEX($D$1:$CP$117,MATCH($D240,$D$1:$D$117,0),MATCH(1,($F240=$D$1:$CP$1)*(BA$2=$D$2:$CP$2),0))</f>
        <v>1531.0192671109089</v>
      </c>
      <c r="N240" s="61" cm="1">
        <f t="array" ref="N240">INDEX($D$1:$CP$117,MATCH($D240,$D$1:$D$117,0),MATCH(1,($F240=$D$1:$CP$1)*(BB$2=$D$2:$CP$2),0))</f>
        <v>0.38814269170845839</v>
      </c>
    </row>
    <row r="241" spans="4:14" x14ac:dyDescent="0.25">
      <c r="D241" t="str">
        <f t="shared" ref="D241:E241" si="160">D127</f>
        <v>AZE</v>
      </c>
      <c r="E241" t="str">
        <f t="shared" si="160"/>
        <v>Middle income</v>
      </c>
      <c r="F241">
        <f t="shared" si="154"/>
        <v>2010</v>
      </c>
      <c r="G241" s="60" cm="1">
        <f t="array" ref="G241">INDEX($D$1:$CP$117,MATCH($D241,$D$1:$D$117,0),MATCH(1,($F241=$D$1:$CP$1)*(G$2=$D$2:$CP$2),0))</f>
        <v>6857540</v>
      </c>
      <c r="H241" s="60" cm="1">
        <f t="array" ref="H241">INDEX($D$1:$CP$117,MATCH($D241,$D$1:$D$117,0),MATCH(1,($F241=$D$1:$CP$1)*(H$2=$D$2:$CP$2),0))</f>
        <v>1378710.7000000002</v>
      </c>
      <c r="I241" s="60" cm="1">
        <f t="array" ref="I241">INDEX($D$1:$CP$117,MATCH($D241,$D$1:$D$117,0),MATCH(1,($F241=$D$1:$CP$1)*(I$2=$D$2:$CP$2),0))</f>
        <v>8236250.7000000002</v>
      </c>
      <c r="J241" s="60" cm="1">
        <f t="array" ref="J241">INDEX($D$1:$CP$117,MATCH($D241,$D$1:$D$117,0),MATCH(1,($F241=$D$1:$CP$1)*(J$2=$D$2:$CP$2),0))</f>
        <v>9500</v>
      </c>
      <c r="K241" s="59" cm="1">
        <f t="array" ref="K241">INDEX($D$1:$CP$117,MATCH($D241,$D$1:$D$117,0),MATCH(1,($F241=$D$1:$CP$1)*(AY$2=$D$2:$CP$2),0))</f>
        <v>721.84631578947369</v>
      </c>
      <c r="L241" s="59" cm="1">
        <f t="array" ref="L241">INDEX($D$1:$CP$117,MATCH($D241,$D$1:$D$117,0),MATCH(1,($F241=$D$1:$CP$1)*(AZ$2=$D$2:$CP$2),0))</f>
        <v>145.12744210526319</v>
      </c>
      <c r="M241" s="59" cm="1">
        <f t="array" ref="M241">INDEX($D$1:$CP$117,MATCH($D241,$D$1:$D$117,0),MATCH(1,($F241=$D$1:$CP$1)*(BA$2=$D$2:$CP$2),0))</f>
        <v>866.97375789473688</v>
      </c>
      <c r="N241" s="61" cm="1">
        <f t="array" ref="N241">INDEX($D$1:$CP$117,MATCH($D241,$D$1:$D$117,0),MATCH(1,($F241=$D$1:$CP$1)*(BB$2=$D$2:$CP$2),0))</f>
        <v>0.8326045733406342</v>
      </c>
    </row>
    <row r="242" spans="4:14" x14ac:dyDescent="0.25">
      <c r="D242" t="str">
        <f t="shared" ref="D242:E242" si="161">D128</f>
        <v>BHS</v>
      </c>
      <c r="E242" t="str">
        <f t="shared" si="161"/>
        <v>Upper Middle Income</v>
      </c>
      <c r="F242">
        <f t="shared" si="154"/>
        <v>2010</v>
      </c>
      <c r="G242" s="60" t="str" cm="1">
        <f t="array" ref="G242">INDEX($D$1:$CP$117,MATCH($D242,$D$1:$D$117,0),MATCH(1,($F242=$D$1:$CP$1)*(G$2=$D$2:$CP$2),0))</f>
        <v>.</v>
      </c>
      <c r="H242" s="60" cm="1">
        <f t="array" ref="H242">INDEX($D$1:$CP$117,MATCH($D242,$D$1:$D$117,0),MATCH(1,($F242=$D$1:$CP$1)*(H$2=$D$2:$CP$2),0))</f>
        <v>0</v>
      </c>
      <c r="I242" s="60" t="str" cm="1">
        <f t="array" ref="I242">INDEX($D$1:$CP$117,MATCH($D242,$D$1:$D$117,0),MATCH(1,($F242=$D$1:$CP$1)*(I$2=$D$2:$CP$2),0))</f>
        <v>.</v>
      </c>
      <c r="J242" s="60" cm="1">
        <f t="array" ref="J242">INDEX($D$1:$CP$117,MATCH($D242,$D$1:$D$117,0),MATCH(1,($F242=$D$1:$CP$1)*(J$2=$D$2:$CP$2),0))</f>
        <v>0</v>
      </c>
      <c r="K242" s="59" t="str" cm="1">
        <f t="array" ref="K242">INDEX($D$1:$CP$117,MATCH($D242,$D$1:$D$117,0),MATCH(1,($F242=$D$1:$CP$1)*(AY$2=$D$2:$CP$2),0))</f>
        <v/>
      </c>
      <c r="L242" s="59" t="str" cm="1">
        <f t="array" ref="L242">INDEX($D$1:$CP$117,MATCH($D242,$D$1:$D$117,0),MATCH(1,($F242=$D$1:$CP$1)*(AZ$2=$D$2:$CP$2),0))</f>
        <v/>
      </c>
      <c r="M242" s="59" t="str" cm="1">
        <f t="array" ref="M242">INDEX($D$1:$CP$117,MATCH($D242,$D$1:$D$117,0),MATCH(1,($F242=$D$1:$CP$1)*(BA$2=$D$2:$CP$2),0))</f>
        <v/>
      </c>
      <c r="N242" s="61" t="str" cm="1">
        <f t="array" ref="N242">INDEX($D$1:$CP$117,MATCH($D242,$D$1:$D$117,0),MATCH(1,($F242=$D$1:$CP$1)*(BB$2=$D$2:$CP$2),0))</f>
        <v/>
      </c>
    </row>
    <row r="243" spans="4:14" x14ac:dyDescent="0.25">
      <c r="D243" t="str">
        <f t="shared" ref="D243:E243" si="162">D129</f>
        <v>BGD</v>
      </c>
      <c r="E243" t="str">
        <f t="shared" si="162"/>
        <v>Lower middle income</v>
      </c>
      <c r="F243">
        <f t="shared" si="154"/>
        <v>2010</v>
      </c>
      <c r="G243" s="60" cm="1">
        <f t="array" ref="G243">INDEX($D$1:$CP$117,MATCH($D243,$D$1:$D$117,0),MATCH(1,($F243=$D$1:$CP$1)*(G$2=$D$2:$CP$2),0))</f>
        <v>1202508</v>
      </c>
      <c r="H243" s="60" cm="1">
        <f t="array" ref="H243">INDEX($D$1:$CP$117,MATCH($D243,$D$1:$D$117,0),MATCH(1,($F243=$D$1:$CP$1)*(H$2=$D$2:$CP$2),0))</f>
        <v>14000815.755720001</v>
      </c>
      <c r="I243" s="60" cm="1">
        <f t="array" ref="I243">INDEX($D$1:$CP$117,MATCH($D243,$D$1:$D$117,0),MATCH(1,($F243=$D$1:$CP$1)*(I$2=$D$2:$CP$2),0))</f>
        <v>15203323.755720001</v>
      </c>
      <c r="J243" s="60" cm="1">
        <f t="array" ref="J243">INDEX($D$1:$CP$117,MATCH($D243,$D$1:$D$117,0),MATCH(1,($F243=$D$1:$CP$1)*(J$2=$D$2:$CP$2),0))</f>
        <v>0</v>
      </c>
      <c r="K243" s="59" t="str" cm="1">
        <f t="array" ref="K243">INDEX($D$1:$CP$117,MATCH($D243,$D$1:$D$117,0),MATCH(1,($F243=$D$1:$CP$1)*(AY$2=$D$2:$CP$2),0))</f>
        <v/>
      </c>
      <c r="L243" s="59" t="str" cm="1">
        <f t="array" ref="L243">INDEX($D$1:$CP$117,MATCH($D243,$D$1:$D$117,0),MATCH(1,($F243=$D$1:$CP$1)*(AZ$2=$D$2:$CP$2),0))</f>
        <v/>
      </c>
      <c r="M243" s="59" t="str" cm="1">
        <f t="array" ref="M243">INDEX($D$1:$CP$117,MATCH($D243,$D$1:$D$117,0),MATCH(1,($F243=$D$1:$CP$1)*(BA$2=$D$2:$CP$2),0))</f>
        <v/>
      </c>
      <c r="N243" s="61" t="str" cm="1">
        <f t="array" ref="N243">INDEX($D$1:$CP$117,MATCH($D243,$D$1:$D$117,0),MATCH(1,($F243=$D$1:$CP$1)*(BB$2=$D$2:$CP$2),0))</f>
        <v/>
      </c>
    </row>
    <row r="244" spans="4:14" x14ac:dyDescent="0.25">
      <c r="D244" t="str">
        <f t="shared" ref="D244:E244" si="163">D130</f>
        <v>BRB</v>
      </c>
      <c r="E244" t="str">
        <f t="shared" si="163"/>
        <v>High income</v>
      </c>
      <c r="F244">
        <f t="shared" si="154"/>
        <v>2010</v>
      </c>
      <c r="G244" s="60" cm="1">
        <f t="array" ref="G244">INDEX($D$1:$CP$117,MATCH($D244,$D$1:$D$117,0),MATCH(1,($F244=$D$1:$CP$1)*(G$2=$D$2:$CP$2),0))</f>
        <v>7400000</v>
      </c>
      <c r="H244" s="60" cm="1">
        <f t="array" ref="H244">INDEX($D$1:$CP$117,MATCH($D244,$D$1:$D$117,0),MATCH(1,($F244=$D$1:$CP$1)*(H$2=$D$2:$CP$2),0))</f>
        <v>0</v>
      </c>
      <c r="I244" s="60" cm="1">
        <f t="array" ref="I244">INDEX($D$1:$CP$117,MATCH($D244,$D$1:$D$117,0),MATCH(1,($F244=$D$1:$CP$1)*(I$2=$D$2:$CP$2),0))</f>
        <v>7400000</v>
      </c>
      <c r="J244" s="60" cm="1">
        <f t="array" ref="J244">INDEX($D$1:$CP$117,MATCH($D244,$D$1:$D$117,0),MATCH(1,($F244=$D$1:$CP$1)*(J$2=$D$2:$CP$2),0))</f>
        <v>3000</v>
      </c>
      <c r="K244" s="59" cm="1">
        <f t="array" ref="K244">INDEX($D$1:$CP$117,MATCH($D244,$D$1:$D$117,0),MATCH(1,($F244=$D$1:$CP$1)*(AY$2=$D$2:$CP$2),0))</f>
        <v>2466.6666666666665</v>
      </c>
      <c r="L244" s="59" cm="1">
        <f t="array" ref="L244">INDEX($D$1:$CP$117,MATCH($D244,$D$1:$D$117,0),MATCH(1,($F244=$D$1:$CP$1)*(AZ$2=$D$2:$CP$2),0))</f>
        <v>0</v>
      </c>
      <c r="M244" s="59" cm="1">
        <f t="array" ref="M244">INDEX($D$1:$CP$117,MATCH($D244,$D$1:$D$117,0),MATCH(1,($F244=$D$1:$CP$1)*(BA$2=$D$2:$CP$2),0))</f>
        <v>2466.6666666666665</v>
      </c>
      <c r="N244" s="61" cm="1">
        <f t="array" ref="N244">INDEX($D$1:$CP$117,MATCH($D244,$D$1:$D$117,0),MATCH(1,($F244=$D$1:$CP$1)*(BB$2=$D$2:$CP$2),0))</f>
        <v>1</v>
      </c>
    </row>
    <row r="245" spans="4:14" x14ac:dyDescent="0.25">
      <c r="D245" t="str">
        <f t="shared" ref="D245:E245" si="164">D131</f>
        <v>BLR</v>
      </c>
      <c r="E245" t="str">
        <f t="shared" si="164"/>
        <v>Middle income</v>
      </c>
      <c r="F245">
        <f t="shared" si="154"/>
        <v>2010</v>
      </c>
      <c r="G245" s="60" cm="1">
        <f t="array" ref="G245">INDEX($D$1:$CP$117,MATCH($D245,$D$1:$D$117,0),MATCH(1,($F245=$D$1:$CP$1)*(G$2=$D$2:$CP$2),0))</f>
        <v>13246041</v>
      </c>
      <c r="H245" s="60" cm="1">
        <f t="array" ref="H245">INDEX($D$1:$CP$117,MATCH($D245,$D$1:$D$117,0),MATCH(1,($F245=$D$1:$CP$1)*(H$2=$D$2:$CP$2),0))</f>
        <v>6476941.0520000011</v>
      </c>
      <c r="I245" s="60" cm="1">
        <f t="array" ref="I245">INDEX($D$1:$CP$117,MATCH($D245,$D$1:$D$117,0),MATCH(1,($F245=$D$1:$CP$1)*(I$2=$D$2:$CP$2),0))</f>
        <v>19722982.052000001</v>
      </c>
      <c r="J245" s="60" cm="1">
        <f t="array" ref="J245">INDEX($D$1:$CP$117,MATCH($D245,$D$1:$D$117,0),MATCH(1,($F245=$D$1:$CP$1)*(J$2=$D$2:$CP$2),0))</f>
        <v>12000</v>
      </c>
      <c r="K245" s="59" cm="1">
        <f t="array" ref="K245">INDEX($D$1:$CP$117,MATCH($D245,$D$1:$D$117,0),MATCH(1,($F245=$D$1:$CP$1)*(AY$2=$D$2:$CP$2),0))</f>
        <v>1103.8367499999999</v>
      </c>
      <c r="L245" s="59" cm="1">
        <f t="array" ref="L245">INDEX($D$1:$CP$117,MATCH($D245,$D$1:$D$117,0),MATCH(1,($F245=$D$1:$CP$1)*(AZ$2=$D$2:$CP$2),0))</f>
        <v>539.74508766666679</v>
      </c>
      <c r="M245" s="59" cm="1">
        <f t="array" ref="M245">INDEX($D$1:$CP$117,MATCH($D245,$D$1:$D$117,0),MATCH(1,($F245=$D$1:$CP$1)*(BA$2=$D$2:$CP$2),0))</f>
        <v>1643.5818376666668</v>
      </c>
      <c r="N245" s="61" cm="1">
        <f t="array" ref="N245">INDEX($D$1:$CP$117,MATCH($D245,$D$1:$D$117,0),MATCH(1,($F245=$D$1:$CP$1)*(BB$2=$D$2:$CP$2),0))</f>
        <v>0.67160437326751965</v>
      </c>
    </row>
    <row r="246" spans="4:14" x14ac:dyDescent="0.25">
      <c r="D246" t="str">
        <f t="shared" ref="D246:E246" si="165">D132</f>
        <v>BLZ</v>
      </c>
      <c r="E246" t="str">
        <f t="shared" si="165"/>
        <v>Upper Middle Income</v>
      </c>
      <c r="F246">
        <f t="shared" si="154"/>
        <v>2010</v>
      </c>
      <c r="G246" s="60" cm="1">
        <f t="array" ref="G246">INDEX($D$1:$CP$117,MATCH($D246,$D$1:$D$117,0),MATCH(1,($F246=$D$1:$CP$1)*(G$2=$D$2:$CP$2),0))</f>
        <v>1100000</v>
      </c>
      <c r="H246" s="60" cm="1">
        <f t="array" ref="H246">INDEX($D$1:$CP$117,MATCH($D246,$D$1:$D$117,0),MATCH(1,($F246=$D$1:$CP$1)*(H$2=$D$2:$CP$2),0))</f>
        <v>1730500</v>
      </c>
      <c r="I246" s="60" cm="1">
        <f t="array" ref="I246">INDEX($D$1:$CP$117,MATCH($D246,$D$1:$D$117,0),MATCH(1,($F246=$D$1:$CP$1)*(I$2=$D$2:$CP$2),0))</f>
        <v>2830500</v>
      </c>
      <c r="J246" s="60" cm="1">
        <f t="array" ref="J246">INDEX($D$1:$CP$117,MATCH($D246,$D$1:$D$117,0),MATCH(1,($F246=$D$1:$CP$1)*(J$2=$D$2:$CP$2),0))</f>
        <v>0</v>
      </c>
      <c r="K246" s="59" t="str" cm="1">
        <f t="array" ref="K246">INDEX($D$1:$CP$117,MATCH($D246,$D$1:$D$117,0),MATCH(1,($F246=$D$1:$CP$1)*(AY$2=$D$2:$CP$2),0))</f>
        <v/>
      </c>
      <c r="L246" s="59" t="str" cm="1">
        <f t="array" ref="L246">INDEX($D$1:$CP$117,MATCH($D246,$D$1:$D$117,0),MATCH(1,($F246=$D$1:$CP$1)*(AZ$2=$D$2:$CP$2),0))</f>
        <v/>
      </c>
      <c r="M246" s="59" t="str" cm="1">
        <f t="array" ref="M246">INDEX($D$1:$CP$117,MATCH($D246,$D$1:$D$117,0),MATCH(1,($F246=$D$1:$CP$1)*(BA$2=$D$2:$CP$2),0))</f>
        <v/>
      </c>
      <c r="N246" s="61" t="str" cm="1">
        <f t="array" ref="N246">INDEX($D$1:$CP$117,MATCH($D246,$D$1:$D$117,0),MATCH(1,($F246=$D$1:$CP$1)*(BB$2=$D$2:$CP$2),0))</f>
        <v/>
      </c>
    </row>
    <row r="247" spans="4:14" x14ac:dyDescent="0.25">
      <c r="D247" t="str">
        <f t="shared" ref="D247:E247" si="166">D133</f>
        <v>BEN</v>
      </c>
      <c r="E247" t="str">
        <f t="shared" si="166"/>
        <v>Lower middle income</v>
      </c>
      <c r="F247">
        <f t="shared" si="154"/>
        <v>2010</v>
      </c>
      <c r="G247" s="60" cm="1">
        <f t="array" ref="G247">INDEX($D$1:$CP$117,MATCH($D247,$D$1:$D$117,0),MATCH(1,($F247=$D$1:$CP$1)*(G$2=$D$2:$CP$2),0))</f>
        <v>6937649</v>
      </c>
      <c r="H247" s="60" cm="1">
        <f t="array" ref="H247">INDEX($D$1:$CP$117,MATCH($D247,$D$1:$D$117,0),MATCH(1,($F247=$D$1:$CP$1)*(H$2=$D$2:$CP$2),0))</f>
        <v>11259885.640000001</v>
      </c>
      <c r="I247" s="60" cm="1">
        <f t="array" ref="I247">INDEX($D$1:$CP$117,MATCH($D247,$D$1:$D$117,0),MATCH(1,($F247=$D$1:$CP$1)*(I$2=$D$2:$CP$2),0))</f>
        <v>18197534.640000001</v>
      </c>
      <c r="J247" s="60" cm="1">
        <f t="array" ref="J247">INDEX($D$1:$CP$117,MATCH($D247,$D$1:$D$117,0),MATCH(1,($F247=$D$1:$CP$1)*(J$2=$D$2:$CP$2),0))</f>
        <v>64000</v>
      </c>
      <c r="K247" s="59" cm="1">
        <f t="array" ref="K247">INDEX($D$1:$CP$117,MATCH($D247,$D$1:$D$117,0),MATCH(1,($F247=$D$1:$CP$1)*(AY$2=$D$2:$CP$2),0))</f>
        <v>108.40076562500001</v>
      </c>
      <c r="L247" s="59" cm="1">
        <f t="array" ref="L247">INDEX($D$1:$CP$117,MATCH($D247,$D$1:$D$117,0),MATCH(1,($F247=$D$1:$CP$1)*(AZ$2=$D$2:$CP$2),0))</f>
        <v>175.93571312500001</v>
      </c>
      <c r="M247" s="59" cm="1">
        <f t="array" ref="M247">INDEX($D$1:$CP$117,MATCH($D247,$D$1:$D$117,0),MATCH(1,($F247=$D$1:$CP$1)*(BA$2=$D$2:$CP$2),0))</f>
        <v>284.33647875000003</v>
      </c>
      <c r="N247" s="61" cm="1">
        <f t="array" ref="N247">INDEX($D$1:$CP$117,MATCH($D247,$D$1:$D$117,0),MATCH(1,($F247=$D$1:$CP$1)*(BB$2=$D$2:$CP$2),0))</f>
        <v>0.38124114816906868</v>
      </c>
    </row>
    <row r="248" spans="4:14" x14ac:dyDescent="0.25">
      <c r="D248" t="str">
        <f t="shared" ref="D248:E248" si="167">D134</f>
        <v>BOL</v>
      </c>
      <c r="E248" t="str">
        <f t="shared" si="167"/>
        <v>Lower middle income</v>
      </c>
      <c r="F248">
        <f t="shared" si="154"/>
        <v>2010</v>
      </c>
      <c r="G248" s="60" t="str" cm="1">
        <f t="array" ref="G248">INDEX($D$1:$CP$117,MATCH($D248,$D$1:$D$117,0),MATCH(1,($F248=$D$1:$CP$1)*(G$2=$D$2:$CP$2),0))</f>
        <v>.</v>
      </c>
      <c r="H248" s="60" cm="1">
        <f t="array" ref="H248">INDEX($D$1:$CP$117,MATCH($D248,$D$1:$D$117,0),MATCH(1,($F248=$D$1:$CP$1)*(H$2=$D$2:$CP$2),0))</f>
        <v>0</v>
      </c>
      <c r="I248" s="60" t="str" cm="1">
        <f t="array" ref="I248">INDEX($D$1:$CP$117,MATCH($D248,$D$1:$D$117,0),MATCH(1,($F248=$D$1:$CP$1)*(I$2=$D$2:$CP$2),0))</f>
        <v>.</v>
      </c>
      <c r="J248" s="60" cm="1">
        <f t="array" ref="J248">INDEX($D$1:$CP$117,MATCH($D248,$D$1:$D$117,0),MATCH(1,($F248=$D$1:$CP$1)*(J$2=$D$2:$CP$2),0))</f>
        <v>16000</v>
      </c>
      <c r="K248" s="59" t="str" cm="1">
        <f t="array" ref="K248">INDEX($D$1:$CP$117,MATCH($D248,$D$1:$D$117,0),MATCH(1,($F248=$D$1:$CP$1)*(AY$2=$D$2:$CP$2),0))</f>
        <v/>
      </c>
      <c r="L248" s="59" t="str" cm="1">
        <f t="array" ref="L248">INDEX($D$1:$CP$117,MATCH($D248,$D$1:$D$117,0),MATCH(1,($F248=$D$1:$CP$1)*(AZ$2=$D$2:$CP$2),0))</f>
        <v/>
      </c>
      <c r="M248" s="59" t="str" cm="1">
        <f t="array" ref="M248">INDEX($D$1:$CP$117,MATCH($D248,$D$1:$D$117,0),MATCH(1,($F248=$D$1:$CP$1)*(BA$2=$D$2:$CP$2),0))</f>
        <v/>
      </c>
      <c r="N248" s="61" t="str" cm="1">
        <f t="array" ref="N248">INDEX($D$1:$CP$117,MATCH($D248,$D$1:$D$117,0),MATCH(1,($F248=$D$1:$CP$1)*(BB$2=$D$2:$CP$2),0))</f>
        <v/>
      </c>
    </row>
    <row r="249" spans="4:14" x14ac:dyDescent="0.25">
      <c r="D249" t="str">
        <f t="shared" ref="D249:E249" si="168">D135</f>
        <v>BWA</v>
      </c>
      <c r="E249" t="str">
        <f t="shared" si="168"/>
        <v>Middle income</v>
      </c>
      <c r="F249">
        <f t="shared" si="154"/>
        <v>2010</v>
      </c>
      <c r="G249" s="60" cm="1">
        <f t="array" ref="G249">INDEX($D$1:$CP$117,MATCH($D249,$D$1:$D$117,0),MATCH(1,($F249=$D$1:$CP$1)*(G$2=$D$2:$CP$2),0))</f>
        <v>262400227</v>
      </c>
      <c r="H249" s="60" cm="1">
        <f t="array" ref="H249">INDEX($D$1:$CP$117,MATCH($D249,$D$1:$D$117,0),MATCH(1,($F249=$D$1:$CP$1)*(H$2=$D$2:$CP$2),0))</f>
        <v>100840489.40850002</v>
      </c>
      <c r="I249" s="60" cm="1">
        <f t="array" ref="I249">INDEX($D$1:$CP$117,MATCH($D249,$D$1:$D$117,0),MATCH(1,($F249=$D$1:$CP$1)*(I$2=$D$2:$CP$2),0))</f>
        <v>363240716.40850002</v>
      </c>
      <c r="J249" s="60" cm="1">
        <f t="array" ref="J249">INDEX($D$1:$CP$117,MATCH($D249,$D$1:$D$117,0),MATCH(1,($F249=$D$1:$CP$1)*(J$2=$D$2:$CP$2),0))</f>
        <v>340000</v>
      </c>
      <c r="K249" s="59" cm="1">
        <f t="array" ref="K249">INDEX($D$1:$CP$117,MATCH($D249,$D$1:$D$117,0),MATCH(1,($F249=$D$1:$CP$1)*(AY$2=$D$2:$CP$2),0))</f>
        <v>771.76537352941182</v>
      </c>
      <c r="L249" s="59" cm="1">
        <f t="array" ref="L249">INDEX($D$1:$CP$117,MATCH($D249,$D$1:$D$117,0),MATCH(1,($F249=$D$1:$CP$1)*(AZ$2=$D$2:$CP$2),0))</f>
        <v>296.58967473088239</v>
      </c>
      <c r="M249" s="59" cm="1">
        <f t="array" ref="M249">INDEX($D$1:$CP$117,MATCH($D249,$D$1:$D$117,0),MATCH(1,($F249=$D$1:$CP$1)*(BA$2=$D$2:$CP$2),0))</f>
        <v>1068.3550482602941</v>
      </c>
      <c r="N249" s="61" cm="1">
        <f t="array" ref="N249">INDEX($D$1:$CP$117,MATCH($D249,$D$1:$D$117,0),MATCH(1,($F249=$D$1:$CP$1)*(BB$2=$D$2:$CP$2),0))</f>
        <v>0.72238660245594577</v>
      </c>
    </row>
    <row r="250" spans="4:14" x14ac:dyDescent="0.25">
      <c r="D250" t="str">
        <f t="shared" ref="D250:E250" si="169">D136</f>
        <v>BRA</v>
      </c>
      <c r="E250" t="str">
        <f t="shared" si="169"/>
        <v>Middle income</v>
      </c>
      <c r="F250">
        <f t="shared" ref="F250:F313" si="170">F136+1</f>
        <v>2010</v>
      </c>
      <c r="G250" s="60" cm="1">
        <f t="array" ref="G250">INDEX($D$1:$CP$117,MATCH($D250,$D$1:$D$117,0),MATCH(1,($F250=$D$1:$CP$1)*(G$2=$D$2:$CP$2),0))</f>
        <v>725071213</v>
      </c>
      <c r="H250" s="60" cm="1">
        <f t="array" ref="H250">INDEX($D$1:$CP$117,MATCH($D250,$D$1:$D$117,0),MATCH(1,($F250=$D$1:$CP$1)*(H$2=$D$2:$CP$2),0))</f>
        <v>9171380.7539999485</v>
      </c>
      <c r="I250" s="60" cm="1">
        <f t="array" ref="I250">INDEX($D$1:$CP$117,MATCH($D250,$D$1:$D$117,0),MATCH(1,($F250=$D$1:$CP$1)*(I$2=$D$2:$CP$2),0))</f>
        <v>734242593.75399995</v>
      </c>
      <c r="J250" s="60" cm="1">
        <f t="array" ref="J250">INDEX($D$1:$CP$117,MATCH($D250,$D$1:$D$117,0),MATCH(1,($F250=$D$1:$CP$1)*(J$2=$D$2:$CP$2),0))</f>
        <v>670000</v>
      </c>
      <c r="K250" s="59" cm="1">
        <f t="array" ref="K250">INDEX($D$1:$CP$117,MATCH($D250,$D$1:$D$117,0),MATCH(1,($F250=$D$1:$CP$1)*(AY$2=$D$2:$CP$2),0))</f>
        <v>1082.1958402985074</v>
      </c>
      <c r="L250" s="59" cm="1">
        <f t="array" ref="L250">INDEX($D$1:$CP$117,MATCH($D250,$D$1:$D$117,0),MATCH(1,($F250=$D$1:$CP$1)*(AZ$2=$D$2:$CP$2),0))</f>
        <v>13.688627991044699</v>
      </c>
      <c r="M250" s="59" cm="1">
        <f t="array" ref="M250">INDEX($D$1:$CP$117,MATCH($D250,$D$1:$D$117,0),MATCH(1,($F250=$D$1:$CP$1)*(BA$2=$D$2:$CP$2),0))</f>
        <v>1095.8844682895522</v>
      </c>
      <c r="N250" s="61" cm="1">
        <f t="array" ref="N250">INDEX($D$1:$CP$117,MATCH($D250,$D$1:$D$117,0),MATCH(1,($F250=$D$1:$CP$1)*(BB$2=$D$2:$CP$2),0))</f>
        <v>0.98750905922372467</v>
      </c>
    </row>
    <row r="251" spans="4:14" x14ac:dyDescent="0.25">
      <c r="D251" t="str">
        <f t="shared" ref="D251:E251" si="171">D137</f>
        <v>BGR</v>
      </c>
      <c r="E251" t="str">
        <f t="shared" si="171"/>
        <v>Middle income</v>
      </c>
      <c r="F251">
        <f t="shared" si="170"/>
        <v>2010</v>
      </c>
      <c r="G251" s="60" cm="1">
        <f t="array" ref="G251">INDEX($D$1:$CP$117,MATCH($D251,$D$1:$D$117,0),MATCH(1,($F251=$D$1:$CP$1)*(G$2=$D$2:$CP$2),0))</f>
        <v>4252150</v>
      </c>
      <c r="H251" s="60" cm="1">
        <f t="array" ref="H251">INDEX($D$1:$CP$117,MATCH($D251,$D$1:$D$117,0),MATCH(1,($F251=$D$1:$CP$1)*(H$2=$D$2:$CP$2),0))</f>
        <v>5640456.1280000005</v>
      </c>
      <c r="I251" s="60" cm="1">
        <f t="array" ref="I251">INDEX($D$1:$CP$117,MATCH($D251,$D$1:$D$117,0),MATCH(1,($F251=$D$1:$CP$1)*(I$2=$D$2:$CP$2),0))</f>
        <v>9892606.1280000005</v>
      </c>
      <c r="J251" s="60" cm="1">
        <f t="array" ref="J251">INDEX($D$1:$CP$117,MATCH($D251,$D$1:$D$117,0),MATCH(1,($F251=$D$1:$CP$1)*(J$2=$D$2:$CP$2),0))</f>
        <v>1600</v>
      </c>
      <c r="K251" s="59" cm="1">
        <f t="array" ref="K251">INDEX($D$1:$CP$117,MATCH($D251,$D$1:$D$117,0),MATCH(1,($F251=$D$1:$CP$1)*(AY$2=$D$2:$CP$2),0))</f>
        <v>2657.59375</v>
      </c>
      <c r="L251" s="59" cm="1">
        <f t="array" ref="L251">INDEX($D$1:$CP$117,MATCH($D251,$D$1:$D$117,0),MATCH(1,($F251=$D$1:$CP$1)*(AZ$2=$D$2:$CP$2),0))</f>
        <v>3525.2850800000001</v>
      </c>
      <c r="M251" s="59" cm="1">
        <f t="array" ref="M251">INDEX($D$1:$CP$117,MATCH($D251,$D$1:$D$117,0),MATCH(1,($F251=$D$1:$CP$1)*(BA$2=$D$2:$CP$2),0))</f>
        <v>6182.8788300000006</v>
      </c>
      <c r="N251" s="61" cm="1">
        <f t="array" ref="N251">INDEX($D$1:$CP$117,MATCH($D251,$D$1:$D$117,0),MATCH(1,($F251=$D$1:$CP$1)*(BB$2=$D$2:$CP$2),0))</f>
        <v>0.42983112285899344</v>
      </c>
    </row>
    <row r="252" spans="4:14" x14ac:dyDescent="0.25">
      <c r="D252" t="str">
        <f t="shared" ref="D252:E252" si="172">D138</f>
        <v>BFA</v>
      </c>
      <c r="E252" t="str">
        <f t="shared" si="172"/>
        <v>Low income</v>
      </c>
      <c r="F252">
        <f t="shared" si="170"/>
        <v>2010</v>
      </c>
      <c r="G252" s="60" cm="1">
        <f t="array" ref="G252">INDEX($D$1:$CP$117,MATCH($D252,$D$1:$D$117,0),MATCH(1,($F252=$D$1:$CP$1)*(G$2=$D$2:$CP$2),0))</f>
        <v>11118728</v>
      </c>
      <c r="H252" s="60" cm="1">
        <f t="array" ref="H252">INDEX($D$1:$CP$117,MATCH($D252,$D$1:$D$117,0),MATCH(1,($F252=$D$1:$CP$1)*(H$2=$D$2:$CP$2),0))</f>
        <v>47163995.806000002</v>
      </c>
      <c r="I252" s="60" cm="1">
        <f t="array" ref="I252">INDEX($D$1:$CP$117,MATCH($D252,$D$1:$D$117,0),MATCH(1,($F252=$D$1:$CP$1)*(I$2=$D$2:$CP$2),0))</f>
        <v>58282723.806000002</v>
      </c>
      <c r="J252" s="60" cm="1">
        <f t="array" ref="J252">INDEX($D$1:$CP$117,MATCH($D252,$D$1:$D$117,0),MATCH(1,($F252=$D$1:$CP$1)*(J$2=$D$2:$CP$2),0))</f>
        <v>110000</v>
      </c>
      <c r="K252" s="59" cm="1">
        <f t="array" ref="K252">INDEX($D$1:$CP$117,MATCH($D252,$D$1:$D$117,0),MATCH(1,($F252=$D$1:$CP$1)*(AY$2=$D$2:$CP$2),0))</f>
        <v>101.07934545454546</v>
      </c>
      <c r="L252" s="59" cm="1">
        <f t="array" ref="L252">INDEX($D$1:$CP$117,MATCH($D252,$D$1:$D$117,0),MATCH(1,($F252=$D$1:$CP$1)*(AZ$2=$D$2:$CP$2),0))</f>
        <v>428.76359823636363</v>
      </c>
      <c r="M252" s="59" cm="1">
        <f t="array" ref="M252">INDEX($D$1:$CP$117,MATCH($D252,$D$1:$D$117,0),MATCH(1,($F252=$D$1:$CP$1)*(BA$2=$D$2:$CP$2),0))</f>
        <v>529.84294369090912</v>
      </c>
      <c r="N252" s="61" cm="1">
        <f t="array" ref="N252">INDEX($D$1:$CP$117,MATCH($D252,$D$1:$D$117,0),MATCH(1,($F252=$D$1:$CP$1)*(BB$2=$D$2:$CP$2),0))</f>
        <v>0.19077227819704895</v>
      </c>
    </row>
    <row r="253" spans="4:14" x14ac:dyDescent="0.25">
      <c r="D253" t="str">
        <f t="shared" ref="D253:E253" si="173">D139</f>
        <v>BDI</v>
      </c>
      <c r="E253" t="str">
        <f t="shared" si="173"/>
        <v>Low income</v>
      </c>
      <c r="F253">
        <f t="shared" si="170"/>
        <v>2010</v>
      </c>
      <c r="G253" s="60" cm="1">
        <f t="array" ref="G253">INDEX($D$1:$CP$117,MATCH($D253,$D$1:$D$117,0),MATCH(1,($F253=$D$1:$CP$1)*(G$2=$D$2:$CP$2),0))</f>
        <v>1774303</v>
      </c>
      <c r="H253" s="60" cm="1">
        <f t="array" ref="H253">INDEX($D$1:$CP$117,MATCH($D253,$D$1:$D$117,0),MATCH(1,($F253=$D$1:$CP$1)*(H$2=$D$2:$CP$2),0))</f>
        <v>40002138.888449997</v>
      </c>
      <c r="I253" s="60" cm="1">
        <f t="array" ref="I253">INDEX($D$1:$CP$117,MATCH($D253,$D$1:$D$117,0),MATCH(1,($F253=$D$1:$CP$1)*(I$2=$D$2:$CP$2),0))</f>
        <v>41776441.888449997</v>
      </c>
      <c r="J253" s="60" cm="1">
        <f t="array" ref="J253">INDEX($D$1:$CP$117,MATCH($D253,$D$1:$D$117,0),MATCH(1,($F253=$D$1:$CP$1)*(J$2=$D$2:$CP$2),0))</f>
        <v>95000</v>
      </c>
      <c r="K253" s="59" cm="1">
        <f t="array" ref="K253">INDEX($D$1:$CP$117,MATCH($D253,$D$1:$D$117,0),MATCH(1,($F253=$D$1:$CP$1)*(AY$2=$D$2:$CP$2),0))</f>
        <v>18.676873684210527</v>
      </c>
      <c r="L253" s="59" cm="1">
        <f t="array" ref="L253">INDEX($D$1:$CP$117,MATCH($D253,$D$1:$D$117,0),MATCH(1,($F253=$D$1:$CP$1)*(AZ$2=$D$2:$CP$2),0))</f>
        <v>421.0751461942105</v>
      </c>
      <c r="M253" s="59" cm="1">
        <f t="array" ref="M253">INDEX($D$1:$CP$117,MATCH($D253,$D$1:$D$117,0),MATCH(1,($F253=$D$1:$CP$1)*(BA$2=$D$2:$CP$2),0))</f>
        <v>439.75201987842104</v>
      </c>
      <c r="N253" s="61" cm="1">
        <f t="array" ref="N253">INDEX($D$1:$CP$117,MATCH($D253,$D$1:$D$117,0),MATCH(1,($F253=$D$1:$CP$1)*(BB$2=$D$2:$CP$2),0))</f>
        <v>4.2471376684919272E-2</v>
      </c>
    </row>
    <row r="254" spans="4:14" x14ac:dyDescent="0.25">
      <c r="D254" t="str">
        <f t="shared" ref="D254:E254" si="174">D140</f>
        <v>CPV</v>
      </c>
      <c r="E254" t="str">
        <f t="shared" si="174"/>
        <v>Lower middle income</v>
      </c>
      <c r="F254">
        <f t="shared" si="170"/>
        <v>2010</v>
      </c>
      <c r="G254" s="60" cm="1">
        <f t="array" ref="G254">INDEX($D$1:$CP$117,MATCH($D254,$D$1:$D$117,0),MATCH(1,($F254=$D$1:$CP$1)*(G$2=$D$2:$CP$2),0))</f>
        <v>499368</v>
      </c>
      <c r="H254" s="60" cm="1">
        <f t="array" ref="H254">INDEX($D$1:$CP$117,MATCH($D254,$D$1:$D$117,0),MATCH(1,($F254=$D$1:$CP$1)*(H$2=$D$2:$CP$2),0))</f>
        <v>2050697.4279999998</v>
      </c>
      <c r="I254" s="60" cm="1">
        <f t="array" ref="I254">INDEX($D$1:$CP$117,MATCH($D254,$D$1:$D$117,0),MATCH(1,($F254=$D$1:$CP$1)*(I$2=$D$2:$CP$2),0))</f>
        <v>2550065.4279999998</v>
      </c>
      <c r="J254" s="60" cm="1">
        <f t="array" ref="J254">INDEX($D$1:$CP$117,MATCH($D254,$D$1:$D$117,0),MATCH(1,($F254=$D$1:$CP$1)*(J$2=$D$2:$CP$2),0))</f>
        <v>2100</v>
      </c>
      <c r="K254" s="59" cm="1">
        <f t="array" ref="K254">INDEX($D$1:$CP$117,MATCH($D254,$D$1:$D$117,0),MATCH(1,($F254=$D$1:$CP$1)*(AY$2=$D$2:$CP$2),0))</f>
        <v>237.79428571428571</v>
      </c>
      <c r="L254" s="59" cm="1">
        <f t="array" ref="L254">INDEX($D$1:$CP$117,MATCH($D254,$D$1:$D$117,0),MATCH(1,($F254=$D$1:$CP$1)*(AZ$2=$D$2:$CP$2),0))</f>
        <v>976.52258476190468</v>
      </c>
      <c r="M254" s="59" cm="1">
        <f t="array" ref="M254">INDEX($D$1:$CP$117,MATCH($D254,$D$1:$D$117,0),MATCH(1,($F254=$D$1:$CP$1)*(BA$2=$D$2:$CP$2),0))</f>
        <v>1214.3168704761904</v>
      </c>
      <c r="N254" s="61" cm="1">
        <f t="array" ref="N254">INDEX($D$1:$CP$117,MATCH($D254,$D$1:$D$117,0),MATCH(1,($F254=$D$1:$CP$1)*(BB$2=$D$2:$CP$2),0))</f>
        <v>0.19582556373530038</v>
      </c>
    </row>
    <row r="255" spans="4:14" x14ac:dyDescent="0.25">
      <c r="D255" t="str">
        <f t="shared" ref="D255:E255" si="175">D141</f>
        <v>KHM</v>
      </c>
      <c r="E255" t="str">
        <f t="shared" si="175"/>
        <v>Lower middle income</v>
      </c>
      <c r="F255">
        <f t="shared" si="170"/>
        <v>2010</v>
      </c>
      <c r="G255" s="60" cm="1">
        <f t="array" ref="G255">INDEX($D$1:$CP$117,MATCH($D255,$D$1:$D$117,0),MATCH(1,($F255=$D$1:$CP$1)*(G$2=$D$2:$CP$2),0))</f>
        <v>2436832</v>
      </c>
      <c r="H255" s="60" cm="1">
        <f t="array" ref="H255">INDEX($D$1:$CP$117,MATCH($D255,$D$1:$D$117,0),MATCH(1,($F255=$D$1:$CP$1)*(H$2=$D$2:$CP$2),0))</f>
        <v>55622637.210000001</v>
      </c>
      <c r="I255" s="60" cm="1">
        <f t="array" ref="I255">INDEX($D$1:$CP$117,MATCH($D255,$D$1:$D$117,0),MATCH(1,($F255=$D$1:$CP$1)*(I$2=$D$2:$CP$2),0))</f>
        <v>58059469.210000001</v>
      </c>
      <c r="J255" s="60" cm="1">
        <f t="array" ref="J255">INDEX($D$1:$CP$117,MATCH($D255,$D$1:$D$117,0),MATCH(1,($F255=$D$1:$CP$1)*(J$2=$D$2:$CP$2),0))</f>
        <v>85000</v>
      </c>
      <c r="K255" s="59" cm="1">
        <f t="array" ref="K255">INDEX($D$1:$CP$117,MATCH($D255,$D$1:$D$117,0),MATCH(1,($F255=$D$1:$CP$1)*(AY$2=$D$2:$CP$2),0))</f>
        <v>28.668611764705883</v>
      </c>
      <c r="L255" s="59" cm="1">
        <f t="array" ref="L255">INDEX($D$1:$CP$117,MATCH($D255,$D$1:$D$117,0),MATCH(1,($F255=$D$1:$CP$1)*(AZ$2=$D$2:$CP$2),0))</f>
        <v>654.38396717647061</v>
      </c>
      <c r="M255" s="59" cm="1">
        <f t="array" ref="M255">INDEX($D$1:$CP$117,MATCH($D255,$D$1:$D$117,0),MATCH(1,($F255=$D$1:$CP$1)*(BA$2=$D$2:$CP$2),0))</f>
        <v>683.05257894117653</v>
      </c>
      <c r="N255" s="61" cm="1">
        <f t="array" ref="N255">INDEX($D$1:$CP$117,MATCH($D255,$D$1:$D$117,0),MATCH(1,($F255=$D$1:$CP$1)*(BB$2=$D$2:$CP$2),0))</f>
        <v>4.1971310333307123E-2</v>
      </c>
    </row>
    <row r="256" spans="4:14" x14ac:dyDescent="0.25">
      <c r="D256" t="str">
        <f t="shared" ref="D256:E256" si="176">D142</f>
        <v>CMR</v>
      </c>
      <c r="E256" t="str">
        <f t="shared" si="176"/>
        <v>Lower middle income</v>
      </c>
      <c r="F256">
        <f t="shared" si="170"/>
        <v>2010</v>
      </c>
      <c r="G256" s="60" cm="1">
        <f t="array" ref="G256">INDEX($D$1:$CP$117,MATCH($D256,$D$1:$D$117,0),MATCH(1,($F256=$D$1:$CP$1)*(G$2=$D$2:$CP$2),0))</f>
        <v>14395254</v>
      </c>
      <c r="H256" s="60" cm="1">
        <f t="array" ref="H256">INDEX($D$1:$CP$117,MATCH($D256,$D$1:$D$117,0),MATCH(1,($F256=$D$1:$CP$1)*(H$2=$D$2:$CP$2),0))</f>
        <v>49790369.685000002</v>
      </c>
      <c r="I256" s="60" cm="1">
        <f t="array" ref="I256">INDEX($D$1:$CP$117,MATCH($D256,$D$1:$D$117,0),MATCH(1,($F256=$D$1:$CP$1)*(I$2=$D$2:$CP$2),0))</f>
        <v>64185623.685000002</v>
      </c>
      <c r="J256" s="60" cm="1">
        <f t="array" ref="J256">INDEX($D$1:$CP$117,MATCH($D256,$D$1:$D$117,0),MATCH(1,($F256=$D$1:$CP$1)*(J$2=$D$2:$CP$2),0))</f>
        <v>520000</v>
      </c>
      <c r="K256" s="59" cm="1">
        <f t="array" ref="K256">INDEX($D$1:$CP$117,MATCH($D256,$D$1:$D$117,0),MATCH(1,($F256=$D$1:$CP$1)*(AY$2=$D$2:$CP$2),0))</f>
        <v>27.68318076923077</v>
      </c>
      <c r="L256" s="59" cm="1">
        <f t="array" ref="L256">INDEX($D$1:$CP$117,MATCH($D256,$D$1:$D$117,0),MATCH(1,($F256=$D$1:$CP$1)*(AZ$2=$D$2:$CP$2),0))</f>
        <v>95.750710932692314</v>
      </c>
      <c r="M256" s="59" cm="1">
        <f t="array" ref="M256">INDEX($D$1:$CP$117,MATCH($D256,$D$1:$D$117,0),MATCH(1,($F256=$D$1:$CP$1)*(BA$2=$D$2:$CP$2),0))</f>
        <v>123.43389170192309</v>
      </c>
      <c r="N256" s="61" cm="1">
        <f t="array" ref="N256">INDEX($D$1:$CP$117,MATCH($D256,$D$1:$D$117,0),MATCH(1,($F256=$D$1:$CP$1)*(BB$2=$D$2:$CP$2),0))</f>
        <v>0.22427536220021385</v>
      </c>
    </row>
    <row r="257" spans="4:14" x14ac:dyDescent="0.25">
      <c r="D257" t="str">
        <f t="shared" ref="D257:E257" si="177">D143</f>
        <v>CAF</v>
      </c>
      <c r="E257" t="str">
        <f t="shared" si="177"/>
        <v>Low income</v>
      </c>
      <c r="F257">
        <f t="shared" si="170"/>
        <v>2010</v>
      </c>
      <c r="G257" s="60" cm="1">
        <f t="array" ref="G257">INDEX($D$1:$CP$117,MATCH($D257,$D$1:$D$117,0),MATCH(1,($F257=$D$1:$CP$1)*(G$2=$D$2:$CP$2),0))</f>
        <v>1900000</v>
      </c>
      <c r="H257" s="60" cm="1">
        <f t="array" ref="H257">INDEX($D$1:$CP$117,MATCH($D257,$D$1:$D$117,0),MATCH(1,($F257=$D$1:$CP$1)*(H$2=$D$2:$CP$2),0))</f>
        <v>13000000</v>
      </c>
      <c r="I257" s="60" cm="1">
        <f t="array" ref="I257">INDEX($D$1:$CP$117,MATCH($D257,$D$1:$D$117,0),MATCH(1,($F257=$D$1:$CP$1)*(I$2=$D$2:$CP$2),0))</f>
        <v>14900000</v>
      </c>
      <c r="J257" s="60" cm="1">
        <f t="array" ref="J257">INDEX($D$1:$CP$117,MATCH($D257,$D$1:$D$117,0),MATCH(1,($F257=$D$1:$CP$1)*(J$2=$D$2:$CP$2),0))</f>
        <v>130000</v>
      </c>
      <c r="K257" s="59" cm="1">
        <f t="array" ref="K257">INDEX($D$1:$CP$117,MATCH($D257,$D$1:$D$117,0),MATCH(1,($F257=$D$1:$CP$1)*(AY$2=$D$2:$CP$2),0))</f>
        <v>14.615384615384615</v>
      </c>
      <c r="L257" s="59" cm="1">
        <f t="array" ref="L257">INDEX($D$1:$CP$117,MATCH($D257,$D$1:$D$117,0),MATCH(1,($F257=$D$1:$CP$1)*(AZ$2=$D$2:$CP$2),0))</f>
        <v>100</v>
      </c>
      <c r="M257" s="59" cm="1">
        <f t="array" ref="M257">INDEX($D$1:$CP$117,MATCH($D257,$D$1:$D$117,0),MATCH(1,($F257=$D$1:$CP$1)*(BA$2=$D$2:$CP$2),0))</f>
        <v>114.61538461538461</v>
      </c>
      <c r="N257" s="61" cm="1">
        <f t="array" ref="N257">INDEX($D$1:$CP$117,MATCH($D257,$D$1:$D$117,0),MATCH(1,($F257=$D$1:$CP$1)*(BB$2=$D$2:$CP$2),0))</f>
        <v>0.12751677852348994</v>
      </c>
    </row>
    <row r="258" spans="4:14" x14ac:dyDescent="0.25">
      <c r="D258" t="str">
        <f t="shared" ref="D258:E258" si="178">D144</f>
        <v>TCD</v>
      </c>
      <c r="E258" t="str">
        <f t="shared" si="178"/>
        <v>Low income</v>
      </c>
      <c r="F258">
        <f t="shared" si="170"/>
        <v>2010</v>
      </c>
      <c r="G258" s="60" cm="1">
        <f t="array" ref="G258">INDEX($D$1:$CP$117,MATCH($D258,$D$1:$D$117,0),MATCH(1,($F258=$D$1:$CP$1)*(G$2=$D$2:$CP$2),0))</f>
        <v>3862235</v>
      </c>
      <c r="H258" s="60" cm="1">
        <f t="array" ref="H258">INDEX($D$1:$CP$117,MATCH($D258,$D$1:$D$117,0),MATCH(1,($F258=$D$1:$CP$1)*(H$2=$D$2:$CP$2),0))</f>
        <v>7929254.4330000002</v>
      </c>
      <c r="I258" s="60" cm="1">
        <f t="array" ref="I258">INDEX($D$1:$CP$117,MATCH($D258,$D$1:$D$117,0),MATCH(1,($F258=$D$1:$CP$1)*(I$2=$D$2:$CP$2),0))</f>
        <v>11791489.433</v>
      </c>
      <c r="J258" s="60" cm="1">
        <f t="array" ref="J258">INDEX($D$1:$CP$117,MATCH($D258,$D$1:$D$117,0),MATCH(1,($F258=$D$1:$CP$1)*(J$2=$D$2:$CP$2),0))</f>
        <v>100000</v>
      </c>
      <c r="K258" s="59" cm="1">
        <f t="array" ref="K258">INDEX($D$1:$CP$117,MATCH($D258,$D$1:$D$117,0),MATCH(1,($F258=$D$1:$CP$1)*(AY$2=$D$2:$CP$2),0))</f>
        <v>38.622349999999997</v>
      </c>
      <c r="L258" s="59" cm="1">
        <f t="array" ref="L258">INDEX($D$1:$CP$117,MATCH($D258,$D$1:$D$117,0),MATCH(1,($F258=$D$1:$CP$1)*(AZ$2=$D$2:$CP$2),0))</f>
        <v>79.292544329999998</v>
      </c>
      <c r="M258" s="59" cm="1">
        <f t="array" ref="M258">INDEX($D$1:$CP$117,MATCH($D258,$D$1:$D$117,0),MATCH(1,($F258=$D$1:$CP$1)*(BA$2=$D$2:$CP$2),0))</f>
        <v>117.91489433</v>
      </c>
      <c r="N258" s="61" cm="1">
        <f t="array" ref="N258">INDEX($D$1:$CP$117,MATCH($D258,$D$1:$D$117,0),MATCH(1,($F258=$D$1:$CP$1)*(BB$2=$D$2:$CP$2),0))</f>
        <v>0.32754428708480526</v>
      </c>
    </row>
    <row r="259" spans="4:14" x14ac:dyDescent="0.25">
      <c r="D259" t="str">
        <f t="shared" ref="D259:E259" si="179">D145</f>
        <v>CHL</v>
      </c>
      <c r="E259" t="str">
        <f t="shared" si="179"/>
        <v>High income</v>
      </c>
      <c r="F259">
        <f t="shared" si="170"/>
        <v>2010</v>
      </c>
      <c r="G259" s="60" cm="1">
        <f t="array" ref="G259">INDEX($D$1:$CP$117,MATCH($D259,$D$1:$D$117,0),MATCH(1,($F259=$D$1:$CP$1)*(G$2=$D$2:$CP$2),0))</f>
        <v>119224642</v>
      </c>
      <c r="H259" s="60" cm="1">
        <f t="array" ref="H259">INDEX($D$1:$CP$117,MATCH($D259,$D$1:$D$117,0),MATCH(1,($F259=$D$1:$CP$1)*(H$2=$D$2:$CP$2),0))</f>
        <v>468526.85550000001</v>
      </c>
      <c r="I259" s="60" cm="1">
        <f t="array" ref="I259">INDEX($D$1:$CP$117,MATCH($D259,$D$1:$D$117,0),MATCH(1,($F259=$D$1:$CP$1)*(I$2=$D$2:$CP$2),0))</f>
        <v>157229158.8055</v>
      </c>
      <c r="J259" s="60" cm="1">
        <f t="array" ref="J259">INDEX($D$1:$CP$117,MATCH($D259,$D$1:$D$117,0),MATCH(1,($F259=$D$1:$CP$1)*(J$2=$D$2:$CP$2),0))</f>
        <v>37000</v>
      </c>
      <c r="K259" s="59" cm="1">
        <f t="array" ref="K259">INDEX($D$1:$CP$117,MATCH($D259,$D$1:$D$117,0),MATCH(1,($F259=$D$1:$CP$1)*(AY$2=$D$2:$CP$2),0))</f>
        <v>3222.2876216216218</v>
      </c>
      <c r="L259" s="59" cm="1">
        <f t="array" ref="L259">INDEX($D$1:$CP$117,MATCH($D259,$D$1:$D$117,0),MATCH(1,($F259=$D$1:$CP$1)*(AZ$2=$D$2:$CP$2),0))</f>
        <v>12.662887986486487</v>
      </c>
      <c r="M259" s="59" cm="1">
        <f t="array" ref="M259">INDEX($D$1:$CP$117,MATCH($D259,$D$1:$D$117,0),MATCH(1,($F259=$D$1:$CP$1)*(BA$2=$D$2:$CP$2),0))</f>
        <v>4249.4367244729729</v>
      </c>
      <c r="N259" s="61" cm="1">
        <f t="array" ref="N259">INDEX($D$1:$CP$117,MATCH($D259,$D$1:$D$117,0),MATCH(1,($F259=$D$1:$CP$1)*(BB$2=$D$2:$CP$2),0))</f>
        <v>0.75828582246303688</v>
      </c>
    </row>
    <row r="260" spans="4:14" x14ac:dyDescent="0.25">
      <c r="D260" t="str">
        <f t="shared" ref="D260:E260" si="180">D146</f>
        <v>COL</v>
      </c>
      <c r="E260" t="str">
        <f t="shared" si="180"/>
        <v>Middle income</v>
      </c>
      <c r="F260">
        <f t="shared" si="170"/>
        <v>2010</v>
      </c>
      <c r="G260" s="60" cm="1">
        <f t="array" ref="G260">INDEX($D$1:$CP$117,MATCH($D260,$D$1:$D$117,0),MATCH(1,($F260=$D$1:$CP$1)*(G$2=$D$2:$CP$2),0))</f>
        <v>86962224</v>
      </c>
      <c r="H260" s="60" cm="1">
        <f t="array" ref="H260">INDEX($D$1:$CP$117,MATCH($D260,$D$1:$D$117,0),MATCH(1,($F260=$D$1:$CP$1)*(H$2=$D$2:$CP$2),0))</f>
        <v>275590.78769999999</v>
      </c>
      <c r="I260" s="60" cm="1">
        <f t="array" ref="I260">INDEX($D$1:$CP$117,MATCH($D260,$D$1:$D$117,0),MATCH(1,($F260=$D$1:$CP$1)*(I$2=$D$2:$CP$2),0))</f>
        <v>113064729.66769999</v>
      </c>
      <c r="J260" s="60" cm="1">
        <f t="array" ref="J260">INDEX($D$1:$CP$117,MATCH($D260,$D$1:$D$117,0),MATCH(1,($F260=$D$1:$CP$1)*(J$2=$D$2:$CP$2),0))</f>
        <v>130000</v>
      </c>
      <c r="K260" s="59" cm="1">
        <f t="array" ref="K260">INDEX($D$1:$CP$117,MATCH($D260,$D$1:$D$117,0),MATCH(1,($F260=$D$1:$CP$1)*(AY$2=$D$2:$CP$2),0))</f>
        <v>668.94018461538462</v>
      </c>
      <c r="L260" s="59" cm="1">
        <f t="array" ref="L260">INDEX($D$1:$CP$117,MATCH($D260,$D$1:$D$117,0),MATCH(1,($F260=$D$1:$CP$1)*(AZ$2=$D$2:$CP$2),0))</f>
        <v>2.1199291361538459</v>
      </c>
      <c r="M260" s="59" cm="1">
        <f t="array" ref="M260">INDEX($D$1:$CP$117,MATCH($D260,$D$1:$D$117,0),MATCH(1,($F260=$D$1:$CP$1)*(BA$2=$D$2:$CP$2),0))</f>
        <v>869.72868975153835</v>
      </c>
      <c r="N260" s="61" cm="1">
        <f t="array" ref="N260">INDEX($D$1:$CP$117,MATCH($D260,$D$1:$D$117,0),MATCH(1,($F260=$D$1:$CP$1)*(BB$2=$D$2:$CP$2),0))</f>
        <v>0.76913661984231607</v>
      </c>
    </row>
    <row r="261" spans="4:14" x14ac:dyDescent="0.25">
      <c r="D261" t="str">
        <f t="shared" ref="D261:E261" si="181">D147</f>
        <v>COM</v>
      </c>
      <c r="E261" t="str">
        <f t="shared" si="181"/>
        <v>Lower middle income</v>
      </c>
      <c r="F261">
        <f t="shared" si="170"/>
        <v>2010</v>
      </c>
      <c r="G261" s="60" cm="1">
        <f t="array" ref="G261">INDEX($D$1:$CP$117,MATCH($D261,$D$1:$D$117,0),MATCH(1,($F261=$D$1:$CP$1)*(G$2=$D$2:$CP$2),0))</f>
        <v>169643</v>
      </c>
      <c r="H261" s="60" cm="1">
        <f t="array" ref="H261">INDEX($D$1:$CP$117,MATCH($D261,$D$1:$D$117,0),MATCH(1,($F261=$D$1:$CP$1)*(H$2=$D$2:$CP$2),0))</f>
        <v>0</v>
      </c>
      <c r="I261" s="60" cm="1">
        <f t="array" ref="I261">INDEX($D$1:$CP$117,MATCH($D261,$D$1:$D$117,0),MATCH(1,($F261=$D$1:$CP$1)*(I$2=$D$2:$CP$2),0))</f>
        <v>169643</v>
      </c>
      <c r="J261" s="60" cm="1">
        <f t="array" ref="J261">INDEX($D$1:$CP$117,MATCH($D261,$D$1:$D$117,0),MATCH(1,($F261=$D$1:$CP$1)*(J$2=$D$2:$CP$2),0))</f>
        <v>100</v>
      </c>
      <c r="K261" s="59" cm="1">
        <f t="array" ref="K261">INDEX($D$1:$CP$117,MATCH($D261,$D$1:$D$117,0),MATCH(1,($F261=$D$1:$CP$1)*(AY$2=$D$2:$CP$2),0))</f>
        <v>1696.43</v>
      </c>
      <c r="L261" s="59" cm="1">
        <f t="array" ref="L261">INDEX($D$1:$CP$117,MATCH($D261,$D$1:$D$117,0),MATCH(1,($F261=$D$1:$CP$1)*(AZ$2=$D$2:$CP$2),0))</f>
        <v>0</v>
      </c>
      <c r="M261" s="59" cm="1">
        <f t="array" ref="M261">INDEX($D$1:$CP$117,MATCH($D261,$D$1:$D$117,0),MATCH(1,($F261=$D$1:$CP$1)*(BA$2=$D$2:$CP$2),0))</f>
        <v>1696.43</v>
      </c>
      <c r="N261" s="61" cm="1">
        <f t="array" ref="N261">INDEX($D$1:$CP$117,MATCH($D261,$D$1:$D$117,0),MATCH(1,($F261=$D$1:$CP$1)*(BB$2=$D$2:$CP$2),0))</f>
        <v>1</v>
      </c>
    </row>
    <row r="262" spans="4:14" x14ac:dyDescent="0.25">
      <c r="D262" t="str">
        <f t="shared" ref="D262:E262" si="182">D148</f>
        <v>COG</v>
      </c>
      <c r="E262" t="str">
        <f t="shared" si="182"/>
        <v>Lower middle income</v>
      </c>
      <c r="F262">
        <f t="shared" si="170"/>
        <v>2010</v>
      </c>
      <c r="G262" s="60" cm="1">
        <f t="array" ref="G262">INDEX($D$1:$CP$117,MATCH($D262,$D$1:$D$117,0),MATCH(1,($F262=$D$1:$CP$1)*(G$2=$D$2:$CP$2),0))</f>
        <v>8100000</v>
      </c>
      <c r="H262" s="60" cm="1">
        <f t="array" ref="H262">INDEX($D$1:$CP$117,MATCH($D262,$D$1:$D$117,0),MATCH(1,($F262=$D$1:$CP$1)*(H$2=$D$2:$CP$2),0))</f>
        <v>8400000</v>
      </c>
      <c r="I262" s="60" cm="1">
        <f t="array" ref="I262">INDEX($D$1:$CP$117,MATCH($D262,$D$1:$D$117,0),MATCH(1,($F262=$D$1:$CP$1)*(I$2=$D$2:$CP$2),0))</f>
        <v>16500000</v>
      </c>
      <c r="J262" s="60" cm="1">
        <f t="array" ref="J262">INDEX($D$1:$CP$117,MATCH($D262,$D$1:$D$117,0),MATCH(1,($F262=$D$1:$CP$1)*(J$2=$D$2:$CP$2),0))</f>
        <v>83000</v>
      </c>
      <c r="K262" s="59" cm="1">
        <f t="array" ref="K262">INDEX($D$1:$CP$117,MATCH($D262,$D$1:$D$117,0),MATCH(1,($F262=$D$1:$CP$1)*(AY$2=$D$2:$CP$2),0))</f>
        <v>97.590361445783131</v>
      </c>
      <c r="L262" s="59" cm="1">
        <f t="array" ref="L262">INDEX($D$1:$CP$117,MATCH($D262,$D$1:$D$117,0),MATCH(1,($F262=$D$1:$CP$1)*(AZ$2=$D$2:$CP$2),0))</f>
        <v>101.20481927710843</v>
      </c>
      <c r="M262" s="59" cm="1">
        <f t="array" ref="M262">INDEX($D$1:$CP$117,MATCH($D262,$D$1:$D$117,0),MATCH(1,($F262=$D$1:$CP$1)*(BA$2=$D$2:$CP$2),0))</f>
        <v>198.79518072289156</v>
      </c>
      <c r="N262" s="61" cm="1">
        <f t="array" ref="N262">INDEX($D$1:$CP$117,MATCH($D262,$D$1:$D$117,0),MATCH(1,($F262=$D$1:$CP$1)*(BB$2=$D$2:$CP$2),0))</f>
        <v>0.49090909090909091</v>
      </c>
    </row>
    <row r="263" spans="4:14" x14ac:dyDescent="0.25">
      <c r="D263" t="str">
        <f t="shared" ref="D263:E263" si="183">D149</f>
        <v>CRI</v>
      </c>
      <c r="E263" t="str">
        <f t="shared" si="183"/>
        <v>Middle income</v>
      </c>
      <c r="F263">
        <f t="shared" si="170"/>
        <v>2010</v>
      </c>
      <c r="G263" s="60" cm="1">
        <f t="array" ref="G263">INDEX($D$1:$CP$117,MATCH($D263,$D$1:$D$117,0),MATCH(1,($F263=$D$1:$CP$1)*(G$2=$D$2:$CP$2),0))</f>
        <v>24765744</v>
      </c>
      <c r="H263" s="60" cm="1">
        <f t="array" ref="H263">INDEX($D$1:$CP$117,MATCH($D263,$D$1:$D$117,0),MATCH(1,($F263=$D$1:$CP$1)*(H$2=$D$2:$CP$2),0))</f>
        <v>2178897</v>
      </c>
      <c r="I263" s="60" cm="1">
        <f t="array" ref="I263">INDEX($D$1:$CP$117,MATCH($D263,$D$1:$D$117,0),MATCH(1,($F263=$D$1:$CP$1)*(I$2=$D$2:$CP$2),0))</f>
        <v>30556390</v>
      </c>
      <c r="J263" s="60" cm="1">
        <f t="array" ref="J263">INDEX($D$1:$CP$117,MATCH($D263,$D$1:$D$117,0),MATCH(1,($F263=$D$1:$CP$1)*(J$2=$D$2:$CP$2),0))</f>
        <v>8300</v>
      </c>
      <c r="K263" s="59" cm="1">
        <f t="array" ref="K263">INDEX($D$1:$CP$117,MATCH($D263,$D$1:$D$117,0),MATCH(1,($F263=$D$1:$CP$1)*(AY$2=$D$2:$CP$2),0))</f>
        <v>2983.8245783132529</v>
      </c>
      <c r="L263" s="59" cm="1">
        <f t="array" ref="L263">INDEX($D$1:$CP$117,MATCH($D263,$D$1:$D$117,0),MATCH(1,($F263=$D$1:$CP$1)*(AZ$2=$D$2:$CP$2),0))</f>
        <v>262.51771084337349</v>
      </c>
      <c r="M263" s="59" cm="1">
        <f t="array" ref="M263">INDEX($D$1:$CP$117,MATCH($D263,$D$1:$D$117,0),MATCH(1,($F263=$D$1:$CP$1)*(BA$2=$D$2:$CP$2),0))</f>
        <v>3681.4927710843372</v>
      </c>
      <c r="N263" s="61" cm="1">
        <f t="array" ref="N263">INDEX($D$1:$CP$117,MATCH($D263,$D$1:$D$117,0),MATCH(1,($F263=$D$1:$CP$1)*(BB$2=$D$2:$CP$2),0))</f>
        <v>0.81049312435140408</v>
      </c>
    </row>
    <row r="264" spans="4:14" x14ac:dyDescent="0.25">
      <c r="D264" t="str">
        <f t="shared" ref="D264:E264" si="184">D150</f>
        <v>CIV</v>
      </c>
      <c r="E264" t="str">
        <f t="shared" si="184"/>
        <v>Lower middle income</v>
      </c>
      <c r="F264">
        <f t="shared" si="170"/>
        <v>2010</v>
      </c>
      <c r="G264" s="60" cm="1">
        <f t="array" ref="G264">INDEX($D$1:$CP$117,MATCH($D264,$D$1:$D$117,0),MATCH(1,($F264=$D$1:$CP$1)*(G$2=$D$2:$CP$2),0))</f>
        <v>4654699</v>
      </c>
      <c r="H264" s="60" cm="1">
        <f t="array" ref="H264">INDEX($D$1:$CP$117,MATCH($D264,$D$1:$D$117,0),MATCH(1,($F264=$D$1:$CP$1)*(H$2=$D$2:$CP$2),0))</f>
        <v>106998408</v>
      </c>
      <c r="I264" s="60" cm="1">
        <f t="array" ref="I264">INDEX($D$1:$CP$117,MATCH($D264,$D$1:$D$117,0),MATCH(1,($F264=$D$1:$CP$1)*(I$2=$D$2:$CP$2),0))</f>
        <v>114776945.68000001</v>
      </c>
      <c r="J264" s="60" cm="1">
        <f t="array" ref="J264">INDEX($D$1:$CP$117,MATCH($D264,$D$1:$D$117,0),MATCH(1,($F264=$D$1:$CP$1)*(J$2=$D$2:$CP$2),0))</f>
        <v>500000</v>
      </c>
      <c r="K264" s="59" cm="1">
        <f t="array" ref="K264">INDEX($D$1:$CP$117,MATCH($D264,$D$1:$D$117,0),MATCH(1,($F264=$D$1:$CP$1)*(AY$2=$D$2:$CP$2),0))</f>
        <v>9.3093979999999998</v>
      </c>
      <c r="L264" s="59" cm="1">
        <f t="array" ref="L264">INDEX($D$1:$CP$117,MATCH($D264,$D$1:$D$117,0),MATCH(1,($F264=$D$1:$CP$1)*(AZ$2=$D$2:$CP$2),0))</f>
        <v>213.996816</v>
      </c>
      <c r="M264" s="59" cm="1">
        <f t="array" ref="M264">INDEX($D$1:$CP$117,MATCH($D264,$D$1:$D$117,0),MATCH(1,($F264=$D$1:$CP$1)*(BA$2=$D$2:$CP$2),0))</f>
        <v>229.55389136000002</v>
      </c>
      <c r="N264" s="61" cm="1">
        <f t="array" ref="N264">INDEX($D$1:$CP$117,MATCH($D264,$D$1:$D$117,0),MATCH(1,($F264=$D$1:$CP$1)*(BB$2=$D$2:$CP$2),0))</f>
        <v>4.0554302716656845E-2</v>
      </c>
    </row>
    <row r="265" spans="4:14" x14ac:dyDescent="0.25">
      <c r="D265" t="str">
        <f t="shared" ref="D265:E265" si="185">D151</f>
        <v>CUB</v>
      </c>
      <c r="E265" t="str">
        <f t="shared" si="185"/>
        <v>Middle income</v>
      </c>
      <c r="F265">
        <f t="shared" si="170"/>
        <v>2010</v>
      </c>
      <c r="G265" s="60" cm="1">
        <f t="array" ref="G265">INDEX($D$1:$CP$117,MATCH($D265,$D$1:$D$117,0),MATCH(1,($F265=$D$1:$CP$1)*(G$2=$D$2:$CP$2),0))</f>
        <v>58593535</v>
      </c>
      <c r="H265" s="60" cm="1">
        <f t="array" ref="H265">INDEX($D$1:$CP$117,MATCH($D265,$D$1:$D$117,0),MATCH(1,($F265=$D$1:$CP$1)*(H$2=$D$2:$CP$2),0))</f>
        <v>8261406.9529999997</v>
      </c>
      <c r="I265" s="60" cm="1">
        <f t="array" ref="I265">INDEX($D$1:$CP$117,MATCH($D265,$D$1:$D$117,0),MATCH(1,($F265=$D$1:$CP$1)*(I$2=$D$2:$CP$2),0))</f>
        <v>66854941.953000002</v>
      </c>
      <c r="J265" s="60" cm="1">
        <f t="array" ref="J265">INDEX($D$1:$CP$117,MATCH($D265,$D$1:$D$117,0),MATCH(1,($F265=$D$1:$CP$1)*(J$2=$D$2:$CP$2),0))</f>
        <v>17000</v>
      </c>
      <c r="K265" s="59" cm="1">
        <f t="array" ref="K265">INDEX($D$1:$CP$117,MATCH($D265,$D$1:$D$117,0),MATCH(1,($F265=$D$1:$CP$1)*(AY$2=$D$2:$CP$2),0))</f>
        <v>3446.6785294117649</v>
      </c>
      <c r="L265" s="59" cm="1">
        <f t="array" ref="L265">INDEX($D$1:$CP$117,MATCH($D265,$D$1:$D$117,0),MATCH(1,($F265=$D$1:$CP$1)*(AZ$2=$D$2:$CP$2),0))</f>
        <v>485.96511488235291</v>
      </c>
      <c r="M265" s="59" cm="1">
        <f t="array" ref="M265">INDEX($D$1:$CP$117,MATCH($D265,$D$1:$D$117,0),MATCH(1,($F265=$D$1:$CP$1)*(BA$2=$D$2:$CP$2),0))</f>
        <v>3932.6436442941176</v>
      </c>
      <c r="N265" s="61" cm="1">
        <f t="array" ref="N265">INDEX($D$1:$CP$117,MATCH($D265,$D$1:$D$117,0),MATCH(1,($F265=$D$1:$CP$1)*(BB$2=$D$2:$CP$2),0))</f>
        <v>0.87642787935097022</v>
      </c>
    </row>
    <row r="266" spans="4:14" x14ac:dyDescent="0.25">
      <c r="D266" t="str">
        <f t="shared" ref="D266:E266" si="186">D152</f>
        <v>COD</v>
      </c>
      <c r="E266" t="str">
        <f t="shared" si="186"/>
        <v>Low income</v>
      </c>
      <c r="F266">
        <f t="shared" si="170"/>
        <v>2010</v>
      </c>
      <c r="G266" s="60" cm="1">
        <f t="array" ref="G266">INDEX($D$1:$CP$117,MATCH($D266,$D$1:$D$117,0),MATCH(1,($F266=$D$1:$CP$1)*(G$2=$D$2:$CP$2),0))</f>
        <v>2759539</v>
      </c>
      <c r="H266" s="60" cm="1">
        <f t="array" ref="H266">INDEX($D$1:$CP$117,MATCH($D266,$D$1:$D$117,0),MATCH(1,($F266=$D$1:$CP$1)*(H$2=$D$2:$CP$2),0))</f>
        <v>102437817</v>
      </c>
      <c r="I266" s="60" cm="1">
        <f t="array" ref="I266">INDEX($D$1:$CP$117,MATCH($D266,$D$1:$D$117,0),MATCH(1,($F266=$D$1:$CP$1)*(I$2=$D$2:$CP$2),0))</f>
        <v>195554363</v>
      </c>
      <c r="J266" s="60" cm="1">
        <f t="array" ref="J266">INDEX($D$1:$CP$117,MATCH($D266,$D$1:$D$117,0),MATCH(1,($F266=$D$1:$CP$1)*(J$2=$D$2:$CP$2),0))</f>
        <v>530000</v>
      </c>
      <c r="K266" s="59" cm="1">
        <f t="array" ref="K266">INDEX($D$1:$CP$117,MATCH($D266,$D$1:$D$117,0),MATCH(1,($F266=$D$1:$CP$1)*(AY$2=$D$2:$CP$2),0))</f>
        <v>5.2066773584905661</v>
      </c>
      <c r="L266" s="59" cm="1">
        <f t="array" ref="L266">INDEX($D$1:$CP$117,MATCH($D266,$D$1:$D$117,0),MATCH(1,($F266=$D$1:$CP$1)*(AZ$2=$D$2:$CP$2),0))</f>
        <v>193.27889999999999</v>
      </c>
      <c r="M266" s="59" cm="1">
        <f t="array" ref="M266">INDEX($D$1:$CP$117,MATCH($D266,$D$1:$D$117,0),MATCH(1,($F266=$D$1:$CP$1)*(BA$2=$D$2:$CP$2),0))</f>
        <v>368.97049622641509</v>
      </c>
      <c r="N266" s="61" cm="1">
        <f t="array" ref="N266">INDEX($D$1:$CP$117,MATCH($D266,$D$1:$D$117,0),MATCH(1,($F266=$D$1:$CP$1)*(BB$2=$D$2:$CP$2),0))</f>
        <v>1.4111365032545963E-2</v>
      </c>
    </row>
    <row r="267" spans="4:14" x14ac:dyDescent="0.25">
      <c r="D267" t="str">
        <f t="shared" ref="D267:E267" si="187">D153</f>
        <v>DJI</v>
      </c>
      <c r="E267" t="str">
        <f t="shared" si="187"/>
        <v>Lower middle income</v>
      </c>
      <c r="F267">
        <f t="shared" si="170"/>
        <v>2010</v>
      </c>
      <c r="G267" s="60" cm="1">
        <f t="array" ref="G267">INDEX($D$1:$CP$117,MATCH($D267,$D$1:$D$117,0),MATCH(1,($F267=$D$1:$CP$1)*(G$2=$D$2:$CP$2),0))</f>
        <v>627300</v>
      </c>
      <c r="H267" s="60" cm="1">
        <f t="array" ref="H267">INDEX($D$1:$CP$117,MATCH($D267,$D$1:$D$117,0),MATCH(1,($F267=$D$1:$CP$1)*(H$2=$D$2:$CP$2),0))</f>
        <v>4400000</v>
      </c>
      <c r="I267" s="60" cm="1">
        <f t="array" ref="I267">INDEX($D$1:$CP$117,MATCH($D267,$D$1:$D$117,0),MATCH(1,($F267=$D$1:$CP$1)*(I$2=$D$2:$CP$2),0))</f>
        <v>5027300</v>
      </c>
      <c r="J267" s="60" cm="1">
        <f t="array" ref="J267">INDEX($D$1:$CP$117,MATCH($D267,$D$1:$D$117,0),MATCH(1,($F267=$D$1:$CP$1)*(J$2=$D$2:$CP$2),0))</f>
        <v>11000</v>
      </c>
      <c r="K267" s="59" cm="1">
        <f t="array" ref="K267">INDEX($D$1:$CP$117,MATCH($D267,$D$1:$D$117,0),MATCH(1,($F267=$D$1:$CP$1)*(AY$2=$D$2:$CP$2),0))</f>
        <v>57.027272727272724</v>
      </c>
      <c r="L267" s="59" cm="1">
        <f t="array" ref="L267">INDEX($D$1:$CP$117,MATCH($D267,$D$1:$D$117,0),MATCH(1,($F267=$D$1:$CP$1)*(AZ$2=$D$2:$CP$2),0))</f>
        <v>400</v>
      </c>
      <c r="M267" s="59" cm="1">
        <f t="array" ref="M267">INDEX($D$1:$CP$117,MATCH($D267,$D$1:$D$117,0),MATCH(1,($F267=$D$1:$CP$1)*(BA$2=$D$2:$CP$2),0))</f>
        <v>457.0272727272727</v>
      </c>
      <c r="N267" s="61" cm="1">
        <f t="array" ref="N267">INDEX($D$1:$CP$117,MATCH($D267,$D$1:$D$117,0),MATCH(1,($F267=$D$1:$CP$1)*(BB$2=$D$2:$CP$2),0))</f>
        <v>0.12477870825293895</v>
      </c>
    </row>
    <row r="268" spans="4:14" x14ac:dyDescent="0.25">
      <c r="D268" t="str">
        <f t="shared" ref="D268:E268" si="188">D154</f>
        <v>DOM</v>
      </c>
      <c r="E268" t="str">
        <f t="shared" si="188"/>
        <v>Middle income</v>
      </c>
      <c r="F268">
        <f t="shared" si="170"/>
        <v>2010</v>
      </c>
      <c r="G268" s="60" cm="1">
        <f t="array" ref="G268">INDEX($D$1:$CP$117,MATCH($D268,$D$1:$D$117,0),MATCH(1,($F268=$D$1:$CP$1)*(G$2=$D$2:$CP$2),0))</f>
        <v>0</v>
      </c>
      <c r="H268" s="60" cm="1">
        <f t="array" ref="H268">INDEX($D$1:$CP$117,MATCH($D268,$D$1:$D$117,0),MATCH(1,($F268=$D$1:$CP$1)*(H$2=$D$2:$CP$2),0))</f>
        <v>0</v>
      </c>
      <c r="I268" s="60" cm="1">
        <f t="array" ref="I268">INDEX($D$1:$CP$117,MATCH($D268,$D$1:$D$117,0),MATCH(1,($F268=$D$1:$CP$1)*(I$2=$D$2:$CP$2),0))</f>
        <v>0</v>
      </c>
      <c r="J268" s="60" cm="1">
        <f t="array" ref="J268">INDEX($D$1:$CP$117,MATCH($D268,$D$1:$D$117,0),MATCH(1,($F268=$D$1:$CP$1)*(J$2=$D$2:$CP$2),0))</f>
        <v>80000</v>
      </c>
      <c r="K268" s="59" t="str" cm="1">
        <f t="array" ref="K268">INDEX($D$1:$CP$117,MATCH($D268,$D$1:$D$117,0),MATCH(1,($F268=$D$1:$CP$1)*(AY$2=$D$2:$CP$2),0))</f>
        <v/>
      </c>
      <c r="L268" s="59" t="str" cm="1">
        <f t="array" ref="L268">INDEX($D$1:$CP$117,MATCH($D268,$D$1:$D$117,0),MATCH(1,($F268=$D$1:$CP$1)*(AZ$2=$D$2:$CP$2),0))</f>
        <v/>
      </c>
      <c r="M268" s="59" t="str" cm="1">
        <f t="array" ref="M268">INDEX($D$1:$CP$117,MATCH($D268,$D$1:$D$117,0),MATCH(1,($F268=$D$1:$CP$1)*(BA$2=$D$2:$CP$2),0))</f>
        <v/>
      </c>
      <c r="N268" s="61" t="str" cm="1">
        <f t="array" ref="N268">INDEX($D$1:$CP$117,MATCH($D268,$D$1:$D$117,0),MATCH(1,($F268=$D$1:$CP$1)*(BB$2=$D$2:$CP$2),0))</f>
        <v/>
      </c>
    </row>
    <row r="269" spans="4:14" x14ac:dyDescent="0.25">
      <c r="D269" t="str">
        <f t="shared" ref="D269:E269" si="189">D155</f>
        <v>ECU</v>
      </c>
      <c r="E269" t="str">
        <f t="shared" si="189"/>
        <v>Middle income</v>
      </c>
      <c r="F269">
        <f t="shared" si="170"/>
        <v>2010</v>
      </c>
      <c r="G269" s="60" cm="1">
        <f t="array" ref="G269">INDEX($D$1:$CP$117,MATCH($D269,$D$1:$D$117,0),MATCH(1,($F269=$D$1:$CP$1)*(G$2=$D$2:$CP$2),0))</f>
        <v>24270868</v>
      </c>
      <c r="H269" s="60" cm="1">
        <f t="array" ref="H269">INDEX($D$1:$CP$117,MATCH($D269,$D$1:$D$117,0),MATCH(1,($F269=$D$1:$CP$1)*(H$2=$D$2:$CP$2),0))</f>
        <v>2975539.57</v>
      </c>
      <c r="I269" s="60" cm="1">
        <f t="array" ref="I269">INDEX($D$1:$CP$117,MATCH($D269,$D$1:$D$117,0),MATCH(1,($F269=$D$1:$CP$1)*(I$2=$D$2:$CP$2),0))</f>
        <v>28641874.300000001</v>
      </c>
      <c r="J269" s="60" cm="1">
        <f t="array" ref="J269">INDEX($D$1:$CP$117,MATCH($D269,$D$1:$D$117,0),MATCH(1,($F269=$D$1:$CP$1)*(J$2=$D$2:$CP$2),0))</f>
        <v>34000</v>
      </c>
      <c r="K269" s="59" cm="1">
        <f t="array" ref="K269">INDEX($D$1:$CP$117,MATCH($D269,$D$1:$D$117,0),MATCH(1,($F269=$D$1:$CP$1)*(AY$2=$D$2:$CP$2),0))</f>
        <v>713.84905882352939</v>
      </c>
      <c r="L269" s="59" cm="1">
        <f t="array" ref="L269">INDEX($D$1:$CP$117,MATCH($D269,$D$1:$D$117,0),MATCH(1,($F269=$D$1:$CP$1)*(AZ$2=$D$2:$CP$2),0))</f>
        <v>87.515869705882352</v>
      </c>
      <c r="M269" s="59" cm="1">
        <f t="array" ref="M269">INDEX($D$1:$CP$117,MATCH($D269,$D$1:$D$117,0),MATCH(1,($F269=$D$1:$CP$1)*(BA$2=$D$2:$CP$2),0))</f>
        <v>842.40806764705883</v>
      </c>
      <c r="N269" s="61" cm="1">
        <f t="array" ref="N269">INDEX($D$1:$CP$117,MATCH($D269,$D$1:$D$117,0),MATCH(1,($F269=$D$1:$CP$1)*(BB$2=$D$2:$CP$2),0))</f>
        <v>0.84739105219800503</v>
      </c>
    </row>
    <row r="270" spans="4:14" x14ac:dyDescent="0.25">
      <c r="D270" t="str">
        <f t="shared" ref="D270:E270" si="190">D156</f>
        <v>SLV</v>
      </c>
      <c r="E270" t="str">
        <f t="shared" si="190"/>
        <v>Lower middle income</v>
      </c>
      <c r="F270">
        <f t="shared" si="170"/>
        <v>2010</v>
      </c>
      <c r="G270" s="60" cm="1">
        <f t="array" ref="G270">INDEX($D$1:$CP$117,MATCH($D270,$D$1:$D$117,0),MATCH(1,($F270=$D$1:$CP$1)*(G$2=$D$2:$CP$2),0))</f>
        <v>37297450</v>
      </c>
      <c r="H270" s="60" cm="1">
        <f t="array" ref="H270">INDEX($D$1:$CP$117,MATCH($D270,$D$1:$D$117,0),MATCH(1,($F270=$D$1:$CP$1)*(H$2=$D$2:$CP$2),0))</f>
        <v>11455432</v>
      </c>
      <c r="I270" s="60" cm="1">
        <f t="array" ref="I270">INDEX($D$1:$CP$117,MATCH($D270,$D$1:$D$117,0),MATCH(1,($F270=$D$1:$CP$1)*(I$2=$D$2:$CP$2),0))</f>
        <v>49857063</v>
      </c>
      <c r="J270" s="60" cm="1">
        <f t="array" ref="J270">INDEX($D$1:$CP$117,MATCH($D270,$D$1:$D$117,0),MATCH(1,($F270=$D$1:$CP$1)*(J$2=$D$2:$CP$2),0))</f>
        <v>27000</v>
      </c>
      <c r="K270" s="59" cm="1">
        <f t="array" ref="K270">INDEX($D$1:$CP$117,MATCH($D270,$D$1:$D$117,0),MATCH(1,($F270=$D$1:$CP$1)*(AY$2=$D$2:$CP$2),0))</f>
        <v>1381.3870370370371</v>
      </c>
      <c r="L270" s="59" cm="1">
        <f t="array" ref="L270">INDEX($D$1:$CP$117,MATCH($D270,$D$1:$D$117,0),MATCH(1,($F270=$D$1:$CP$1)*(AZ$2=$D$2:$CP$2),0))</f>
        <v>424.27525925925926</v>
      </c>
      <c r="M270" s="59" cm="1">
        <f t="array" ref="M270">INDEX($D$1:$CP$117,MATCH($D270,$D$1:$D$117,0),MATCH(1,($F270=$D$1:$CP$1)*(BA$2=$D$2:$CP$2),0))</f>
        <v>1846.5578888888888</v>
      </c>
      <c r="N270" s="61" cm="1">
        <f t="array" ref="N270">INDEX($D$1:$CP$117,MATCH($D270,$D$1:$D$117,0),MATCH(1,($F270=$D$1:$CP$1)*(BB$2=$D$2:$CP$2),0))</f>
        <v>0.748087587911065</v>
      </c>
    </row>
    <row r="271" spans="4:14" x14ac:dyDescent="0.25">
      <c r="D271" t="str">
        <f t="shared" ref="D271:E271" si="191">D157</f>
        <v>GNQ</v>
      </c>
      <c r="E271" t="str">
        <f t="shared" si="191"/>
        <v>Middle income</v>
      </c>
      <c r="F271">
        <f t="shared" si="170"/>
        <v>2010</v>
      </c>
      <c r="G271" s="60" t="str" cm="1">
        <f t="array" ref="G271">INDEX($D$1:$CP$117,MATCH($D271,$D$1:$D$117,0),MATCH(1,($F271=$D$1:$CP$1)*(G$2=$D$2:$CP$2),0))</f>
        <v>.</v>
      </c>
      <c r="H271" s="60" cm="1">
        <f t="array" ref="H271">INDEX($D$1:$CP$117,MATCH($D271,$D$1:$D$117,0),MATCH(1,($F271=$D$1:$CP$1)*(H$2=$D$2:$CP$2),0))</f>
        <v>0</v>
      </c>
      <c r="I271" s="60" t="str" cm="1">
        <f t="array" ref="I271">INDEX($D$1:$CP$117,MATCH($D271,$D$1:$D$117,0),MATCH(1,($F271=$D$1:$CP$1)*(I$2=$D$2:$CP$2),0))</f>
        <v>.</v>
      </c>
      <c r="J271" s="60" cm="1">
        <f t="array" ref="J271">INDEX($D$1:$CP$117,MATCH($D271,$D$1:$D$117,0),MATCH(1,($F271=$D$1:$CP$1)*(J$2=$D$2:$CP$2),0))</f>
        <v>34000</v>
      </c>
      <c r="K271" s="59" t="str" cm="1">
        <f t="array" ref="K271">INDEX($D$1:$CP$117,MATCH($D271,$D$1:$D$117,0),MATCH(1,($F271=$D$1:$CP$1)*(AY$2=$D$2:$CP$2),0))</f>
        <v/>
      </c>
      <c r="L271" s="59" t="str" cm="1">
        <f t="array" ref="L271">INDEX($D$1:$CP$117,MATCH($D271,$D$1:$D$117,0),MATCH(1,($F271=$D$1:$CP$1)*(AZ$2=$D$2:$CP$2),0))</f>
        <v/>
      </c>
      <c r="M271" s="59" t="str" cm="1">
        <f t="array" ref="M271">INDEX($D$1:$CP$117,MATCH($D271,$D$1:$D$117,0),MATCH(1,($F271=$D$1:$CP$1)*(BA$2=$D$2:$CP$2),0))</f>
        <v/>
      </c>
      <c r="N271" s="61" t="str" cm="1">
        <f t="array" ref="N271">INDEX($D$1:$CP$117,MATCH($D271,$D$1:$D$117,0),MATCH(1,($F271=$D$1:$CP$1)*(BB$2=$D$2:$CP$2),0))</f>
        <v/>
      </c>
    </row>
    <row r="272" spans="4:14" x14ac:dyDescent="0.25">
      <c r="D272" t="str">
        <f t="shared" ref="D272:E272" si="192">D158</f>
        <v>ERI</v>
      </c>
      <c r="E272" t="str">
        <f t="shared" si="192"/>
        <v>Low income</v>
      </c>
      <c r="F272">
        <f t="shared" si="170"/>
        <v>2010</v>
      </c>
      <c r="G272" s="60" t="str" cm="1">
        <f t="array" ref="G272">INDEX($D$1:$CP$117,MATCH($D272,$D$1:$D$117,0),MATCH(1,($F272=$D$1:$CP$1)*(G$2=$D$2:$CP$2),0))</f>
        <v>.</v>
      </c>
      <c r="H272" s="60" cm="1">
        <f t="array" ref="H272">INDEX($D$1:$CP$117,MATCH($D272,$D$1:$D$117,0),MATCH(1,($F272=$D$1:$CP$1)*(H$2=$D$2:$CP$2),0))</f>
        <v>0</v>
      </c>
      <c r="I272" s="60" t="str" cm="1">
        <f t="array" ref="I272">INDEX($D$1:$CP$117,MATCH($D272,$D$1:$D$117,0),MATCH(1,($F272=$D$1:$CP$1)*(I$2=$D$2:$CP$2),0))</f>
        <v>.</v>
      </c>
      <c r="J272" s="60" cm="1">
        <f t="array" ref="J272">INDEX($D$1:$CP$117,MATCH($D272,$D$1:$D$117,0),MATCH(1,($F272=$D$1:$CP$1)*(J$2=$D$2:$CP$2),0))</f>
        <v>17000</v>
      </c>
      <c r="K272" s="59" t="str" cm="1">
        <f t="array" ref="K272">INDEX($D$1:$CP$117,MATCH($D272,$D$1:$D$117,0),MATCH(1,($F272=$D$1:$CP$1)*(AY$2=$D$2:$CP$2),0))</f>
        <v/>
      </c>
      <c r="L272" s="59" t="str" cm="1">
        <f t="array" ref="L272">INDEX($D$1:$CP$117,MATCH($D272,$D$1:$D$117,0),MATCH(1,($F272=$D$1:$CP$1)*(AZ$2=$D$2:$CP$2),0))</f>
        <v/>
      </c>
      <c r="M272" s="59" t="str" cm="1">
        <f t="array" ref="M272">INDEX($D$1:$CP$117,MATCH($D272,$D$1:$D$117,0),MATCH(1,($F272=$D$1:$CP$1)*(BA$2=$D$2:$CP$2),0))</f>
        <v/>
      </c>
      <c r="N272" s="61" t="str" cm="1">
        <f t="array" ref="N272">INDEX($D$1:$CP$117,MATCH($D272,$D$1:$D$117,0),MATCH(1,($F272=$D$1:$CP$1)*(BB$2=$D$2:$CP$2),0))</f>
        <v/>
      </c>
    </row>
    <row r="273" spans="4:14" x14ac:dyDescent="0.25">
      <c r="D273" t="str">
        <f t="shared" ref="D273:E273" si="193">D159</f>
        <v>SWZ</v>
      </c>
      <c r="E273" t="str">
        <f t="shared" si="193"/>
        <v>Lower middle income</v>
      </c>
      <c r="F273">
        <f t="shared" si="170"/>
        <v>2010</v>
      </c>
      <c r="G273" s="60" cm="1">
        <f t="array" ref="G273">INDEX($D$1:$CP$117,MATCH($D273,$D$1:$D$117,0),MATCH(1,($F273=$D$1:$CP$1)*(G$2=$D$2:$CP$2),0))</f>
        <v>0</v>
      </c>
      <c r="H273" s="60" cm="1">
        <f t="array" ref="H273">INDEX($D$1:$CP$117,MATCH($D273,$D$1:$D$117,0),MATCH(1,($F273=$D$1:$CP$1)*(H$2=$D$2:$CP$2),0))</f>
        <v>0</v>
      </c>
      <c r="I273" s="60" cm="1">
        <f t="array" ref="I273">INDEX($D$1:$CP$117,MATCH($D273,$D$1:$D$117,0),MATCH(1,($F273=$D$1:$CP$1)*(I$2=$D$2:$CP$2),0))</f>
        <v>0</v>
      </c>
      <c r="J273" s="60" cm="1">
        <f t="array" ref="J273">INDEX($D$1:$CP$117,MATCH($D273,$D$1:$D$117,0),MATCH(1,($F273=$D$1:$CP$1)*(J$2=$D$2:$CP$2),0))</f>
        <v>180000</v>
      </c>
      <c r="K273" s="59" t="str" cm="1">
        <f t="array" ref="K273">INDEX($D$1:$CP$117,MATCH($D273,$D$1:$D$117,0),MATCH(1,($F273=$D$1:$CP$1)*(AY$2=$D$2:$CP$2),0))</f>
        <v/>
      </c>
      <c r="L273" s="59" t="str" cm="1">
        <f t="array" ref="L273">INDEX($D$1:$CP$117,MATCH($D273,$D$1:$D$117,0),MATCH(1,($F273=$D$1:$CP$1)*(AZ$2=$D$2:$CP$2),0))</f>
        <v/>
      </c>
      <c r="M273" s="59" t="str" cm="1">
        <f t="array" ref="M273">INDEX($D$1:$CP$117,MATCH($D273,$D$1:$D$117,0),MATCH(1,($F273=$D$1:$CP$1)*(BA$2=$D$2:$CP$2),0))</f>
        <v/>
      </c>
      <c r="N273" s="61" t="str" cm="1">
        <f t="array" ref="N273">INDEX($D$1:$CP$117,MATCH($D273,$D$1:$D$117,0),MATCH(1,($F273=$D$1:$CP$1)*(BB$2=$D$2:$CP$2),0))</f>
        <v/>
      </c>
    </row>
    <row r="274" spans="4:14" x14ac:dyDescent="0.25">
      <c r="D274" t="str">
        <f t="shared" ref="D274:E274" si="194">D160</f>
        <v>ETH</v>
      </c>
      <c r="E274" t="str">
        <f t="shared" si="194"/>
        <v>Low income</v>
      </c>
      <c r="F274">
        <f t="shared" si="170"/>
        <v>2010</v>
      </c>
      <c r="G274" s="60" cm="1">
        <f t="array" ref="G274">INDEX($D$1:$CP$117,MATCH($D274,$D$1:$D$117,0),MATCH(1,($F274=$D$1:$CP$1)*(G$2=$D$2:$CP$2),0))</f>
        <v>0</v>
      </c>
      <c r="H274" s="60" cm="1">
        <f t="array" ref="H274">INDEX($D$1:$CP$117,MATCH($D274,$D$1:$D$117,0),MATCH(1,($F274=$D$1:$CP$1)*(H$2=$D$2:$CP$2),0))</f>
        <v>0</v>
      </c>
      <c r="I274" s="60" cm="1">
        <f t="array" ref="I274">INDEX($D$1:$CP$117,MATCH($D274,$D$1:$D$117,0),MATCH(1,($F274=$D$1:$CP$1)*(I$2=$D$2:$CP$2),0))</f>
        <v>0</v>
      </c>
      <c r="J274" s="60" cm="1">
        <f t="array" ref="J274">INDEX($D$1:$CP$117,MATCH($D274,$D$1:$D$117,0),MATCH(1,($F274=$D$1:$CP$1)*(J$2=$D$2:$CP$2),0))</f>
        <v>670000</v>
      </c>
      <c r="K274" s="59" t="str" cm="1">
        <f t="array" ref="K274">INDEX($D$1:$CP$117,MATCH($D274,$D$1:$D$117,0),MATCH(1,($F274=$D$1:$CP$1)*(AY$2=$D$2:$CP$2),0))</f>
        <v/>
      </c>
      <c r="L274" s="59" t="str" cm="1">
        <f t="array" ref="L274">INDEX($D$1:$CP$117,MATCH($D274,$D$1:$D$117,0),MATCH(1,($F274=$D$1:$CP$1)*(AZ$2=$D$2:$CP$2),0))</f>
        <v/>
      </c>
      <c r="M274" s="59" t="str" cm="1">
        <f t="array" ref="M274">INDEX($D$1:$CP$117,MATCH($D274,$D$1:$D$117,0),MATCH(1,($F274=$D$1:$CP$1)*(BA$2=$D$2:$CP$2),0))</f>
        <v/>
      </c>
      <c r="N274" s="61" t="str" cm="1">
        <f t="array" ref="N274">INDEX($D$1:$CP$117,MATCH($D274,$D$1:$D$117,0),MATCH(1,($F274=$D$1:$CP$1)*(BB$2=$D$2:$CP$2),0))</f>
        <v/>
      </c>
    </row>
    <row r="275" spans="4:14" x14ac:dyDescent="0.25">
      <c r="D275" t="str">
        <f t="shared" ref="D275:E275" si="195">D161</f>
        <v>FJI</v>
      </c>
      <c r="E275" t="str">
        <f t="shared" si="195"/>
        <v>Middle income</v>
      </c>
      <c r="F275">
        <f t="shared" si="170"/>
        <v>2010</v>
      </c>
      <c r="G275" s="60" cm="1">
        <f t="array" ref="G275">INDEX($D$1:$CP$117,MATCH($D275,$D$1:$D$117,0),MATCH(1,($F275=$D$1:$CP$1)*(G$2=$D$2:$CP$2),0))</f>
        <v>274162</v>
      </c>
      <c r="H275" s="60" cm="1">
        <f t="array" ref="H275">INDEX($D$1:$CP$117,MATCH($D275,$D$1:$D$117,0),MATCH(1,($F275=$D$1:$CP$1)*(H$2=$D$2:$CP$2),0))</f>
        <v>2058089.247</v>
      </c>
      <c r="I275" s="60" cm="1">
        <f t="array" ref="I275">INDEX($D$1:$CP$117,MATCH($D275,$D$1:$D$117,0),MATCH(1,($F275=$D$1:$CP$1)*(I$2=$D$2:$CP$2),0))</f>
        <v>2332251.247</v>
      </c>
      <c r="J275" s="60" cm="1">
        <f t="array" ref="J275">INDEX($D$1:$CP$117,MATCH($D275,$D$1:$D$117,0),MATCH(1,($F275=$D$1:$CP$1)*(J$2=$D$2:$CP$2),0))</f>
        <v>500</v>
      </c>
      <c r="K275" s="59" cm="1">
        <f t="array" ref="K275">INDEX($D$1:$CP$117,MATCH($D275,$D$1:$D$117,0),MATCH(1,($F275=$D$1:$CP$1)*(AY$2=$D$2:$CP$2),0))</f>
        <v>548.32399999999996</v>
      </c>
      <c r="L275" s="59" cm="1">
        <f t="array" ref="L275">INDEX($D$1:$CP$117,MATCH($D275,$D$1:$D$117,0),MATCH(1,($F275=$D$1:$CP$1)*(AZ$2=$D$2:$CP$2),0))</f>
        <v>4116.1784939999998</v>
      </c>
      <c r="M275" s="59" cm="1">
        <f t="array" ref="M275">INDEX($D$1:$CP$117,MATCH($D275,$D$1:$D$117,0),MATCH(1,($F275=$D$1:$CP$1)*(BA$2=$D$2:$CP$2),0))</f>
        <v>4664.5024940000003</v>
      </c>
      <c r="N275" s="61" cm="1">
        <f t="array" ref="N275">INDEX($D$1:$CP$117,MATCH($D275,$D$1:$D$117,0),MATCH(1,($F275=$D$1:$CP$1)*(BB$2=$D$2:$CP$2),0))</f>
        <v>0.11755251513003048</v>
      </c>
    </row>
    <row r="276" spans="4:14" x14ac:dyDescent="0.25">
      <c r="D276" t="str">
        <f t="shared" ref="D276:E276" si="196">D162</f>
        <v>GAB</v>
      </c>
      <c r="E276" t="str">
        <f t="shared" si="196"/>
        <v>Middle income</v>
      </c>
      <c r="F276">
        <f t="shared" si="170"/>
        <v>2010</v>
      </c>
      <c r="G276" s="60" cm="1">
        <f t="array" ref="G276">INDEX($D$1:$CP$117,MATCH($D276,$D$1:$D$117,0),MATCH(1,($F276=$D$1:$CP$1)*(G$2=$D$2:$CP$2),0))</f>
        <v>5679337</v>
      </c>
      <c r="H276" s="60" cm="1">
        <f t="array" ref="H276">INDEX($D$1:$CP$117,MATCH($D276,$D$1:$D$117,0),MATCH(1,($F276=$D$1:$CP$1)*(H$2=$D$2:$CP$2),0))</f>
        <v>2356057.6570000001</v>
      </c>
      <c r="I276" s="60" cm="1">
        <f t="array" ref="I276">INDEX($D$1:$CP$117,MATCH($D276,$D$1:$D$117,0),MATCH(1,($F276=$D$1:$CP$1)*(I$2=$D$2:$CP$2),0))</f>
        <v>8035394.6569999997</v>
      </c>
      <c r="J276" s="60" cm="1">
        <f t="array" ref="J276">INDEX($D$1:$CP$117,MATCH($D276,$D$1:$D$117,0),MATCH(1,($F276=$D$1:$CP$1)*(J$2=$D$2:$CP$2),0))</f>
        <v>44000</v>
      </c>
      <c r="K276" s="59" cm="1">
        <f t="array" ref="K276">INDEX($D$1:$CP$117,MATCH($D276,$D$1:$D$117,0),MATCH(1,($F276=$D$1:$CP$1)*(AY$2=$D$2:$CP$2),0))</f>
        <v>129.07584090909091</v>
      </c>
      <c r="L276" s="59" cm="1">
        <f t="array" ref="L276">INDEX($D$1:$CP$117,MATCH($D276,$D$1:$D$117,0),MATCH(1,($F276=$D$1:$CP$1)*(AZ$2=$D$2:$CP$2),0))</f>
        <v>53.546764931818181</v>
      </c>
      <c r="M276" s="59" cm="1">
        <f t="array" ref="M276">INDEX($D$1:$CP$117,MATCH($D276,$D$1:$D$117,0),MATCH(1,($F276=$D$1:$CP$1)*(BA$2=$D$2:$CP$2),0))</f>
        <v>182.62260584090907</v>
      </c>
      <c r="N276" s="61" cm="1">
        <f t="array" ref="N276">INDEX($D$1:$CP$117,MATCH($D276,$D$1:$D$117,0),MATCH(1,($F276=$D$1:$CP$1)*(BB$2=$D$2:$CP$2),0))</f>
        <v>0.70679005107141446</v>
      </c>
    </row>
    <row r="277" spans="4:14" x14ac:dyDescent="0.25">
      <c r="D277" t="str">
        <f t="shared" ref="D277:E277" si="197">D163</f>
        <v>GMB</v>
      </c>
      <c r="E277" t="str">
        <f t="shared" si="197"/>
        <v>Low income</v>
      </c>
      <c r="F277">
        <f t="shared" si="170"/>
        <v>2010</v>
      </c>
      <c r="G277" s="60" cm="1">
        <f t="array" ref="G277">INDEX($D$1:$CP$117,MATCH($D277,$D$1:$D$117,0),MATCH(1,($F277=$D$1:$CP$1)*(G$2=$D$2:$CP$2),0))</f>
        <v>0</v>
      </c>
      <c r="H277" s="60" cm="1">
        <f t="array" ref="H277">INDEX($D$1:$CP$117,MATCH($D277,$D$1:$D$117,0),MATCH(1,($F277=$D$1:$CP$1)*(H$2=$D$2:$CP$2),0))</f>
        <v>0</v>
      </c>
      <c r="I277" s="60" cm="1">
        <f t="array" ref="I277">INDEX($D$1:$CP$117,MATCH($D277,$D$1:$D$117,0),MATCH(1,($F277=$D$1:$CP$1)*(I$2=$D$2:$CP$2),0))</f>
        <v>0</v>
      </c>
      <c r="J277" s="60" cm="1">
        <f t="array" ref="J277">INDEX($D$1:$CP$117,MATCH($D277,$D$1:$D$117,0),MATCH(1,($F277=$D$1:$CP$1)*(J$2=$D$2:$CP$2),0))</f>
        <v>20000</v>
      </c>
      <c r="K277" s="59" t="str" cm="1">
        <f t="array" ref="K277">INDEX($D$1:$CP$117,MATCH($D277,$D$1:$D$117,0),MATCH(1,($F277=$D$1:$CP$1)*(AY$2=$D$2:$CP$2),0))</f>
        <v/>
      </c>
      <c r="L277" s="59" t="str" cm="1">
        <f t="array" ref="L277">INDEX($D$1:$CP$117,MATCH($D277,$D$1:$D$117,0),MATCH(1,($F277=$D$1:$CP$1)*(AZ$2=$D$2:$CP$2),0))</f>
        <v/>
      </c>
      <c r="M277" s="59" t="str" cm="1">
        <f t="array" ref="M277">INDEX($D$1:$CP$117,MATCH($D277,$D$1:$D$117,0),MATCH(1,($F277=$D$1:$CP$1)*(BA$2=$D$2:$CP$2),0))</f>
        <v/>
      </c>
      <c r="N277" s="61" t="str" cm="1">
        <f t="array" ref="N277">INDEX($D$1:$CP$117,MATCH($D277,$D$1:$D$117,0),MATCH(1,($F277=$D$1:$CP$1)*(BB$2=$D$2:$CP$2),0))</f>
        <v/>
      </c>
    </row>
    <row r="278" spans="4:14" x14ac:dyDescent="0.25">
      <c r="D278" t="str">
        <f t="shared" ref="D278:E278" si="198">D164</f>
        <v>GEO</v>
      </c>
      <c r="E278" t="str">
        <f t="shared" si="198"/>
        <v>Middle income</v>
      </c>
      <c r="F278">
        <f t="shared" si="170"/>
        <v>2010</v>
      </c>
      <c r="G278" s="60" cm="1">
        <f t="array" ref="G278">INDEX($D$1:$CP$117,MATCH($D278,$D$1:$D$117,0),MATCH(1,($F278=$D$1:$CP$1)*(G$2=$D$2:$CP$2),0))</f>
        <v>4260499</v>
      </c>
      <c r="H278" s="60" cm="1">
        <f t="array" ref="H278">INDEX($D$1:$CP$117,MATCH($D278,$D$1:$D$117,0),MATCH(1,($F278=$D$1:$CP$1)*(H$2=$D$2:$CP$2),0))</f>
        <v>6832963</v>
      </c>
      <c r="I278" s="60" cm="1">
        <f t="array" ref="I278">INDEX($D$1:$CP$117,MATCH($D278,$D$1:$D$117,0),MATCH(1,($F278=$D$1:$CP$1)*(I$2=$D$2:$CP$2),0))</f>
        <v>15909290</v>
      </c>
      <c r="J278" s="60" cm="1">
        <f t="array" ref="J278">INDEX($D$1:$CP$117,MATCH($D278,$D$1:$D$117,0),MATCH(1,($F278=$D$1:$CP$1)*(J$2=$D$2:$CP$2),0))</f>
        <v>2900</v>
      </c>
      <c r="K278" s="59" cm="1">
        <f t="array" ref="K278">INDEX($D$1:$CP$117,MATCH($D278,$D$1:$D$117,0),MATCH(1,($F278=$D$1:$CP$1)*(AY$2=$D$2:$CP$2),0))</f>
        <v>1469.1375862068965</v>
      </c>
      <c r="L278" s="59" cm="1">
        <f t="array" ref="L278">INDEX($D$1:$CP$117,MATCH($D278,$D$1:$D$117,0),MATCH(1,($F278=$D$1:$CP$1)*(AZ$2=$D$2:$CP$2),0))</f>
        <v>2356.1941379310347</v>
      </c>
      <c r="M278" s="59" cm="1">
        <f t="array" ref="M278">INDEX($D$1:$CP$117,MATCH($D278,$D$1:$D$117,0),MATCH(1,($F278=$D$1:$CP$1)*(BA$2=$D$2:$CP$2),0))</f>
        <v>5485.9620689655176</v>
      </c>
      <c r="N278" s="61" cm="1">
        <f t="array" ref="N278">INDEX($D$1:$CP$117,MATCH($D278,$D$1:$D$117,0),MATCH(1,($F278=$D$1:$CP$1)*(BB$2=$D$2:$CP$2),0))</f>
        <v>0.26779944296697084</v>
      </c>
    </row>
    <row r="279" spans="4:14" x14ac:dyDescent="0.25">
      <c r="D279" t="str">
        <f t="shared" ref="D279:E279" si="199">D165</f>
        <v>GHA</v>
      </c>
      <c r="E279" t="str">
        <f t="shared" si="199"/>
        <v>Lower middle income</v>
      </c>
      <c r="F279">
        <f t="shared" si="170"/>
        <v>2010</v>
      </c>
      <c r="G279" s="60" cm="1">
        <f t="array" ref="G279">INDEX($D$1:$CP$117,MATCH($D279,$D$1:$D$117,0),MATCH(1,($F279=$D$1:$CP$1)*(G$2=$D$2:$CP$2),0))</f>
        <v>8087144</v>
      </c>
      <c r="H279" s="60" cm="1">
        <f t="array" ref="H279">INDEX($D$1:$CP$117,MATCH($D279,$D$1:$D$117,0),MATCH(1,($F279=$D$1:$CP$1)*(H$2=$D$2:$CP$2),0))</f>
        <v>48015481</v>
      </c>
      <c r="I279" s="60" cm="1">
        <f t="array" ref="I279">INDEX($D$1:$CP$117,MATCH($D279,$D$1:$D$117,0),MATCH(1,($F279=$D$1:$CP$1)*(I$2=$D$2:$CP$2),0))</f>
        <v>62147564</v>
      </c>
      <c r="J279" s="60" cm="1">
        <f t="array" ref="J279">INDEX($D$1:$CP$117,MATCH($D279,$D$1:$D$117,0),MATCH(1,($F279=$D$1:$CP$1)*(J$2=$D$2:$CP$2),0))</f>
        <v>290000</v>
      </c>
      <c r="K279" s="59" cm="1">
        <f t="array" ref="K279">INDEX($D$1:$CP$117,MATCH($D279,$D$1:$D$117,0),MATCH(1,($F279=$D$1:$CP$1)*(AY$2=$D$2:$CP$2),0))</f>
        <v>27.886703448275863</v>
      </c>
      <c r="L279" s="59" cm="1">
        <f t="array" ref="L279">INDEX($D$1:$CP$117,MATCH($D279,$D$1:$D$117,0),MATCH(1,($F279=$D$1:$CP$1)*(AZ$2=$D$2:$CP$2),0))</f>
        <v>165.57062413793105</v>
      </c>
      <c r="M279" s="59" cm="1">
        <f t="array" ref="M279">INDEX($D$1:$CP$117,MATCH($D279,$D$1:$D$117,0),MATCH(1,($F279=$D$1:$CP$1)*(BA$2=$D$2:$CP$2),0))</f>
        <v>214.3019448275862</v>
      </c>
      <c r="N279" s="61" cm="1">
        <f t="array" ref="N279">INDEX($D$1:$CP$117,MATCH($D279,$D$1:$D$117,0),MATCH(1,($F279=$D$1:$CP$1)*(BB$2=$D$2:$CP$2),0))</f>
        <v>0.13012809319444926</v>
      </c>
    </row>
    <row r="280" spans="4:14" x14ac:dyDescent="0.25">
      <c r="D280" t="str">
        <f t="shared" ref="D280:E280" si="200">D166</f>
        <v>GTM</v>
      </c>
      <c r="E280" t="str">
        <f t="shared" si="200"/>
        <v>Middle income</v>
      </c>
      <c r="F280">
        <f t="shared" si="170"/>
        <v>2010</v>
      </c>
      <c r="G280" s="60" cm="1">
        <f t="array" ref="G280">INDEX($D$1:$CP$117,MATCH($D280,$D$1:$D$117,0),MATCH(1,($F280=$D$1:$CP$1)*(G$2=$D$2:$CP$2),0))</f>
        <v>28765245</v>
      </c>
      <c r="H280" s="60" cm="1">
        <f t="array" ref="H280">INDEX($D$1:$CP$117,MATCH($D280,$D$1:$D$117,0),MATCH(1,($F280=$D$1:$CP$1)*(H$2=$D$2:$CP$2),0))</f>
        <v>12885695.66</v>
      </c>
      <c r="I280" s="60" cm="1">
        <f t="array" ref="I280">INDEX($D$1:$CP$117,MATCH($D280,$D$1:$D$117,0),MATCH(1,($F280=$D$1:$CP$1)*(I$2=$D$2:$CP$2),0))</f>
        <v>46082033.711999997</v>
      </c>
      <c r="J280" s="60" cm="1">
        <f t="array" ref="J280">INDEX($D$1:$CP$117,MATCH($D280,$D$1:$D$117,0),MATCH(1,($F280=$D$1:$CP$1)*(J$2=$D$2:$CP$2),0))</f>
        <v>35000</v>
      </c>
      <c r="K280" s="59" cm="1">
        <f t="array" ref="K280">INDEX($D$1:$CP$117,MATCH($D280,$D$1:$D$117,0),MATCH(1,($F280=$D$1:$CP$1)*(AY$2=$D$2:$CP$2),0))</f>
        <v>821.86414285714284</v>
      </c>
      <c r="L280" s="59" cm="1">
        <f t="array" ref="L280">INDEX($D$1:$CP$117,MATCH($D280,$D$1:$D$117,0),MATCH(1,($F280=$D$1:$CP$1)*(AZ$2=$D$2:$CP$2),0))</f>
        <v>368.16273314285712</v>
      </c>
      <c r="M280" s="59" cm="1">
        <f t="array" ref="M280">INDEX($D$1:$CP$117,MATCH($D280,$D$1:$D$117,0),MATCH(1,($F280=$D$1:$CP$1)*(BA$2=$D$2:$CP$2),0))</f>
        <v>1316.6295346285713</v>
      </c>
      <c r="N280" s="61" cm="1">
        <f t="array" ref="N280">INDEX($D$1:$CP$117,MATCH($D280,$D$1:$D$117,0),MATCH(1,($F280=$D$1:$CP$1)*(BB$2=$D$2:$CP$2),0))</f>
        <v>0.6242182187482187</v>
      </c>
    </row>
    <row r="281" spans="4:14" x14ac:dyDescent="0.25">
      <c r="D281" t="str">
        <f t="shared" ref="D281:E281" si="201">D167</f>
        <v>GIN</v>
      </c>
      <c r="E281" t="str">
        <f t="shared" si="201"/>
        <v>Low income</v>
      </c>
      <c r="F281">
        <f t="shared" si="170"/>
        <v>2010</v>
      </c>
      <c r="G281" s="60" cm="1">
        <f t="array" ref="G281">INDEX($D$1:$CP$117,MATCH($D281,$D$1:$D$117,0),MATCH(1,($F281=$D$1:$CP$1)*(G$2=$D$2:$CP$2),0))</f>
        <v>317576</v>
      </c>
      <c r="H281" s="60" cm="1">
        <f t="array" ref="H281">INDEX($D$1:$CP$117,MATCH($D281,$D$1:$D$117,0),MATCH(1,($F281=$D$1:$CP$1)*(H$2=$D$2:$CP$2),0))</f>
        <v>11106795.27</v>
      </c>
      <c r="I281" s="60" cm="1">
        <f t="array" ref="I281">INDEX($D$1:$CP$117,MATCH($D281,$D$1:$D$117,0),MATCH(1,($F281=$D$1:$CP$1)*(I$2=$D$2:$CP$2),0))</f>
        <v>11942596.701099999</v>
      </c>
      <c r="J281" s="60" cm="1">
        <f t="array" ref="J281">INDEX($D$1:$CP$117,MATCH($D281,$D$1:$D$117,0),MATCH(1,($F281=$D$1:$CP$1)*(J$2=$D$2:$CP$2),0))</f>
        <v>95000</v>
      </c>
      <c r="K281" s="59" cm="1">
        <f t="array" ref="K281">INDEX($D$1:$CP$117,MATCH($D281,$D$1:$D$117,0),MATCH(1,($F281=$D$1:$CP$1)*(AY$2=$D$2:$CP$2),0))</f>
        <v>3.3429052631578946</v>
      </c>
      <c r="L281" s="59" cm="1">
        <f t="array" ref="L281">INDEX($D$1:$CP$117,MATCH($D281,$D$1:$D$117,0),MATCH(1,($F281=$D$1:$CP$1)*(AZ$2=$D$2:$CP$2),0))</f>
        <v>116.91363442105262</v>
      </c>
      <c r="M281" s="59" cm="1">
        <f t="array" ref="M281">INDEX($D$1:$CP$117,MATCH($D281,$D$1:$D$117,0),MATCH(1,($F281=$D$1:$CP$1)*(BA$2=$D$2:$CP$2),0))</f>
        <v>125.71154422210526</v>
      </c>
      <c r="N281" s="61" cm="1">
        <f t="array" ref="N281">INDEX($D$1:$CP$117,MATCH($D281,$D$1:$D$117,0),MATCH(1,($F281=$D$1:$CP$1)*(BB$2=$D$2:$CP$2),0))</f>
        <v>2.6591871763596349E-2</v>
      </c>
    </row>
    <row r="282" spans="4:14" x14ac:dyDescent="0.25">
      <c r="D282" t="str">
        <f t="shared" ref="D282:E282" si="202">D168</f>
        <v>GNB</v>
      </c>
      <c r="E282" t="str">
        <f t="shared" si="202"/>
        <v>Low income</v>
      </c>
      <c r="F282">
        <f t="shared" si="170"/>
        <v>2010</v>
      </c>
      <c r="G282" s="60" cm="1">
        <f t="array" ref="G282">INDEX($D$1:$CP$117,MATCH($D282,$D$1:$D$117,0),MATCH(1,($F282=$D$1:$CP$1)*(G$2=$D$2:$CP$2),0))</f>
        <v>611800</v>
      </c>
      <c r="H282" s="60" cm="1">
        <f t="array" ref="H282">INDEX($D$1:$CP$117,MATCH($D282,$D$1:$D$117,0),MATCH(1,($F282=$D$1:$CP$1)*(H$2=$D$2:$CP$2),0))</f>
        <v>4600000</v>
      </c>
      <c r="I282" s="60" cm="1">
        <f t="array" ref="I282">INDEX($D$1:$CP$117,MATCH($D282,$D$1:$D$117,0),MATCH(1,($F282=$D$1:$CP$1)*(I$2=$D$2:$CP$2),0))</f>
        <v>5211800</v>
      </c>
      <c r="J282" s="60" cm="1">
        <f t="array" ref="J282">INDEX($D$1:$CP$117,MATCH($D282,$D$1:$D$117,0),MATCH(1,($F282=$D$1:$CP$1)*(J$2=$D$2:$CP$2),0))</f>
        <v>35000</v>
      </c>
      <c r="K282" s="59" cm="1">
        <f t="array" ref="K282">INDEX($D$1:$CP$117,MATCH($D282,$D$1:$D$117,0),MATCH(1,($F282=$D$1:$CP$1)*(AY$2=$D$2:$CP$2),0))</f>
        <v>17.48</v>
      </c>
      <c r="L282" s="59" cm="1">
        <f t="array" ref="L282">INDEX($D$1:$CP$117,MATCH($D282,$D$1:$D$117,0),MATCH(1,($F282=$D$1:$CP$1)*(AZ$2=$D$2:$CP$2),0))</f>
        <v>131.42857142857142</v>
      </c>
      <c r="M282" s="59" cm="1">
        <f t="array" ref="M282">INDEX($D$1:$CP$117,MATCH($D282,$D$1:$D$117,0),MATCH(1,($F282=$D$1:$CP$1)*(BA$2=$D$2:$CP$2),0))</f>
        <v>148.90857142857143</v>
      </c>
      <c r="N282" s="61" cm="1">
        <f t="array" ref="N282">INDEX($D$1:$CP$117,MATCH($D282,$D$1:$D$117,0),MATCH(1,($F282=$D$1:$CP$1)*(BB$2=$D$2:$CP$2),0))</f>
        <v>0.11738746690203</v>
      </c>
    </row>
    <row r="283" spans="4:14" x14ac:dyDescent="0.25">
      <c r="D283" t="str">
        <f t="shared" ref="D283:E283" si="203">D169</f>
        <v>GUY</v>
      </c>
      <c r="E283" t="str">
        <f t="shared" si="203"/>
        <v>Middle income</v>
      </c>
      <c r="F283">
        <f t="shared" si="170"/>
        <v>2010</v>
      </c>
      <c r="G283" s="60" cm="1">
        <f t="array" ref="G283">INDEX($D$1:$CP$117,MATCH($D283,$D$1:$D$117,0),MATCH(1,($F283=$D$1:$CP$1)*(G$2=$D$2:$CP$2),0))</f>
        <v>0</v>
      </c>
      <c r="H283" s="60" cm="1">
        <f t="array" ref="H283">INDEX($D$1:$CP$117,MATCH($D283,$D$1:$D$117,0),MATCH(1,($F283=$D$1:$CP$1)*(H$2=$D$2:$CP$2),0))</f>
        <v>0</v>
      </c>
      <c r="I283" s="60" cm="1">
        <f t="array" ref="I283">INDEX($D$1:$CP$117,MATCH($D283,$D$1:$D$117,0),MATCH(1,($F283=$D$1:$CP$1)*(I$2=$D$2:$CP$2),0))</f>
        <v>0</v>
      </c>
      <c r="J283" s="60" cm="1">
        <f t="array" ref="J283">INDEX($D$1:$CP$117,MATCH($D283,$D$1:$D$117,0),MATCH(1,($F283=$D$1:$CP$1)*(J$2=$D$2:$CP$2),0))</f>
        <v>7000</v>
      </c>
      <c r="K283" s="59" t="str" cm="1">
        <f t="array" ref="K283">INDEX($D$1:$CP$117,MATCH($D283,$D$1:$D$117,0),MATCH(1,($F283=$D$1:$CP$1)*(AY$2=$D$2:$CP$2),0))</f>
        <v/>
      </c>
      <c r="L283" s="59" t="str" cm="1">
        <f t="array" ref="L283">INDEX($D$1:$CP$117,MATCH($D283,$D$1:$D$117,0),MATCH(1,($F283=$D$1:$CP$1)*(AZ$2=$D$2:$CP$2),0))</f>
        <v/>
      </c>
      <c r="M283" s="59" t="str" cm="1">
        <f t="array" ref="M283">INDEX($D$1:$CP$117,MATCH($D283,$D$1:$D$117,0),MATCH(1,($F283=$D$1:$CP$1)*(BA$2=$D$2:$CP$2),0))</f>
        <v/>
      </c>
      <c r="N283" s="61" t="str" cm="1">
        <f t="array" ref="N283">INDEX($D$1:$CP$117,MATCH($D283,$D$1:$D$117,0),MATCH(1,($F283=$D$1:$CP$1)*(BB$2=$D$2:$CP$2),0))</f>
        <v/>
      </c>
    </row>
    <row r="284" spans="4:14" x14ac:dyDescent="0.25">
      <c r="D284" t="str">
        <f t="shared" ref="D284:E284" si="204">D170</f>
        <v>HTI</v>
      </c>
      <c r="E284" t="str">
        <f t="shared" si="204"/>
        <v>Low income</v>
      </c>
      <c r="F284">
        <f t="shared" si="170"/>
        <v>2010</v>
      </c>
      <c r="G284" s="60" cm="1">
        <f t="array" ref="G284">INDEX($D$1:$CP$117,MATCH($D284,$D$1:$D$117,0),MATCH(1,($F284=$D$1:$CP$1)*(G$2=$D$2:$CP$2),0))</f>
        <v>1608233</v>
      </c>
      <c r="H284" s="60" cm="1">
        <f t="array" ref="H284">INDEX($D$1:$CP$117,MATCH($D284,$D$1:$D$117,0),MATCH(1,($F284=$D$1:$CP$1)*(H$2=$D$2:$CP$2),0))</f>
        <v>164523916.59999999</v>
      </c>
      <c r="I284" s="60" cm="1">
        <f t="array" ref="I284">INDEX($D$1:$CP$117,MATCH($D284,$D$1:$D$117,0),MATCH(1,($F284=$D$1:$CP$1)*(I$2=$D$2:$CP$2),0))</f>
        <v>166132149.59999999</v>
      </c>
      <c r="J284" s="60" cm="1">
        <f t="array" ref="J284">INDEX($D$1:$CP$117,MATCH($D284,$D$1:$D$117,0),MATCH(1,($F284=$D$1:$CP$1)*(J$2=$D$2:$CP$2),0))</f>
        <v>140000</v>
      </c>
      <c r="K284" s="59" cm="1">
        <f t="array" ref="K284">INDEX($D$1:$CP$117,MATCH($D284,$D$1:$D$117,0),MATCH(1,($F284=$D$1:$CP$1)*(AY$2=$D$2:$CP$2),0))</f>
        <v>11.487378571428572</v>
      </c>
      <c r="L284" s="59" cm="1">
        <f t="array" ref="L284">INDEX($D$1:$CP$117,MATCH($D284,$D$1:$D$117,0),MATCH(1,($F284=$D$1:$CP$1)*(AZ$2=$D$2:$CP$2),0))</f>
        <v>1175.1708328571428</v>
      </c>
      <c r="M284" s="59" cm="1">
        <f t="array" ref="M284">INDEX($D$1:$CP$117,MATCH($D284,$D$1:$D$117,0),MATCH(1,($F284=$D$1:$CP$1)*(BA$2=$D$2:$CP$2),0))</f>
        <v>1186.6582114285713</v>
      </c>
      <c r="N284" s="61" cm="1">
        <f t="array" ref="N284">INDEX($D$1:$CP$117,MATCH($D284,$D$1:$D$117,0),MATCH(1,($F284=$D$1:$CP$1)*(BB$2=$D$2:$CP$2),0))</f>
        <v>9.6804441757491113E-3</v>
      </c>
    </row>
    <row r="285" spans="4:14" x14ac:dyDescent="0.25">
      <c r="D285" t="str">
        <f t="shared" ref="D285:E285" si="205">D171</f>
        <v>HND</v>
      </c>
      <c r="E285" t="str">
        <f t="shared" si="205"/>
        <v>Lower middle income</v>
      </c>
      <c r="F285">
        <f t="shared" si="170"/>
        <v>2010</v>
      </c>
      <c r="G285" s="60" cm="1">
        <f t="array" ref="G285">INDEX($D$1:$CP$117,MATCH($D285,$D$1:$D$117,0),MATCH(1,($F285=$D$1:$CP$1)*(G$2=$D$2:$CP$2),0))</f>
        <v>16025455</v>
      </c>
      <c r="H285" s="60" cm="1">
        <f t="array" ref="H285">INDEX($D$1:$CP$117,MATCH($D285,$D$1:$D$117,0),MATCH(1,($F285=$D$1:$CP$1)*(H$2=$D$2:$CP$2),0))</f>
        <v>15716345.67</v>
      </c>
      <c r="I285" s="60" cm="1">
        <f t="array" ref="I285">INDEX($D$1:$CP$117,MATCH($D285,$D$1:$D$117,0),MATCH(1,($F285=$D$1:$CP$1)*(I$2=$D$2:$CP$2),0))</f>
        <v>36184175.200999998</v>
      </c>
      <c r="J285" s="60" cm="1">
        <f t="array" ref="J285">INDEX($D$1:$CP$117,MATCH($D285,$D$1:$D$117,0),MATCH(1,($F285=$D$1:$CP$1)*(J$2=$D$2:$CP$2),0))</f>
        <v>25000</v>
      </c>
      <c r="K285" s="59" cm="1">
        <f t="array" ref="K285">INDEX($D$1:$CP$117,MATCH($D285,$D$1:$D$117,0),MATCH(1,($F285=$D$1:$CP$1)*(AY$2=$D$2:$CP$2),0))</f>
        <v>641.01819999999998</v>
      </c>
      <c r="L285" s="59" cm="1">
        <f t="array" ref="L285">INDEX($D$1:$CP$117,MATCH($D285,$D$1:$D$117,0),MATCH(1,($F285=$D$1:$CP$1)*(AZ$2=$D$2:$CP$2),0))</f>
        <v>628.65382680000005</v>
      </c>
      <c r="M285" s="59" cm="1">
        <f t="array" ref="M285">INDEX($D$1:$CP$117,MATCH($D285,$D$1:$D$117,0),MATCH(1,($F285=$D$1:$CP$1)*(BA$2=$D$2:$CP$2),0))</f>
        <v>1447.36700804</v>
      </c>
      <c r="N285" s="61" cm="1">
        <f t="array" ref="N285">INDEX($D$1:$CP$117,MATCH($D285,$D$1:$D$117,0),MATCH(1,($F285=$D$1:$CP$1)*(BB$2=$D$2:$CP$2),0))</f>
        <v>0.4428857341912581</v>
      </c>
    </row>
    <row r="286" spans="4:14" x14ac:dyDescent="0.25">
      <c r="D286" t="str">
        <f t="shared" ref="D286:E286" si="206">D172</f>
        <v>IND</v>
      </c>
      <c r="E286" t="str">
        <f t="shared" si="206"/>
        <v>Lower middle income</v>
      </c>
      <c r="F286">
        <f t="shared" si="170"/>
        <v>2010</v>
      </c>
      <c r="G286" s="60" cm="1">
        <f t="array" ref="G286">INDEX($D$1:$CP$117,MATCH($D286,$D$1:$D$117,0),MATCH(1,($F286=$D$1:$CP$1)*(G$2=$D$2:$CP$2),0))</f>
        <v>225715496</v>
      </c>
      <c r="H286" s="60" cm="1">
        <f t="array" ref="H286">INDEX($D$1:$CP$117,MATCH($D286,$D$1:$D$117,0),MATCH(1,($F286=$D$1:$CP$1)*(H$2=$D$2:$CP$2),0))</f>
        <v>0</v>
      </c>
      <c r="I286" s="60" cm="1">
        <f t="array" ref="I286">INDEX($D$1:$CP$117,MATCH($D286,$D$1:$D$117,0),MATCH(1,($F286=$D$1:$CP$1)*(I$2=$D$2:$CP$2),0))</f>
        <v>225715496</v>
      </c>
      <c r="J286" s="60" cm="1">
        <f t="array" ref="J286">INDEX($D$1:$CP$117,MATCH($D286,$D$1:$D$117,0),MATCH(1,($F286=$D$1:$CP$1)*(J$2=$D$2:$CP$2),0))</f>
        <v>0</v>
      </c>
      <c r="K286" s="59" t="str" cm="1">
        <f t="array" ref="K286">INDEX($D$1:$CP$117,MATCH($D286,$D$1:$D$117,0),MATCH(1,($F286=$D$1:$CP$1)*(AY$2=$D$2:$CP$2),0))</f>
        <v/>
      </c>
      <c r="L286" s="59" t="str" cm="1">
        <f t="array" ref="L286">INDEX($D$1:$CP$117,MATCH($D286,$D$1:$D$117,0),MATCH(1,($F286=$D$1:$CP$1)*(AZ$2=$D$2:$CP$2),0))</f>
        <v/>
      </c>
      <c r="M286" s="59" t="str" cm="1">
        <f t="array" ref="M286">INDEX($D$1:$CP$117,MATCH($D286,$D$1:$D$117,0),MATCH(1,($F286=$D$1:$CP$1)*(BA$2=$D$2:$CP$2),0))</f>
        <v/>
      </c>
      <c r="N286" s="61" t="str" cm="1">
        <f t="array" ref="N286">INDEX($D$1:$CP$117,MATCH($D286,$D$1:$D$117,0),MATCH(1,($F286=$D$1:$CP$1)*(BB$2=$D$2:$CP$2),0))</f>
        <v/>
      </c>
    </row>
    <row r="287" spans="4:14" x14ac:dyDescent="0.25">
      <c r="D287" t="str">
        <f t="shared" ref="D287:E287" si="207">D173</f>
        <v>IDN</v>
      </c>
      <c r="E287" t="str">
        <f t="shared" si="207"/>
        <v>Upper Middle Income</v>
      </c>
      <c r="F287">
        <f t="shared" si="170"/>
        <v>2010</v>
      </c>
      <c r="G287" s="60" cm="1">
        <f t="array" ref="G287">INDEX($D$1:$CP$117,MATCH($D287,$D$1:$D$117,0),MATCH(1,($F287=$D$1:$CP$1)*(G$2=$D$2:$CP$2),0))</f>
        <v>27577082</v>
      </c>
      <c r="H287" s="60" cm="1">
        <f t="array" ref="H287">INDEX($D$1:$CP$117,MATCH($D287,$D$1:$D$117,0),MATCH(1,($F287=$D$1:$CP$1)*(H$2=$D$2:$CP$2),0))</f>
        <v>41224115</v>
      </c>
      <c r="I287" s="60" cm="1">
        <f t="array" ref="I287">INDEX($D$1:$CP$117,MATCH($D287,$D$1:$D$117,0),MATCH(1,($F287=$D$1:$CP$1)*(I$2=$D$2:$CP$2),0))</f>
        <v>68801197</v>
      </c>
      <c r="J287" s="60" cm="1">
        <f t="array" ref="J287">INDEX($D$1:$CP$117,MATCH($D287,$D$1:$D$117,0),MATCH(1,($F287=$D$1:$CP$1)*(J$2=$D$2:$CP$2),0))</f>
        <v>0</v>
      </c>
      <c r="K287" s="59" t="str" cm="1">
        <f t="array" ref="K287">INDEX($D$1:$CP$117,MATCH($D287,$D$1:$D$117,0),MATCH(1,($F287=$D$1:$CP$1)*(AY$2=$D$2:$CP$2),0))</f>
        <v/>
      </c>
      <c r="L287" s="59" t="str" cm="1">
        <f t="array" ref="L287">INDEX($D$1:$CP$117,MATCH($D287,$D$1:$D$117,0),MATCH(1,($F287=$D$1:$CP$1)*(AZ$2=$D$2:$CP$2),0))</f>
        <v/>
      </c>
      <c r="M287" s="59" t="str" cm="1">
        <f t="array" ref="M287">INDEX($D$1:$CP$117,MATCH($D287,$D$1:$D$117,0),MATCH(1,($F287=$D$1:$CP$1)*(BA$2=$D$2:$CP$2),0))</f>
        <v/>
      </c>
      <c r="N287" s="61" t="str" cm="1">
        <f t="array" ref="N287">INDEX($D$1:$CP$117,MATCH($D287,$D$1:$D$117,0),MATCH(1,($F287=$D$1:$CP$1)*(BB$2=$D$2:$CP$2),0))</f>
        <v/>
      </c>
    </row>
    <row r="288" spans="4:14" x14ac:dyDescent="0.25">
      <c r="D288" t="str">
        <f t="shared" ref="D288:E288" si="208">D174</f>
        <v>IRN</v>
      </c>
      <c r="E288" t="str">
        <f t="shared" si="208"/>
        <v>Middle income</v>
      </c>
      <c r="F288">
        <f t="shared" si="170"/>
        <v>2010</v>
      </c>
      <c r="G288" s="60" t="str" cm="1">
        <f t="array" ref="G288">INDEX($D$1:$CP$117,MATCH($D288,$D$1:$D$117,0),MATCH(1,($F288=$D$1:$CP$1)*(G$2=$D$2:$CP$2),0))</f>
        <v>.</v>
      </c>
      <c r="H288" s="60" cm="1">
        <f t="array" ref="H288">INDEX($D$1:$CP$117,MATCH($D288,$D$1:$D$117,0),MATCH(1,($F288=$D$1:$CP$1)*(H$2=$D$2:$CP$2),0))</f>
        <v>0</v>
      </c>
      <c r="I288" s="60" t="str" cm="1">
        <f t="array" ref="I288">INDEX($D$1:$CP$117,MATCH($D288,$D$1:$D$117,0),MATCH(1,($F288=$D$1:$CP$1)*(I$2=$D$2:$CP$2),0))</f>
        <v>.</v>
      </c>
      <c r="J288" s="60" cm="1">
        <f t="array" ref="J288">INDEX($D$1:$CP$117,MATCH($D288,$D$1:$D$117,0),MATCH(1,($F288=$D$1:$CP$1)*(J$2=$D$2:$CP$2),0))</f>
        <v>48000</v>
      </c>
      <c r="K288" s="59" t="str" cm="1">
        <f t="array" ref="K288">INDEX($D$1:$CP$117,MATCH($D288,$D$1:$D$117,0),MATCH(1,($F288=$D$1:$CP$1)*(AY$2=$D$2:$CP$2),0))</f>
        <v/>
      </c>
      <c r="L288" s="59" t="str" cm="1">
        <f t="array" ref="L288">INDEX($D$1:$CP$117,MATCH($D288,$D$1:$D$117,0),MATCH(1,($F288=$D$1:$CP$1)*(AZ$2=$D$2:$CP$2),0))</f>
        <v/>
      </c>
      <c r="M288" s="59" t="str" cm="1">
        <f t="array" ref="M288">INDEX($D$1:$CP$117,MATCH($D288,$D$1:$D$117,0),MATCH(1,($F288=$D$1:$CP$1)*(BA$2=$D$2:$CP$2),0))</f>
        <v/>
      </c>
      <c r="N288" s="61" t="str" cm="1">
        <f t="array" ref="N288">INDEX($D$1:$CP$117,MATCH($D288,$D$1:$D$117,0),MATCH(1,($F288=$D$1:$CP$1)*(BB$2=$D$2:$CP$2),0))</f>
        <v/>
      </c>
    </row>
    <row r="289" spans="4:14" x14ac:dyDescent="0.25">
      <c r="D289" t="str">
        <f t="shared" ref="D289:E289" si="209">D175</f>
        <v>JAM</v>
      </c>
      <c r="E289" t="str">
        <f t="shared" si="209"/>
        <v>Middle income</v>
      </c>
      <c r="F289">
        <f t="shared" si="170"/>
        <v>2010</v>
      </c>
      <c r="G289" s="60" cm="1">
        <f t="array" ref="G289">INDEX($D$1:$CP$117,MATCH($D289,$D$1:$D$117,0),MATCH(1,($F289=$D$1:$CP$1)*(G$2=$D$2:$CP$2),0))</f>
        <v>3848958</v>
      </c>
      <c r="H289" s="60" cm="1">
        <f t="array" ref="H289">INDEX($D$1:$CP$117,MATCH($D289,$D$1:$D$117,0),MATCH(1,($F289=$D$1:$CP$1)*(H$2=$D$2:$CP$2),0))</f>
        <v>10771906.439999999</v>
      </c>
      <c r="I289" s="60" cm="1">
        <f t="array" ref="I289">INDEX($D$1:$CP$117,MATCH($D289,$D$1:$D$117,0),MATCH(1,($F289=$D$1:$CP$1)*(I$2=$D$2:$CP$2),0))</f>
        <v>14666841.45149</v>
      </c>
      <c r="J289" s="60" cm="1">
        <f t="array" ref="J289">INDEX($D$1:$CP$117,MATCH($D289,$D$1:$D$117,0),MATCH(1,($F289=$D$1:$CP$1)*(J$2=$D$2:$CP$2),0))</f>
        <v>28000</v>
      </c>
      <c r="K289" s="59" cm="1">
        <f t="array" ref="K289">INDEX($D$1:$CP$117,MATCH($D289,$D$1:$D$117,0),MATCH(1,($F289=$D$1:$CP$1)*(AY$2=$D$2:$CP$2),0))</f>
        <v>137.4627857142857</v>
      </c>
      <c r="L289" s="59" cm="1">
        <f t="array" ref="L289">INDEX($D$1:$CP$117,MATCH($D289,$D$1:$D$117,0),MATCH(1,($F289=$D$1:$CP$1)*(AZ$2=$D$2:$CP$2),0))</f>
        <v>384.71094428571428</v>
      </c>
      <c r="M289" s="59" cm="1">
        <f t="array" ref="M289">INDEX($D$1:$CP$117,MATCH($D289,$D$1:$D$117,0),MATCH(1,($F289=$D$1:$CP$1)*(BA$2=$D$2:$CP$2),0))</f>
        <v>523.81576612464289</v>
      </c>
      <c r="N289" s="61" cm="1">
        <f t="array" ref="N289">INDEX($D$1:$CP$117,MATCH($D289,$D$1:$D$117,0),MATCH(1,($F289=$D$1:$CP$1)*(BB$2=$D$2:$CP$2),0))</f>
        <v>0.2624258271782835</v>
      </c>
    </row>
    <row r="290" spans="4:14" x14ac:dyDescent="0.25">
      <c r="D290" t="str">
        <f t="shared" ref="D290:E290" si="210">D176</f>
        <v>KAZ</v>
      </c>
      <c r="E290" t="str">
        <f t="shared" si="210"/>
        <v>Middle income</v>
      </c>
      <c r="F290">
        <f t="shared" si="170"/>
        <v>2010</v>
      </c>
      <c r="G290" s="60" t="str" cm="1">
        <f t="array" ref="G290">INDEX($D$1:$CP$117,MATCH($D290,$D$1:$D$117,0),MATCH(1,($F290=$D$1:$CP$1)*(G$2=$D$2:$CP$2),0))</f>
        <v>.</v>
      </c>
      <c r="H290" s="60" cm="1">
        <f t="array" ref="H290">INDEX($D$1:$CP$117,MATCH($D290,$D$1:$D$117,0),MATCH(1,($F290=$D$1:$CP$1)*(H$2=$D$2:$CP$2),0))</f>
        <v>0</v>
      </c>
      <c r="I290" s="60" t="str" cm="1">
        <f t="array" ref="I290">INDEX($D$1:$CP$117,MATCH($D290,$D$1:$D$117,0),MATCH(1,($F290=$D$1:$CP$1)*(I$2=$D$2:$CP$2),0))</f>
        <v>.</v>
      </c>
      <c r="J290" s="60" cm="1">
        <f t="array" ref="J290">INDEX($D$1:$CP$117,MATCH($D290,$D$1:$D$117,0),MATCH(1,($F290=$D$1:$CP$1)*(J$2=$D$2:$CP$2),0))</f>
        <v>13000</v>
      </c>
      <c r="K290" s="59" t="str" cm="1">
        <f t="array" ref="K290">INDEX($D$1:$CP$117,MATCH($D290,$D$1:$D$117,0),MATCH(1,($F290=$D$1:$CP$1)*(AY$2=$D$2:$CP$2),0))</f>
        <v/>
      </c>
      <c r="L290" s="59" t="str" cm="1">
        <f t="array" ref="L290">INDEX($D$1:$CP$117,MATCH($D290,$D$1:$D$117,0),MATCH(1,($F290=$D$1:$CP$1)*(AZ$2=$D$2:$CP$2),0))</f>
        <v/>
      </c>
      <c r="M290" s="59" t="str" cm="1">
        <f t="array" ref="M290">INDEX($D$1:$CP$117,MATCH($D290,$D$1:$D$117,0),MATCH(1,($F290=$D$1:$CP$1)*(BA$2=$D$2:$CP$2),0))</f>
        <v/>
      </c>
      <c r="N290" s="61" t="str" cm="1">
        <f t="array" ref="N290">INDEX($D$1:$CP$117,MATCH($D290,$D$1:$D$117,0),MATCH(1,($F290=$D$1:$CP$1)*(BB$2=$D$2:$CP$2),0))</f>
        <v/>
      </c>
    </row>
    <row r="291" spans="4:14" x14ac:dyDescent="0.25">
      <c r="D291" t="str">
        <f t="shared" ref="D291:E291" si="211">D177</f>
        <v>KEN</v>
      </c>
      <c r="E291" t="str">
        <f t="shared" si="211"/>
        <v>Lower middle income</v>
      </c>
      <c r="F291">
        <f t="shared" si="170"/>
        <v>2010</v>
      </c>
      <c r="G291" s="60" cm="1">
        <f t="array" ref="G291">INDEX($D$1:$CP$117,MATCH($D291,$D$1:$D$117,0),MATCH(1,($F291=$D$1:$CP$1)*(G$2=$D$2:$CP$2),0))</f>
        <v>134682271</v>
      </c>
      <c r="H291" s="60" cm="1">
        <f t="array" ref="H291">INDEX($D$1:$CP$117,MATCH($D291,$D$1:$D$117,0),MATCH(1,($F291=$D$1:$CP$1)*(H$2=$D$2:$CP$2),0))</f>
        <v>591376322.79999995</v>
      </c>
      <c r="I291" s="60" cm="1">
        <f t="array" ref="I291">INDEX($D$1:$CP$117,MATCH($D291,$D$1:$D$117,0),MATCH(1,($F291=$D$1:$CP$1)*(I$2=$D$2:$CP$2),0))</f>
        <v>726058593.79999995</v>
      </c>
      <c r="J291" s="60" cm="1">
        <f t="array" ref="J291">INDEX($D$1:$CP$117,MATCH($D291,$D$1:$D$117,0),MATCH(1,($F291=$D$1:$CP$1)*(J$2=$D$2:$CP$2),0))</f>
        <v>1400000</v>
      </c>
      <c r="K291" s="59" cm="1">
        <f t="array" ref="K291">INDEX($D$1:$CP$117,MATCH($D291,$D$1:$D$117,0),MATCH(1,($F291=$D$1:$CP$1)*(AY$2=$D$2:$CP$2),0))</f>
        <v>96.201622142857147</v>
      </c>
      <c r="L291" s="59" cm="1">
        <f t="array" ref="L291">INDEX($D$1:$CP$117,MATCH($D291,$D$1:$D$117,0),MATCH(1,($F291=$D$1:$CP$1)*(AZ$2=$D$2:$CP$2),0))</f>
        <v>422.4116591428571</v>
      </c>
      <c r="M291" s="59" cm="1">
        <f t="array" ref="M291">INDEX($D$1:$CP$117,MATCH($D291,$D$1:$D$117,0),MATCH(1,($F291=$D$1:$CP$1)*(BA$2=$D$2:$CP$2),0))</f>
        <v>518.61328128571427</v>
      </c>
      <c r="N291" s="61" cm="1">
        <f t="array" ref="N291">INDEX($D$1:$CP$117,MATCH($D291,$D$1:$D$117,0),MATCH(1,($F291=$D$1:$CP$1)*(BB$2=$D$2:$CP$2),0))</f>
        <v>0.18549779886924603</v>
      </c>
    </row>
    <row r="292" spans="4:14" x14ac:dyDescent="0.25">
      <c r="D292" t="str">
        <f t="shared" ref="D292:E292" si="212">D178</f>
        <v>KGZ</v>
      </c>
      <c r="E292" t="str">
        <f t="shared" si="212"/>
        <v>Lower middle income</v>
      </c>
      <c r="F292">
        <f t="shared" si="170"/>
        <v>2010</v>
      </c>
      <c r="G292" s="60" cm="1">
        <f t="array" ref="G292">INDEX($D$1:$CP$117,MATCH($D292,$D$1:$D$117,0),MATCH(1,($F292=$D$1:$CP$1)*(G$2=$D$2:$CP$2),0))</f>
        <v>1407901</v>
      </c>
      <c r="H292" s="60" cm="1">
        <f t="array" ref="H292">INDEX($D$1:$CP$117,MATCH($D292,$D$1:$D$117,0),MATCH(1,($F292=$D$1:$CP$1)*(H$2=$D$2:$CP$2),0))</f>
        <v>9827360</v>
      </c>
      <c r="I292" s="60" cm="1">
        <f t="array" ref="I292">INDEX($D$1:$CP$117,MATCH($D292,$D$1:$D$117,0),MATCH(1,($F292=$D$1:$CP$1)*(I$2=$D$2:$CP$2),0))</f>
        <v>11235261</v>
      </c>
      <c r="J292" s="60" cm="1">
        <f t="array" ref="J292">INDEX($D$1:$CP$117,MATCH($D292,$D$1:$D$117,0),MATCH(1,($F292=$D$1:$CP$1)*(J$2=$D$2:$CP$2),0))</f>
        <v>4100</v>
      </c>
      <c r="K292" s="59" cm="1">
        <f t="array" ref="K292">INDEX($D$1:$CP$117,MATCH($D292,$D$1:$D$117,0),MATCH(1,($F292=$D$1:$CP$1)*(AY$2=$D$2:$CP$2),0))</f>
        <v>343.39048780487803</v>
      </c>
      <c r="L292" s="59" cm="1">
        <f t="array" ref="L292">INDEX($D$1:$CP$117,MATCH($D292,$D$1:$D$117,0),MATCH(1,($F292=$D$1:$CP$1)*(AZ$2=$D$2:$CP$2),0))</f>
        <v>2396.9170731707318</v>
      </c>
      <c r="M292" s="59" cm="1">
        <f t="array" ref="M292">INDEX($D$1:$CP$117,MATCH($D292,$D$1:$D$117,0),MATCH(1,($F292=$D$1:$CP$1)*(BA$2=$D$2:$CP$2),0))</f>
        <v>2740.3075609756097</v>
      </c>
      <c r="N292" s="61" cm="1">
        <f t="array" ref="N292">INDEX($D$1:$CP$117,MATCH($D292,$D$1:$D$117,0),MATCH(1,($F292=$D$1:$CP$1)*(BB$2=$D$2:$CP$2),0))</f>
        <v>0.12531092958143117</v>
      </c>
    </row>
    <row r="293" spans="4:14" x14ac:dyDescent="0.25">
      <c r="D293" t="str">
        <f t="shared" ref="D293:E293" si="213">D179</f>
        <v>LAO</v>
      </c>
      <c r="E293" t="str">
        <f t="shared" si="213"/>
        <v>Lower middle income</v>
      </c>
      <c r="F293">
        <f t="shared" si="170"/>
        <v>2010</v>
      </c>
      <c r="G293" s="60" cm="1">
        <f t="array" ref="G293">INDEX($D$1:$CP$117,MATCH($D293,$D$1:$D$117,0),MATCH(1,($F293=$D$1:$CP$1)*(G$2=$D$2:$CP$2),0))</f>
        <v>827689</v>
      </c>
      <c r="H293" s="60" cm="1">
        <f t="array" ref="H293">INDEX($D$1:$CP$117,MATCH($D293,$D$1:$D$117,0),MATCH(1,($F293=$D$1:$CP$1)*(H$2=$D$2:$CP$2),0))</f>
        <v>7752050.0700000003</v>
      </c>
      <c r="I293" s="60" cm="1">
        <f t="array" ref="I293">INDEX($D$1:$CP$117,MATCH($D293,$D$1:$D$117,0),MATCH(1,($F293=$D$1:$CP$1)*(I$2=$D$2:$CP$2),0))</f>
        <v>8586397.0700000003</v>
      </c>
      <c r="J293" s="60" cm="1">
        <f t="array" ref="J293">INDEX($D$1:$CP$117,MATCH($D293,$D$1:$D$117,0),MATCH(1,($F293=$D$1:$CP$1)*(J$2=$D$2:$CP$2),0))</f>
        <v>8800</v>
      </c>
      <c r="K293" s="59" cm="1">
        <f t="array" ref="K293">INDEX($D$1:$CP$117,MATCH($D293,$D$1:$D$117,0),MATCH(1,($F293=$D$1:$CP$1)*(AY$2=$D$2:$CP$2),0))</f>
        <v>94.055568181818188</v>
      </c>
      <c r="L293" s="59" cm="1">
        <f t="array" ref="L293">INDEX($D$1:$CP$117,MATCH($D293,$D$1:$D$117,0),MATCH(1,($F293=$D$1:$CP$1)*(AZ$2=$D$2:$CP$2),0))</f>
        <v>880.91478068181823</v>
      </c>
      <c r="M293" s="59" cm="1">
        <f t="array" ref="M293">INDEX($D$1:$CP$117,MATCH($D293,$D$1:$D$117,0),MATCH(1,($F293=$D$1:$CP$1)*(BA$2=$D$2:$CP$2),0))</f>
        <v>975.72693977272729</v>
      </c>
      <c r="N293" s="61" cm="1">
        <f t="array" ref="N293">INDEX($D$1:$CP$117,MATCH($D293,$D$1:$D$117,0),MATCH(1,($F293=$D$1:$CP$1)*(BB$2=$D$2:$CP$2),0))</f>
        <v>9.6395379022461175E-2</v>
      </c>
    </row>
    <row r="294" spans="4:14" x14ac:dyDescent="0.25">
      <c r="D294" t="str">
        <f t="shared" ref="D294:E294" si="214">D180</f>
        <v>LVA</v>
      </c>
      <c r="E294" t="str">
        <f t="shared" si="214"/>
        <v>High income</v>
      </c>
      <c r="F294">
        <f t="shared" si="170"/>
        <v>2010</v>
      </c>
      <c r="G294" s="60" cm="1">
        <f t="array" ref="G294">INDEX($D$1:$CP$117,MATCH($D294,$D$1:$D$117,0),MATCH(1,($F294=$D$1:$CP$1)*(G$2=$D$2:$CP$2),0))</f>
        <v>5996109</v>
      </c>
      <c r="H294" s="60" cm="1">
        <f t="array" ref="H294">INDEX($D$1:$CP$117,MATCH($D294,$D$1:$D$117,0),MATCH(1,($F294=$D$1:$CP$1)*(H$2=$D$2:$CP$2),0))</f>
        <v>172558.44649999999</v>
      </c>
      <c r="I294" s="60" cm="1">
        <f t="array" ref="I294">INDEX($D$1:$CP$117,MATCH($D294,$D$1:$D$117,0),MATCH(1,($F294=$D$1:$CP$1)*(I$2=$D$2:$CP$2),0))</f>
        <v>6176719.8595860004</v>
      </c>
      <c r="J294" s="60" cm="1">
        <f t="array" ref="J294">INDEX($D$1:$CP$117,MATCH($D294,$D$1:$D$117,0),MATCH(1,($F294=$D$1:$CP$1)*(J$2=$D$2:$CP$2),0))</f>
        <v>4000</v>
      </c>
      <c r="K294" s="59" cm="1">
        <f t="array" ref="K294">INDEX($D$1:$CP$117,MATCH($D294,$D$1:$D$117,0),MATCH(1,($F294=$D$1:$CP$1)*(AY$2=$D$2:$CP$2),0))</f>
        <v>1499.0272500000001</v>
      </c>
      <c r="L294" s="59" cm="1">
        <f t="array" ref="L294">INDEX($D$1:$CP$117,MATCH($D294,$D$1:$D$117,0),MATCH(1,($F294=$D$1:$CP$1)*(AZ$2=$D$2:$CP$2),0))</f>
        <v>43.139611625000001</v>
      </c>
      <c r="M294" s="59" cm="1">
        <f t="array" ref="M294">INDEX($D$1:$CP$117,MATCH($D294,$D$1:$D$117,0),MATCH(1,($F294=$D$1:$CP$1)*(BA$2=$D$2:$CP$2),0))</f>
        <v>1544.1799648965002</v>
      </c>
      <c r="N294" s="61" cm="1">
        <f t="array" ref="N294">INDEX($D$1:$CP$117,MATCH($D294,$D$1:$D$117,0),MATCH(1,($F294=$D$1:$CP$1)*(BB$2=$D$2:$CP$2),0))</f>
        <v>0.97075942187896047</v>
      </c>
    </row>
    <row r="295" spans="4:14" x14ac:dyDescent="0.25">
      <c r="D295" t="str">
        <f t="shared" ref="D295:E295" si="215">D181</f>
        <v>LBN</v>
      </c>
      <c r="E295" t="str">
        <f t="shared" si="215"/>
        <v>Middle income</v>
      </c>
      <c r="F295">
        <f t="shared" si="170"/>
        <v>2010</v>
      </c>
      <c r="G295" s="60" cm="1">
        <f t="array" ref="G295">INDEX($D$1:$CP$117,MATCH($D295,$D$1:$D$117,0),MATCH(1,($F295=$D$1:$CP$1)*(G$2=$D$2:$CP$2),0))</f>
        <v>1570000</v>
      </c>
      <c r="H295" s="60" cm="1">
        <f t="array" ref="H295">INDEX($D$1:$CP$117,MATCH($D295,$D$1:$D$117,0),MATCH(1,($F295=$D$1:$CP$1)*(H$2=$D$2:$CP$2),0))</f>
        <v>850000</v>
      </c>
      <c r="I295" s="60" cm="1">
        <f t="array" ref="I295">INDEX($D$1:$CP$117,MATCH($D295,$D$1:$D$117,0),MATCH(1,($F295=$D$1:$CP$1)*(I$2=$D$2:$CP$2),0))</f>
        <v>2420000</v>
      </c>
      <c r="J295" s="60" cm="1">
        <f t="array" ref="J295">INDEX($D$1:$CP$117,MATCH($D295,$D$1:$D$117,0),MATCH(1,($F295=$D$1:$CP$1)*(J$2=$D$2:$CP$2),0))</f>
        <v>1400</v>
      </c>
      <c r="K295" s="59" cm="1">
        <f t="array" ref="K295">INDEX($D$1:$CP$117,MATCH($D295,$D$1:$D$117,0),MATCH(1,($F295=$D$1:$CP$1)*(AY$2=$D$2:$CP$2),0))</f>
        <v>1121.4285714285713</v>
      </c>
      <c r="L295" s="59" cm="1">
        <f t="array" ref="L295">INDEX($D$1:$CP$117,MATCH($D295,$D$1:$D$117,0),MATCH(1,($F295=$D$1:$CP$1)*(AZ$2=$D$2:$CP$2),0))</f>
        <v>607.14285714285711</v>
      </c>
      <c r="M295" s="59" cm="1">
        <f t="array" ref="M295">INDEX($D$1:$CP$117,MATCH($D295,$D$1:$D$117,0),MATCH(1,($F295=$D$1:$CP$1)*(BA$2=$D$2:$CP$2),0))</f>
        <v>1728.5714285714287</v>
      </c>
      <c r="N295" s="61" cm="1">
        <f t="array" ref="N295">INDEX($D$1:$CP$117,MATCH($D295,$D$1:$D$117,0),MATCH(1,($F295=$D$1:$CP$1)*(BB$2=$D$2:$CP$2),0))</f>
        <v>0.64876033057851235</v>
      </c>
    </row>
    <row r="296" spans="4:14" x14ac:dyDescent="0.25">
      <c r="D296" t="str">
        <f t="shared" ref="D296:E296" si="216">D182</f>
        <v>LSO</v>
      </c>
      <c r="E296" t="str">
        <f t="shared" si="216"/>
        <v>Lower middle income</v>
      </c>
      <c r="F296">
        <f t="shared" si="170"/>
        <v>2010</v>
      </c>
      <c r="G296" s="60" cm="1">
        <f t="array" ref="G296">INDEX($D$1:$CP$117,MATCH($D296,$D$1:$D$117,0),MATCH(1,($F296=$D$1:$CP$1)*(G$2=$D$2:$CP$2),0))</f>
        <v>0</v>
      </c>
      <c r="H296" s="60" cm="1">
        <f t="array" ref="H296">INDEX($D$1:$CP$117,MATCH($D296,$D$1:$D$117,0),MATCH(1,($F296=$D$1:$CP$1)*(H$2=$D$2:$CP$2),0))</f>
        <v>0</v>
      </c>
      <c r="I296" s="60" t="str" cm="1">
        <f t="array" ref="I296">INDEX($D$1:$CP$117,MATCH($D296,$D$1:$D$117,0),MATCH(1,($F296=$D$1:$CP$1)*(I$2=$D$2:$CP$2),0))</f>
        <v>.</v>
      </c>
      <c r="J296" s="60" cm="1">
        <f t="array" ref="J296">INDEX($D$1:$CP$117,MATCH($D296,$D$1:$D$117,0),MATCH(1,($F296=$D$1:$CP$1)*(J$2=$D$2:$CP$2),0))</f>
        <v>310000</v>
      </c>
      <c r="K296" s="59" t="str" cm="1">
        <f t="array" ref="K296">INDEX($D$1:$CP$117,MATCH($D296,$D$1:$D$117,0),MATCH(1,($F296=$D$1:$CP$1)*(AY$2=$D$2:$CP$2),0))</f>
        <v/>
      </c>
      <c r="L296" s="59" t="str" cm="1">
        <f t="array" ref="L296">INDEX($D$1:$CP$117,MATCH($D296,$D$1:$D$117,0),MATCH(1,($F296=$D$1:$CP$1)*(AZ$2=$D$2:$CP$2),0))</f>
        <v/>
      </c>
      <c r="M296" s="59" t="str" cm="1">
        <f t="array" ref="M296">INDEX($D$1:$CP$117,MATCH($D296,$D$1:$D$117,0),MATCH(1,($F296=$D$1:$CP$1)*(BA$2=$D$2:$CP$2),0))</f>
        <v/>
      </c>
      <c r="N296" s="61" t="str" cm="1">
        <f t="array" ref="N296">INDEX($D$1:$CP$117,MATCH($D296,$D$1:$D$117,0),MATCH(1,($F296=$D$1:$CP$1)*(BB$2=$D$2:$CP$2),0))</f>
        <v/>
      </c>
    </row>
    <row r="297" spans="4:14" x14ac:dyDescent="0.25">
      <c r="D297" t="str">
        <f t="shared" ref="D297:E297" si="217">D183</f>
        <v>LBR</v>
      </c>
      <c r="E297" t="str">
        <f t="shared" si="217"/>
        <v>Low income</v>
      </c>
      <c r="F297">
        <f t="shared" si="170"/>
        <v>2010</v>
      </c>
      <c r="G297" s="60" cm="1">
        <f t="array" ref="G297">INDEX($D$1:$CP$117,MATCH($D297,$D$1:$D$117,0),MATCH(1,($F297=$D$1:$CP$1)*(G$2=$D$2:$CP$2),0))</f>
        <v>83100</v>
      </c>
      <c r="H297" s="60" cm="1">
        <f t="array" ref="H297">INDEX($D$1:$CP$117,MATCH($D297,$D$1:$D$117,0),MATCH(1,($F297=$D$1:$CP$1)*(H$2=$D$2:$CP$2),0))</f>
        <v>28274594.890000001</v>
      </c>
      <c r="I297" s="60" cm="1">
        <f t="array" ref="I297">INDEX($D$1:$CP$117,MATCH($D297,$D$1:$D$117,0),MATCH(1,($F297=$D$1:$CP$1)*(I$2=$D$2:$CP$2),0))</f>
        <v>28357694.890000001</v>
      </c>
      <c r="J297" s="60" cm="1">
        <f t="array" ref="J297">INDEX($D$1:$CP$117,MATCH($D297,$D$1:$D$117,0),MATCH(1,($F297=$D$1:$CP$1)*(J$2=$D$2:$CP$2),0))</f>
        <v>51000</v>
      </c>
      <c r="K297" s="59" cm="1">
        <f t="array" ref="K297">INDEX($D$1:$CP$117,MATCH($D297,$D$1:$D$117,0),MATCH(1,($F297=$D$1:$CP$1)*(AY$2=$D$2:$CP$2),0))</f>
        <v>1.6294117647058823</v>
      </c>
      <c r="L297" s="59" cm="1">
        <f t="array" ref="L297">INDEX($D$1:$CP$117,MATCH($D297,$D$1:$D$117,0),MATCH(1,($F297=$D$1:$CP$1)*(AZ$2=$D$2:$CP$2),0))</f>
        <v>554.40382137254903</v>
      </c>
      <c r="M297" s="59" cm="1">
        <f t="array" ref="M297">INDEX($D$1:$CP$117,MATCH($D297,$D$1:$D$117,0),MATCH(1,($F297=$D$1:$CP$1)*(BA$2=$D$2:$CP$2),0))</f>
        <v>556.03323313725491</v>
      </c>
      <c r="N297" s="61" cm="1">
        <f t="array" ref="N297">INDEX($D$1:$CP$117,MATCH($D297,$D$1:$D$117,0),MATCH(1,($F297=$D$1:$CP$1)*(BB$2=$D$2:$CP$2),0))</f>
        <v>2.9304215424542216E-3</v>
      </c>
    </row>
    <row r="298" spans="4:14" x14ac:dyDescent="0.25">
      <c r="D298" t="str">
        <f t="shared" ref="D298:E298" si="218">D184</f>
        <v>LTU</v>
      </c>
      <c r="E298" t="str">
        <f t="shared" si="218"/>
        <v>High income</v>
      </c>
      <c r="F298">
        <f t="shared" si="170"/>
        <v>2010</v>
      </c>
      <c r="G298" s="60" t="str" cm="1">
        <f t="array" ref="G298">INDEX($D$1:$CP$117,MATCH($D298,$D$1:$D$117,0),MATCH(1,($F298=$D$1:$CP$1)*(G$2=$D$2:$CP$2),0))</f>
        <v>.</v>
      </c>
      <c r="H298" s="60" cm="1">
        <f t="array" ref="H298">INDEX($D$1:$CP$117,MATCH($D298,$D$1:$D$117,0),MATCH(1,($F298=$D$1:$CP$1)*(H$2=$D$2:$CP$2),0))</f>
        <v>0</v>
      </c>
      <c r="I298" s="60" t="str" cm="1">
        <f t="array" ref="I298">INDEX($D$1:$CP$117,MATCH($D298,$D$1:$D$117,0),MATCH(1,($F298=$D$1:$CP$1)*(I$2=$D$2:$CP$2),0))</f>
        <v>.</v>
      </c>
      <c r="J298" s="60" cm="1">
        <f t="array" ref="J298">INDEX($D$1:$CP$117,MATCH($D298,$D$1:$D$117,0),MATCH(1,($F298=$D$1:$CP$1)*(J$2=$D$2:$CP$2),0))</f>
        <v>2100</v>
      </c>
      <c r="K298" s="59" t="str" cm="1">
        <f t="array" ref="K298">INDEX($D$1:$CP$117,MATCH($D298,$D$1:$D$117,0),MATCH(1,($F298=$D$1:$CP$1)*(AY$2=$D$2:$CP$2),0))</f>
        <v/>
      </c>
      <c r="L298" s="59" t="str" cm="1">
        <f t="array" ref="L298">INDEX($D$1:$CP$117,MATCH($D298,$D$1:$D$117,0),MATCH(1,($F298=$D$1:$CP$1)*(AZ$2=$D$2:$CP$2),0))</f>
        <v/>
      </c>
      <c r="M298" s="59" t="str" cm="1">
        <f t="array" ref="M298">INDEX($D$1:$CP$117,MATCH($D298,$D$1:$D$117,0),MATCH(1,($F298=$D$1:$CP$1)*(BA$2=$D$2:$CP$2),0))</f>
        <v/>
      </c>
      <c r="N298" s="61" t="str" cm="1">
        <f t="array" ref="N298">INDEX($D$1:$CP$117,MATCH($D298,$D$1:$D$117,0),MATCH(1,($F298=$D$1:$CP$1)*(BB$2=$D$2:$CP$2),0))</f>
        <v/>
      </c>
    </row>
    <row r="299" spans="4:14" x14ac:dyDescent="0.25">
      <c r="D299" t="str">
        <f t="shared" ref="D299:E299" si="219">D185</f>
        <v>MDG</v>
      </c>
      <c r="E299" t="str">
        <f t="shared" si="219"/>
        <v>Low income</v>
      </c>
      <c r="F299">
        <f t="shared" si="170"/>
        <v>2010</v>
      </c>
      <c r="G299" s="60" cm="1">
        <f t="array" ref="G299">INDEX($D$1:$CP$117,MATCH($D299,$D$1:$D$117,0),MATCH(1,($F299=$D$1:$CP$1)*(G$2=$D$2:$CP$2),0))</f>
        <v>4473518</v>
      </c>
      <c r="H299" s="60" cm="1">
        <f t="array" ref="H299">INDEX($D$1:$CP$117,MATCH($D299,$D$1:$D$117,0),MATCH(1,($F299=$D$1:$CP$1)*(H$2=$D$2:$CP$2),0))</f>
        <v>4938014.7130000005</v>
      </c>
      <c r="I299" s="60" cm="1">
        <f t="array" ref="I299">INDEX($D$1:$CP$117,MATCH($D299,$D$1:$D$117,0),MATCH(1,($F299=$D$1:$CP$1)*(I$2=$D$2:$CP$2),0))</f>
        <v>9431066.6829199996</v>
      </c>
      <c r="J299" s="60" cm="1">
        <f t="array" ref="J299">INDEX($D$1:$CP$117,MATCH($D299,$D$1:$D$117,0),MATCH(1,($F299=$D$1:$CP$1)*(J$2=$D$2:$CP$2),0))</f>
        <v>9900</v>
      </c>
      <c r="K299" s="59" cm="1">
        <f t="array" ref="K299">INDEX($D$1:$CP$117,MATCH($D299,$D$1:$D$117,0),MATCH(1,($F299=$D$1:$CP$1)*(AY$2=$D$2:$CP$2),0))</f>
        <v>451.87050505050507</v>
      </c>
      <c r="L299" s="59" cm="1">
        <f t="array" ref="L299">INDEX($D$1:$CP$117,MATCH($D299,$D$1:$D$117,0),MATCH(1,($F299=$D$1:$CP$1)*(AZ$2=$D$2:$CP$2),0))</f>
        <v>498.789364949495</v>
      </c>
      <c r="M299" s="59" cm="1">
        <f t="array" ref="M299">INDEX($D$1:$CP$117,MATCH($D299,$D$1:$D$117,0),MATCH(1,($F299=$D$1:$CP$1)*(BA$2=$D$2:$CP$2),0))</f>
        <v>952.63299827474748</v>
      </c>
      <c r="N299" s="61" cm="1">
        <f t="array" ref="N299">INDEX($D$1:$CP$117,MATCH($D299,$D$1:$D$117,0),MATCH(1,($F299=$D$1:$CP$1)*(BB$2=$D$2:$CP$2),0))</f>
        <v>0.47433849747894391</v>
      </c>
    </row>
    <row r="300" spans="4:14" x14ac:dyDescent="0.25">
      <c r="D300" t="str">
        <f t="shared" ref="D300:E300" si="220">D186</f>
        <v>MWI</v>
      </c>
      <c r="E300" t="str">
        <f t="shared" si="220"/>
        <v>Low income</v>
      </c>
      <c r="F300">
        <f t="shared" si="170"/>
        <v>2010</v>
      </c>
      <c r="G300" s="60" cm="1">
        <f t="array" ref="G300">INDEX($D$1:$CP$117,MATCH($D300,$D$1:$D$117,0),MATCH(1,($F300=$D$1:$CP$1)*(G$2=$D$2:$CP$2),0))</f>
        <v>0</v>
      </c>
      <c r="H300" s="60" cm="1">
        <f t="array" ref="H300">INDEX($D$1:$CP$117,MATCH($D300,$D$1:$D$117,0),MATCH(1,($F300=$D$1:$CP$1)*(H$2=$D$2:$CP$2),0))</f>
        <v>65560000</v>
      </c>
      <c r="I300" s="60" cm="1">
        <f t="array" ref="I300">INDEX($D$1:$CP$117,MATCH($D300,$D$1:$D$117,0),MATCH(1,($F300=$D$1:$CP$1)*(I$2=$D$2:$CP$2),0))</f>
        <v>65560000</v>
      </c>
      <c r="J300" s="60" cm="1">
        <f t="array" ref="J300">INDEX($D$1:$CP$117,MATCH($D300,$D$1:$D$117,0),MATCH(1,($F300=$D$1:$CP$1)*(J$2=$D$2:$CP$2),0))</f>
        <v>910000</v>
      </c>
      <c r="K300" s="59" cm="1">
        <f t="array" ref="K300">INDEX($D$1:$CP$117,MATCH($D300,$D$1:$D$117,0),MATCH(1,($F300=$D$1:$CP$1)*(AY$2=$D$2:$CP$2),0))</f>
        <v>0</v>
      </c>
      <c r="L300" s="59" cm="1">
        <f t="array" ref="L300">INDEX($D$1:$CP$117,MATCH($D300,$D$1:$D$117,0),MATCH(1,($F300=$D$1:$CP$1)*(AZ$2=$D$2:$CP$2),0))</f>
        <v>72.043956043956044</v>
      </c>
      <c r="M300" s="59" cm="1">
        <f t="array" ref="M300">INDEX($D$1:$CP$117,MATCH($D300,$D$1:$D$117,0),MATCH(1,($F300=$D$1:$CP$1)*(BA$2=$D$2:$CP$2),0))</f>
        <v>72.043956043956044</v>
      </c>
      <c r="N300" s="61" cm="1">
        <f t="array" ref="N300">INDEX($D$1:$CP$117,MATCH($D300,$D$1:$D$117,0),MATCH(1,($F300=$D$1:$CP$1)*(BB$2=$D$2:$CP$2),0))</f>
        <v>0</v>
      </c>
    </row>
    <row r="301" spans="4:14" x14ac:dyDescent="0.25">
      <c r="D301" t="str">
        <f t="shared" ref="D301:E301" si="221">D187</f>
        <v>MYS</v>
      </c>
      <c r="E301" t="str">
        <f t="shared" si="221"/>
        <v>Middle income</v>
      </c>
      <c r="F301">
        <f t="shared" si="170"/>
        <v>2010</v>
      </c>
      <c r="G301" s="60" cm="1">
        <f t="array" ref="G301">INDEX($D$1:$CP$117,MATCH($D301,$D$1:$D$117,0),MATCH(1,($F301=$D$1:$CP$1)*(G$2=$D$2:$CP$2),0))</f>
        <v>31383249</v>
      </c>
      <c r="H301" s="60" cm="1">
        <f t="array" ref="H301">INDEX($D$1:$CP$117,MATCH($D301,$D$1:$D$117,0),MATCH(1,($F301=$D$1:$CP$1)*(H$2=$D$2:$CP$2),0))</f>
        <v>561880.00659999996</v>
      </c>
      <c r="I301" s="60" cm="1">
        <f t="array" ref="I301">INDEX($D$1:$CP$117,MATCH($D301,$D$1:$D$117,0),MATCH(1,($F301=$D$1:$CP$1)*(I$2=$D$2:$CP$2),0))</f>
        <v>31945129.0066</v>
      </c>
      <c r="J301" s="60" cm="1">
        <f t="array" ref="J301">INDEX($D$1:$CP$117,MATCH($D301,$D$1:$D$117,0),MATCH(1,($F301=$D$1:$CP$1)*(J$2=$D$2:$CP$2),0))</f>
        <v>71000</v>
      </c>
      <c r="K301" s="59" cm="1">
        <f t="array" ref="K301">INDEX($D$1:$CP$117,MATCH($D301,$D$1:$D$117,0),MATCH(1,($F301=$D$1:$CP$1)*(AY$2=$D$2:$CP$2),0))</f>
        <v>442.01759154929579</v>
      </c>
      <c r="L301" s="59" cm="1">
        <f t="array" ref="L301">INDEX($D$1:$CP$117,MATCH($D301,$D$1:$D$117,0),MATCH(1,($F301=$D$1:$CP$1)*(AZ$2=$D$2:$CP$2),0))</f>
        <v>7.9138029098591547</v>
      </c>
      <c r="M301" s="59" cm="1">
        <f t="array" ref="M301">INDEX($D$1:$CP$117,MATCH($D301,$D$1:$D$117,0),MATCH(1,($F301=$D$1:$CP$1)*(BA$2=$D$2:$CP$2),0))</f>
        <v>449.93139445915494</v>
      </c>
      <c r="N301" s="61" cm="1">
        <f t="array" ref="N301">INDEX($D$1:$CP$117,MATCH($D301,$D$1:$D$117,0),MATCH(1,($F301=$D$1:$CP$1)*(BB$2=$D$2:$CP$2),0))</f>
        <v>0.98241108976320257</v>
      </c>
    </row>
    <row r="302" spans="4:14" x14ac:dyDescent="0.25">
      <c r="D302" t="str">
        <f t="shared" ref="D302:E302" si="222">D188</f>
        <v>MLI</v>
      </c>
      <c r="E302" t="str">
        <f t="shared" si="222"/>
        <v>Low income</v>
      </c>
      <c r="F302">
        <f t="shared" si="170"/>
        <v>2010</v>
      </c>
      <c r="G302" s="60" cm="1">
        <f t="array" ref="G302">INDEX($D$1:$CP$117,MATCH($D302,$D$1:$D$117,0),MATCH(1,($F302=$D$1:$CP$1)*(G$2=$D$2:$CP$2),0))</f>
        <v>6502189</v>
      </c>
      <c r="H302" s="60" cm="1">
        <f t="array" ref="H302">INDEX($D$1:$CP$117,MATCH($D302,$D$1:$D$117,0),MATCH(1,($F302=$D$1:$CP$1)*(H$2=$D$2:$CP$2),0))</f>
        <v>30015865.399999999</v>
      </c>
      <c r="I302" s="60" cm="1">
        <f t="array" ref="I302">INDEX($D$1:$CP$117,MATCH($D302,$D$1:$D$117,0),MATCH(1,($F302=$D$1:$CP$1)*(I$2=$D$2:$CP$2),0))</f>
        <v>36703031.8046</v>
      </c>
      <c r="J302" s="60" cm="1">
        <f t="array" ref="J302">INDEX($D$1:$CP$117,MATCH($D302,$D$1:$D$117,0),MATCH(1,($F302=$D$1:$CP$1)*(J$2=$D$2:$CP$2),0))</f>
        <v>120000</v>
      </c>
      <c r="K302" s="59" cm="1">
        <f t="array" ref="K302">INDEX($D$1:$CP$117,MATCH($D302,$D$1:$D$117,0),MATCH(1,($F302=$D$1:$CP$1)*(AY$2=$D$2:$CP$2),0))</f>
        <v>54.184908333333333</v>
      </c>
      <c r="L302" s="59" cm="1">
        <f t="array" ref="L302">INDEX($D$1:$CP$117,MATCH($D302,$D$1:$D$117,0),MATCH(1,($F302=$D$1:$CP$1)*(AZ$2=$D$2:$CP$2),0))</f>
        <v>250.13221166666665</v>
      </c>
      <c r="M302" s="59" cm="1">
        <f t="array" ref="M302">INDEX($D$1:$CP$117,MATCH($D302,$D$1:$D$117,0),MATCH(1,($F302=$D$1:$CP$1)*(BA$2=$D$2:$CP$2),0))</f>
        <v>305.85859837166669</v>
      </c>
      <c r="N302" s="61" cm="1">
        <f t="array" ref="N302">INDEX($D$1:$CP$117,MATCH($D302,$D$1:$D$117,0),MATCH(1,($F302=$D$1:$CP$1)*(BB$2=$D$2:$CP$2),0))</f>
        <v>0.177156727395612</v>
      </c>
    </row>
    <row r="303" spans="4:14" x14ac:dyDescent="0.25">
      <c r="D303" t="str">
        <f t="shared" ref="D303:E303" si="223">D189</f>
        <v>MRT</v>
      </c>
      <c r="E303" t="str">
        <f t="shared" si="223"/>
        <v>Lower middle income</v>
      </c>
      <c r="F303">
        <f t="shared" si="170"/>
        <v>2010</v>
      </c>
      <c r="G303" s="60" cm="1">
        <f t="array" ref="G303">INDEX($D$1:$CP$117,MATCH($D303,$D$1:$D$117,0),MATCH(1,($F303=$D$1:$CP$1)*(G$2=$D$2:$CP$2),0))</f>
        <v>698854</v>
      </c>
      <c r="H303" s="60" cm="1">
        <f t="array" ref="H303">INDEX($D$1:$CP$117,MATCH($D303,$D$1:$D$117,0),MATCH(1,($F303=$D$1:$CP$1)*(H$2=$D$2:$CP$2),0))</f>
        <v>247500</v>
      </c>
      <c r="I303" s="60" cm="1">
        <f t="array" ref="I303">INDEX($D$1:$CP$117,MATCH($D303,$D$1:$D$117,0),MATCH(1,($F303=$D$1:$CP$1)*(I$2=$D$2:$CP$2),0))</f>
        <v>946354</v>
      </c>
      <c r="J303" s="60" cm="1">
        <f t="array" ref="J303">INDEX($D$1:$CP$117,MATCH($D303,$D$1:$D$117,0),MATCH(1,($F303=$D$1:$CP$1)*(J$2=$D$2:$CP$2),0))</f>
        <v>7200</v>
      </c>
      <c r="K303" s="59" cm="1">
        <f t="array" ref="K303">INDEX($D$1:$CP$117,MATCH($D303,$D$1:$D$117,0),MATCH(1,($F303=$D$1:$CP$1)*(AY$2=$D$2:$CP$2),0))</f>
        <v>97.06305555555555</v>
      </c>
      <c r="L303" s="59" cm="1">
        <f t="array" ref="L303">INDEX($D$1:$CP$117,MATCH($D303,$D$1:$D$117,0),MATCH(1,($F303=$D$1:$CP$1)*(AZ$2=$D$2:$CP$2),0))</f>
        <v>34.375</v>
      </c>
      <c r="M303" s="59" cm="1">
        <f t="array" ref="M303">INDEX($D$1:$CP$117,MATCH($D303,$D$1:$D$117,0),MATCH(1,($F303=$D$1:$CP$1)*(BA$2=$D$2:$CP$2),0))</f>
        <v>131.43805555555556</v>
      </c>
      <c r="N303" s="61" cm="1">
        <f t="array" ref="N303">INDEX($D$1:$CP$117,MATCH($D303,$D$1:$D$117,0),MATCH(1,($F303=$D$1:$CP$1)*(BB$2=$D$2:$CP$2),0))</f>
        <v>0.73846995944435156</v>
      </c>
    </row>
    <row r="304" spans="4:14" x14ac:dyDescent="0.25">
      <c r="D304" t="str">
        <f t="shared" ref="D304:E304" si="224">D190</f>
        <v>MUS</v>
      </c>
      <c r="E304" t="str">
        <f t="shared" si="224"/>
        <v>High income</v>
      </c>
      <c r="F304">
        <f t="shared" si="170"/>
        <v>2010</v>
      </c>
      <c r="G304" s="60" cm="1">
        <f t="array" ref="G304">INDEX($D$1:$CP$117,MATCH($D304,$D$1:$D$117,0),MATCH(1,($F304=$D$1:$CP$1)*(G$2=$D$2:$CP$2),0))</f>
        <v>4900000</v>
      </c>
      <c r="H304" s="60" cm="1">
        <f t="array" ref="H304">INDEX($D$1:$CP$117,MATCH($D304,$D$1:$D$117,0),MATCH(1,($F304=$D$1:$CP$1)*(H$2=$D$2:$CP$2),0))</f>
        <v>2400000</v>
      </c>
      <c r="I304" s="60" cm="1">
        <f t="array" ref="I304">INDEX($D$1:$CP$117,MATCH($D304,$D$1:$D$117,0),MATCH(1,($F304=$D$1:$CP$1)*(I$2=$D$2:$CP$2),0))</f>
        <v>7565500</v>
      </c>
      <c r="J304" s="60" cm="1">
        <f t="array" ref="J304">INDEX($D$1:$CP$117,MATCH($D304,$D$1:$D$117,0),MATCH(1,($F304=$D$1:$CP$1)*(J$2=$D$2:$CP$2),0))</f>
        <v>11000</v>
      </c>
      <c r="K304" s="59" cm="1">
        <f t="array" ref="K304">INDEX($D$1:$CP$117,MATCH($D304,$D$1:$D$117,0),MATCH(1,($F304=$D$1:$CP$1)*(AY$2=$D$2:$CP$2),0))</f>
        <v>445.45454545454544</v>
      </c>
      <c r="L304" s="59" cm="1">
        <f t="array" ref="L304">INDEX($D$1:$CP$117,MATCH($D304,$D$1:$D$117,0),MATCH(1,($F304=$D$1:$CP$1)*(AZ$2=$D$2:$CP$2),0))</f>
        <v>218.18181818181819</v>
      </c>
      <c r="M304" s="59" cm="1">
        <f t="array" ref="M304">INDEX($D$1:$CP$117,MATCH($D304,$D$1:$D$117,0),MATCH(1,($F304=$D$1:$CP$1)*(BA$2=$D$2:$CP$2),0))</f>
        <v>687.77272727272725</v>
      </c>
      <c r="N304" s="61" cm="1">
        <f t="array" ref="N304">INDEX($D$1:$CP$117,MATCH($D304,$D$1:$D$117,0),MATCH(1,($F304=$D$1:$CP$1)*(BB$2=$D$2:$CP$2),0))</f>
        <v>0.64767695459652364</v>
      </c>
    </row>
    <row r="305" spans="4:14" x14ac:dyDescent="0.25">
      <c r="D305" t="str">
        <f t="shared" ref="D305:E305" si="225">D191</f>
        <v>MNG</v>
      </c>
      <c r="E305" t="str">
        <f t="shared" si="225"/>
        <v>Lower middle income</v>
      </c>
      <c r="F305">
        <f t="shared" si="170"/>
        <v>2010</v>
      </c>
      <c r="G305" s="60" cm="1">
        <f t="array" ref="G305">INDEX($D$1:$CP$117,MATCH($D305,$D$1:$D$117,0),MATCH(1,($F305=$D$1:$CP$1)*(G$2=$D$2:$CP$2),0))</f>
        <v>950996</v>
      </c>
      <c r="H305" s="60" cm="1">
        <f t="array" ref="H305">INDEX($D$1:$CP$117,MATCH($D305,$D$1:$D$117,0),MATCH(1,($F305=$D$1:$CP$1)*(H$2=$D$2:$CP$2),0))</f>
        <v>2550191.111</v>
      </c>
      <c r="I305" s="60" cm="1">
        <f t="array" ref="I305">INDEX($D$1:$CP$117,MATCH($D305,$D$1:$D$117,0),MATCH(1,($F305=$D$1:$CP$1)*(I$2=$D$2:$CP$2),0))</f>
        <v>3883709.3332000002</v>
      </c>
      <c r="J305" s="60" cm="1">
        <f t="array" ref="J305">INDEX($D$1:$CP$117,MATCH($D305,$D$1:$D$117,0),MATCH(1,($F305=$D$1:$CP$1)*(J$2=$D$2:$CP$2),0))</f>
        <v>500</v>
      </c>
      <c r="K305" s="59" cm="1">
        <f t="array" ref="K305">INDEX($D$1:$CP$117,MATCH($D305,$D$1:$D$117,0),MATCH(1,($F305=$D$1:$CP$1)*(AY$2=$D$2:$CP$2),0))</f>
        <v>1901.992</v>
      </c>
      <c r="L305" s="59" cm="1">
        <f t="array" ref="L305">INDEX($D$1:$CP$117,MATCH($D305,$D$1:$D$117,0),MATCH(1,($F305=$D$1:$CP$1)*(AZ$2=$D$2:$CP$2),0))</f>
        <v>5100.3822220000002</v>
      </c>
      <c r="M305" s="59" cm="1">
        <f t="array" ref="M305">INDEX($D$1:$CP$117,MATCH($D305,$D$1:$D$117,0),MATCH(1,($F305=$D$1:$CP$1)*(BA$2=$D$2:$CP$2),0))</f>
        <v>7767.4186664000008</v>
      </c>
      <c r="N305" s="61" cm="1">
        <f t="array" ref="N305">INDEX($D$1:$CP$117,MATCH($D305,$D$1:$D$117,0),MATCH(1,($F305=$D$1:$CP$1)*(BB$2=$D$2:$CP$2),0))</f>
        <v>0.24486796472392602</v>
      </c>
    </row>
    <row r="306" spans="4:14" x14ac:dyDescent="0.25">
      <c r="D306" t="str">
        <f t="shared" ref="D306:E306" si="226">D192</f>
        <v>MNE</v>
      </c>
      <c r="E306" t="str">
        <f t="shared" si="226"/>
        <v>Middle income</v>
      </c>
      <c r="F306">
        <f t="shared" si="170"/>
        <v>2010</v>
      </c>
      <c r="G306" s="60" t="str" cm="1">
        <f t="array" ref="G306">INDEX($D$1:$CP$117,MATCH($D306,$D$1:$D$117,0),MATCH(1,($F306=$D$1:$CP$1)*(G$2=$D$2:$CP$2),0))</f>
        <v>.</v>
      </c>
      <c r="H306" s="60" cm="1">
        <f t="array" ref="H306">INDEX($D$1:$CP$117,MATCH($D306,$D$1:$D$117,0),MATCH(1,($F306=$D$1:$CP$1)*(H$2=$D$2:$CP$2),0))</f>
        <v>0</v>
      </c>
      <c r="I306" s="60" t="str" cm="1">
        <f t="array" ref="I306">INDEX($D$1:$CP$117,MATCH($D306,$D$1:$D$117,0),MATCH(1,($F306=$D$1:$CP$1)*(I$2=$D$2:$CP$2),0))</f>
        <v>.</v>
      </c>
      <c r="J306" s="60" cm="1">
        <f t="array" ref="J306">INDEX($D$1:$CP$117,MATCH($D306,$D$1:$D$117,0),MATCH(1,($F306=$D$1:$CP$1)*(J$2=$D$2:$CP$2),0))</f>
        <v>200</v>
      </c>
      <c r="K306" s="59" t="str" cm="1">
        <f t="array" ref="K306">INDEX($D$1:$CP$117,MATCH($D306,$D$1:$D$117,0),MATCH(1,($F306=$D$1:$CP$1)*(AY$2=$D$2:$CP$2),0))</f>
        <v/>
      </c>
      <c r="L306" s="59" t="str" cm="1">
        <f t="array" ref="L306">INDEX($D$1:$CP$117,MATCH($D306,$D$1:$D$117,0),MATCH(1,($F306=$D$1:$CP$1)*(AZ$2=$D$2:$CP$2),0))</f>
        <v/>
      </c>
      <c r="M306" s="59" t="str" cm="1">
        <f t="array" ref="M306">INDEX($D$1:$CP$117,MATCH($D306,$D$1:$D$117,0),MATCH(1,($F306=$D$1:$CP$1)*(BA$2=$D$2:$CP$2),0))</f>
        <v/>
      </c>
      <c r="N306" s="61" t="str" cm="1">
        <f t="array" ref="N306">INDEX($D$1:$CP$117,MATCH($D306,$D$1:$D$117,0),MATCH(1,($F306=$D$1:$CP$1)*(BB$2=$D$2:$CP$2),0))</f>
        <v/>
      </c>
    </row>
    <row r="307" spans="4:14" x14ac:dyDescent="0.25">
      <c r="D307" t="str">
        <f t="shared" ref="D307:E307" si="227">D193</f>
        <v>MAR</v>
      </c>
      <c r="E307" t="str">
        <f t="shared" si="227"/>
        <v>Lower middle income</v>
      </c>
      <c r="F307">
        <f t="shared" si="170"/>
        <v>2010</v>
      </c>
      <c r="G307" s="60" cm="1">
        <f t="array" ref="G307">INDEX($D$1:$CP$117,MATCH($D307,$D$1:$D$117,0),MATCH(1,($F307=$D$1:$CP$1)*(G$2=$D$2:$CP$2),0))</f>
        <v>6357832</v>
      </c>
      <c r="H307" s="60" cm="1">
        <f t="array" ref="H307">INDEX($D$1:$CP$117,MATCH($D307,$D$1:$D$117,0),MATCH(1,($F307=$D$1:$CP$1)*(H$2=$D$2:$CP$2),0))</f>
        <v>7099104</v>
      </c>
      <c r="I307" s="60" cm="1">
        <f t="array" ref="I307">INDEX($D$1:$CP$117,MATCH($D307,$D$1:$D$117,0),MATCH(1,($F307=$D$1:$CP$1)*(I$2=$D$2:$CP$2),0))</f>
        <v>14832191</v>
      </c>
      <c r="J307" s="60" cm="1">
        <f t="array" ref="J307">INDEX($D$1:$CP$117,MATCH($D307,$D$1:$D$117,0),MATCH(1,($F307=$D$1:$CP$1)*(J$2=$D$2:$CP$2),0))</f>
        <v>17000</v>
      </c>
      <c r="K307" s="59" cm="1">
        <f t="array" ref="K307">INDEX($D$1:$CP$117,MATCH($D307,$D$1:$D$117,0),MATCH(1,($F307=$D$1:$CP$1)*(AY$2=$D$2:$CP$2),0))</f>
        <v>373.99011764705881</v>
      </c>
      <c r="L307" s="59" cm="1">
        <f t="array" ref="L307">INDEX($D$1:$CP$117,MATCH($D307,$D$1:$D$117,0),MATCH(1,($F307=$D$1:$CP$1)*(AZ$2=$D$2:$CP$2),0))</f>
        <v>417.59435294117645</v>
      </c>
      <c r="M307" s="59" cm="1">
        <f t="array" ref="M307">INDEX($D$1:$CP$117,MATCH($D307,$D$1:$D$117,0),MATCH(1,($F307=$D$1:$CP$1)*(BA$2=$D$2:$CP$2),0))</f>
        <v>872.48182352941171</v>
      </c>
      <c r="N307" s="61" cm="1">
        <f t="array" ref="N307">INDEX($D$1:$CP$117,MATCH($D307,$D$1:$D$117,0),MATCH(1,($F307=$D$1:$CP$1)*(BB$2=$D$2:$CP$2),0))</f>
        <v>0.42865089857594202</v>
      </c>
    </row>
    <row r="308" spans="4:14" x14ac:dyDescent="0.25">
      <c r="D308" t="str">
        <f t="shared" ref="D308:E308" si="228">D194</f>
        <v>MOZ</v>
      </c>
      <c r="E308" t="str">
        <f t="shared" si="228"/>
        <v>Low income</v>
      </c>
      <c r="F308">
        <f t="shared" si="170"/>
        <v>2010</v>
      </c>
      <c r="G308" s="60" cm="1">
        <f t="array" ref="G308">INDEX($D$1:$CP$117,MATCH($D308,$D$1:$D$117,0),MATCH(1,($F308=$D$1:$CP$1)*(G$2=$D$2:$CP$2),0))</f>
        <v>10136250</v>
      </c>
      <c r="H308" s="60" cm="1">
        <f t="array" ref="H308">INDEX($D$1:$CP$117,MATCH($D308,$D$1:$D$117,0),MATCH(1,($F308=$D$1:$CP$1)*(H$2=$D$2:$CP$2),0))</f>
        <v>203113942.19999999</v>
      </c>
      <c r="I308" s="60" cm="1">
        <f t="array" ref="I308">INDEX($D$1:$CP$117,MATCH($D308,$D$1:$D$117,0),MATCH(1,($F308=$D$1:$CP$1)*(I$2=$D$2:$CP$2),0))</f>
        <v>213485240.19999999</v>
      </c>
      <c r="J308" s="60" cm="1">
        <f t="array" ref="J308">INDEX($D$1:$CP$117,MATCH($D308,$D$1:$D$117,0),MATCH(1,($F308=$D$1:$CP$1)*(J$2=$D$2:$CP$2),0))</f>
        <v>1600000</v>
      </c>
      <c r="K308" s="59" cm="1">
        <f t="array" ref="K308">INDEX($D$1:$CP$117,MATCH($D308,$D$1:$D$117,0),MATCH(1,($F308=$D$1:$CP$1)*(AY$2=$D$2:$CP$2),0))</f>
        <v>6.3351562499999998</v>
      </c>
      <c r="L308" s="59" cm="1">
        <f t="array" ref="L308">INDEX($D$1:$CP$117,MATCH($D308,$D$1:$D$117,0),MATCH(1,($F308=$D$1:$CP$1)*(AZ$2=$D$2:$CP$2),0))</f>
        <v>126.946213875</v>
      </c>
      <c r="M308" s="59" cm="1">
        <f t="array" ref="M308">INDEX($D$1:$CP$117,MATCH($D308,$D$1:$D$117,0),MATCH(1,($F308=$D$1:$CP$1)*(BA$2=$D$2:$CP$2),0))</f>
        <v>133.428275125</v>
      </c>
      <c r="N308" s="61" cm="1">
        <f t="array" ref="N308">INDEX($D$1:$CP$117,MATCH($D308,$D$1:$D$117,0),MATCH(1,($F308=$D$1:$CP$1)*(BB$2=$D$2:$CP$2),0))</f>
        <v>4.7479863200397494E-2</v>
      </c>
    </row>
    <row r="309" spans="4:14" x14ac:dyDescent="0.25">
      <c r="D309" t="str">
        <f t="shared" ref="D309:E309" si="229">D195</f>
        <v>MMR</v>
      </c>
      <c r="E309" t="str">
        <f t="shared" si="229"/>
        <v>Lower middle income</v>
      </c>
      <c r="F309">
        <f t="shared" si="170"/>
        <v>2010</v>
      </c>
      <c r="G309" s="60" cm="1">
        <f t="array" ref="G309">INDEX($D$1:$CP$117,MATCH($D309,$D$1:$D$117,0),MATCH(1,($F309=$D$1:$CP$1)*(G$2=$D$2:$CP$2),0))</f>
        <v>2600000</v>
      </c>
      <c r="H309" s="60" cm="1">
        <f t="array" ref="H309">INDEX($D$1:$CP$117,MATCH($D309,$D$1:$D$117,0),MATCH(1,($F309=$D$1:$CP$1)*(H$2=$D$2:$CP$2),0))</f>
        <v>0</v>
      </c>
      <c r="I309" s="60" cm="1">
        <f t="array" ref="I309">INDEX($D$1:$CP$117,MATCH($D309,$D$1:$D$117,0),MATCH(1,($F309=$D$1:$CP$1)*(I$2=$D$2:$CP$2),0))</f>
        <v>40500000</v>
      </c>
      <c r="J309" s="60" cm="1">
        <f t="array" ref="J309">INDEX($D$1:$CP$117,MATCH($D309,$D$1:$D$117,0),MATCH(1,($F309=$D$1:$CP$1)*(J$2=$D$2:$CP$2),0))</f>
        <v>230000</v>
      </c>
      <c r="K309" s="59" cm="1">
        <f t="array" ref="K309">INDEX($D$1:$CP$117,MATCH($D309,$D$1:$D$117,0),MATCH(1,($F309=$D$1:$CP$1)*(AY$2=$D$2:$CP$2),0))</f>
        <v>11.304347826086957</v>
      </c>
      <c r="L309" s="59" t="str" cm="1">
        <f t="array" ref="L309">INDEX($D$1:$CP$117,MATCH($D309,$D$1:$D$117,0),MATCH(1,($F309=$D$1:$CP$1)*(AZ$2=$D$2:$CP$2),0))</f>
        <v/>
      </c>
      <c r="M309" s="59" cm="1">
        <f t="array" ref="M309">INDEX($D$1:$CP$117,MATCH($D309,$D$1:$D$117,0),MATCH(1,($F309=$D$1:$CP$1)*(BA$2=$D$2:$CP$2),0))</f>
        <v>176.08695652173913</v>
      </c>
      <c r="N309" s="61" cm="1">
        <f t="array" ref="N309">INDEX($D$1:$CP$117,MATCH($D309,$D$1:$D$117,0),MATCH(1,($F309=$D$1:$CP$1)*(BB$2=$D$2:$CP$2),0))</f>
        <v>6.4197530864197536E-2</v>
      </c>
    </row>
    <row r="310" spans="4:14" x14ac:dyDescent="0.25">
      <c r="D310" t="str">
        <f t="shared" ref="D310:E310" si="230">D196</f>
        <v>NAM</v>
      </c>
      <c r="E310" t="str">
        <f t="shared" si="230"/>
        <v>Middle income</v>
      </c>
      <c r="F310">
        <f t="shared" si="170"/>
        <v>2010</v>
      </c>
      <c r="G310" s="60" cm="1">
        <f t="array" ref="G310">INDEX($D$1:$CP$117,MATCH($D310,$D$1:$D$117,0),MATCH(1,($F310=$D$1:$CP$1)*(G$2=$D$2:$CP$2),0))</f>
        <v>168791097</v>
      </c>
      <c r="H310" s="60" cm="1">
        <f t="array" ref="H310">INDEX($D$1:$CP$117,MATCH($D310,$D$1:$D$117,0),MATCH(1,($F310=$D$1:$CP$1)*(H$2=$D$2:$CP$2),0))</f>
        <v>110213091</v>
      </c>
      <c r="I310" s="60" cm="1">
        <f t="array" ref="I310">INDEX($D$1:$CP$117,MATCH($D310,$D$1:$D$117,0),MATCH(1,($F310=$D$1:$CP$1)*(I$2=$D$2:$CP$2),0))</f>
        <v>522362401.5133</v>
      </c>
      <c r="J310" s="60" cm="1">
        <f t="array" ref="J310">INDEX($D$1:$CP$117,MATCH($D310,$D$1:$D$117,0),MATCH(1,($F310=$D$1:$CP$1)*(J$2=$D$2:$CP$2),0))</f>
        <v>180000</v>
      </c>
      <c r="K310" s="59" cm="1">
        <f t="array" ref="K310">INDEX($D$1:$CP$117,MATCH($D310,$D$1:$D$117,0),MATCH(1,($F310=$D$1:$CP$1)*(AY$2=$D$2:$CP$2),0))</f>
        <v>937.72831666666661</v>
      </c>
      <c r="L310" s="59" cm="1">
        <f t="array" ref="L310">INDEX($D$1:$CP$117,MATCH($D310,$D$1:$D$117,0),MATCH(1,($F310=$D$1:$CP$1)*(AZ$2=$D$2:$CP$2),0))</f>
        <v>612.29494999999997</v>
      </c>
      <c r="M310" s="59" cm="1">
        <f t="array" ref="M310">INDEX($D$1:$CP$117,MATCH($D310,$D$1:$D$117,0),MATCH(1,($F310=$D$1:$CP$1)*(BA$2=$D$2:$CP$2),0))</f>
        <v>2902.0133417405555</v>
      </c>
      <c r="N310" s="61" cm="1">
        <f t="array" ref="N310">INDEX($D$1:$CP$117,MATCH($D310,$D$1:$D$117,0),MATCH(1,($F310=$D$1:$CP$1)*(BB$2=$D$2:$CP$2),0))</f>
        <v>0.32313025690786124</v>
      </c>
    </row>
    <row r="311" spans="4:14" x14ac:dyDescent="0.25">
      <c r="D311" t="str">
        <f t="shared" ref="D311:E311" si="231">D197</f>
        <v>NPL</v>
      </c>
      <c r="E311" t="str">
        <f t="shared" si="231"/>
        <v>Lower middle income</v>
      </c>
      <c r="F311">
        <f t="shared" si="170"/>
        <v>2010</v>
      </c>
      <c r="G311" s="60" cm="1">
        <f t="array" ref="G311">INDEX($D$1:$CP$117,MATCH($D311,$D$1:$D$117,0),MATCH(1,($F311=$D$1:$CP$1)*(G$2=$D$2:$CP$2),0))</f>
        <v>0</v>
      </c>
      <c r="H311" s="60" cm="1">
        <f t="array" ref="H311">INDEX($D$1:$CP$117,MATCH($D311,$D$1:$D$117,0),MATCH(1,($F311=$D$1:$CP$1)*(H$2=$D$2:$CP$2),0))</f>
        <v>0</v>
      </c>
      <c r="I311" s="60" t="str" cm="1">
        <f t="array" ref="I311">INDEX($D$1:$CP$117,MATCH($D311,$D$1:$D$117,0),MATCH(1,($F311=$D$1:$CP$1)*(I$2=$D$2:$CP$2),0))</f>
        <v>.</v>
      </c>
      <c r="J311" s="60" cm="1">
        <f t="array" ref="J311">INDEX($D$1:$CP$117,MATCH($D311,$D$1:$D$117,0),MATCH(1,($F311=$D$1:$CP$1)*(J$2=$D$2:$CP$2),0))</f>
        <v>32000</v>
      </c>
      <c r="K311" s="59" t="str" cm="1">
        <f t="array" ref="K311">INDEX($D$1:$CP$117,MATCH($D311,$D$1:$D$117,0),MATCH(1,($F311=$D$1:$CP$1)*(AY$2=$D$2:$CP$2),0))</f>
        <v/>
      </c>
      <c r="L311" s="59" t="str" cm="1">
        <f t="array" ref="L311">INDEX($D$1:$CP$117,MATCH($D311,$D$1:$D$117,0),MATCH(1,($F311=$D$1:$CP$1)*(AZ$2=$D$2:$CP$2),0))</f>
        <v/>
      </c>
      <c r="M311" s="59" t="str" cm="1">
        <f t="array" ref="M311">INDEX($D$1:$CP$117,MATCH($D311,$D$1:$D$117,0),MATCH(1,($F311=$D$1:$CP$1)*(BA$2=$D$2:$CP$2),0))</f>
        <v/>
      </c>
      <c r="N311" s="61" t="str" cm="1">
        <f t="array" ref="N311">INDEX($D$1:$CP$117,MATCH($D311,$D$1:$D$117,0),MATCH(1,($F311=$D$1:$CP$1)*(BB$2=$D$2:$CP$2),0))</f>
        <v/>
      </c>
    </row>
    <row r="312" spans="4:14" x14ac:dyDescent="0.25">
      <c r="D312" t="str">
        <f t="shared" ref="D312:E312" si="232">D198</f>
        <v>NIC</v>
      </c>
      <c r="E312" t="str">
        <f t="shared" si="232"/>
        <v>Lower middle income</v>
      </c>
      <c r="F312">
        <f t="shared" si="170"/>
        <v>2010</v>
      </c>
      <c r="G312" s="60" cm="1">
        <f t="array" ref="G312">INDEX($D$1:$CP$117,MATCH($D312,$D$1:$D$117,0),MATCH(1,($F312=$D$1:$CP$1)*(G$2=$D$2:$CP$2),0))</f>
        <v>9700000</v>
      </c>
      <c r="H312" s="60" cm="1">
        <f t="array" ref="H312">INDEX($D$1:$CP$117,MATCH($D312,$D$1:$D$117,0),MATCH(1,($F312=$D$1:$CP$1)*(H$2=$D$2:$CP$2),0))</f>
        <v>14100000</v>
      </c>
      <c r="I312" s="60" cm="1">
        <f t="array" ref="I312">INDEX($D$1:$CP$117,MATCH($D312,$D$1:$D$117,0),MATCH(1,($F312=$D$1:$CP$1)*(I$2=$D$2:$CP$2),0))</f>
        <v>23800000</v>
      </c>
      <c r="J312" s="60" cm="1">
        <f t="array" ref="J312">INDEX($D$1:$CP$117,MATCH($D312,$D$1:$D$117,0),MATCH(1,($F312=$D$1:$CP$1)*(J$2=$D$2:$CP$2),0))</f>
        <v>8000</v>
      </c>
      <c r="K312" s="59" cm="1">
        <f t="array" ref="K312">INDEX($D$1:$CP$117,MATCH($D312,$D$1:$D$117,0),MATCH(1,($F312=$D$1:$CP$1)*(AY$2=$D$2:$CP$2),0))</f>
        <v>1212.5</v>
      </c>
      <c r="L312" s="59" cm="1">
        <f t="array" ref="L312">INDEX($D$1:$CP$117,MATCH($D312,$D$1:$D$117,0),MATCH(1,($F312=$D$1:$CP$1)*(AZ$2=$D$2:$CP$2),0))</f>
        <v>1762.5</v>
      </c>
      <c r="M312" s="59" cm="1">
        <f t="array" ref="M312">INDEX($D$1:$CP$117,MATCH($D312,$D$1:$D$117,0),MATCH(1,($F312=$D$1:$CP$1)*(BA$2=$D$2:$CP$2),0))</f>
        <v>2975</v>
      </c>
      <c r="N312" s="61" cm="1">
        <f t="array" ref="N312">INDEX($D$1:$CP$117,MATCH($D312,$D$1:$D$117,0),MATCH(1,($F312=$D$1:$CP$1)*(BB$2=$D$2:$CP$2),0))</f>
        <v>0.40756302521008403</v>
      </c>
    </row>
    <row r="313" spans="4:14" x14ac:dyDescent="0.25">
      <c r="D313" t="str">
        <f t="shared" ref="D313:E313" si="233">D199</f>
        <v>NER</v>
      </c>
      <c r="E313" t="str">
        <f t="shared" si="233"/>
        <v>Low income</v>
      </c>
      <c r="F313">
        <f t="shared" si="170"/>
        <v>2010</v>
      </c>
      <c r="G313" s="60" cm="1">
        <f t="array" ref="G313">INDEX($D$1:$CP$117,MATCH($D313,$D$1:$D$117,0),MATCH(1,($F313=$D$1:$CP$1)*(G$2=$D$2:$CP$2),0))</f>
        <v>69420</v>
      </c>
      <c r="H313" s="60" cm="1">
        <f t="array" ref="H313">INDEX($D$1:$CP$117,MATCH($D313,$D$1:$D$117,0),MATCH(1,($F313=$D$1:$CP$1)*(H$2=$D$2:$CP$2),0))</f>
        <v>14111144.6</v>
      </c>
      <c r="I313" s="60" cm="1">
        <f t="array" ref="I313">INDEX($D$1:$CP$117,MATCH($D313,$D$1:$D$117,0),MATCH(1,($F313=$D$1:$CP$1)*(I$2=$D$2:$CP$2),0))</f>
        <v>14180564.6</v>
      </c>
      <c r="J313" s="60" cm="1">
        <f t="array" ref="J313">INDEX($D$1:$CP$117,MATCH($D313,$D$1:$D$117,0),MATCH(1,($F313=$D$1:$CP$1)*(J$2=$D$2:$CP$2),0))</f>
        <v>37000</v>
      </c>
      <c r="K313" s="59" cm="1">
        <f t="array" ref="K313">INDEX($D$1:$CP$117,MATCH($D313,$D$1:$D$117,0),MATCH(1,($F313=$D$1:$CP$1)*(AY$2=$D$2:$CP$2),0))</f>
        <v>1.8762162162162161</v>
      </c>
      <c r="L313" s="59" cm="1">
        <f t="array" ref="L313">INDEX($D$1:$CP$117,MATCH($D313,$D$1:$D$117,0),MATCH(1,($F313=$D$1:$CP$1)*(AZ$2=$D$2:$CP$2),0))</f>
        <v>381.38228648648646</v>
      </c>
      <c r="M313" s="59" cm="1">
        <f t="array" ref="M313">INDEX($D$1:$CP$117,MATCH($D313,$D$1:$D$117,0),MATCH(1,($F313=$D$1:$CP$1)*(BA$2=$D$2:$CP$2),0))</f>
        <v>383.25850270270269</v>
      </c>
      <c r="N313" s="61" cm="1">
        <f t="array" ref="N313">INDEX($D$1:$CP$117,MATCH($D313,$D$1:$D$117,0),MATCH(1,($F313=$D$1:$CP$1)*(BB$2=$D$2:$CP$2),0))</f>
        <v>4.8954327248718994E-3</v>
      </c>
    </row>
    <row r="314" spans="4:14" x14ac:dyDescent="0.25">
      <c r="D314" t="str">
        <f t="shared" ref="D314:E314" si="234">D200</f>
        <v>NGA</v>
      </c>
      <c r="E314" t="str">
        <f t="shared" si="234"/>
        <v>Lower middle income</v>
      </c>
      <c r="F314">
        <f t="shared" ref="F314:F377" si="235">F200+1</f>
        <v>2010</v>
      </c>
      <c r="G314" s="60" cm="1">
        <f t="array" ref="G314">INDEX($D$1:$CP$117,MATCH($D314,$D$1:$D$117,0),MATCH(1,($F314=$D$1:$CP$1)*(G$2=$D$2:$CP$2),0))</f>
        <v>125139587</v>
      </c>
      <c r="H314" s="60" cm="1">
        <f t="array" ref="H314">INDEX($D$1:$CP$117,MATCH($D314,$D$1:$D$117,0),MATCH(1,($F314=$D$1:$CP$1)*(H$2=$D$2:$CP$2),0))</f>
        <v>370927337</v>
      </c>
      <c r="I314" s="60" cm="1">
        <f t="array" ref="I314">INDEX($D$1:$CP$117,MATCH($D314,$D$1:$D$117,0),MATCH(1,($F314=$D$1:$CP$1)*(I$2=$D$2:$CP$2),0))</f>
        <v>496917471</v>
      </c>
      <c r="J314" s="60" cm="1">
        <f t="array" ref="J314">INDEX($D$1:$CP$117,MATCH($D314,$D$1:$D$117,0),MATCH(1,($F314=$D$1:$CP$1)*(J$2=$D$2:$CP$2),0))</f>
        <v>1400000</v>
      </c>
      <c r="K314" s="59" cm="1">
        <f t="array" ref="K314">INDEX($D$1:$CP$117,MATCH($D314,$D$1:$D$117,0),MATCH(1,($F314=$D$1:$CP$1)*(AY$2=$D$2:$CP$2),0))</f>
        <v>89.385419285714292</v>
      </c>
      <c r="L314" s="59" cm="1">
        <f t="array" ref="L314">INDEX($D$1:$CP$117,MATCH($D314,$D$1:$D$117,0),MATCH(1,($F314=$D$1:$CP$1)*(AZ$2=$D$2:$CP$2),0))</f>
        <v>264.94809785714284</v>
      </c>
      <c r="M314" s="59" cm="1">
        <f t="array" ref="M314">INDEX($D$1:$CP$117,MATCH($D314,$D$1:$D$117,0),MATCH(1,($F314=$D$1:$CP$1)*(BA$2=$D$2:$CP$2),0))</f>
        <v>354.94105071428572</v>
      </c>
      <c r="N314" s="61" cm="1">
        <f t="array" ref="N314">INDEX($D$1:$CP$117,MATCH($D314,$D$1:$D$117,0),MATCH(1,($F314=$D$1:$CP$1)*(BB$2=$D$2:$CP$2),0))</f>
        <v>0.25183173122926888</v>
      </c>
    </row>
    <row r="315" spans="4:14" x14ac:dyDescent="0.25">
      <c r="D315" t="str">
        <f t="shared" ref="D315:E315" si="236">D201</f>
        <v>OMN</v>
      </c>
      <c r="E315" t="str">
        <f t="shared" si="236"/>
        <v>High income</v>
      </c>
      <c r="F315">
        <f t="shared" si="235"/>
        <v>2010</v>
      </c>
      <c r="G315" s="60" t="str" cm="1">
        <f t="array" ref="G315">INDEX($D$1:$CP$117,MATCH($D315,$D$1:$D$117,0),MATCH(1,($F315=$D$1:$CP$1)*(G$2=$D$2:$CP$2),0))</f>
        <v>.</v>
      </c>
      <c r="H315" s="60" cm="1">
        <f t="array" ref="H315">INDEX($D$1:$CP$117,MATCH($D315,$D$1:$D$117,0),MATCH(1,($F315=$D$1:$CP$1)*(H$2=$D$2:$CP$2),0))</f>
        <v>0</v>
      </c>
      <c r="I315" s="60" t="str" cm="1">
        <f t="array" ref="I315">INDEX($D$1:$CP$117,MATCH($D315,$D$1:$D$117,0),MATCH(1,($F315=$D$1:$CP$1)*(I$2=$D$2:$CP$2),0))</f>
        <v>.</v>
      </c>
      <c r="J315" s="60" cm="1">
        <f t="array" ref="J315">INDEX($D$1:$CP$117,MATCH($D315,$D$1:$D$117,0),MATCH(1,($F315=$D$1:$CP$1)*(J$2=$D$2:$CP$2),0))</f>
        <v>1800</v>
      </c>
      <c r="K315" s="59" t="str" cm="1">
        <f t="array" ref="K315">INDEX($D$1:$CP$117,MATCH($D315,$D$1:$D$117,0),MATCH(1,($F315=$D$1:$CP$1)*(AY$2=$D$2:$CP$2),0))</f>
        <v/>
      </c>
      <c r="L315" s="59" t="str" cm="1">
        <f t="array" ref="L315">INDEX($D$1:$CP$117,MATCH($D315,$D$1:$D$117,0),MATCH(1,($F315=$D$1:$CP$1)*(AZ$2=$D$2:$CP$2),0))</f>
        <v/>
      </c>
      <c r="M315" s="59" t="str" cm="1">
        <f t="array" ref="M315">INDEX($D$1:$CP$117,MATCH($D315,$D$1:$D$117,0),MATCH(1,($F315=$D$1:$CP$1)*(BA$2=$D$2:$CP$2),0))</f>
        <v/>
      </c>
      <c r="N315" s="61" t="str" cm="1">
        <f t="array" ref="N315">INDEX($D$1:$CP$117,MATCH($D315,$D$1:$D$117,0),MATCH(1,($F315=$D$1:$CP$1)*(BB$2=$D$2:$CP$2),0))</f>
        <v/>
      </c>
    </row>
    <row r="316" spans="4:14" x14ac:dyDescent="0.25">
      <c r="D316" t="str">
        <f t="shared" ref="D316:E316" si="237">D202</f>
        <v>PAK</v>
      </c>
      <c r="E316" t="str">
        <f t="shared" si="237"/>
        <v>Lower middle income</v>
      </c>
      <c r="F316">
        <f t="shared" si="235"/>
        <v>2010</v>
      </c>
      <c r="G316" s="60" cm="1">
        <f t="array" ref="G316">INDEX($D$1:$CP$117,MATCH($D316,$D$1:$D$117,0),MATCH(1,($F316=$D$1:$CP$1)*(G$2=$D$2:$CP$2),0))</f>
        <v>4768321</v>
      </c>
      <c r="H316" s="60" cm="1">
        <f t="array" ref="H316">INDEX($D$1:$CP$117,MATCH($D316,$D$1:$D$117,0),MATCH(1,($F316=$D$1:$CP$1)*(H$2=$D$2:$CP$2),0))</f>
        <v>8163973.9639999997</v>
      </c>
      <c r="I316" s="60" cm="1">
        <f t="array" ref="I316">INDEX($D$1:$CP$117,MATCH($D316,$D$1:$D$117,0),MATCH(1,($F316=$D$1:$CP$1)*(I$2=$D$2:$CP$2),0))</f>
        <v>12951614.964</v>
      </c>
      <c r="J316" s="60" cm="1">
        <f t="array" ref="J316">INDEX($D$1:$CP$117,MATCH($D316,$D$1:$D$117,0),MATCH(1,($F316=$D$1:$CP$1)*(J$2=$D$2:$CP$2),0))</f>
        <v>68000</v>
      </c>
      <c r="K316" s="59" cm="1">
        <f t="array" ref="K316">INDEX($D$1:$CP$117,MATCH($D316,$D$1:$D$117,0),MATCH(1,($F316=$D$1:$CP$1)*(AY$2=$D$2:$CP$2),0))</f>
        <v>70.122367647058823</v>
      </c>
      <c r="L316" s="59" cm="1">
        <f t="array" ref="L316">INDEX($D$1:$CP$117,MATCH($D316,$D$1:$D$117,0),MATCH(1,($F316=$D$1:$CP$1)*(AZ$2=$D$2:$CP$2),0))</f>
        <v>120.05844064705882</v>
      </c>
      <c r="M316" s="59" cm="1">
        <f t="array" ref="M316">INDEX($D$1:$CP$117,MATCH($D316,$D$1:$D$117,0),MATCH(1,($F316=$D$1:$CP$1)*(BA$2=$D$2:$CP$2),0))</f>
        <v>190.46492594117646</v>
      </c>
      <c r="N316" s="61" cm="1">
        <f t="array" ref="N316">INDEX($D$1:$CP$117,MATCH($D316,$D$1:$D$117,0),MATCH(1,($F316=$D$1:$CP$1)*(BB$2=$D$2:$CP$2),0))</f>
        <v>0.36816420293947216</v>
      </c>
    </row>
    <row r="317" spans="4:14" x14ac:dyDescent="0.25">
      <c r="D317" t="str">
        <f t="shared" ref="D317:E317" si="238">D203</f>
        <v>PNG</v>
      </c>
      <c r="E317" t="str">
        <f t="shared" si="238"/>
        <v>Lower middle income</v>
      </c>
      <c r="F317">
        <f t="shared" si="235"/>
        <v>2010</v>
      </c>
      <c r="G317" s="60" cm="1">
        <f t="array" ref="G317">INDEX($D$1:$CP$117,MATCH($D317,$D$1:$D$117,0),MATCH(1,($F317=$D$1:$CP$1)*(G$2=$D$2:$CP$2),0))</f>
        <v>12077392</v>
      </c>
      <c r="H317" s="60" cm="1">
        <f t="array" ref="H317">INDEX($D$1:$CP$117,MATCH($D317,$D$1:$D$117,0),MATCH(1,($F317=$D$1:$CP$1)*(H$2=$D$2:$CP$2),0))</f>
        <v>38821670.079999998</v>
      </c>
      <c r="I317" s="60" cm="1">
        <f t="array" ref="I317">INDEX($D$1:$CP$117,MATCH($D317,$D$1:$D$117,0),MATCH(1,($F317=$D$1:$CP$1)*(I$2=$D$2:$CP$2),0))</f>
        <v>51209268.519400001</v>
      </c>
      <c r="J317" s="60" cm="1">
        <f t="array" ref="J317">INDEX($D$1:$CP$117,MATCH($D317,$D$1:$D$117,0),MATCH(1,($F317=$D$1:$CP$1)*(J$2=$D$2:$CP$2),0))</f>
        <v>33000</v>
      </c>
      <c r="K317" s="59" cm="1">
        <f t="array" ref="K317">INDEX($D$1:$CP$117,MATCH($D317,$D$1:$D$117,0),MATCH(1,($F317=$D$1:$CP$1)*(AY$2=$D$2:$CP$2),0))</f>
        <v>365.98157575757574</v>
      </c>
      <c r="L317" s="59" cm="1">
        <f t="array" ref="L317">INDEX($D$1:$CP$117,MATCH($D317,$D$1:$D$117,0),MATCH(1,($F317=$D$1:$CP$1)*(AZ$2=$D$2:$CP$2),0))</f>
        <v>1176.4142448484847</v>
      </c>
      <c r="M317" s="59" cm="1">
        <f t="array" ref="M317">INDEX($D$1:$CP$117,MATCH($D317,$D$1:$D$117,0),MATCH(1,($F317=$D$1:$CP$1)*(BA$2=$D$2:$CP$2),0))</f>
        <v>1551.7960157393939</v>
      </c>
      <c r="N317" s="61" cm="1">
        <f t="array" ref="N317">INDEX($D$1:$CP$117,MATCH($D317,$D$1:$D$117,0),MATCH(1,($F317=$D$1:$CP$1)*(BB$2=$D$2:$CP$2),0))</f>
        <v>0.23584386868218257</v>
      </c>
    </row>
    <row r="318" spans="4:14" x14ac:dyDescent="0.25">
      <c r="D318" t="str">
        <f t="shared" ref="D318:E318" si="239">D204</f>
        <v>PRY</v>
      </c>
      <c r="E318" t="str">
        <f t="shared" si="239"/>
        <v>Middle income</v>
      </c>
      <c r="F318">
        <f t="shared" si="235"/>
        <v>2010</v>
      </c>
      <c r="G318" s="60" cm="1">
        <f t="array" ref="G318">INDEX($D$1:$CP$117,MATCH($D318,$D$1:$D$117,0),MATCH(1,($F318=$D$1:$CP$1)*(G$2=$D$2:$CP$2),0))</f>
        <v>2677348</v>
      </c>
      <c r="H318" s="60" cm="1">
        <f t="array" ref="H318">INDEX($D$1:$CP$117,MATCH($D318,$D$1:$D$117,0),MATCH(1,($F318=$D$1:$CP$1)*(H$2=$D$2:$CP$2),0))</f>
        <v>6767336</v>
      </c>
      <c r="I318" s="60" cm="1">
        <f t="array" ref="I318">INDEX($D$1:$CP$117,MATCH($D318,$D$1:$D$117,0),MATCH(1,($F318=$D$1:$CP$1)*(I$2=$D$2:$CP$2),0))</f>
        <v>12414684</v>
      </c>
      <c r="J318" s="60" cm="1">
        <f t="array" ref="J318">INDEX($D$1:$CP$117,MATCH($D318,$D$1:$D$117,0),MATCH(1,($F318=$D$1:$CP$1)*(J$2=$D$2:$CP$2),0))</f>
        <v>20000</v>
      </c>
      <c r="K318" s="59" cm="1">
        <f t="array" ref="K318">INDEX($D$1:$CP$117,MATCH($D318,$D$1:$D$117,0),MATCH(1,($F318=$D$1:$CP$1)*(AY$2=$D$2:$CP$2),0))</f>
        <v>133.8674</v>
      </c>
      <c r="L318" s="59" cm="1">
        <f t="array" ref="L318">INDEX($D$1:$CP$117,MATCH($D318,$D$1:$D$117,0),MATCH(1,($F318=$D$1:$CP$1)*(AZ$2=$D$2:$CP$2),0))</f>
        <v>338.36680000000001</v>
      </c>
      <c r="M318" s="59" cm="1">
        <f t="array" ref="M318">INDEX($D$1:$CP$117,MATCH($D318,$D$1:$D$117,0),MATCH(1,($F318=$D$1:$CP$1)*(BA$2=$D$2:$CP$2),0))</f>
        <v>620.73419999999999</v>
      </c>
      <c r="N318" s="61" cm="1">
        <f t="array" ref="N318">INDEX($D$1:$CP$117,MATCH($D318,$D$1:$D$117,0),MATCH(1,($F318=$D$1:$CP$1)*(BB$2=$D$2:$CP$2),0))</f>
        <v>0.21565977837212771</v>
      </c>
    </row>
    <row r="319" spans="4:14" x14ac:dyDescent="0.25">
      <c r="D319" t="str">
        <f t="shared" ref="D319:E319" si="240">D205</f>
        <v>PER</v>
      </c>
      <c r="E319" t="str">
        <f t="shared" si="240"/>
        <v>Middle income</v>
      </c>
      <c r="F319">
        <f t="shared" si="235"/>
        <v>2010</v>
      </c>
      <c r="G319" s="60" cm="1">
        <f t="array" ref="G319">INDEX($D$1:$CP$117,MATCH($D319,$D$1:$D$117,0),MATCH(1,($F319=$D$1:$CP$1)*(G$2=$D$2:$CP$2),0))</f>
        <v>15445506</v>
      </c>
      <c r="H319" s="60" cm="1">
        <f t="array" ref="H319">INDEX($D$1:$CP$117,MATCH($D319,$D$1:$D$117,0),MATCH(1,($F319=$D$1:$CP$1)*(H$2=$D$2:$CP$2),0))</f>
        <v>12474168.439999999</v>
      </c>
      <c r="I319" s="60" cm="1">
        <f t="array" ref="I319">INDEX($D$1:$CP$117,MATCH($D319,$D$1:$D$117,0),MATCH(1,($F319=$D$1:$CP$1)*(I$2=$D$2:$CP$2),0))</f>
        <v>36431352.439999998</v>
      </c>
      <c r="J319" s="60" cm="1">
        <f t="array" ref="J319">INDEX($D$1:$CP$117,MATCH($D319,$D$1:$D$117,0),MATCH(1,($F319=$D$1:$CP$1)*(J$2=$D$2:$CP$2),0))</f>
        <v>57000</v>
      </c>
      <c r="K319" s="59" cm="1">
        <f t="array" ref="K319">INDEX($D$1:$CP$117,MATCH($D319,$D$1:$D$117,0),MATCH(1,($F319=$D$1:$CP$1)*(AY$2=$D$2:$CP$2),0))</f>
        <v>270.97378947368423</v>
      </c>
      <c r="L319" s="59" cm="1">
        <f t="array" ref="L319">INDEX($D$1:$CP$117,MATCH($D319,$D$1:$D$117,0),MATCH(1,($F319=$D$1:$CP$1)*(AZ$2=$D$2:$CP$2),0))</f>
        <v>218.84506035087719</v>
      </c>
      <c r="M319" s="59" cm="1">
        <f t="array" ref="M319">INDEX($D$1:$CP$117,MATCH($D319,$D$1:$D$117,0),MATCH(1,($F319=$D$1:$CP$1)*(BA$2=$D$2:$CP$2),0))</f>
        <v>639.14653403508771</v>
      </c>
      <c r="N319" s="61" cm="1">
        <f t="array" ref="N319">INDEX($D$1:$CP$117,MATCH($D319,$D$1:$D$117,0),MATCH(1,($F319=$D$1:$CP$1)*(BB$2=$D$2:$CP$2),0))</f>
        <v>0.42396191646845166</v>
      </c>
    </row>
    <row r="320" spans="4:14" x14ac:dyDescent="0.25">
      <c r="D320" t="str">
        <f t="shared" ref="D320:E320" si="241">D206</f>
        <v>PHL</v>
      </c>
      <c r="E320" t="str">
        <f t="shared" si="241"/>
        <v>Lower middle income</v>
      </c>
      <c r="F320">
        <f t="shared" si="235"/>
        <v>2010</v>
      </c>
      <c r="G320" s="60" cm="1">
        <f t="array" ref="G320">INDEX($D$1:$CP$117,MATCH($D320,$D$1:$D$117,0),MATCH(1,($F320=$D$1:$CP$1)*(G$2=$D$2:$CP$2),0))</f>
        <v>3372467</v>
      </c>
      <c r="H320" s="60" cm="1">
        <f t="array" ref="H320">INDEX($D$1:$CP$117,MATCH($D320,$D$1:$D$117,0),MATCH(1,($F320=$D$1:$CP$1)*(H$2=$D$2:$CP$2),0))</f>
        <v>5002719.7290000003</v>
      </c>
      <c r="I320" s="60" cm="1">
        <f t="array" ref="I320">INDEX($D$1:$CP$117,MATCH($D320,$D$1:$D$117,0),MATCH(1,($F320=$D$1:$CP$1)*(I$2=$D$2:$CP$2),0))</f>
        <v>12495864.971999999</v>
      </c>
      <c r="J320" s="60" cm="1">
        <f t="array" ref="J320">INDEX($D$1:$CP$117,MATCH($D320,$D$1:$D$117,0),MATCH(1,($F320=$D$1:$CP$1)*(J$2=$D$2:$CP$2),0))</f>
        <v>17000</v>
      </c>
      <c r="K320" s="59" cm="1">
        <f t="array" ref="K320">INDEX($D$1:$CP$117,MATCH($D320,$D$1:$D$117,0),MATCH(1,($F320=$D$1:$CP$1)*(AY$2=$D$2:$CP$2),0))</f>
        <v>198.38041176470588</v>
      </c>
      <c r="L320" s="59" cm="1">
        <f t="array" ref="L320">INDEX($D$1:$CP$117,MATCH($D320,$D$1:$D$117,0),MATCH(1,($F320=$D$1:$CP$1)*(AZ$2=$D$2:$CP$2),0))</f>
        <v>294.27763111764705</v>
      </c>
      <c r="M320" s="59" cm="1">
        <f t="array" ref="M320">INDEX($D$1:$CP$117,MATCH($D320,$D$1:$D$117,0),MATCH(1,($F320=$D$1:$CP$1)*(BA$2=$D$2:$CP$2),0))</f>
        <v>735.05088070588226</v>
      </c>
      <c r="N320" s="61" cm="1">
        <f t="array" ref="N320">INDEX($D$1:$CP$117,MATCH($D320,$D$1:$D$117,0),MATCH(1,($F320=$D$1:$CP$1)*(BB$2=$D$2:$CP$2),0))</f>
        <v>0.26988663910476196</v>
      </c>
    </row>
    <row r="321" spans="4:14" x14ac:dyDescent="0.25">
      <c r="D321" t="str">
        <f t="shared" ref="D321:E321" si="242">D207</f>
        <v>MDA</v>
      </c>
      <c r="E321" t="str">
        <f t="shared" si="242"/>
        <v>Lower middle income</v>
      </c>
      <c r="F321">
        <f t="shared" si="235"/>
        <v>2010</v>
      </c>
      <c r="G321" s="60" cm="1">
        <f t="array" ref="G321">INDEX($D$1:$CP$117,MATCH($D321,$D$1:$D$117,0),MATCH(1,($F321=$D$1:$CP$1)*(G$2=$D$2:$CP$2),0))</f>
        <v>4617721</v>
      </c>
      <c r="H321" s="60" cm="1">
        <f t="array" ref="H321">INDEX($D$1:$CP$117,MATCH($D321,$D$1:$D$117,0),MATCH(1,($F321=$D$1:$CP$1)*(H$2=$D$2:$CP$2),0))</f>
        <v>6103214.7039999999</v>
      </c>
      <c r="I321" s="60" cm="1">
        <f t="array" ref="I321">INDEX($D$1:$CP$117,MATCH($D321,$D$1:$D$117,0),MATCH(1,($F321=$D$1:$CP$1)*(I$2=$D$2:$CP$2),0))</f>
        <v>10948535.551999999</v>
      </c>
      <c r="J321" s="60" cm="1">
        <f t="array" ref="J321">INDEX($D$1:$CP$117,MATCH($D321,$D$1:$D$117,0),MATCH(1,($F321=$D$1:$CP$1)*(J$2=$D$2:$CP$2),0))</f>
        <v>13000</v>
      </c>
      <c r="K321" s="59" cm="1">
        <f t="array" ref="K321">INDEX($D$1:$CP$117,MATCH($D321,$D$1:$D$117,0),MATCH(1,($F321=$D$1:$CP$1)*(AY$2=$D$2:$CP$2),0))</f>
        <v>355.20930769230768</v>
      </c>
      <c r="L321" s="59" cm="1">
        <f t="array" ref="L321">INDEX($D$1:$CP$117,MATCH($D321,$D$1:$D$117,0),MATCH(1,($F321=$D$1:$CP$1)*(AZ$2=$D$2:$CP$2),0))</f>
        <v>469.47805415384613</v>
      </c>
      <c r="M321" s="59" cm="1">
        <f t="array" ref="M321">INDEX($D$1:$CP$117,MATCH($D321,$D$1:$D$117,0),MATCH(1,($F321=$D$1:$CP$1)*(BA$2=$D$2:$CP$2),0))</f>
        <v>842.19504246153838</v>
      </c>
      <c r="N321" s="61" cm="1">
        <f t="array" ref="N321">INDEX($D$1:$CP$117,MATCH($D321,$D$1:$D$117,0),MATCH(1,($F321=$D$1:$CP$1)*(BB$2=$D$2:$CP$2),0))</f>
        <v>0.4217660871692076</v>
      </c>
    </row>
    <row r="322" spans="4:14" x14ac:dyDescent="0.25">
      <c r="D322" t="str">
        <f t="shared" ref="D322:E322" si="243">D208</f>
        <v>ROU</v>
      </c>
      <c r="E322" t="str">
        <f t="shared" si="243"/>
        <v>High income</v>
      </c>
      <c r="F322">
        <f t="shared" si="235"/>
        <v>2010</v>
      </c>
      <c r="G322" s="60" cm="1">
        <f t="array" ref="G322">INDEX($D$1:$CP$117,MATCH($D322,$D$1:$D$117,0),MATCH(1,($F322=$D$1:$CP$1)*(G$2=$D$2:$CP$2),0))</f>
        <v>91512275</v>
      </c>
      <c r="H322" s="60" cm="1">
        <f t="array" ref="H322">INDEX($D$1:$CP$117,MATCH($D322,$D$1:$D$117,0),MATCH(1,($F322=$D$1:$CP$1)*(H$2=$D$2:$CP$2),0))</f>
        <v>3995755</v>
      </c>
      <c r="I322" s="60" cm="1">
        <f t="array" ref="I322">INDEX($D$1:$CP$117,MATCH($D322,$D$1:$D$117,0),MATCH(1,($F322=$D$1:$CP$1)*(I$2=$D$2:$CP$2),0))</f>
        <v>95508030</v>
      </c>
      <c r="J322" s="60" cm="1">
        <f t="array" ref="J322">INDEX($D$1:$CP$117,MATCH($D322,$D$1:$D$117,0),MATCH(1,($F322=$D$1:$CP$1)*(J$2=$D$2:$CP$2),0))</f>
        <v>15000</v>
      </c>
      <c r="K322" s="59" cm="1">
        <f t="array" ref="K322">INDEX($D$1:$CP$117,MATCH($D322,$D$1:$D$117,0),MATCH(1,($F322=$D$1:$CP$1)*(AY$2=$D$2:$CP$2),0))</f>
        <v>6100.8183333333336</v>
      </c>
      <c r="L322" s="59" cm="1">
        <f t="array" ref="L322">INDEX($D$1:$CP$117,MATCH($D322,$D$1:$D$117,0),MATCH(1,($F322=$D$1:$CP$1)*(AZ$2=$D$2:$CP$2),0))</f>
        <v>266.38366666666667</v>
      </c>
      <c r="M322" s="59" cm="1">
        <f t="array" ref="M322">INDEX($D$1:$CP$117,MATCH($D322,$D$1:$D$117,0),MATCH(1,($F322=$D$1:$CP$1)*(BA$2=$D$2:$CP$2),0))</f>
        <v>6367.2020000000002</v>
      </c>
      <c r="N322" s="61" cm="1">
        <f t="array" ref="N322">INDEX($D$1:$CP$117,MATCH($D322,$D$1:$D$117,0),MATCH(1,($F322=$D$1:$CP$1)*(BB$2=$D$2:$CP$2),0))</f>
        <v>0.95816315130780105</v>
      </c>
    </row>
    <row r="323" spans="4:14" x14ac:dyDescent="0.25">
      <c r="D323" t="str">
        <f t="shared" ref="D323:E323" si="244">D209</f>
        <v>RWA</v>
      </c>
      <c r="E323" t="str">
        <f t="shared" si="244"/>
        <v>Low income</v>
      </c>
      <c r="F323">
        <f t="shared" si="235"/>
        <v>2010</v>
      </c>
      <c r="G323" s="60" cm="1">
        <f t="array" ref="G323">INDEX($D$1:$CP$117,MATCH($D323,$D$1:$D$117,0),MATCH(1,($F323=$D$1:$CP$1)*(G$2=$D$2:$CP$2),0))</f>
        <v>0</v>
      </c>
      <c r="H323" s="60" cm="1">
        <f t="array" ref="H323">INDEX($D$1:$CP$117,MATCH($D323,$D$1:$D$117,0),MATCH(1,($F323=$D$1:$CP$1)*(H$2=$D$2:$CP$2),0))</f>
        <v>0</v>
      </c>
      <c r="I323" s="60" cm="1">
        <f t="array" ref="I323">INDEX($D$1:$CP$117,MATCH($D323,$D$1:$D$117,0),MATCH(1,($F323=$D$1:$CP$1)*(I$2=$D$2:$CP$2),0))</f>
        <v>0</v>
      </c>
      <c r="J323" s="60" cm="1">
        <f t="array" ref="J323">INDEX($D$1:$CP$117,MATCH($D323,$D$1:$D$117,0),MATCH(1,($F323=$D$1:$CP$1)*(J$2=$D$2:$CP$2),0))</f>
        <v>210000</v>
      </c>
      <c r="K323" s="59" t="str" cm="1">
        <f t="array" ref="K323">INDEX($D$1:$CP$117,MATCH($D323,$D$1:$D$117,0),MATCH(1,($F323=$D$1:$CP$1)*(AY$2=$D$2:$CP$2),0))</f>
        <v/>
      </c>
      <c r="L323" s="59" t="str" cm="1">
        <f t="array" ref="L323">INDEX($D$1:$CP$117,MATCH($D323,$D$1:$D$117,0),MATCH(1,($F323=$D$1:$CP$1)*(AZ$2=$D$2:$CP$2),0))</f>
        <v/>
      </c>
      <c r="M323" s="59" t="str" cm="1">
        <f t="array" ref="M323">INDEX($D$1:$CP$117,MATCH($D323,$D$1:$D$117,0),MATCH(1,($F323=$D$1:$CP$1)*(BA$2=$D$2:$CP$2),0))</f>
        <v/>
      </c>
      <c r="N323" s="61" t="str" cm="1">
        <f t="array" ref="N323">INDEX($D$1:$CP$117,MATCH($D323,$D$1:$D$117,0),MATCH(1,($F323=$D$1:$CP$1)*(BB$2=$D$2:$CP$2),0))</f>
        <v/>
      </c>
    </row>
    <row r="324" spans="4:14" x14ac:dyDescent="0.25">
      <c r="D324" t="str">
        <f t="shared" ref="D324:E324" si="245">D210</f>
        <v>SEN</v>
      </c>
      <c r="E324" t="str">
        <f t="shared" si="245"/>
        <v>Lower middle income</v>
      </c>
      <c r="F324">
        <f t="shared" si="235"/>
        <v>2010</v>
      </c>
      <c r="G324" s="60" t="str" cm="1">
        <f t="array" ref="G324">INDEX($D$1:$CP$117,MATCH($D324,$D$1:$D$117,0),MATCH(1,($F324=$D$1:$CP$1)*(G$2=$D$2:$CP$2),0))</f>
        <v>.</v>
      </c>
      <c r="H324" s="60" cm="1">
        <f t="array" ref="H324">INDEX($D$1:$CP$117,MATCH($D324,$D$1:$D$117,0),MATCH(1,($F324=$D$1:$CP$1)*(H$2=$D$2:$CP$2),0))</f>
        <v>0</v>
      </c>
      <c r="I324" s="60" t="str" cm="1">
        <f t="array" ref="I324">INDEX($D$1:$CP$117,MATCH($D324,$D$1:$D$117,0),MATCH(1,($F324=$D$1:$CP$1)*(I$2=$D$2:$CP$2),0))</f>
        <v>.</v>
      </c>
      <c r="J324" s="60" cm="1">
        <f t="array" ref="J324">INDEX($D$1:$CP$117,MATCH($D324,$D$1:$D$117,0),MATCH(1,($F324=$D$1:$CP$1)*(J$2=$D$2:$CP$2),0))</f>
        <v>44000</v>
      </c>
      <c r="K324" s="59" t="str" cm="1">
        <f t="array" ref="K324">INDEX($D$1:$CP$117,MATCH($D324,$D$1:$D$117,0),MATCH(1,($F324=$D$1:$CP$1)*(AY$2=$D$2:$CP$2),0))</f>
        <v/>
      </c>
      <c r="L324" s="59" t="str" cm="1">
        <f t="array" ref="L324">INDEX($D$1:$CP$117,MATCH($D324,$D$1:$D$117,0),MATCH(1,($F324=$D$1:$CP$1)*(AZ$2=$D$2:$CP$2),0))</f>
        <v/>
      </c>
      <c r="M324" s="59" t="str" cm="1">
        <f t="array" ref="M324">INDEX($D$1:$CP$117,MATCH($D324,$D$1:$D$117,0),MATCH(1,($F324=$D$1:$CP$1)*(BA$2=$D$2:$CP$2),0))</f>
        <v/>
      </c>
      <c r="N324" s="61" t="str" cm="1">
        <f t="array" ref="N324">INDEX($D$1:$CP$117,MATCH($D324,$D$1:$D$117,0),MATCH(1,($F324=$D$1:$CP$1)*(BB$2=$D$2:$CP$2),0))</f>
        <v/>
      </c>
    </row>
    <row r="325" spans="4:14" x14ac:dyDescent="0.25">
      <c r="D325" t="str">
        <f t="shared" ref="D325:E325" si="246">D211</f>
        <v>SRB</v>
      </c>
      <c r="E325" t="str">
        <f t="shared" si="246"/>
        <v>Middle income</v>
      </c>
      <c r="F325">
        <f t="shared" si="235"/>
        <v>2010</v>
      </c>
      <c r="G325" s="60" t="str" cm="1">
        <f t="array" ref="G325">INDEX($D$1:$CP$117,MATCH($D325,$D$1:$D$117,0),MATCH(1,($F325=$D$1:$CP$1)*(G$2=$D$2:$CP$2),0))</f>
        <v>.</v>
      </c>
      <c r="H325" s="60" cm="1">
        <f t="array" ref="H325">INDEX($D$1:$CP$117,MATCH($D325,$D$1:$D$117,0),MATCH(1,($F325=$D$1:$CP$1)*(H$2=$D$2:$CP$2),0))</f>
        <v>0</v>
      </c>
      <c r="I325" s="60" t="str" cm="1">
        <f t="array" ref="I325">INDEX($D$1:$CP$117,MATCH($D325,$D$1:$D$117,0),MATCH(1,($F325=$D$1:$CP$1)*(I$2=$D$2:$CP$2),0))</f>
        <v>.</v>
      </c>
      <c r="J325" s="60" cm="1">
        <f t="array" ref="J325">INDEX($D$1:$CP$117,MATCH($D325,$D$1:$D$117,0),MATCH(1,($F325=$D$1:$CP$1)*(J$2=$D$2:$CP$2),0))</f>
        <v>1800</v>
      </c>
      <c r="K325" s="59" t="str" cm="1">
        <f t="array" ref="K325">INDEX($D$1:$CP$117,MATCH($D325,$D$1:$D$117,0),MATCH(1,($F325=$D$1:$CP$1)*(AY$2=$D$2:$CP$2),0))</f>
        <v/>
      </c>
      <c r="L325" s="59" t="str" cm="1">
        <f t="array" ref="L325">INDEX($D$1:$CP$117,MATCH($D325,$D$1:$D$117,0),MATCH(1,($F325=$D$1:$CP$1)*(AZ$2=$D$2:$CP$2),0))</f>
        <v/>
      </c>
      <c r="M325" s="59" t="str" cm="1">
        <f t="array" ref="M325">INDEX($D$1:$CP$117,MATCH($D325,$D$1:$D$117,0),MATCH(1,($F325=$D$1:$CP$1)*(BA$2=$D$2:$CP$2),0))</f>
        <v/>
      </c>
      <c r="N325" s="61" t="str" cm="1">
        <f t="array" ref="N325">INDEX($D$1:$CP$117,MATCH($D325,$D$1:$D$117,0),MATCH(1,($F325=$D$1:$CP$1)*(BB$2=$D$2:$CP$2),0))</f>
        <v/>
      </c>
    </row>
    <row r="326" spans="4:14" x14ac:dyDescent="0.25">
      <c r="D326" t="str">
        <f t="shared" ref="D326:E326" si="247">D212</f>
        <v>SYC</v>
      </c>
      <c r="E326" t="str">
        <f t="shared" si="247"/>
        <v>High income</v>
      </c>
      <c r="F326">
        <f t="shared" si="235"/>
        <v>2010</v>
      </c>
      <c r="G326" s="60" cm="1">
        <f t="array" ref="G326">INDEX($D$1:$CP$117,MATCH($D326,$D$1:$D$117,0),MATCH(1,($F326=$D$1:$CP$1)*(G$2=$D$2:$CP$2),0))</f>
        <v>2297113</v>
      </c>
      <c r="H326" s="60" cm="1">
        <f t="array" ref="H326">INDEX($D$1:$CP$117,MATCH($D326,$D$1:$D$117,0),MATCH(1,($F326=$D$1:$CP$1)*(H$2=$D$2:$CP$2),0))</f>
        <v>57495.090909999999</v>
      </c>
      <c r="I326" s="60" cm="1">
        <f t="array" ref="I326">INDEX($D$1:$CP$117,MATCH($D326,$D$1:$D$117,0),MATCH(1,($F326=$D$1:$CP$1)*(I$2=$D$2:$CP$2),0))</f>
        <v>2354608.0909099998</v>
      </c>
      <c r="J326" s="60" cm="1">
        <f t="array" ref="J326">INDEX($D$1:$CP$117,MATCH($D326,$D$1:$D$117,0),MATCH(1,($F326=$D$1:$CP$1)*(J$2=$D$2:$CP$2),0))</f>
        <v>0</v>
      </c>
      <c r="K326" s="59" t="str" cm="1">
        <f t="array" ref="K326">INDEX($D$1:$CP$117,MATCH($D326,$D$1:$D$117,0),MATCH(1,($F326=$D$1:$CP$1)*(AY$2=$D$2:$CP$2),0))</f>
        <v/>
      </c>
      <c r="L326" s="59" t="str" cm="1">
        <f t="array" ref="L326">INDEX($D$1:$CP$117,MATCH($D326,$D$1:$D$117,0),MATCH(1,($F326=$D$1:$CP$1)*(AZ$2=$D$2:$CP$2),0))</f>
        <v/>
      </c>
      <c r="M326" s="59" t="str" cm="1">
        <f t="array" ref="M326">INDEX($D$1:$CP$117,MATCH($D326,$D$1:$D$117,0),MATCH(1,($F326=$D$1:$CP$1)*(BA$2=$D$2:$CP$2),0))</f>
        <v/>
      </c>
      <c r="N326" s="61" t="str" cm="1">
        <f t="array" ref="N326">INDEX($D$1:$CP$117,MATCH($D326,$D$1:$D$117,0),MATCH(1,($F326=$D$1:$CP$1)*(BB$2=$D$2:$CP$2),0))</f>
        <v/>
      </c>
    </row>
    <row r="327" spans="4:14" x14ac:dyDescent="0.25">
      <c r="D327" t="str">
        <f t="shared" ref="D327:E327" si="248">D213</f>
        <v>SLE</v>
      </c>
      <c r="E327" t="str">
        <f t="shared" si="248"/>
        <v>Low income</v>
      </c>
      <c r="F327">
        <f t="shared" si="235"/>
        <v>2010</v>
      </c>
      <c r="G327" s="60" cm="1">
        <f t="array" ref="G327">INDEX($D$1:$CP$117,MATCH($D327,$D$1:$D$117,0),MATCH(1,($F327=$D$1:$CP$1)*(G$2=$D$2:$CP$2),0))</f>
        <v>0</v>
      </c>
      <c r="H327" s="60" cm="1">
        <f t="array" ref="H327">INDEX($D$1:$CP$117,MATCH($D327,$D$1:$D$117,0),MATCH(1,($F327=$D$1:$CP$1)*(H$2=$D$2:$CP$2),0))</f>
        <v>0</v>
      </c>
      <c r="I327" s="60" cm="1">
        <f t="array" ref="I327">INDEX($D$1:$CP$117,MATCH($D327,$D$1:$D$117,0),MATCH(1,($F327=$D$1:$CP$1)*(I$2=$D$2:$CP$2),0))</f>
        <v>0</v>
      </c>
      <c r="J327" s="60" cm="1">
        <f t="array" ref="J327">INDEX($D$1:$CP$117,MATCH($D327,$D$1:$D$117,0),MATCH(1,($F327=$D$1:$CP$1)*(J$2=$D$2:$CP$2),0))</f>
        <v>63000</v>
      </c>
      <c r="K327" s="59" t="str" cm="1">
        <f t="array" ref="K327">INDEX($D$1:$CP$117,MATCH($D327,$D$1:$D$117,0),MATCH(1,($F327=$D$1:$CP$1)*(AY$2=$D$2:$CP$2),0))</f>
        <v/>
      </c>
      <c r="L327" s="59" t="str" cm="1">
        <f t="array" ref="L327">INDEX($D$1:$CP$117,MATCH($D327,$D$1:$D$117,0),MATCH(1,($F327=$D$1:$CP$1)*(AZ$2=$D$2:$CP$2),0))</f>
        <v/>
      </c>
      <c r="M327" s="59" t="str" cm="1">
        <f t="array" ref="M327">INDEX($D$1:$CP$117,MATCH($D327,$D$1:$D$117,0),MATCH(1,($F327=$D$1:$CP$1)*(BA$2=$D$2:$CP$2),0))</f>
        <v/>
      </c>
      <c r="N327" s="61" t="str" cm="1">
        <f t="array" ref="N327">INDEX($D$1:$CP$117,MATCH($D327,$D$1:$D$117,0),MATCH(1,($F327=$D$1:$CP$1)*(BB$2=$D$2:$CP$2),0))</f>
        <v/>
      </c>
    </row>
    <row r="328" spans="4:14" x14ac:dyDescent="0.25">
      <c r="D328" t="str">
        <f t="shared" ref="D328:E328" si="249">D214</f>
        <v>SGP</v>
      </c>
      <c r="E328" t="str">
        <f t="shared" si="249"/>
        <v>High income</v>
      </c>
      <c r="F328">
        <f t="shared" si="235"/>
        <v>2010</v>
      </c>
      <c r="G328" s="60" cm="1">
        <f t="array" ref="G328">INDEX($D$1:$CP$117,MATCH($D328,$D$1:$D$117,0),MATCH(1,($F328=$D$1:$CP$1)*(G$2=$D$2:$CP$2),0))</f>
        <v>16486429</v>
      </c>
      <c r="H328" s="60" cm="1">
        <f t="array" ref="H328">INDEX($D$1:$CP$117,MATCH($D328,$D$1:$D$117,0),MATCH(1,($F328=$D$1:$CP$1)*(H$2=$D$2:$CP$2),0))</f>
        <v>0</v>
      </c>
      <c r="I328" s="60" cm="1">
        <f t="array" ref="I328">INDEX($D$1:$CP$117,MATCH($D328,$D$1:$D$117,0),MATCH(1,($F328=$D$1:$CP$1)*(I$2=$D$2:$CP$2),0))</f>
        <v>16486429</v>
      </c>
      <c r="J328" s="60" cm="1">
        <f t="array" ref="J328">INDEX($D$1:$CP$117,MATCH($D328,$D$1:$D$117,0),MATCH(1,($F328=$D$1:$CP$1)*(J$2=$D$2:$CP$2),0))</f>
        <v>6500</v>
      </c>
      <c r="K328" s="59" cm="1">
        <f t="array" ref="K328">INDEX($D$1:$CP$117,MATCH($D328,$D$1:$D$117,0),MATCH(1,($F328=$D$1:$CP$1)*(AY$2=$D$2:$CP$2),0))</f>
        <v>2536.3736923076922</v>
      </c>
      <c r="L328" s="59" cm="1">
        <f t="array" ref="L328">INDEX($D$1:$CP$117,MATCH($D328,$D$1:$D$117,0),MATCH(1,($F328=$D$1:$CP$1)*(AZ$2=$D$2:$CP$2),0))</f>
        <v>0</v>
      </c>
      <c r="M328" s="59" cm="1">
        <f t="array" ref="M328">INDEX($D$1:$CP$117,MATCH($D328,$D$1:$D$117,0),MATCH(1,($F328=$D$1:$CP$1)*(BA$2=$D$2:$CP$2),0))</f>
        <v>2536.3736923076922</v>
      </c>
      <c r="N328" s="61" cm="1">
        <f t="array" ref="N328">INDEX($D$1:$CP$117,MATCH($D328,$D$1:$D$117,0),MATCH(1,($F328=$D$1:$CP$1)*(BB$2=$D$2:$CP$2),0))</f>
        <v>1</v>
      </c>
    </row>
    <row r="329" spans="4:14" x14ac:dyDescent="0.25">
      <c r="D329" t="str">
        <f t="shared" ref="D329:E329" si="250">D215</f>
        <v>SOM</v>
      </c>
      <c r="E329" t="str">
        <f t="shared" si="250"/>
        <v>Low income</v>
      </c>
      <c r="F329">
        <f t="shared" si="235"/>
        <v>2010</v>
      </c>
      <c r="G329" s="60" cm="1">
        <f t="array" ref="G329">INDEX($D$1:$CP$117,MATCH($D329,$D$1:$D$117,0),MATCH(1,($F329=$D$1:$CP$1)*(G$2=$D$2:$CP$2),0))</f>
        <v>0</v>
      </c>
      <c r="H329" s="60" cm="1">
        <f t="array" ref="H329">INDEX($D$1:$CP$117,MATCH($D329,$D$1:$D$117,0),MATCH(1,($F329=$D$1:$CP$1)*(H$2=$D$2:$CP$2),0))</f>
        <v>0</v>
      </c>
      <c r="I329" s="60" cm="1">
        <f t="array" ref="I329">INDEX($D$1:$CP$117,MATCH($D329,$D$1:$D$117,0),MATCH(1,($F329=$D$1:$CP$1)*(I$2=$D$2:$CP$2),0))</f>
        <v>0</v>
      </c>
      <c r="J329" s="60" cm="1">
        <f t="array" ref="J329">INDEX($D$1:$CP$117,MATCH($D329,$D$1:$D$117,0),MATCH(1,($F329=$D$1:$CP$1)*(J$2=$D$2:$CP$2),0))</f>
        <v>16000</v>
      </c>
      <c r="K329" s="59" t="str" cm="1">
        <f t="array" ref="K329">INDEX($D$1:$CP$117,MATCH($D329,$D$1:$D$117,0),MATCH(1,($F329=$D$1:$CP$1)*(AY$2=$D$2:$CP$2),0))</f>
        <v/>
      </c>
      <c r="L329" s="59" t="str" cm="1">
        <f t="array" ref="L329">INDEX($D$1:$CP$117,MATCH($D329,$D$1:$D$117,0),MATCH(1,($F329=$D$1:$CP$1)*(AZ$2=$D$2:$CP$2),0))</f>
        <v/>
      </c>
      <c r="M329" s="59" t="str" cm="1">
        <f t="array" ref="M329">INDEX($D$1:$CP$117,MATCH($D329,$D$1:$D$117,0),MATCH(1,($F329=$D$1:$CP$1)*(BA$2=$D$2:$CP$2),0))</f>
        <v/>
      </c>
      <c r="N329" s="61" t="str" cm="1">
        <f t="array" ref="N329">INDEX($D$1:$CP$117,MATCH($D329,$D$1:$D$117,0),MATCH(1,($F329=$D$1:$CP$1)*(BB$2=$D$2:$CP$2),0))</f>
        <v/>
      </c>
    </row>
    <row r="330" spans="4:14" x14ac:dyDescent="0.25">
      <c r="D330" t="str">
        <f t="shared" ref="D330:E330" si="251">D216</f>
        <v>ZAF</v>
      </c>
      <c r="E330" t="str">
        <f t="shared" si="251"/>
        <v>Middle income</v>
      </c>
      <c r="F330">
        <f t="shared" si="235"/>
        <v>2010</v>
      </c>
      <c r="G330" s="60" cm="1">
        <f t="array" ref="G330">INDEX($D$1:$CP$117,MATCH($D330,$D$1:$D$117,0),MATCH(1,($F330=$D$1:$CP$1)*(G$2=$D$2:$CP$2),0))</f>
        <v>0</v>
      </c>
      <c r="H330" s="60" cm="1">
        <f t="array" ref="H330">INDEX($D$1:$CP$117,MATCH($D330,$D$1:$D$117,0),MATCH(1,($F330=$D$1:$CP$1)*(H$2=$D$2:$CP$2),0))</f>
        <v>0</v>
      </c>
      <c r="I330" s="60" cm="1">
        <f t="array" ref="I330">INDEX($D$1:$CP$117,MATCH($D330,$D$1:$D$117,0),MATCH(1,($F330=$D$1:$CP$1)*(I$2=$D$2:$CP$2),0))</f>
        <v>0</v>
      </c>
      <c r="J330" s="60" cm="1">
        <f t="array" ref="J330">INDEX($D$1:$CP$117,MATCH($D330,$D$1:$D$117,0),MATCH(1,($F330=$D$1:$CP$1)*(J$2=$D$2:$CP$2),0))</f>
        <v>5900000</v>
      </c>
      <c r="K330" s="59" t="str" cm="1">
        <f t="array" ref="K330">INDEX($D$1:$CP$117,MATCH($D330,$D$1:$D$117,0),MATCH(1,($F330=$D$1:$CP$1)*(AY$2=$D$2:$CP$2),0))</f>
        <v/>
      </c>
      <c r="L330" s="59" t="str" cm="1">
        <f t="array" ref="L330">INDEX($D$1:$CP$117,MATCH($D330,$D$1:$D$117,0),MATCH(1,($F330=$D$1:$CP$1)*(AZ$2=$D$2:$CP$2),0))</f>
        <v/>
      </c>
      <c r="M330" s="59" t="str" cm="1">
        <f t="array" ref="M330">INDEX($D$1:$CP$117,MATCH($D330,$D$1:$D$117,0),MATCH(1,($F330=$D$1:$CP$1)*(BA$2=$D$2:$CP$2),0))</f>
        <v/>
      </c>
      <c r="N330" s="61" t="str" cm="1">
        <f t="array" ref="N330">INDEX($D$1:$CP$117,MATCH($D330,$D$1:$D$117,0),MATCH(1,($F330=$D$1:$CP$1)*(BB$2=$D$2:$CP$2),0))</f>
        <v/>
      </c>
    </row>
    <row r="331" spans="4:14" x14ac:dyDescent="0.25">
      <c r="D331" t="str">
        <f t="shared" ref="D331:E331" si="252">D217</f>
        <v>LKA</v>
      </c>
      <c r="E331" t="str">
        <f t="shared" si="252"/>
        <v>Lower middle income</v>
      </c>
      <c r="F331">
        <f t="shared" si="235"/>
        <v>2010</v>
      </c>
      <c r="G331" s="60" cm="1">
        <f t="array" ref="G331">INDEX($D$1:$CP$117,MATCH($D331,$D$1:$D$117,0),MATCH(1,($F331=$D$1:$CP$1)*(G$2=$D$2:$CP$2),0))</f>
        <v>2277906</v>
      </c>
      <c r="H331" s="60" cm="1">
        <f t="array" ref="H331">INDEX($D$1:$CP$117,MATCH($D331,$D$1:$D$117,0),MATCH(1,($F331=$D$1:$CP$1)*(H$2=$D$2:$CP$2),0))</f>
        <v>2034477.2690000001</v>
      </c>
      <c r="I331" s="60" cm="1">
        <f t="array" ref="I331">INDEX($D$1:$CP$117,MATCH($D331,$D$1:$D$117,0),MATCH(1,($F331=$D$1:$CP$1)*(I$2=$D$2:$CP$2),0))</f>
        <v>4727897.1553999996</v>
      </c>
      <c r="J331" s="60" cm="1">
        <f t="array" ref="J331">INDEX($D$1:$CP$117,MATCH($D331,$D$1:$D$117,0),MATCH(1,($F331=$D$1:$CP$1)*(J$2=$D$2:$CP$2),0))</f>
        <v>4000</v>
      </c>
      <c r="K331" s="59" cm="1">
        <f t="array" ref="K331">INDEX($D$1:$CP$117,MATCH($D331,$D$1:$D$117,0),MATCH(1,($F331=$D$1:$CP$1)*(AY$2=$D$2:$CP$2),0))</f>
        <v>569.47649999999999</v>
      </c>
      <c r="L331" s="59" cm="1">
        <f t="array" ref="L331">INDEX($D$1:$CP$117,MATCH($D331,$D$1:$D$117,0),MATCH(1,($F331=$D$1:$CP$1)*(AZ$2=$D$2:$CP$2),0))</f>
        <v>508.61931724999999</v>
      </c>
      <c r="M331" s="59" cm="1">
        <f t="array" ref="M331">INDEX($D$1:$CP$117,MATCH($D331,$D$1:$D$117,0),MATCH(1,($F331=$D$1:$CP$1)*(BA$2=$D$2:$CP$2),0))</f>
        <v>1181.97428885</v>
      </c>
      <c r="N331" s="61" cm="1">
        <f t="array" ref="N331">INDEX($D$1:$CP$117,MATCH($D331,$D$1:$D$117,0),MATCH(1,($F331=$D$1:$CP$1)*(BB$2=$D$2:$CP$2),0))</f>
        <v>0.48180108939093019</v>
      </c>
    </row>
    <row r="332" spans="4:14" x14ac:dyDescent="0.25">
      <c r="D332" t="str">
        <f t="shared" ref="D332:E332" si="253">D218</f>
        <v>SDN</v>
      </c>
      <c r="E332" t="str">
        <f t="shared" si="253"/>
        <v>Low income</v>
      </c>
      <c r="F332">
        <f t="shared" si="235"/>
        <v>2010</v>
      </c>
      <c r="G332" s="60" t="str" cm="1">
        <f t="array" ref="G332">INDEX($D$1:$CP$117,MATCH($D332,$D$1:$D$117,0),MATCH(1,($F332=$D$1:$CP$1)*(G$2=$D$2:$CP$2),0))</f>
        <v>.</v>
      </c>
      <c r="H332" s="60" cm="1">
        <f t="array" ref="H332">INDEX($D$1:$CP$117,MATCH($D332,$D$1:$D$117,0),MATCH(1,($F332=$D$1:$CP$1)*(H$2=$D$2:$CP$2),0))</f>
        <v>0</v>
      </c>
      <c r="I332" s="60" t="str" cm="1">
        <f t="array" ref="I332">INDEX($D$1:$CP$117,MATCH($D332,$D$1:$D$117,0),MATCH(1,($F332=$D$1:$CP$1)*(I$2=$D$2:$CP$2),0))</f>
        <v>.</v>
      </c>
      <c r="J332" s="60" cm="1">
        <f t="array" ref="J332">INDEX($D$1:$CP$117,MATCH($D332,$D$1:$D$117,0),MATCH(1,($F332=$D$1:$CP$1)*(J$2=$D$2:$CP$2),0))</f>
        <v>42000</v>
      </c>
      <c r="K332" s="59" t="str" cm="1">
        <f t="array" ref="K332">INDEX($D$1:$CP$117,MATCH($D332,$D$1:$D$117,0),MATCH(1,($F332=$D$1:$CP$1)*(AY$2=$D$2:$CP$2),0))</f>
        <v/>
      </c>
      <c r="L332" s="59" t="str" cm="1">
        <f t="array" ref="L332">INDEX($D$1:$CP$117,MATCH($D332,$D$1:$D$117,0),MATCH(1,($F332=$D$1:$CP$1)*(AZ$2=$D$2:$CP$2),0))</f>
        <v/>
      </c>
      <c r="M332" s="59" t="str" cm="1">
        <f t="array" ref="M332">INDEX($D$1:$CP$117,MATCH($D332,$D$1:$D$117,0),MATCH(1,($F332=$D$1:$CP$1)*(BA$2=$D$2:$CP$2),0))</f>
        <v/>
      </c>
      <c r="N332" s="61" t="str" cm="1">
        <f t="array" ref="N332">INDEX($D$1:$CP$117,MATCH($D332,$D$1:$D$117,0),MATCH(1,($F332=$D$1:$CP$1)*(BB$2=$D$2:$CP$2),0))</f>
        <v/>
      </c>
    </row>
    <row r="333" spans="4:14" x14ac:dyDescent="0.25">
      <c r="D333" t="str">
        <f t="shared" ref="D333:E333" si="254">D219</f>
        <v>SUR</v>
      </c>
      <c r="E333" t="str">
        <f t="shared" si="254"/>
        <v>Middle income</v>
      </c>
      <c r="F333">
        <f t="shared" si="235"/>
        <v>2010</v>
      </c>
      <c r="G333" s="60" cm="1">
        <f t="array" ref="G333">INDEX($D$1:$CP$117,MATCH($D333,$D$1:$D$117,0),MATCH(1,($F333=$D$1:$CP$1)*(G$2=$D$2:$CP$2),0))</f>
        <v>1900000</v>
      </c>
      <c r="H333" s="60" cm="1">
        <f t="array" ref="H333">INDEX($D$1:$CP$117,MATCH($D333,$D$1:$D$117,0),MATCH(1,($F333=$D$1:$CP$1)*(H$2=$D$2:$CP$2),0))</f>
        <v>4100000</v>
      </c>
      <c r="I333" s="60" cm="1">
        <f t="array" ref="I333">INDEX($D$1:$CP$117,MATCH($D333,$D$1:$D$117,0),MATCH(1,($F333=$D$1:$CP$1)*(I$2=$D$2:$CP$2),0))</f>
        <v>6000000</v>
      </c>
      <c r="J333" s="60" cm="1">
        <f t="array" ref="J333">INDEX($D$1:$CP$117,MATCH($D333,$D$1:$D$117,0),MATCH(1,($F333=$D$1:$CP$1)*(J$2=$D$2:$CP$2),0))</f>
        <v>4800</v>
      </c>
      <c r="K333" s="59" cm="1">
        <f t="array" ref="K333">INDEX($D$1:$CP$117,MATCH($D333,$D$1:$D$117,0),MATCH(1,($F333=$D$1:$CP$1)*(AY$2=$D$2:$CP$2),0))</f>
        <v>395.83333333333331</v>
      </c>
      <c r="L333" s="59" cm="1">
        <f t="array" ref="L333">INDEX($D$1:$CP$117,MATCH($D333,$D$1:$D$117,0),MATCH(1,($F333=$D$1:$CP$1)*(AZ$2=$D$2:$CP$2),0))</f>
        <v>854.16666666666663</v>
      </c>
      <c r="M333" s="59" cm="1">
        <f t="array" ref="M333">INDEX($D$1:$CP$117,MATCH($D333,$D$1:$D$117,0),MATCH(1,($F333=$D$1:$CP$1)*(BA$2=$D$2:$CP$2),0))</f>
        <v>1250</v>
      </c>
      <c r="N333" s="61" cm="1">
        <f t="array" ref="N333">INDEX($D$1:$CP$117,MATCH($D333,$D$1:$D$117,0),MATCH(1,($F333=$D$1:$CP$1)*(BB$2=$D$2:$CP$2),0))</f>
        <v>0.31666666666666665</v>
      </c>
    </row>
    <row r="334" spans="4:14" x14ac:dyDescent="0.25">
      <c r="D334" t="str">
        <f t="shared" ref="D334:E334" si="255">D220</f>
        <v>TJK</v>
      </c>
      <c r="E334" t="str">
        <f t="shared" si="255"/>
        <v>Low income</v>
      </c>
      <c r="F334">
        <f t="shared" si="235"/>
        <v>2010</v>
      </c>
      <c r="G334" s="60" cm="1">
        <f t="array" ref="G334">INDEX($D$1:$CP$117,MATCH($D334,$D$1:$D$117,0),MATCH(1,($F334=$D$1:$CP$1)*(G$2=$D$2:$CP$2),0))</f>
        <v>1718968</v>
      </c>
      <c r="H334" s="60" cm="1">
        <f t="array" ref="H334">INDEX($D$1:$CP$117,MATCH($D334,$D$1:$D$117,0),MATCH(1,($F334=$D$1:$CP$1)*(H$2=$D$2:$CP$2),0))</f>
        <v>13514153.550000001</v>
      </c>
      <c r="I334" s="60" cm="1">
        <f t="array" ref="I334">INDEX($D$1:$CP$117,MATCH($D334,$D$1:$D$117,0),MATCH(1,($F334=$D$1:$CP$1)*(I$2=$D$2:$CP$2),0))</f>
        <v>15293808.277690001</v>
      </c>
      <c r="J334" s="60" cm="1">
        <f t="array" ref="J334">INDEX($D$1:$CP$117,MATCH($D334,$D$1:$D$117,0),MATCH(1,($F334=$D$1:$CP$1)*(J$2=$D$2:$CP$2),0))</f>
        <v>5000</v>
      </c>
      <c r="K334" s="59" cm="1">
        <f t="array" ref="K334">INDEX($D$1:$CP$117,MATCH($D334,$D$1:$D$117,0),MATCH(1,($F334=$D$1:$CP$1)*(AY$2=$D$2:$CP$2),0))</f>
        <v>343.79360000000003</v>
      </c>
      <c r="L334" s="59" cm="1">
        <f t="array" ref="L334">INDEX($D$1:$CP$117,MATCH($D334,$D$1:$D$117,0),MATCH(1,($F334=$D$1:$CP$1)*(AZ$2=$D$2:$CP$2),0))</f>
        <v>2702.8307100000002</v>
      </c>
      <c r="M334" s="59" cm="1">
        <f t="array" ref="M334">INDEX($D$1:$CP$117,MATCH($D334,$D$1:$D$117,0),MATCH(1,($F334=$D$1:$CP$1)*(BA$2=$D$2:$CP$2),0))</f>
        <v>3058.761655538</v>
      </c>
      <c r="N334" s="61" cm="1">
        <f t="array" ref="N334">INDEX($D$1:$CP$117,MATCH($D334,$D$1:$D$117,0),MATCH(1,($F334=$D$1:$CP$1)*(BB$2=$D$2:$CP$2),0))</f>
        <v>0.11239633509121219</v>
      </c>
    </row>
    <row r="335" spans="4:14" x14ac:dyDescent="0.25">
      <c r="D335" t="str">
        <f t="shared" ref="D335:E335" si="256">D221</f>
        <v>THA</v>
      </c>
      <c r="E335" t="str">
        <f t="shared" si="256"/>
        <v>Middle income</v>
      </c>
      <c r="F335">
        <f t="shared" si="235"/>
        <v>2010</v>
      </c>
      <c r="G335" s="60" cm="1">
        <f t="array" ref="G335">INDEX($D$1:$CP$117,MATCH($D335,$D$1:$D$117,0),MATCH(1,($F335=$D$1:$CP$1)*(G$2=$D$2:$CP$2),0))</f>
        <v>200251009</v>
      </c>
      <c r="H335" s="60" cm="1">
        <f t="array" ref="H335">INDEX($D$1:$CP$117,MATCH($D335,$D$1:$D$117,0),MATCH(1,($F335=$D$1:$CP$1)*(H$2=$D$2:$CP$2),0))</f>
        <v>35926668.100000001</v>
      </c>
      <c r="I335" s="60" cm="1">
        <f t="array" ref="I335">INDEX($D$1:$CP$117,MATCH($D335,$D$1:$D$117,0),MATCH(1,($F335=$D$1:$CP$1)*(I$2=$D$2:$CP$2),0))</f>
        <v>242670429.06600001</v>
      </c>
      <c r="J335" s="60" cm="1">
        <f t="array" ref="J335">INDEX($D$1:$CP$117,MATCH($D335,$D$1:$D$117,0),MATCH(1,($F335=$D$1:$CP$1)*(J$2=$D$2:$CP$2),0))</f>
        <v>580000</v>
      </c>
      <c r="K335" s="59" cm="1">
        <f t="array" ref="K335">INDEX($D$1:$CP$117,MATCH($D335,$D$1:$D$117,0),MATCH(1,($F335=$D$1:$CP$1)*(AY$2=$D$2:$CP$2),0))</f>
        <v>345.26036034482757</v>
      </c>
      <c r="L335" s="59" cm="1">
        <f t="array" ref="L335">INDEX($D$1:$CP$117,MATCH($D335,$D$1:$D$117,0),MATCH(1,($F335=$D$1:$CP$1)*(AZ$2=$D$2:$CP$2),0))</f>
        <v>61.942531206896554</v>
      </c>
      <c r="M335" s="59" cm="1">
        <f t="array" ref="M335">INDEX($D$1:$CP$117,MATCH($D335,$D$1:$D$117,0),MATCH(1,($F335=$D$1:$CP$1)*(BA$2=$D$2:$CP$2),0))</f>
        <v>418.39729149310347</v>
      </c>
      <c r="N335" s="61" cm="1">
        <f t="array" ref="N335">INDEX($D$1:$CP$117,MATCH($D335,$D$1:$D$117,0),MATCH(1,($F335=$D$1:$CP$1)*(BB$2=$D$2:$CP$2),0))</f>
        <v>0.82519740773828254</v>
      </c>
    </row>
    <row r="336" spans="4:14" x14ac:dyDescent="0.25">
      <c r="D336" t="str">
        <f t="shared" ref="D336:E336" si="257">D222</f>
        <v>MKD</v>
      </c>
      <c r="E336" t="str">
        <f t="shared" si="257"/>
        <v>Middle income</v>
      </c>
      <c r="F336">
        <f t="shared" si="235"/>
        <v>2010</v>
      </c>
      <c r="G336" s="60" cm="1">
        <f t="array" ref="G336">INDEX($D$1:$CP$117,MATCH($D336,$D$1:$D$117,0),MATCH(1,($F336=$D$1:$CP$1)*(G$2=$D$2:$CP$2),0))</f>
        <v>2400000</v>
      </c>
      <c r="H336" s="60" cm="1">
        <f t="array" ref="H336">INDEX($D$1:$CP$117,MATCH($D336,$D$1:$D$117,0),MATCH(1,($F336=$D$1:$CP$1)*(H$2=$D$2:$CP$2),0))</f>
        <v>2400000</v>
      </c>
      <c r="I336" s="60" cm="1">
        <f t="array" ref="I336">INDEX($D$1:$CP$117,MATCH($D336,$D$1:$D$117,0),MATCH(1,($F336=$D$1:$CP$1)*(I$2=$D$2:$CP$2),0))</f>
        <v>4800000</v>
      </c>
      <c r="J336" s="60" cm="1">
        <f t="array" ref="J336">INDEX($D$1:$CP$117,MATCH($D336,$D$1:$D$117,0),MATCH(1,($F336=$D$1:$CP$1)*(J$2=$D$2:$CP$2),0))</f>
        <v>0</v>
      </c>
      <c r="K336" s="59" t="str" cm="1">
        <f t="array" ref="K336">INDEX($D$1:$CP$117,MATCH($D336,$D$1:$D$117,0),MATCH(1,($F336=$D$1:$CP$1)*(AY$2=$D$2:$CP$2),0))</f>
        <v/>
      </c>
      <c r="L336" s="59" t="str" cm="1">
        <f t="array" ref="L336">INDEX($D$1:$CP$117,MATCH($D336,$D$1:$D$117,0),MATCH(1,($F336=$D$1:$CP$1)*(AZ$2=$D$2:$CP$2),0))</f>
        <v/>
      </c>
      <c r="M336" s="59" t="str" cm="1">
        <f t="array" ref="M336">INDEX($D$1:$CP$117,MATCH($D336,$D$1:$D$117,0),MATCH(1,($F336=$D$1:$CP$1)*(BA$2=$D$2:$CP$2),0))</f>
        <v/>
      </c>
      <c r="N336" s="61" t="str" cm="1">
        <f t="array" ref="N336">INDEX($D$1:$CP$117,MATCH($D336,$D$1:$D$117,0),MATCH(1,($F336=$D$1:$CP$1)*(BB$2=$D$2:$CP$2),0))</f>
        <v/>
      </c>
    </row>
    <row r="337" spans="4:14" x14ac:dyDescent="0.25">
      <c r="D337" t="str">
        <f t="shared" ref="D337:E337" si="258">D223</f>
        <v>TGO</v>
      </c>
      <c r="E337" t="str">
        <f t="shared" si="258"/>
        <v>Low income</v>
      </c>
      <c r="F337">
        <f t="shared" si="235"/>
        <v>2010</v>
      </c>
      <c r="G337" s="60" cm="1">
        <f t="array" ref="G337">INDEX($D$1:$CP$117,MATCH($D337,$D$1:$D$117,0),MATCH(1,($F337=$D$1:$CP$1)*(G$2=$D$2:$CP$2),0))</f>
        <v>8878290</v>
      </c>
      <c r="H337" s="60" cm="1">
        <f t="array" ref="H337">INDEX($D$1:$CP$117,MATCH($D337,$D$1:$D$117,0),MATCH(1,($F337=$D$1:$CP$1)*(H$2=$D$2:$CP$2),0))</f>
        <v>13512726</v>
      </c>
      <c r="I337" s="60" cm="1">
        <f t="array" ref="I337">INDEX($D$1:$CP$117,MATCH($D337,$D$1:$D$117,0),MATCH(1,($F337=$D$1:$CP$1)*(I$2=$D$2:$CP$2),0))</f>
        <v>24317567.241</v>
      </c>
      <c r="J337" s="60" cm="1">
        <f t="array" ref="J337">INDEX($D$1:$CP$117,MATCH($D337,$D$1:$D$117,0),MATCH(1,($F337=$D$1:$CP$1)*(J$2=$D$2:$CP$2),0))</f>
        <v>110000</v>
      </c>
      <c r="K337" s="59" cm="1">
        <f t="array" ref="K337">INDEX($D$1:$CP$117,MATCH($D337,$D$1:$D$117,0),MATCH(1,($F337=$D$1:$CP$1)*(AY$2=$D$2:$CP$2),0))</f>
        <v>80.711727272727273</v>
      </c>
      <c r="L337" s="59" cm="1">
        <f t="array" ref="L337">INDEX($D$1:$CP$117,MATCH($D337,$D$1:$D$117,0),MATCH(1,($F337=$D$1:$CP$1)*(AZ$2=$D$2:$CP$2),0))</f>
        <v>122.84296363636363</v>
      </c>
      <c r="M337" s="59" cm="1">
        <f t="array" ref="M337">INDEX($D$1:$CP$117,MATCH($D337,$D$1:$D$117,0),MATCH(1,($F337=$D$1:$CP$1)*(BA$2=$D$2:$CP$2),0))</f>
        <v>221.06879309999999</v>
      </c>
      <c r="N337" s="61" cm="1">
        <f t="array" ref="N337">INDEX($D$1:$CP$117,MATCH($D337,$D$1:$D$117,0),MATCH(1,($F337=$D$1:$CP$1)*(BB$2=$D$2:$CP$2),0))</f>
        <v>0.36509778762042411</v>
      </c>
    </row>
    <row r="338" spans="4:14" x14ac:dyDescent="0.25">
      <c r="D338" t="str">
        <f t="shared" ref="D338:E338" si="259">D224</f>
        <v>TTO</v>
      </c>
      <c r="E338" t="str">
        <f t="shared" si="259"/>
        <v>High income</v>
      </c>
      <c r="F338">
        <f t="shared" si="235"/>
        <v>2010</v>
      </c>
      <c r="G338" s="60" cm="1">
        <f t="array" ref="G338">INDEX($D$1:$CP$117,MATCH($D338,$D$1:$D$117,0),MATCH(1,($F338=$D$1:$CP$1)*(G$2=$D$2:$CP$2),0))</f>
        <v>0</v>
      </c>
      <c r="H338" s="60" cm="1">
        <f t="array" ref="H338">INDEX($D$1:$CP$117,MATCH($D338,$D$1:$D$117,0),MATCH(1,($F338=$D$1:$CP$1)*(H$2=$D$2:$CP$2),0))</f>
        <v>0</v>
      </c>
      <c r="I338" s="60" cm="1">
        <f t="array" ref="I338">INDEX($D$1:$CP$117,MATCH($D338,$D$1:$D$117,0),MATCH(1,($F338=$D$1:$CP$1)*(I$2=$D$2:$CP$2),0))</f>
        <v>0</v>
      </c>
      <c r="J338" s="60" cm="1">
        <f t="array" ref="J338">INDEX($D$1:$CP$117,MATCH($D338,$D$1:$D$117,0),MATCH(1,($F338=$D$1:$CP$1)*(J$2=$D$2:$CP$2),0))</f>
        <v>11000</v>
      </c>
      <c r="K338" s="59" t="str" cm="1">
        <f t="array" ref="K338">INDEX($D$1:$CP$117,MATCH($D338,$D$1:$D$117,0),MATCH(1,($F338=$D$1:$CP$1)*(AY$2=$D$2:$CP$2),0))</f>
        <v/>
      </c>
      <c r="L338" s="59" t="str" cm="1">
        <f t="array" ref="L338">INDEX($D$1:$CP$117,MATCH($D338,$D$1:$D$117,0),MATCH(1,($F338=$D$1:$CP$1)*(AZ$2=$D$2:$CP$2),0))</f>
        <v/>
      </c>
      <c r="M338" s="59" t="str" cm="1">
        <f t="array" ref="M338">INDEX($D$1:$CP$117,MATCH($D338,$D$1:$D$117,0),MATCH(1,($F338=$D$1:$CP$1)*(BA$2=$D$2:$CP$2),0))</f>
        <v/>
      </c>
      <c r="N338" s="61" t="str" cm="1">
        <f t="array" ref="N338">INDEX($D$1:$CP$117,MATCH($D338,$D$1:$D$117,0),MATCH(1,($F338=$D$1:$CP$1)*(BB$2=$D$2:$CP$2),0))</f>
        <v/>
      </c>
    </row>
    <row r="339" spans="4:14" x14ac:dyDescent="0.25">
      <c r="D339" t="str">
        <f t="shared" ref="D339:E339" si="260">D225</f>
        <v>TUN</v>
      </c>
      <c r="E339" t="str">
        <f t="shared" si="260"/>
        <v>Lower middle income</v>
      </c>
      <c r="F339">
        <f t="shared" si="235"/>
        <v>2010</v>
      </c>
      <c r="G339" s="60" cm="1">
        <f t="array" ref="G339">INDEX($D$1:$CP$117,MATCH($D339,$D$1:$D$117,0),MATCH(1,($F339=$D$1:$CP$1)*(G$2=$D$2:$CP$2),0))</f>
        <v>110000</v>
      </c>
      <c r="H339" s="60" cm="1">
        <f t="array" ref="H339">INDEX($D$1:$CP$117,MATCH($D339,$D$1:$D$117,0),MATCH(1,($F339=$D$1:$CP$1)*(H$2=$D$2:$CP$2),0))</f>
        <v>2900000</v>
      </c>
      <c r="I339" s="60" cm="1">
        <f t="array" ref="I339">INDEX($D$1:$CP$117,MATCH($D339,$D$1:$D$117,0),MATCH(1,($F339=$D$1:$CP$1)*(I$2=$D$2:$CP$2),0))</f>
        <v>3010000</v>
      </c>
      <c r="J339" s="60" cm="1">
        <f t="array" ref="J339">INDEX($D$1:$CP$117,MATCH($D339,$D$1:$D$117,0),MATCH(1,($F339=$D$1:$CP$1)*(J$2=$D$2:$CP$2),0))</f>
        <v>3000</v>
      </c>
      <c r="K339" s="59" cm="1">
        <f t="array" ref="K339">INDEX($D$1:$CP$117,MATCH($D339,$D$1:$D$117,0),MATCH(1,($F339=$D$1:$CP$1)*(AY$2=$D$2:$CP$2),0))</f>
        <v>36.666666666666664</v>
      </c>
      <c r="L339" s="59" cm="1">
        <f t="array" ref="L339">INDEX($D$1:$CP$117,MATCH($D339,$D$1:$D$117,0),MATCH(1,($F339=$D$1:$CP$1)*(AZ$2=$D$2:$CP$2),0))</f>
        <v>966.66666666666663</v>
      </c>
      <c r="M339" s="59" cm="1">
        <f t="array" ref="M339">INDEX($D$1:$CP$117,MATCH($D339,$D$1:$D$117,0),MATCH(1,($F339=$D$1:$CP$1)*(BA$2=$D$2:$CP$2),0))</f>
        <v>1003.3333333333334</v>
      </c>
      <c r="N339" s="61" cm="1">
        <f t="array" ref="N339">INDEX($D$1:$CP$117,MATCH($D339,$D$1:$D$117,0),MATCH(1,($F339=$D$1:$CP$1)*(BB$2=$D$2:$CP$2),0))</f>
        <v>3.6544850498338867E-2</v>
      </c>
    </row>
    <row r="340" spans="4:14" x14ac:dyDescent="0.25">
      <c r="D340" t="str">
        <f t="shared" ref="D340:E340" si="261">D226</f>
        <v>UGA</v>
      </c>
      <c r="E340" t="str">
        <f t="shared" si="261"/>
        <v>Low income</v>
      </c>
      <c r="F340">
        <f t="shared" si="235"/>
        <v>2010</v>
      </c>
      <c r="G340" s="60" cm="1">
        <f t="array" ref="G340">INDEX($D$1:$CP$117,MATCH($D340,$D$1:$D$117,0),MATCH(1,($F340=$D$1:$CP$1)*(G$2=$D$2:$CP$2),0))</f>
        <v>0</v>
      </c>
      <c r="H340" s="60" cm="1">
        <f t="array" ref="H340">INDEX($D$1:$CP$117,MATCH($D340,$D$1:$D$117,0),MATCH(1,($F340=$D$1:$CP$1)*(H$2=$D$2:$CP$2),0))</f>
        <v>0</v>
      </c>
      <c r="I340" s="60" cm="1">
        <f t="array" ref="I340">INDEX($D$1:$CP$117,MATCH($D340,$D$1:$D$117,0),MATCH(1,($F340=$D$1:$CP$1)*(I$2=$D$2:$CP$2),0))</f>
        <v>0</v>
      </c>
      <c r="J340" s="60" cm="1">
        <f t="array" ref="J340">INDEX($D$1:$CP$117,MATCH($D340,$D$1:$D$117,0),MATCH(1,($F340=$D$1:$CP$1)*(J$2=$D$2:$CP$2),0))</f>
        <v>1200000</v>
      </c>
      <c r="K340" s="59" t="str" cm="1">
        <f t="array" ref="K340">INDEX($D$1:$CP$117,MATCH($D340,$D$1:$D$117,0),MATCH(1,($F340=$D$1:$CP$1)*(AY$2=$D$2:$CP$2),0))</f>
        <v/>
      </c>
      <c r="L340" s="59" t="str" cm="1">
        <f t="array" ref="L340">INDEX($D$1:$CP$117,MATCH($D340,$D$1:$D$117,0),MATCH(1,($F340=$D$1:$CP$1)*(AZ$2=$D$2:$CP$2),0))</f>
        <v/>
      </c>
      <c r="M340" s="59" t="str" cm="1">
        <f t="array" ref="M340">INDEX($D$1:$CP$117,MATCH($D340,$D$1:$D$117,0),MATCH(1,($F340=$D$1:$CP$1)*(BA$2=$D$2:$CP$2),0))</f>
        <v/>
      </c>
      <c r="N340" s="61" t="str" cm="1">
        <f t="array" ref="N340">INDEX($D$1:$CP$117,MATCH($D340,$D$1:$D$117,0),MATCH(1,($F340=$D$1:$CP$1)*(BB$2=$D$2:$CP$2),0))</f>
        <v/>
      </c>
    </row>
    <row r="341" spans="4:14" x14ac:dyDescent="0.25">
      <c r="D341" t="str">
        <f t="shared" ref="D341:E341" si="262">D227</f>
        <v>UKR</v>
      </c>
      <c r="E341" t="str">
        <f t="shared" si="262"/>
        <v>Lower middle income</v>
      </c>
      <c r="F341">
        <f t="shared" si="235"/>
        <v>2010</v>
      </c>
      <c r="G341" s="60" cm="1">
        <f t="array" ref="G341">INDEX($D$1:$CP$117,MATCH($D341,$D$1:$D$117,0),MATCH(1,($F341=$D$1:$CP$1)*(G$2=$D$2:$CP$2),0))</f>
        <v>38054198</v>
      </c>
      <c r="H341" s="60" cm="1">
        <f t="array" ref="H341">INDEX($D$1:$CP$117,MATCH($D341,$D$1:$D$117,0),MATCH(1,($F341=$D$1:$CP$1)*(H$2=$D$2:$CP$2),0))</f>
        <v>33877729.939999998</v>
      </c>
      <c r="I341" s="60" cm="1">
        <f t="array" ref="I341">INDEX($D$1:$CP$117,MATCH($D341,$D$1:$D$117,0),MATCH(1,($F341=$D$1:$CP$1)*(I$2=$D$2:$CP$2),0))</f>
        <v>72838817.382100001</v>
      </c>
      <c r="J341" s="60" cm="1">
        <f t="array" ref="J341">INDEX($D$1:$CP$117,MATCH($D341,$D$1:$D$117,0),MATCH(1,($F341=$D$1:$CP$1)*(J$2=$D$2:$CP$2),0))</f>
        <v>240000</v>
      </c>
      <c r="K341" s="59" cm="1">
        <f t="array" ref="K341">INDEX($D$1:$CP$117,MATCH($D341,$D$1:$D$117,0),MATCH(1,($F341=$D$1:$CP$1)*(AY$2=$D$2:$CP$2),0))</f>
        <v>158.55915833333333</v>
      </c>
      <c r="L341" s="59" cm="1">
        <f t="array" ref="L341">INDEX($D$1:$CP$117,MATCH($D341,$D$1:$D$117,0),MATCH(1,($F341=$D$1:$CP$1)*(AZ$2=$D$2:$CP$2),0))</f>
        <v>141.15720808333333</v>
      </c>
      <c r="M341" s="59" cm="1">
        <f t="array" ref="M341">INDEX($D$1:$CP$117,MATCH($D341,$D$1:$D$117,0),MATCH(1,($F341=$D$1:$CP$1)*(BA$2=$D$2:$CP$2),0))</f>
        <v>303.49507242541665</v>
      </c>
      <c r="N341" s="61" cm="1">
        <f t="array" ref="N341">INDEX($D$1:$CP$117,MATCH($D341,$D$1:$D$117,0),MATCH(1,($F341=$D$1:$CP$1)*(BB$2=$D$2:$CP$2),0))</f>
        <v>0.52244392986742461</v>
      </c>
    </row>
    <row r="342" spans="4:14" x14ac:dyDescent="0.25">
      <c r="D342" t="str">
        <f t="shared" ref="D342:E342" si="263">D228</f>
        <v>TZA</v>
      </c>
      <c r="E342" t="str">
        <f t="shared" si="263"/>
        <v>Lower middle income</v>
      </c>
      <c r="F342">
        <f t="shared" si="235"/>
        <v>2010</v>
      </c>
      <c r="G342" s="60" cm="1">
        <f t="array" ref="G342">INDEX($D$1:$CP$117,MATCH($D342,$D$1:$D$117,0),MATCH(1,($F342=$D$1:$CP$1)*(G$2=$D$2:$CP$2),0))</f>
        <v>51354930</v>
      </c>
      <c r="H342" s="60" cm="1">
        <f t="array" ref="H342">INDEX($D$1:$CP$117,MATCH($D342,$D$1:$D$117,0),MATCH(1,($F342=$D$1:$CP$1)*(H$2=$D$2:$CP$2),0))</f>
        <v>0</v>
      </c>
      <c r="I342" s="60" cm="1">
        <f t="array" ref="I342">INDEX($D$1:$CP$117,MATCH($D342,$D$1:$D$117,0),MATCH(1,($F342=$D$1:$CP$1)*(I$2=$D$2:$CP$2),0))</f>
        <v>525668655</v>
      </c>
      <c r="J342" s="60" cm="1">
        <f t="array" ref="J342">INDEX($D$1:$CP$117,MATCH($D342,$D$1:$D$117,0),MATCH(1,($F342=$D$1:$CP$1)*(J$2=$D$2:$CP$2),0))</f>
        <v>1300000</v>
      </c>
      <c r="K342" s="59" cm="1">
        <f t="array" ref="K342">INDEX($D$1:$CP$117,MATCH($D342,$D$1:$D$117,0),MATCH(1,($F342=$D$1:$CP$1)*(AY$2=$D$2:$CP$2),0))</f>
        <v>39.503792307692308</v>
      </c>
      <c r="L342" s="59" t="str" cm="1">
        <f t="array" ref="L342">INDEX($D$1:$CP$117,MATCH($D342,$D$1:$D$117,0),MATCH(1,($F342=$D$1:$CP$1)*(AZ$2=$D$2:$CP$2),0))</f>
        <v/>
      </c>
      <c r="M342" s="59" cm="1">
        <f t="array" ref="M342">INDEX($D$1:$CP$117,MATCH($D342,$D$1:$D$117,0),MATCH(1,($F342=$D$1:$CP$1)*(BA$2=$D$2:$CP$2),0))</f>
        <v>404.36050384615385</v>
      </c>
      <c r="N342" s="61" cm="1">
        <f t="array" ref="N342">INDEX($D$1:$CP$117,MATCH($D342,$D$1:$D$117,0),MATCH(1,($F342=$D$1:$CP$1)*(BB$2=$D$2:$CP$2),0))</f>
        <v>9.769448779478776E-2</v>
      </c>
    </row>
    <row r="343" spans="4:14" x14ac:dyDescent="0.25">
      <c r="D343" t="str">
        <f t="shared" ref="D343:E343" si="264">D229</f>
        <v>UZB</v>
      </c>
      <c r="E343" t="str">
        <f t="shared" si="264"/>
        <v>Lower middle income</v>
      </c>
      <c r="F343">
        <f t="shared" si="235"/>
        <v>2010</v>
      </c>
      <c r="G343" s="60" cm="1">
        <f t="array" ref="G343">INDEX($D$1:$CP$117,MATCH($D343,$D$1:$D$117,0),MATCH(1,($F343=$D$1:$CP$1)*(G$2=$D$2:$CP$2),0))</f>
        <v>16985205</v>
      </c>
      <c r="H343" s="60" cm="1">
        <f t="array" ref="H343">INDEX($D$1:$CP$117,MATCH($D343,$D$1:$D$117,0),MATCH(1,($F343=$D$1:$CP$1)*(H$2=$D$2:$CP$2),0))</f>
        <v>6678412.9000000004</v>
      </c>
      <c r="I343" s="60" cm="1">
        <f t="array" ref="I343">INDEX($D$1:$CP$117,MATCH($D343,$D$1:$D$117,0),MATCH(1,($F343=$D$1:$CP$1)*(I$2=$D$2:$CP$2),0))</f>
        <v>23663617.899999999</v>
      </c>
      <c r="J343" s="60" cm="1">
        <f t="array" ref="J343">INDEX($D$1:$CP$117,MATCH($D343,$D$1:$D$117,0),MATCH(1,($F343=$D$1:$CP$1)*(J$2=$D$2:$CP$2),0))</f>
        <v>21000</v>
      </c>
      <c r="K343" s="59" cm="1">
        <f t="array" ref="K343">INDEX($D$1:$CP$117,MATCH($D343,$D$1:$D$117,0),MATCH(1,($F343=$D$1:$CP$1)*(AY$2=$D$2:$CP$2),0))</f>
        <v>808.81928571428568</v>
      </c>
      <c r="L343" s="59" cm="1">
        <f t="array" ref="L343">INDEX($D$1:$CP$117,MATCH($D343,$D$1:$D$117,0),MATCH(1,($F343=$D$1:$CP$1)*(AZ$2=$D$2:$CP$2),0))</f>
        <v>318.0196619047619</v>
      </c>
      <c r="M343" s="59" cm="1">
        <f t="array" ref="M343">INDEX($D$1:$CP$117,MATCH($D343,$D$1:$D$117,0),MATCH(1,($F343=$D$1:$CP$1)*(BA$2=$D$2:$CP$2),0))</f>
        <v>1126.8389476190475</v>
      </c>
      <c r="N343" s="61" cm="1">
        <f t="array" ref="N343">INDEX($D$1:$CP$117,MATCH($D343,$D$1:$D$117,0),MATCH(1,($F343=$D$1:$CP$1)*(BB$2=$D$2:$CP$2),0))</f>
        <v>0.71777718317535888</v>
      </c>
    </row>
    <row r="344" spans="4:14" x14ac:dyDescent="0.25">
      <c r="D344" t="str">
        <f t="shared" ref="D344:E344" si="265">D230</f>
        <v>VEN</v>
      </c>
      <c r="E344" t="str">
        <f t="shared" si="265"/>
        <v>Middle income</v>
      </c>
      <c r="F344">
        <f t="shared" si="235"/>
        <v>2010</v>
      </c>
      <c r="G344" s="60" cm="1">
        <f t="array" ref="G344">INDEX($D$1:$CP$117,MATCH($D344,$D$1:$D$117,0),MATCH(1,($F344=$D$1:$CP$1)*(G$2=$D$2:$CP$2),0))</f>
        <v>109037329</v>
      </c>
      <c r="H344" s="60" cm="1">
        <f t="array" ref="H344">INDEX($D$1:$CP$117,MATCH($D344,$D$1:$D$117,0),MATCH(1,($F344=$D$1:$CP$1)*(H$2=$D$2:$CP$2),0))</f>
        <v>626411.21539999999</v>
      </c>
      <c r="I344" s="60" cm="1">
        <f t="array" ref="I344">INDEX($D$1:$CP$117,MATCH($D344,$D$1:$D$117,0),MATCH(1,($F344=$D$1:$CP$1)*(I$2=$D$2:$CP$2),0))</f>
        <v>109663740.2154</v>
      </c>
      <c r="J344" s="60" cm="1">
        <f t="array" ref="J344">INDEX($D$1:$CP$117,MATCH($D344,$D$1:$D$117,0),MATCH(1,($F344=$D$1:$CP$1)*(J$2=$D$2:$CP$2),0))</f>
        <v>120000</v>
      </c>
      <c r="K344" s="59" cm="1">
        <f t="array" ref="K344">INDEX($D$1:$CP$117,MATCH($D344,$D$1:$D$117,0),MATCH(1,($F344=$D$1:$CP$1)*(AY$2=$D$2:$CP$2),0))</f>
        <v>908.64440833333333</v>
      </c>
      <c r="L344" s="59" cm="1">
        <f t="array" ref="L344">INDEX($D$1:$CP$117,MATCH($D344,$D$1:$D$117,0),MATCH(1,($F344=$D$1:$CP$1)*(AZ$2=$D$2:$CP$2),0))</f>
        <v>5.220093461666667</v>
      </c>
      <c r="M344" s="59" cm="1">
        <f t="array" ref="M344">INDEX($D$1:$CP$117,MATCH($D344,$D$1:$D$117,0),MATCH(1,($F344=$D$1:$CP$1)*(BA$2=$D$2:$CP$2),0))</f>
        <v>913.86450179499991</v>
      </c>
      <c r="N344" s="61" cm="1">
        <f t="array" ref="N344">INDEX($D$1:$CP$117,MATCH($D344,$D$1:$D$117,0),MATCH(1,($F344=$D$1:$CP$1)*(BB$2=$D$2:$CP$2),0))</f>
        <v>0.99428789120114269</v>
      </c>
    </row>
    <row r="345" spans="4:14" x14ac:dyDescent="0.25">
      <c r="D345" t="str">
        <f t="shared" ref="D345:E345" si="266">D231</f>
        <v>VNM</v>
      </c>
      <c r="E345" t="str">
        <f t="shared" si="266"/>
        <v>Lower middle income</v>
      </c>
      <c r="F345">
        <f t="shared" si="235"/>
        <v>2010</v>
      </c>
      <c r="G345" s="60" cm="1">
        <f t="array" ref="G345">INDEX($D$1:$CP$117,MATCH($D345,$D$1:$D$117,0),MATCH(1,($F345=$D$1:$CP$1)*(G$2=$D$2:$CP$2),0))</f>
        <v>21431087</v>
      </c>
      <c r="H345" s="60" cm="1">
        <f t="array" ref="H345">INDEX($D$1:$CP$117,MATCH($D345,$D$1:$D$117,0),MATCH(1,($F345=$D$1:$CP$1)*(H$2=$D$2:$CP$2),0))</f>
        <v>102221779</v>
      </c>
      <c r="I345" s="60" cm="1">
        <f t="array" ref="I345">INDEX($D$1:$CP$117,MATCH($D345,$D$1:$D$117,0),MATCH(1,($F345=$D$1:$CP$1)*(I$2=$D$2:$CP$2),0))</f>
        <v>139253245</v>
      </c>
      <c r="J345" s="60" cm="1">
        <f t="array" ref="J345">INDEX($D$1:$CP$117,MATCH($D345,$D$1:$D$117,0),MATCH(1,($F345=$D$1:$CP$1)*(J$2=$D$2:$CP$2),0))</f>
        <v>220000</v>
      </c>
      <c r="K345" s="59" cm="1">
        <f t="array" ref="K345">INDEX($D$1:$CP$117,MATCH($D345,$D$1:$D$117,0),MATCH(1,($F345=$D$1:$CP$1)*(AY$2=$D$2:$CP$2),0))</f>
        <v>97.414031818181812</v>
      </c>
      <c r="L345" s="59" cm="1">
        <f t="array" ref="L345">INDEX($D$1:$CP$117,MATCH($D345,$D$1:$D$117,0),MATCH(1,($F345=$D$1:$CP$1)*(AZ$2=$D$2:$CP$2),0))</f>
        <v>464.64445000000001</v>
      </c>
      <c r="M345" s="59" cm="1">
        <f t="array" ref="M345">INDEX($D$1:$CP$117,MATCH($D345,$D$1:$D$117,0),MATCH(1,($F345=$D$1:$CP$1)*(BA$2=$D$2:$CP$2),0))</f>
        <v>632.96929545454543</v>
      </c>
      <c r="N345" s="61" cm="1">
        <f t="array" ref="N345">INDEX($D$1:$CP$117,MATCH($D345,$D$1:$D$117,0),MATCH(1,($F345=$D$1:$CP$1)*(BB$2=$D$2:$CP$2),0))</f>
        <v>0.15390009044313474</v>
      </c>
    </row>
    <row r="346" spans="4:14" x14ac:dyDescent="0.25">
      <c r="D346" t="str">
        <f t="shared" ref="D346:E346" si="267">D232</f>
        <v>YEM</v>
      </c>
      <c r="E346" t="str">
        <f t="shared" si="267"/>
        <v>Low income</v>
      </c>
      <c r="F346">
        <f t="shared" si="235"/>
        <v>2010</v>
      </c>
      <c r="G346" s="60" cm="1">
        <f t="array" ref="G346">INDEX($D$1:$CP$117,MATCH($D346,$D$1:$D$117,0),MATCH(1,($F346=$D$1:$CP$1)*(G$2=$D$2:$CP$2),0))</f>
        <v>442200</v>
      </c>
      <c r="H346" s="60" cm="1">
        <f t="array" ref="H346">INDEX($D$1:$CP$117,MATCH($D346,$D$1:$D$117,0),MATCH(1,($F346=$D$1:$CP$1)*(H$2=$D$2:$CP$2),0))</f>
        <v>1800000</v>
      </c>
      <c r="I346" s="60" cm="1">
        <f t="array" ref="I346">INDEX($D$1:$CP$117,MATCH($D346,$D$1:$D$117,0),MATCH(1,($F346=$D$1:$CP$1)*(I$2=$D$2:$CP$2),0))</f>
        <v>2242200</v>
      </c>
      <c r="J346" s="60" cm="1">
        <f t="array" ref="J346">INDEX($D$1:$CP$117,MATCH($D346,$D$1:$D$117,0),MATCH(1,($F346=$D$1:$CP$1)*(J$2=$D$2:$CP$2),0))</f>
        <v>5700</v>
      </c>
      <c r="K346" s="59" cm="1">
        <f t="array" ref="K346">INDEX($D$1:$CP$117,MATCH($D346,$D$1:$D$117,0),MATCH(1,($F346=$D$1:$CP$1)*(AY$2=$D$2:$CP$2),0))</f>
        <v>77.578947368421055</v>
      </c>
      <c r="L346" s="59" cm="1">
        <f t="array" ref="L346">INDEX($D$1:$CP$117,MATCH($D346,$D$1:$D$117,0),MATCH(1,($F346=$D$1:$CP$1)*(AZ$2=$D$2:$CP$2),0))</f>
        <v>315.78947368421052</v>
      </c>
      <c r="M346" s="59" cm="1">
        <f t="array" ref="M346">INDEX($D$1:$CP$117,MATCH($D346,$D$1:$D$117,0),MATCH(1,($F346=$D$1:$CP$1)*(BA$2=$D$2:$CP$2),0))</f>
        <v>393.36842105263156</v>
      </c>
      <c r="N346" s="61" cm="1">
        <f t="array" ref="N346">INDEX($D$1:$CP$117,MATCH($D346,$D$1:$D$117,0),MATCH(1,($F346=$D$1:$CP$1)*(BB$2=$D$2:$CP$2),0))</f>
        <v>0.19721701899919722</v>
      </c>
    </row>
    <row r="347" spans="4:14" x14ac:dyDescent="0.25">
      <c r="D347" t="str">
        <f t="shared" ref="D347:E347" si="268">D233</f>
        <v>ZMB</v>
      </c>
      <c r="E347" t="str">
        <f t="shared" si="268"/>
        <v>Lower middle income</v>
      </c>
      <c r="F347">
        <f t="shared" si="235"/>
        <v>2010</v>
      </c>
      <c r="G347" s="60" cm="1">
        <f t="array" ref="G347">INDEX($D$1:$CP$117,MATCH($D347,$D$1:$D$117,0),MATCH(1,($F347=$D$1:$CP$1)*(G$2=$D$2:$CP$2),0))</f>
        <v>0</v>
      </c>
      <c r="H347" s="60" cm="1">
        <f t="array" ref="H347">INDEX($D$1:$CP$117,MATCH($D347,$D$1:$D$117,0),MATCH(1,($F347=$D$1:$CP$1)*(H$2=$D$2:$CP$2),0))</f>
        <v>0</v>
      </c>
      <c r="I347" s="60" cm="1">
        <f t="array" ref="I347">INDEX($D$1:$CP$117,MATCH($D347,$D$1:$D$117,0),MATCH(1,($F347=$D$1:$CP$1)*(I$2=$D$2:$CP$2),0))</f>
        <v>0</v>
      </c>
      <c r="J347" s="60" cm="1">
        <f t="array" ref="J347">INDEX($D$1:$CP$117,MATCH($D347,$D$1:$D$117,0),MATCH(1,($F347=$D$1:$CP$1)*(J$2=$D$2:$CP$2),0))</f>
        <v>930000</v>
      </c>
      <c r="K347" s="59" t="str" cm="1">
        <f t="array" ref="K347">INDEX($D$1:$CP$117,MATCH($D347,$D$1:$D$117,0),MATCH(1,($F347=$D$1:$CP$1)*(AY$2=$D$2:$CP$2),0))</f>
        <v/>
      </c>
      <c r="L347" s="59" t="str" cm="1">
        <f t="array" ref="L347">INDEX($D$1:$CP$117,MATCH($D347,$D$1:$D$117,0),MATCH(1,($F347=$D$1:$CP$1)*(AZ$2=$D$2:$CP$2),0))</f>
        <v/>
      </c>
      <c r="M347" s="59" t="str" cm="1">
        <f t="array" ref="M347">INDEX($D$1:$CP$117,MATCH($D347,$D$1:$D$117,0),MATCH(1,($F347=$D$1:$CP$1)*(BA$2=$D$2:$CP$2),0))</f>
        <v/>
      </c>
      <c r="N347" s="61" t="str" cm="1">
        <f t="array" ref="N347">INDEX($D$1:$CP$117,MATCH($D347,$D$1:$D$117,0),MATCH(1,($F347=$D$1:$CP$1)*(BB$2=$D$2:$CP$2),0))</f>
        <v/>
      </c>
    </row>
    <row r="348" spans="4:14" x14ac:dyDescent="0.25">
      <c r="D348" t="str">
        <f t="shared" ref="D348:E348" si="269">D234</f>
        <v>ZWE</v>
      </c>
      <c r="E348" t="str">
        <f t="shared" si="269"/>
        <v>Lower middle income</v>
      </c>
      <c r="F348">
        <f t="shared" si="235"/>
        <v>2010</v>
      </c>
      <c r="G348" s="60" cm="1">
        <f t="array" ref="G348">INDEX($D$1:$CP$117,MATCH($D348,$D$1:$D$117,0),MATCH(1,($F348=$D$1:$CP$1)*(G$2=$D$2:$CP$2),0))</f>
        <v>20833554</v>
      </c>
      <c r="H348" s="60" cm="1">
        <f t="array" ref="H348">INDEX($D$1:$CP$117,MATCH($D348,$D$1:$D$117,0),MATCH(1,($F348=$D$1:$CP$1)*(H$2=$D$2:$CP$2),0))</f>
        <v>164119186</v>
      </c>
      <c r="I348" s="60" cm="1">
        <f t="array" ref="I348">INDEX($D$1:$CP$117,MATCH($D348,$D$1:$D$117,0),MATCH(1,($F348=$D$1:$CP$1)*(I$2=$D$2:$CP$2),0))</f>
        <v>268908534.60000002</v>
      </c>
      <c r="J348" s="60" cm="1">
        <f t="array" ref="J348">INDEX($D$1:$CP$117,MATCH($D348,$D$1:$D$117,0),MATCH(1,($F348=$D$1:$CP$1)*(J$2=$D$2:$CP$2),0))</f>
        <v>1200000</v>
      </c>
      <c r="K348" s="59" cm="1">
        <f t="array" ref="K348">INDEX($D$1:$CP$117,MATCH($D348,$D$1:$D$117,0),MATCH(1,($F348=$D$1:$CP$1)*(AY$2=$D$2:$CP$2),0))</f>
        <v>17.361294999999998</v>
      </c>
      <c r="L348" s="59" cm="1">
        <f t="array" ref="L348">INDEX($D$1:$CP$117,MATCH($D348,$D$1:$D$117,0),MATCH(1,($F348=$D$1:$CP$1)*(AZ$2=$D$2:$CP$2),0))</f>
        <v>136.76598833333333</v>
      </c>
      <c r="M348" s="59" cm="1">
        <f t="array" ref="M348">INDEX($D$1:$CP$117,MATCH($D348,$D$1:$D$117,0),MATCH(1,($F348=$D$1:$CP$1)*(BA$2=$D$2:$CP$2),0))</f>
        <v>224.09044550000002</v>
      </c>
      <c r="N348" s="61" cm="1">
        <f t="array" ref="N348">INDEX($D$1:$CP$117,MATCH($D348,$D$1:$D$117,0),MATCH(1,($F348=$D$1:$CP$1)*(BB$2=$D$2:$CP$2),0))</f>
        <v>7.7474499018745521E-2</v>
      </c>
    </row>
    <row r="349" spans="4:14" x14ac:dyDescent="0.25">
      <c r="D349" t="str">
        <f t="shared" ref="D349:E349" si="270">D235</f>
        <v>AFG</v>
      </c>
      <c r="E349" t="str">
        <f t="shared" si="270"/>
        <v>Low income</v>
      </c>
      <c r="F349">
        <f t="shared" si="235"/>
        <v>2011</v>
      </c>
      <c r="G349" s="60" cm="1">
        <f t="array" ref="G349">INDEX($D$1:$CP$117,MATCH($D349,$D$1:$D$117,0),MATCH(1,($F349=$D$1:$CP$1)*(G$2=$D$2:$CP$2),0))</f>
        <v>0</v>
      </c>
      <c r="H349" s="60" cm="1">
        <f t="array" ref="H349">INDEX($D$1:$CP$117,MATCH($D349,$D$1:$D$117,0),MATCH(1,($F349=$D$1:$CP$1)*(H$2=$D$2:$CP$2),0))</f>
        <v>8002073.5499999998</v>
      </c>
      <c r="I349" s="60" cm="1">
        <f t="array" ref="I349">INDEX($D$1:$CP$117,MATCH($D349,$D$1:$D$117,0),MATCH(1,($F349=$D$1:$CP$1)*(I$2=$D$2:$CP$2),0))</f>
        <v>8002073.5499999998</v>
      </c>
      <c r="J349" s="60" cm="1">
        <f t="array" ref="J349">INDEX($D$1:$CP$117,MATCH($D349,$D$1:$D$117,0),MATCH(1,($F349=$D$1:$CP$1)*(J$2=$D$2:$CP$2),0))</f>
        <v>5100</v>
      </c>
      <c r="K349" s="59" cm="1">
        <f t="array" ref="K349">INDEX($D$1:$CP$117,MATCH($D349,$D$1:$D$117,0),MATCH(1,($F349=$D$1:$CP$1)*(AY$2=$D$2:$CP$2),0))</f>
        <v>0</v>
      </c>
      <c r="L349" s="59" cm="1">
        <f t="array" ref="L349">INDEX($D$1:$CP$117,MATCH($D349,$D$1:$D$117,0),MATCH(1,($F349=$D$1:$CP$1)*(AZ$2=$D$2:$CP$2),0))</f>
        <v>1569.0340294117648</v>
      </c>
      <c r="M349" s="59" cm="1">
        <f t="array" ref="M349">INDEX($D$1:$CP$117,MATCH($D349,$D$1:$D$117,0),MATCH(1,($F349=$D$1:$CP$1)*(BA$2=$D$2:$CP$2),0))</f>
        <v>1569.0340294117648</v>
      </c>
      <c r="N349" s="61" cm="1">
        <f t="array" ref="N349">INDEX($D$1:$CP$117,MATCH($D349,$D$1:$D$117,0),MATCH(1,($F349=$D$1:$CP$1)*(BB$2=$D$2:$CP$2),0))</f>
        <v>0</v>
      </c>
    </row>
    <row r="350" spans="4:14" x14ac:dyDescent="0.25">
      <c r="D350" t="str">
        <f t="shared" ref="D350:E350" si="271">D236</f>
        <v>ALB</v>
      </c>
      <c r="E350" t="str">
        <f t="shared" si="271"/>
        <v>Middle income</v>
      </c>
      <c r="F350">
        <f t="shared" si="235"/>
        <v>2011</v>
      </c>
      <c r="G350" s="60" cm="1">
        <f t="array" ref="G350">INDEX($D$1:$CP$117,MATCH($D350,$D$1:$D$117,0),MATCH(1,($F350=$D$1:$CP$1)*(G$2=$D$2:$CP$2),0))</f>
        <v>0</v>
      </c>
      <c r="H350" s="60" cm="1">
        <f t="array" ref="H350">INDEX($D$1:$CP$117,MATCH($D350,$D$1:$D$117,0),MATCH(1,($F350=$D$1:$CP$1)*(H$2=$D$2:$CP$2),0))</f>
        <v>0</v>
      </c>
      <c r="I350" s="60" cm="1">
        <f t="array" ref="I350">INDEX($D$1:$CP$117,MATCH($D350,$D$1:$D$117,0),MATCH(1,($F350=$D$1:$CP$1)*(I$2=$D$2:$CP$2),0))</f>
        <v>0</v>
      </c>
      <c r="J350" s="60" cm="1">
        <f t="array" ref="J350">INDEX($D$1:$CP$117,MATCH($D350,$D$1:$D$117,0),MATCH(1,($F350=$D$1:$CP$1)*(J$2=$D$2:$CP$2),0))</f>
        <v>1000</v>
      </c>
      <c r="K350" s="59" t="str" cm="1">
        <f t="array" ref="K350">INDEX($D$1:$CP$117,MATCH($D350,$D$1:$D$117,0),MATCH(1,($F350=$D$1:$CP$1)*(AY$2=$D$2:$CP$2),0))</f>
        <v/>
      </c>
      <c r="L350" s="59" cm="1">
        <f t="array" ref="L350">INDEX($D$1:$CP$117,MATCH($D350,$D$1:$D$117,0),MATCH(1,($F350=$D$1:$CP$1)*(AZ$2=$D$2:$CP$2),0))</f>
        <v>0</v>
      </c>
      <c r="M350" s="59" t="str" cm="1">
        <f t="array" ref="M350">INDEX($D$1:$CP$117,MATCH($D350,$D$1:$D$117,0),MATCH(1,($F350=$D$1:$CP$1)*(BA$2=$D$2:$CP$2),0))</f>
        <v/>
      </c>
      <c r="N350" s="61" t="str" cm="1">
        <f t="array" ref="N350">INDEX($D$1:$CP$117,MATCH($D350,$D$1:$D$117,0),MATCH(1,($F350=$D$1:$CP$1)*(BB$2=$D$2:$CP$2),0))</f>
        <v/>
      </c>
    </row>
    <row r="351" spans="4:14" x14ac:dyDescent="0.25">
      <c r="D351" t="str">
        <f t="shared" ref="D351:E351" si="272">D237</f>
        <v>DZA</v>
      </c>
      <c r="E351" t="str">
        <f t="shared" si="272"/>
        <v>Lower middle income</v>
      </c>
      <c r="F351">
        <f t="shared" si="235"/>
        <v>2011</v>
      </c>
      <c r="G351" s="60" cm="1">
        <f t="array" ref="G351">INDEX($D$1:$CP$117,MATCH($D351,$D$1:$D$117,0),MATCH(1,($F351=$D$1:$CP$1)*(G$2=$D$2:$CP$2),0))</f>
        <v>5508774</v>
      </c>
      <c r="H351" s="60" cm="1">
        <f t="array" ref="H351">INDEX($D$1:$CP$117,MATCH($D351,$D$1:$D$117,0),MATCH(1,($F351=$D$1:$CP$1)*(H$2=$D$2:$CP$2),0))</f>
        <v>805358.33889999986</v>
      </c>
      <c r="I351" s="60" cm="1">
        <f t="array" ref="I351">INDEX($D$1:$CP$117,MATCH($D351,$D$1:$D$117,0),MATCH(1,($F351=$D$1:$CP$1)*(I$2=$D$2:$CP$2),0))</f>
        <v>6314132.3388999999</v>
      </c>
      <c r="J351" s="60" cm="1">
        <f t="array" ref="J351">INDEX($D$1:$CP$117,MATCH($D351,$D$1:$D$117,0),MATCH(1,($F351=$D$1:$CP$1)*(J$2=$D$2:$CP$2),0))</f>
        <v>8900</v>
      </c>
      <c r="K351" s="59" cm="1">
        <f t="array" ref="K351">INDEX($D$1:$CP$117,MATCH($D351,$D$1:$D$117,0),MATCH(1,($F351=$D$1:$CP$1)*(AY$2=$D$2:$CP$2),0))</f>
        <v>618.96337078651686</v>
      </c>
      <c r="L351" s="59" cm="1">
        <f t="array" ref="L351">INDEX($D$1:$CP$117,MATCH($D351,$D$1:$D$117,0),MATCH(1,($F351=$D$1:$CP$1)*(AZ$2=$D$2:$CP$2),0))</f>
        <v>90.489700999999982</v>
      </c>
      <c r="M351" s="59" cm="1">
        <f t="array" ref="M351">INDEX($D$1:$CP$117,MATCH($D351,$D$1:$D$117,0),MATCH(1,($F351=$D$1:$CP$1)*(BA$2=$D$2:$CP$2),0))</f>
        <v>709.45307178651683</v>
      </c>
      <c r="N351" s="61" cm="1">
        <f t="array" ref="N351">INDEX($D$1:$CP$117,MATCH($D351,$D$1:$D$117,0),MATCH(1,($F351=$D$1:$CP$1)*(BB$2=$D$2:$CP$2),0))</f>
        <v>0.87245146353072744</v>
      </c>
    </row>
    <row r="352" spans="4:14" x14ac:dyDescent="0.25">
      <c r="D352" t="str">
        <f t="shared" ref="D352:E352" si="273">D238</f>
        <v>AGO</v>
      </c>
      <c r="E352" t="str">
        <f t="shared" si="273"/>
        <v>Lower middle income</v>
      </c>
      <c r="F352">
        <f t="shared" si="235"/>
        <v>2011</v>
      </c>
      <c r="G352" s="60" cm="1">
        <f t="array" ref="G352">INDEX($D$1:$CP$117,MATCH($D352,$D$1:$D$117,0),MATCH(1,($F352=$D$1:$CP$1)*(G$2=$D$2:$CP$2),0))</f>
        <v>21462786</v>
      </c>
      <c r="H352" s="60" cm="1">
        <f t="array" ref="H352">INDEX($D$1:$CP$117,MATCH($D352,$D$1:$D$117,0),MATCH(1,($F352=$D$1:$CP$1)*(H$2=$D$2:$CP$2),0))</f>
        <v>12014753.379999999</v>
      </c>
      <c r="I352" s="60" cm="1">
        <f t="array" ref="I352">INDEX($D$1:$CP$117,MATCH($D352,$D$1:$D$117,0),MATCH(1,($F352=$D$1:$CP$1)*(I$2=$D$2:$CP$2),0))</f>
        <v>33477539.379999999</v>
      </c>
      <c r="J352" s="60" cm="1">
        <f t="array" ref="J352">INDEX($D$1:$CP$117,MATCH($D352,$D$1:$D$117,0),MATCH(1,($F352=$D$1:$CP$1)*(J$2=$D$2:$CP$2),0))</f>
        <v>230000</v>
      </c>
      <c r="K352" s="59" cm="1">
        <f t="array" ref="K352">INDEX($D$1:$CP$117,MATCH($D352,$D$1:$D$117,0),MATCH(1,($F352=$D$1:$CP$1)*(AY$2=$D$2:$CP$2),0))</f>
        <v>93.316460869565219</v>
      </c>
      <c r="L352" s="59" cm="1">
        <f t="array" ref="L352">INDEX($D$1:$CP$117,MATCH($D352,$D$1:$D$117,0),MATCH(1,($F352=$D$1:$CP$1)*(AZ$2=$D$2:$CP$2),0))</f>
        <v>52.238058173913039</v>
      </c>
      <c r="M352" s="59" cm="1">
        <f t="array" ref="M352">INDEX($D$1:$CP$117,MATCH($D352,$D$1:$D$117,0),MATCH(1,($F352=$D$1:$CP$1)*(BA$2=$D$2:$CP$2),0))</f>
        <v>145.55451904347825</v>
      </c>
      <c r="N352" s="61" cm="1">
        <f t="array" ref="N352">INDEX($D$1:$CP$117,MATCH($D352,$D$1:$D$117,0),MATCH(1,($F352=$D$1:$CP$1)*(BB$2=$D$2:$CP$2),0))</f>
        <v>0.6411100217485578</v>
      </c>
    </row>
    <row r="353" spans="4:14" x14ac:dyDescent="0.25">
      <c r="D353" t="str">
        <f t="shared" ref="D353:E353" si="274">D239</f>
        <v>ARG</v>
      </c>
      <c r="E353" t="str">
        <f t="shared" si="274"/>
        <v>Middle income</v>
      </c>
      <c r="F353">
        <f t="shared" si="235"/>
        <v>2011</v>
      </c>
      <c r="G353" s="60" cm="1">
        <f t="array" ref="G353">INDEX($D$1:$CP$117,MATCH($D353,$D$1:$D$117,0),MATCH(1,($F353=$D$1:$CP$1)*(G$2=$D$2:$CP$2),0))</f>
        <v>0</v>
      </c>
      <c r="H353" s="60" cm="1">
        <f t="array" ref="H353">INDEX($D$1:$CP$117,MATCH($D353,$D$1:$D$117,0),MATCH(1,($F353=$D$1:$CP$1)*(H$2=$D$2:$CP$2),0))</f>
        <v>0</v>
      </c>
      <c r="I353" s="60" cm="1">
        <f t="array" ref="I353">INDEX($D$1:$CP$117,MATCH($D353,$D$1:$D$117,0),MATCH(1,($F353=$D$1:$CP$1)*(I$2=$D$2:$CP$2),0))</f>
        <v>0</v>
      </c>
      <c r="J353" s="60" cm="1">
        <f t="array" ref="J353">INDEX($D$1:$CP$117,MATCH($D353,$D$1:$D$117,0),MATCH(1,($F353=$D$1:$CP$1)*(J$2=$D$2:$CP$2),0))</f>
        <v>100000</v>
      </c>
      <c r="K353" s="59" t="str" cm="1">
        <f t="array" ref="K353">INDEX($D$1:$CP$117,MATCH($D353,$D$1:$D$117,0),MATCH(1,($F353=$D$1:$CP$1)*(AY$2=$D$2:$CP$2),0))</f>
        <v/>
      </c>
      <c r="L353" s="59" cm="1">
        <f t="array" ref="L353">INDEX($D$1:$CP$117,MATCH($D353,$D$1:$D$117,0),MATCH(1,($F353=$D$1:$CP$1)*(AZ$2=$D$2:$CP$2),0))</f>
        <v>0</v>
      </c>
      <c r="M353" s="59" t="str" cm="1">
        <f t="array" ref="M353">INDEX($D$1:$CP$117,MATCH($D353,$D$1:$D$117,0),MATCH(1,($F353=$D$1:$CP$1)*(BA$2=$D$2:$CP$2),0))</f>
        <v/>
      </c>
      <c r="N353" s="61" t="str" cm="1">
        <f t="array" ref="N353">INDEX($D$1:$CP$117,MATCH($D353,$D$1:$D$117,0),MATCH(1,($F353=$D$1:$CP$1)*(BB$2=$D$2:$CP$2),0))</f>
        <v/>
      </c>
    </row>
    <row r="354" spans="4:14" x14ac:dyDescent="0.25">
      <c r="D354" t="str">
        <f t="shared" ref="D354:E354" si="275">D240</f>
        <v>ARM</v>
      </c>
      <c r="E354" t="str">
        <f t="shared" si="275"/>
        <v>Middle income</v>
      </c>
      <c r="F354">
        <f t="shared" si="235"/>
        <v>2011</v>
      </c>
      <c r="G354" s="60" cm="1">
        <f t="array" ref="G354">INDEX($D$1:$CP$117,MATCH($D354,$D$1:$D$117,0),MATCH(1,($F354=$D$1:$CP$1)*(G$2=$D$2:$CP$2),0))</f>
        <v>2079270</v>
      </c>
      <c r="H354" s="60" cm="1">
        <f t="array" ref="H354">INDEX($D$1:$CP$117,MATCH($D354,$D$1:$D$117,0),MATCH(1,($F354=$D$1:$CP$1)*(H$2=$D$2:$CP$2),0))</f>
        <v>3507741.2084659999</v>
      </c>
      <c r="I354" s="60" cm="1">
        <f t="array" ref="I354">INDEX($D$1:$CP$117,MATCH($D354,$D$1:$D$117,0),MATCH(1,($F354=$D$1:$CP$1)*(I$2=$D$2:$CP$2),0))</f>
        <v>5587011.2084659999</v>
      </c>
      <c r="J354" s="60" cm="1">
        <f t="array" ref="J354">INDEX($D$1:$CP$117,MATCH($D354,$D$1:$D$117,0),MATCH(1,($F354=$D$1:$CP$1)*(J$2=$D$2:$CP$2),0))</f>
        <v>3300</v>
      </c>
      <c r="K354" s="59" cm="1">
        <f t="array" ref="K354">INDEX($D$1:$CP$117,MATCH($D354,$D$1:$D$117,0),MATCH(1,($F354=$D$1:$CP$1)*(AY$2=$D$2:$CP$2),0))</f>
        <v>630.08181818181822</v>
      </c>
      <c r="L354" s="59" cm="1">
        <f t="array" ref="L354">INDEX($D$1:$CP$117,MATCH($D354,$D$1:$D$117,0),MATCH(1,($F354=$D$1:$CP$1)*(AZ$2=$D$2:$CP$2),0))</f>
        <v>1062.9518813533334</v>
      </c>
      <c r="M354" s="59" cm="1">
        <f t="array" ref="M354">INDEX($D$1:$CP$117,MATCH($D354,$D$1:$D$117,0),MATCH(1,($F354=$D$1:$CP$1)*(BA$2=$D$2:$CP$2),0))</f>
        <v>1693.0336995351515</v>
      </c>
      <c r="N354" s="61" cm="1">
        <f t="array" ref="N354">INDEX($D$1:$CP$117,MATCH($D354,$D$1:$D$117,0),MATCH(1,($F354=$D$1:$CP$1)*(BB$2=$D$2:$CP$2),0))</f>
        <v>0.37216141554348087</v>
      </c>
    </row>
    <row r="355" spans="4:14" x14ac:dyDescent="0.25">
      <c r="D355" t="str">
        <f t="shared" ref="D355:E355" si="276">D241</f>
        <v>AZE</v>
      </c>
      <c r="E355" t="str">
        <f t="shared" si="276"/>
        <v>Middle income</v>
      </c>
      <c r="F355">
        <f t="shared" si="235"/>
        <v>2011</v>
      </c>
      <c r="G355" s="60" cm="1">
        <f t="array" ref="G355">INDEX($D$1:$CP$117,MATCH($D355,$D$1:$D$117,0),MATCH(1,($F355=$D$1:$CP$1)*(G$2=$D$2:$CP$2),0))</f>
        <v>8563409</v>
      </c>
      <c r="H355" s="60" cm="1">
        <f t="array" ref="H355">INDEX($D$1:$CP$117,MATCH($D355,$D$1:$D$117,0),MATCH(1,($F355=$D$1:$CP$1)*(H$2=$D$2:$CP$2),0))</f>
        <v>5992295.3039999995</v>
      </c>
      <c r="I355" s="60" cm="1">
        <f t="array" ref="I355">INDEX($D$1:$CP$117,MATCH($D355,$D$1:$D$117,0),MATCH(1,($F355=$D$1:$CP$1)*(I$2=$D$2:$CP$2),0))</f>
        <v>14555704.304</v>
      </c>
      <c r="J355" s="60" cm="1">
        <f t="array" ref="J355">INDEX($D$1:$CP$117,MATCH($D355,$D$1:$D$117,0),MATCH(1,($F355=$D$1:$CP$1)*(J$2=$D$2:$CP$2),0))</f>
        <v>9500</v>
      </c>
      <c r="K355" s="59" cm="1">
        <f t="array" ref="K355">INDEX($D$1:$CP$117,MATCH($D355,$D$1:$D$117,0),MATCH(1,($F355=$D$1:$CP$1)*(AY$2=$D$2:$CP$2),0))</f>
        <v>901.41147368421048</v>
      </c>
      <c r="L355" s="59" cm="1">
        <f t="array" ref="L355">INDEX($D$1:$CP$117,MATCH($D355,$D$1:$D$117,0),MATCH(1,($F355=$D$1:$CP$1)*(AZ$2=$D$2:$CP$2),0))</f>
        <v>630.76792673684201</v>
      </c>
      <c r="M355" s="59" cm="1">
        <f t="array" ref="M355">INDEX($D$1:$CP$117,MATCH($D355,$D$1:$D$117,0),MATCH(1,($F355=$D$1:$CP$1)*(BA$2=$D$2:$CP$2),0))</f>
        <v>1532.1794004210526</v>
      </c>
      <c r="N355" s="61" cm="1">
        <f t="array" ref="N355">INDEX($D$1:$CP$117,MATCH($D355,$D$1:$D$117,0),MATCH(1,($F355=$D$1:$CP$1)*(BB$2=$D$2:$CP$2),0))</f>
        <v>0.58831979690922409</v>
      </c>
    </row>
    <row r="356" spans="4:14" x14ac:dyDescent="0.25">
      <c r="D356" t="str">
        <f t="shared" ref="D356:E356" si="277">D242</f>
        <v>BHS</v>
      </c>
      <c r="E356" t="str">
        <f t="shared" si="277"/>
        <v>Upper Middle Income</v>
      </c>
      <c r="F356">
        <f t="shared" si="235"/>
        <v>2011</v>
      </c>
      <c r="G356" s="60" cm="1">
        <f t="array" ref="G356">INDEX($D$1:$CP$117,MATCH($D356,$D$1:$D$117,0),MATCH(1,($F356=$D$1:$CP$1)*(G$2=$D$2:$CP$2),0))</f>
        <v>0</v>
      </c>
      <c r="H356" s="60" cm="1">
        <f t="array" ref="H356">INDEX($D$1:$CP$117,MATCH($D356,$D$1:$D$117,0),MATCH(1,($F356=$D$1:$CP$1)*(H$2=$D$2:$CP$2),0))</f>
        <v>0</v>
      </c>
      <c r="I356" s="60" cm="1">
        <f t="array" ref="I356">INDEX($D$1:$CP$117,MATCH($D356,$D$1:$D$117,0),MATCH(1,($F356=$D$1:$CP$1)*(I$2=$D$2:$CP$2),0))</f>
        <v>0</v>
      </c>
      <c r="J356" s="60" cm="1">
        <f t="array" ref="J356">INDEX($D$1:$CP$117,MATCH($D356,$D$1:$D$117,0),MATCH(1,($F356=$D$1:$CP$1)*(J$2=$D$2:$CP$2),0))</f>
        <v>0</v>
      </c>
      <c r="K356" s="59" t="str" cm="1">
        <f t="array" ref="K356">INDEX($D$1:$CP$117,MATCH($D356,$D$1:$D$117,0),MATCH(1,($F356=$D$1:$CP$1)*(AY$2=$D$2:$CP$2),0))</f>
        <v/>
      </c>
      <c r="L356" s="59" t="str" cm="1">
        <f t="array" ref="L356">INDEX($D$1:$CP$117,MATCH($D356,$D$1:$D$117,0),MATCH(1,($F356=$D$1:$CP$1)*(AZ$2=$D$2:$CP$2),0))</f>
        <v/>
      </c>
      <c r="M356" s="59" t="str" cm="1">
        <f t="array" ref="M356">INDEX($D$1:$CP$117,MATCH($D356,$D$1:$D$117,0),MATCH(1,($F356=$D$1:$CP$1)*(BA$2=$D$2:$CP$2),0))</f>
        <v/>
      </c>
      <c r="N356" s="61" t="str" cm="1">
        <f t="array" ref="N356">INDEX($D$1:$CP$117,MATCH($D356,$D$1:$D$117,0),MATCH(1,($F356=$D$1:$CP$1)*(BB$2=$D$2:$CP$2),0))</f>
        <v/>
      </c>
    </row>
    <row r="357" spans="4:14" x14ac:dyDescent="0.25">
      <c r="D357" t="str">
        <f t="shared" ref="D357:E357" si="278">D243</f>
        <v>BGD</v>
      </c>
      <c r="E357" t="str">
        <f t="shared" si="278"/>
        <v>Lower middle income</v>
      </c>
      <c r="F357">
        <f t="shared" si="235"/>
        <v>2011</v>
      </c>
      <c r="G357" s="60" cm="1">
        <f t="array" ref="G357">INDEX($D$1:$CP$117,MATCH($D357,$D$1:$D$117,0),MATCH(1,($F357=$D$1:$CP$1)*(G$2=$D$2:$CP$2),0))</f>
        <v>746225</v>
      </c>
      <c r="H357" s="60" cm="1">
        <f t="array" ref="H357">INDEX($D$1:$CP$117,MATCH($D357,$D$1:$D$117,0),MATCH(1,($F357=$D$1:$CP$1)*(H$2=$D$2:$CP$2),0))</f>
        <v>18058151.593199998</v>
      </c>
      <c r="I357" s="60" cm="1">
        <f t="array" ref="I357">INDEX($D$1:$CP$117,MATCH($D357,$D$1:$D$117,0),MATCH(1,($F357=$D$1:$CP$1)*(I$2=$D$2:$CP$2),0))</f>
        <v>18804376.593199998</v>
      </c>
      <c r="J357" s="60" cm="1">
        <f t="array" ref="J357">INDEX($D$1:$CP$117,MATCH($D357,$D$1:$D$117,0),MATCH(1,($F357=$D$1:$CP$1)*(J$2=$D$2:$CP$2),0))</f>
        <v>0</v>
      </c>
      <c r="K357" s="59" t="str" cm="1">
        <f t="array" ref="K357">INDEX($D$1:$CP$117,MATCH($D357,$D$1:$D$117,0),MATCH(1,($F357=$D$1:$CP$1)*(AY$2=$D$2:$CP$2),0))</f>
        <v/>
      </c>
      <c r="L357" s="59" t="str" cm="1">
        <f t="array" ref="L357">INDEX($D$1:$CP$117,MATCH($D357,$D$1:$D$117,0),MATCH(1,($F357=$D$1:$CP$1)*(AZ$2=$D$2:$CP$2),0))</f>
        <v/>
      </c>
      <c r="M357" s="59" t="str" cm="1">
        <f t="array" ref="M357">INDEX($D$1:$CP$117,MATCH($D357,$D$1:$D$117,0),MATCH(1,($F357=$D$1:$CP$1)*(BA$2=$D$2:$CP$2),0))</f>
        <v/>
      </c>
      <c r="N357" s="61" t="str" cm="1">
        <f t="array" ref="N357">INDEX($D$1:$CP$117,MATCH($D357,$D$1:$D$117,0),MATCH(1,($F357=$D$1:$CP$1)*(BB$2=$D$2:$CP$2),0))</f>
        <v/>
      </c>
    </row>
    <row r="358" spans="4:14" x14ac:dyDescent="0.25">
      <c r="D358" t="str">
        <f t="shared" ref="D358:E358" si="279">D244</f>
        <v>BRB</v>
      </c>
      <c r="E358" t="str">
        <f t="shared" si="279"/>
        <v>High income</v>
      </c>
      <c r="F358">
        <f t="shared" si="235"/>
        <v>2011</v>
      </c>
      <c r="G358" s="60" cm="1">
        <f t="array" ref="G358">INDEX($D$1:$CP$117,MATCH($D358,$D$1:$D$117,0),MATCH(1,($F358=$D$1:$CP$1)*(G$2=$D$2:$CP$2),0))</f>
        <v>0</v>
      </c>
      <c r="H358" s="60" cm="1">
        <f t="array" ref="H358">INDEX($D$1:$CP$117,MATCH($D358,$D$1:$D$117,0),MATCH(1,($F358=$D$1:$CP$1)*(H$2=$D$2:$CP$2),0))</f>
        <v>0</v>
      </c>
      <c r="I358" s="60" cm="1">
        <f t="array" ref="I358">INDEX($D$1:$CP$117,MATCH($D358,$D$1:$D$117,0),MATCH(1,($F358=$D$1:$CP$1)*(I$2=$D$2:$CP$2),0))</f>
        <v>0</v>
      </c>
      <c r="J358" s="60" cm="1">
        <f t="array" ref="J358">INDEX($D$1:$CP$117,MATCH($D358,$D$1:$D$117,0),MATCH(1,($F358=$D$1:$CP$1)*(J$2=$D$2:$CP$2),0))</f>
        <v>3000</v>
      </c>
      <c r="K358" s="59" t="str" cm="1">
        <f t="array" ref="K358">INDEX($D$1:$CP$117,MATCH($D358,$D$1:$D$117,0),MATCH(1,($F358=$D$1:$CP$1)*(AY$2=$D$2:$CP$2),0))</f>
        <v/>
      </c>
      <c r="L358" s="59" cm="1">
        <f t="array" ref="L358">INDEX($D$1:$CP$117,MATCH($D358,$D$1:$D$117,0),MATCH(1,($F358=$D$1:$CP$1)*(AZ$2=$D$2:$CP$2),0))</f>
        <v>0</v>
      </c>
      <c r="M358" s="59" t="str" cm="1">
        <f t="array" ref="M358">INDEX($D$1:$CP$117,MATCH($D358,$D$1:$D$117,0),MATCH(1,($F358=$D$1:$CP$1)*(BA$2=$D$2:$CP$2),0))</f>
        <v/>
      </c>
      <c r="N358" s="61" t="str" cm="1">
        <f t="array" ref="N358">INDEX($D$1:$CP$117,MATCH($D358,$D$1:$D$117,0),MATCH(1,($F358=$D$1:$CP$1)*(BB$2=$D$2:$CP$2),0))</f>
        <v/>
      </c>
    </row>
    <row r="359" spans="4:14" x14ac:dyDescent="0.25">
      <c r="D359" t="str">
        <f t="shared" ref="D359:E359" si="280">D245</f>
        <v>BLR</v>
      </c>
      <c r="E359" t="str">
        <f t="shared" si="280"/>
        <v>Middle income</v>
      </c>
      <c r="F359">
        <f t="shared" si="235"/>
        <v>2011</v>
      </c>
      <c r="G359" s="60" cm="1">
        <f t="array" ref="G359">INDEX($D$1:$CP$117,MATCH($D359,$D$1:$D$117,0),MATCH(1,($F359=$D$1:$CP$1)*(G$2=$D$2:$CP$2),0))</f>
        <v>9668805</v>
      </c>
      <c r="H359" s="60" cm="1">
        <f t="array" ref="H359">INDEX($D$1:$CP$117,MATCH($D359,$D$1:$D$117,0),MATCH(1,($F359=$D$1:$CP$1)*(H$2=$D$2:$CP$2),0))</f>
        <v>10195678.489999998</v>
      </c>
      <c r="I359" s="60" cm="1">
        <f t="array" ref="I359">INDEX($D$1:$CP$117,MATCH($D359,$D$1:$D$117,0),MATCH(1,($F359=$D$1:$CP$1)*(I$2=$D$2:$CP$2),0))</f>
        <v>19864483.489999998</v>
      </c>
      <c r="J359" s="60" cm="1">
        <f t="array" ref="J359">INDEX($D$1:$CP$117,MATCH($D359,$D$1:$D$117,0),MATCH(1,($F359=$D$1:$CP$1)*(J$2=$D$2:$CP$2),0))</f>
        <v>14000</v>
      </c>
      <c r="K359" s="59" cm="1">
        <f t="array" ref="K359">INDEX($D$1:$CP$117,MATCH($D359,$D$1:$D$117,0),MATCH(1,($F359=$D$1:$CP$1)*(AY$2=$D$2:$CP$2),0))</f>
        <v>690.62892857142856</v>
      </c>
      <c r="L359" s="59" cm="1">
        <f t="array" ref="L359">INDEX($D$1:$CP$117,MATCH($D359,$D$1:$D$117,0),MATCH(1,($F359=$D$1:$CP$1)*(AZ$2=$D$2:$CP$2),0))</f>
        <v>728.26274928571422</v>
      </c>
      <c r="M359" s="59" cm="1">
        <f t="array" ref="M359">INDEX($D$1:$CP$117,MATCH($D359,$D$1:$D$117,0),MATCH(1,($F359=$D$1:$CP$1)*(BA$2=$D$2:$CP$2),0))</f>
        <v>1418.8916778571427</v>
      </c>
      <c r="N359" s="61" cm="1">
        <f t="array" ref="N359">INDEX($D$1:$CP$117,MATCH($D359,$D$1:$D$117,0),MATCH(1,($F359=$D$1:$CP$1)*(BB$2=$D$2:$CP$2),0))</f>
        <v>0.48673830381078792</v>
      </c>
    </row>
    <row r="360" spans="4:14" x14ac:dyDescent="0.25">
      <c r="D360" t="str">
        <f t="shared" ref="D360:E360" si="281">D246</f>
        <v>BLZ</v>
      </c>
      <c r="E360" t="str">
        <f t="shared" si="281"/>
        <v>Upper Middle Income</v>
      </c>
      <c r="F360">
        <f t="shared" si="235"/>
        <v>2011</v>
      </c>
      <c r="G360" s="60" cm="1">
        <f t="array" ref="G360">INDEX($D$1:$CP$117,MATCH($D360,$D$1:$D$117,0),MATCH(1,($F360=$D$1:$CP$1)*(G$2=$D$2:$CP$2),0))</f>
        <v>0</v>
      </c>
      <c r="H360" s="60" cm="1">
        <f t="array" ref="H360">INDEX($D$1:$CP$117,MATCH($D360,$D$1:$D$117,0),MATCH(1,($F360=$D$1:$CP$1)*(H$2=$D$2:$CP$2),0))</f>
        <v>0</v>
      </c>
      <c r="I360" s="60" cm="1">
        <f t="array" ref="I360">INDEX($D$1:$CP$117,MATCH($D360,$D$1:$D$117,0),MATCH(1,($F360=$D$1:$CP$1)*(I$2=$D$2:$CP$2),0))</f>
        <v>0</v>
      </c>
      <c r="J360" s="60" cm="1">
        <f t="array" ref="J360">INDEX($D$1:$CP$117,MATCH($D360,$D$1:$D$117,0),MATCH(1,($F360=$D$1:$CP$1)*(J$2=$D$2:$CP$2),0))</f>
        <v>0</v>
      </c>
      <c r="K360" s="59" t="str" cm="1">
        <f t="array" ref="K360">INDEX($D$1:$CP$117,MATCH($D360,$D$1:$D$117,0),MATCH(1,($F360=$D$1:$CP$1)*(AY$2=$D$2:$CP$2),0))</f>
        <v/>
      </c>
      <c r="L360" s="59" t="str" cm="1">
        <f t="array" ref="L360">INDEX($D$1:$CP$117,MATCH($D360,$D$1:$D$117,0),MATCH(1,($F360=$D$1:$CP$1)*(AZ$2=$D$2:$CP$2),0))</f>
        <v/>
      </c>
      <c r="M360" s="59" t="str" cm="1">
        <f t="array" ref="M360">INDEX($D$1:$CP$117,MATCH($D360,$D$1:$D$117,0),MATCH(1,($F360=$D$1:$CP$1)*(BA$2=$D$2:$CP$2),0))</f>
        <v/>
      </c>
      <c r="N360" s="61" t="str" cm="1">
        <f t="array" ref="N360">INDEX($D$1:$CP$117,MATCH($D360,$D$1:$D$117,0),MATCH(1,($F360=$D$1:$CP$1)*(BB$2=$D$2:$CP$2),0))</f>
        <v/>
      </c>
    </row>
    <row r="361" spans="4:14" x14ac:dyDescent="0.25">
      <c r="D361" t="str">
        <f t="shared" ref="D361:E361" si="282">D247</f>
        <v>BEN</v>
      </c>
      <c r="E361" t="str">
        <f t="shared" si="282"/>
        <v>Lower middle income</v>
      </c>
      <c r="F361">
        <f t="shared" si="235"/>
        <v>2011</v>
      </c>
      <c r="G361" s="60" cm="1">
        <f t="array" ref="G361">INDEX($D$1:$CP$117,MATCH($D361,$D$1:$D$117,0),MATCH(1,($F361=$D$1:$CP$1)*(G$2=$D$2:$CP$2),0))</f>
        <v>7796210</v>
      </c>
      <c r="H361" s="60" cm="1">
        <f t="array" ref="H361">INDEX($D$1:$CP$117,MATCH($D361,$D$1:$D$117,0),MATCH(1,($F361=$D$1:$CP$1)*(H$2=$D$2:$CP$2),0))</f>
        <v>19753859.625999998</v>
      </c>
      <c r="I361" s="60" cm="1">
        <f t="array" ref="I361">INDEX($D$1:$CP$117,MATCH($D361,$D$1:$D$117,0),MATCH(1,($F361=$D$1:$CP$1)*(I$2=$D$2:$CP$2),0))</f>
        <v>27550069.625999998</v>
      </c>
      <c r="J361" s="60" cm="1">
        <f t="array" ref="J361">INDEX($D$1:$CP$117,MATCH($D361,$D$1:$D$117,0),MATCH(1,($F361=$D$1:$CP$1)*(J$2=$D$2:$CP$2),0))</f>
        <v>66000</v>
      </c>
      <c r="K361" s="59" cm="1">
        <f t="array" ref="K361">INDEX($D$1:$CP$117,MATCH($D361,$D$1:$D$117,0),MATCH(1,($F361=$D$1:$CP$1)*(AY$2=$D$2:$CP$2),0))</f>
        <v>118.12439393939394</v>
      </c>
      <c r="L361" s="59" cm="1">
        <f t="array" ref="L361">INDEX($D$1:$CP$117,MATCH($D361,$D$1:$D$117,0),MATCH(1,($F361=$D$1:$CP$1)*(AZ$2=$D$2:$CP$2),0))</f>
        <v>299.30090342424239</v>
      </c>
      <c r="M361" s="59" cm="1">
        <f t="array" ref="M361">INDEX($D$1:$CP$117,MATCH($D361,$D$1:$D$117,0),MATCH(1,($F361=$D$1:$CP$1)*(BA$2=$D$2:$CP$2),0))</f>
        <v>417.42529736363633</v>
      </c>
      <c r="N361" s="61" cm="1">
        <f t="array" ref="N361">INDEX($D$1:$CP$117,MATCH($D361,$D$1:$D$117,0),MATCH(1,($F361=$D$1:$CP$1)*(BB$2=$D$2:$CP$2),0))</f>
        <v>0.28298331386583625</v>
      </c>
    </row>
    <row r="362" spans="4:14" x14ac:dyDescent="0.25">
      <c r="D362" t="str">
        <f t="shared" ref="D362:E362" si="283">D248</f>
        <v>BOL</v>
      </c>
      <c r="E362" t="str">
        <f t="shared" si="283"/>
        <v>Lower middle income</v>
      </c>
      <c r="F362">
        <f t="shared" si="235"/>
        <v>2011</v>
      </c>
      <c r="G362" s="60" cm="1">
        <f t="array" ref="G362">INDEX($D$1:$CP$117,MATCH($D362,$D$1:$D$117,0),MATCH(1,($F362=$D$1:$CP$1)*(G$2=$D$2:$CP$2),0))</f>
        <v>2300000</v>
      </c>
      <c r="H362" s="60" cm="1">
        <f t="array" ref="H362">INDEX($D$1:$CP$117,MATCH($D362,$D$1:$D$117,0),MATCH(1,($F362=$D$1:$CP$1)*(H$2=$D$2:$CP$2),0))</f>
        <v>7000000</v>
      </c>
      <c r="I362" s="60" cm="1">
        <f t="array" ref="I362">INDEX($D$1:$CP$117,MATCH($D362,$D$1:$D$117,0),MATCH(1,($F362=$D$1:$CP$1)*(I$2=$D$2:$CP$2),0))</f>
        <v>9300000</v>
      </c>
      <c r="J362" s="60" cm="1">
        <f t="array" ref="J362">INDEX($D$1:$CP$117,MATCH($D362,$D$1:$D$117,0),MATCH(1,($F362=$D$1:$CP$1)*(J$2=$D$2:$CP$2),0))</f>
        <v>16000</v>
      </c>
      <c r="K362" s="59" cm="1">
        <f t="array" ref="K362">INDEX($D$1:$CP$117,MATCH($D362,$D$1:$D$117,0),MATCH(1,($F362=$D$1:$CP$1)*(AY$2=$D$2:$CP$2),0))</f>
        <v>143.75</v>
      </c>
      <c r="L362" s="59" cm="1">
        <f t="array" ref="L362">INDEX($D$1:$CP$117,MATCH($D362,$D$1:$D$117,0),MATCH(1,($F362=$D$1:$CP$1)*(AZ$2=$D$2:$CP$2),0))</f>
        <v>437.5</v>
      </c>
      <c r="M362" s="59" cm="1">
        <f t="array" ref="M362">INDEX($D$1:$CP$117,MATCH($D362,$D$1:$D$117,0),MATCH(1,($F362=$D$1:$CP$1)*(BA$2=$D$2:$CP$2),0))</f>
        <v>581.25</v>
      </c>
      <c r="N362" s="61" cm="1">
        <f t="array" ref="N362">INDEX($D$1:$CP$117,MATCH($D362,$D$1:$D$117,0),MATCH(1,($F362=$D$1:$CP$1)*(BB$2=$D$2:$CP$2),0))</f>
        <v>0.24731182795698925</v>
      </c>
    </row>
    <row r="363" spans="4:14" x14ac:dyDescent="0.25">
      <c r="D363" t="str">
        <f t="shared" ref="D363:E363" si="284">D249</f>
        <v>BWA</v>
      </c>
      <c r="E363" t="str">
        <f t="shared" si="284"/>
        <v>Middle income</v>
      </c>
      <c r="F363">
        <f t="shared" si="235"/>
        <v>2011</v>
      </c>
      <c r="G363" s="60" cm="1">
        <f t="array" ref="G363">INDEX($D$1:$CP$117,MATCH($D363,$D$1:$D$117,0),MATCH(1,($F363=$D$1:$CP$1)*(G$2=$D$2:$CP$2),0))</f>
        <v>299022611</v>
      </c>
      <c r="H363" s="60" cm="1">
        <f t="array" ref="H363">INDEX($D$1:$CP$117,MATCH($D363,$D$1:$D$117,0),MATCH(1,($F363=$D$1:$CP$1)*(H$2=$D$2:$CP$2),0))</f>
        <v>91593407.761799991</v>
      </c>
      <c r="I363" s="60" cm="1">
        <f t="array" ref="I363">INDEX($D$1:$CP$117,MATCH($D363,$D$1:$D$117,0),MATCH(1,($F363=$D$1:$CP$1)*(I$2=$D$2:$CP$2),0))</f>
        <v>390616018.76179999</v>
      </c>
      <c r="J363" s="60" cm="1">
        <f t="array" ref="J363">INDEX($D$1:$CP$117,MATCH($D363,$D$1:$D$117,0),MATCH(1,($F363=$D$1:$CP$1)*(J$2=$D$2:$CP$2),0))</f>
        <v>340000</v>
      </c>
      <c r="K363" s="59" cm="1">
        <f t="array" ref="K363">INDEX($D$1:$CP$117,MATCH($D363,$D$1:$D$117,0),MATCH(1,($F363=$D$1:$CP$1)*(AY$2=$D$2:$CP$2),0))</f>
        <v>879.47826764705883</v>
      </c>
      <c r="L363" s="59" cm="1">
        <f t="array" ref="L363">INDEX($D$1:$CP$117,MATCH($D363,$D$1:$D$117,0),MATCH(1,($F363=$D$1:$CP$1)*(AZ$2=$D$2:$CP$2),0))</f>
        <v>269.39237577</v>
      </c>
      <c r="M363" s="59" cm="1">
        <f t="array" ref="M363">INDEX($D$1:$CP$117,MATCH($D363,$D$1:$D$117,0),MATCH(1,($F363=$D$1:$CP$1)*(BA$2=$D$2:$CP$2),0))</f>
        <v>1148.8706434170588</v>
      </c>
      <c r="N363" s="61" cm="1">
        <f t="array" ref="N363">INDEX($D$1:$CP$117,MATCH($D363,$D$1:$D$117,0),MATCH(1,($F363=$D$1:$CP$1)*(BB$2=$D$2:$CP$2),0))</f>
        <v>0.76551548486890342</v>
      </c>
    </row>
    <row r="364" spans="4:14" x14ac:dyDescent="0.25">
      <c r="D364" t="str">
        <f t="shared" ref="D364:E364" si="285">D250</f>
        <v>BRA</v>
      </c>
      <c r="E364" t="str">
        <f t="shared" si="285"/>
        <v>Middle income</v>
      </c>
      <c r="F364">
        <f t="shared" si="235"/>
        <v>2011</v>
      </c>
      <c r="G364" s="60" cm="1">
        <f t="array" ref="G364">INDEX($D$1:$CP$117,MATCH($D364,$D$1:$D$117,0),MATCH(1,($F364=$D$1:$CP$1)*(G$2=$D$2:$CP$2),0))</f>
        <v>802860939</v>
      </c>
      <c r="H364" s="60" cm="1">
        <f t="array" ref="H364">INDEX($D$1:$CP$117,MATCH($D364,$D$1:$D$117,0),MATCH(1,($F364=$D$1:$CP$1)*(H$2=$D$2:$CP$2),0))</f>
        <v>9743606.057000041</v>
      </c>
      <c r="I364" s="60" cm="1">
        <f t="array" ref="I364">INDEX($D$1:$CP$117,MATCH($D364,$D$1:$D$117,0),MATCH(1,($F364=$D$1:$CP$1)*(I$2=$D$2:$CP$2),0))</f>
        <v>812604545.05700004</v>
      </c>
      <c r="J364" s="60" cm="1">
        <f t="array" ref="J364">INDEX($D$1:$CP$117,MATCH($D364,$D$1:$D$117,0),MATCH(1,($F364=$D$1:$CP$1)*(J$2=$D$2:$CP$2),0))</f>
        <v>690000</v>
      </c>
      <c r="K364" s="59" cm="1">
        <f t="array" ref="K364">INDEX($D$1:$CP$117,MATCH($D364,$D$1:$D$117,0),MATCH(1,($F364=$D$1:$CP$1)*(AY$2=$D$2:$CP$2),0))</f>
        <v>1163.5665782608696</v>
      </c>
      <c r="L364" s="59" cm="1">
        <f t="array" ref="L364">INDEX($D$1:$CP$117,MATCH($D364,$D$1:$D$117,0),MATCH(1,($F364=$D$1:$CP$1)*(AZ$2=$D$2:$CP$2),0))</f>
        <v>14.121168198550784</v>
      </c>
      <c r="M364" s="59" cm="1">
        <f t="array" ref="M364">INDEX($D$1:$CP$117,MATCH($D364,$D$1:$D$117,0),MATCH(1,($F364=$D$1:$CP$1)*(BA$2=$D$2:$CP$2),0))</f>
        <v>1177.6877464594204</v>
      </c>
      <c r="N364" s="61" cm="1">
        <f t="array" ref="N364">INDEX($D$1:$CP$117,MATCH($D364,$D$1:$D$117,0),MATCH(1,($F364=$D$1:$CP$1)*(BB$2=$D$2:$CP$2),0))</f>
        <v>0.98800941230729078</v>
      </c>
    </row>
    <row r="365" spans="4:14" x14ac:dyDescent="0.25">
      <c r="D365" t="str">
        <f t="shared" ref="D365:E365" si="286">D251</f>
        <v>BGR</v>
      </c>
      <c r="E365" t="str">
        <f t="shared" si="286"/>
        <v>Middle income</v>
      </c>
      <c r="F365">
        <f t="shared" si="235"/>
        <v>2011</v>
      </c>
      <c r="G365" s="60" cm="1">
        <f t="array" ref="G365">INDEX($D$1:$CP$117,MATCH($D365,$D$1:$D$117,0),MATCH(1,($F365=$D$1:$CP$1)*(G$2=$D$2:$CP$2),0))</f>
        <v>6961911</v>
      </c>
      <c r="H365" s="60" cm="1">
        <f t="array" ref="H365">INDEX($D$1:$CP$117,MATCH($D365,$D$1:$D$117,0),MATCH(1,($F365=$D$1:$CP$1)*(H$2=$D$2:$CP$2),0))</f>
        <v>6754981.5250000004</v>
      </c>
      <c r="I365" s="60" cm="1">
        <f t="array" ref="I365">INDEX($D$1:$CP$117,MATCH($D365,$D$1:$D$117,0),MATCH(1,($F365=$D$1:$CP$1)*(I$2=$D$2:$CP$2),0))</f>
        <v>13716892.525</v>
      </c>
      <c r="J365" s="60" cm="1">
        <f t="array" ref="J365">INDEX($D$1:$CP$117,MATCH($D365,$D$1:$D$117,0),MATCH(1,($F365=$D$1:$CP$1)*(J$2=$D$2:$CP$2),0))</f>
        <v>1800</v>
      </c>
      <c r="K365" s="59" cm="1">
        <f t="array" ref="K365">INDEX($D$1:$CP$117,MATCH($D365,$D$1:$D$117,0),MATCH(1,($F365=$D$1:$CP$1)*(AY$2=$D$2:$CP$2),0))</f>
        <v>3867.7283333333335</v>
      </c>
      <c r="L365" s="59" cm="1">
        <f t="array" ref="L365">INDEX($D$1:$CP$117,MATCH($D365,$D$1:$D$117,0),MATCH(1,($F365=$D$1:$CP$1)*(AZ$2=$D$2:$CP$2),0))</f>
        <v>3752.767513888889</v>
      </c>
      <c r="M365" s="59" cm="1">
        <f t="array" ref="M365">INDEX($D$1:$CP$117,MATCH($D365,$D$1:$D$117,0),MATCH(1,($F365=$D$1:$CP$1)*(BA$2=$D$2:$CP$2),0))</f>
        <v>7620.4958472222224</v>
      </c>
      <c r="N365" s="61" cm="1">
        <f t="array" ref="N365">INDEX($D$1:$CP$117,MATCH($D365,$D$1:$D$117,0),MATCH(1,($F365=$D$1:$CP$1)*(BB$2=$D$2:$CP$2),0))</f>
        <v>0.50754287002769971</v>
      </c>
    </row>
    <row r="366" spans="4:14" x14ac:dyDescent="0.25">
      <c r="D366" t="str">
        <f t="shared" ref="D366:E366" si="287">D252</f>
        <v>BFA</v>
      </c>
      <c r="E366" t="str">
        <f t="shared" si="287"/>
        <v>Low income</v>
      </c>
      <c r="F366">
        <f t="shared" si="235"/>
        <v>2011</v>
      </c>
      <c r="G366" s="60" cm="1">
        <f t="array" ref="G366">INDEX($D$1:$CP$117,MATCH($D366,$D$1:$D$117,0),MATCH(1,($F366=$D$1:$CP$1)*(G$2=$D$2:$CP$2),0))</f>
        <v>7214347</v>
      </c>
      <c r="H366" s="60" cm="1">
        <f t="array" ref="H366">INDEX($D$1:$CP$117,MATCH($D366,$D$1:$D$117,0),MATCH(1,($F366=$D$1:$CP$1)*(H$2=$D$2:$CP$2),0))</f>
        <v>40851828.899999999</v>
      </c>
      <c r="I366" s="60" cm="1">
        <f t="array" ref="I366">INDEX($D$1:$CP$117,MATCH($D366,$D$1:$D$117,0),MATCH(1,($F366=$D$1:$CP$1)*(I$2=$D$2:$CP$2),0))</f>
        <v>48066175.899999999</v>
      </c>
      <c r="J366" s="60" cm="1">
        <f t="array" ref="J366">INDEX($D$1:$CP$117,MATCH($D366,$D$1:$D$117,0),MATCH(1,($F366=$D$1:$CP$1)*(J$2=$D$2:$CP$2),0))</f>
        <v>110000</v>
      </c>
      <c r="K366" s="59" cm="1">
        <f t="array" ref="K366">INDEX($D$1:$CP$117,MATCH($D366,$D$1:$D$117,0),MATCH(1,($F366=$D$1:$CP$1)*(AY$2=$D$2:$CP$2),0))</f>
        <v>65.584972727272728</v>
      </c>
      <c r="L366" s="59" cm="1">
        <f t="array" ref="L366">INDEX($D$1:$CP$117,MATCH($D366,$D$1:$D$117,0),MATCH(1,($F366=$D$1:$CP$1)*(AZ$2=$D$2:$CP$2),0))</f>
        <v>371.38026272727274</v>
      </c>
      <c r="M366" s="59" cm="1">
        <f t="array" ref="M366">INDEX($D$1:$CP$117,MATCH($D366,$D$1:$D$117,0),MATCH(1,($F366=$D$1:$CP$1)*(BA$2=$D$2:$CP$2),0))</f>
        <v>436.96523545454545</v>
      </c>
      <c r="N366" s="61" cm="1">
        <f t="array" ref="N366">INDEX($D$1:$CP$117,MATCH($D366,$D$1:$D$117,0),MATCH(1,($F366=$D$1:$CP$1)*(BB$2=$D$2:$CP$2),0))</f>
        <v>0.15009196935094643</v>
      </c>
    </row>
    <row r="367" spans="4:14" x14ac:dyDescent="0.25">
      <c r="D367" t="str">
        <f t="shared" ref="D367:E367" si="288">D253</f>
        <v>BDI</v>
      </c>
      <c r="E367" t="str">
        <f t="shared" si="288"/>
        <v>Low income</v>
      </c>
      <c r="F367">
        <f t="shared" si="235"/>
        <v>2011</v>
      </c>
      <c r="G367" s="60" cm="1">
        <f t="array" ref="G367">INDEX($D$1:$CP$117,MATCH($D367,$D$1:$D$117,0),MATCH(1,($F367=$D$1:$CP$1)*(G$2=$D$2:$CP$2),0))</f>
        <v>2034615</v>
      </c>
      <c r="H367" s="60" cm="1">
        <f t="array" ref="H367">INDEX($D$1:$CP$117,MATCH($D367,$D$1:$D$117,0),MATCH(1,($F367=$D$1:$CP$1)*(H$2=$D$2:$CP$2),0))</f>
        <v>23408823.07</v>
      </c>
      <c r="I367" s="60" cm="1">
        <f t="array" ref="I367">INDEX($D$1:$CP$117,MATCH($D367,$D$1:$D$117,0),MATCH(1,($F367=$D$1:$CP$1)*(I$2=$D$2:$CP$2),0))</f>
        <v>25443438.07</v>
      </c>
      <c r="J367" s="60" cm="1">
        <f t="array" ref="J367">INDEX($D$1:$CP$117,MATCH($D367,$D$1:$D$117,0),MATCH(1,($F367=$D$1:$CP$1)*(J$2=$D$2:$CP$2),0))</f>
        <v>94000</v>
      </c>
      <c r="K367" s="59" cm="1">
        <f t="array" ref="K367">INDEX($D$1:$CP$117,MATCH($D367,$D$1:$D$117,0),MATCH(1,($F367=$D$1:$CP$1)*(AY$2=$D$2:$CP$2),0))</f>
        <v>21.644840425531914</v>
      </c>
      <c r="L367" s="59" cm="1">
        <f t="array" ref="L367">INDEX($D$1:$CP$117,MATCH($D367,$D$1:$D$117,0),MATCH(1,($F367=$D$1:$CP$1)*(AZ$2=$D$2:$CP$2),0))</f>
        <v>249.03003265957446</v>
      </c>
      <c r="M367" s="59" cm="1">
        <f t="array" ref="M367">INDEX($D$1:$CP$117,MATCH($D367,$D$1:$D$117,0),MATCH(1,($F367=$D$1:$CP$1)*(BA$2=$D$2:$CP$2),0))</f>
        <v>270.67487308510641</v>
      </c>
      <c r="N367" s="61" cm="1">
        <f t="array" ref="N367">INDEX($D$1:$CP$117,MATCH($D367,$D$1:$D$117,0),MATCH(1,($F367=$D$1:$CP$1)*(BB$2=$D$2:$CP$2),0))</f>
        <v>7.9966197744281486E-2</v>
      </c>
    </row>
    <row r="368" spans="4:14" x14ac:dyDescent="0.25">
      <c r="D368" t="str">
        <f t="shared" ref="D368:E368" si="289">D254</f>
        <v>CPV</v>
      </c>
      <c r="E368" t="str">
        <f t="shared" si="289"/>
        <v>Lower middle income</v>
      </c>
      <c r="F368">
        <f t="shared" si="235"/>
        <v>2011</v>
      </c>
      <c r="G368" s="60" cm="1">
        <f t="array" ref="G368">INDEX($D$1:$CP$117,MATCH($D368,$D$1:$D$117,0),MATCH(1,($F368=$D$1:$CP$1)*(G$2=$D$2:$CP$2),0))</f>
        <v>522275</v>
      </c>
      <c r="H368" s="60" cm="1">
        <f t="array" ref="H368">INDEX($D$1:$CP$117,MATCH($D368,$D$1:$D$117,0),MATCH(1,($F368=$D$1:$CP$1)*(H$2=$D$2:$CP$2),0))</f>
        <v>3079697.7230000002</v>
      </c>
      <c r="I368" s="60" cm="1">
        <f t="array" ref="I368">INDEX($D$1:$CP$117,MATCH($D368,$D$1:$D$117,0),MATCH(1,($F368=$D$1:$CP$1)*(I$2=$D$2:$CP$2),0))</f>
        <v>3601972.7230000002</v>
      </c>
      <c r="J368" s="60" cm="1">
        <f t="array" ref="J368">INDEX($D$1:$CP$117,MATCH($D368,$D$1:$D$117,0),MATCH(1,($F368=$D$1:$CP$1)*(J$2=$D$2:$CP$2),0))</f>
        <v>2100</v>
      </c>
      <c r="K368" s="59" cm="1">
        <f t="array" ref="K368">INDEX($D$1:$CP$117,MATCH($D368,$D$1:$D$117,0),MATCH(1,($F368=$D$1:$CP$1)*(AY$2=$D$2:$CP$2),0))</f>
        <v>248.70238095238096</v>
      </c>
      <c r="L368" s="59" cm="1">
        <f t="array" ref="L368">INDEX($D$1:$CP$117,MATCH($D368,$D$1:$D$117,0),MATCH(1,($F368=$D$1:$CP$1)*(AZ$2=$D$2:$CP$2),0))</f>
        <v>1466.5227252380953</v>
      </c>
      <c r="M368" s="59" cm="1">
        <f t="array" ref="M368">INDEX($D$1:$CP$117,MATCH($D368,$D$1:$D$117,0),MATCH(1,($F368=$D$1:$CP$1)*(BA$2=$D$2:$CP$2),0))</f>
        <v>1715.2251061904763</v>
      </c>
      <c r="N368" s="61" cm="1">
        <f t="array" ref="N368">INDEX($D$1:$CP$117,MATCH($D368,$D$1:$D$117,0),MATCH(1,($F368=$D$1:$CP$1)*(BB$2=$D$2:$CP$2),0))</f>
        <v>0.14499693367056071</v>
      </c>
    </row>
    <row r="369" spans="4:14" x14ac:dyDescent="0.25">
      <c r="D369" t="str">
        <f t="shared" ref="D369:E369" si="290">D255</f>
        <v>KHM</v>
      </c>
      <c r="E369" t="str">
        <f t="shared" si="290"/>
        <v>Lower middle income</v>
      </c>
      <c r="F369">
        <f t="shared" si="235"/>
        <v>2011</v>
      </c>
      <c r="G369" s="60" cm="1">
        <f t="array" ref="G369">INDEX($D$1:$CP$117,MATCH($D369,$D$1:$D$117,0),MATCH(1,($F369=$D$1:$CP$1)*(G$2=$D$2:$CP$2),0))</f>
        <v>5300117</v>
      </c>
      <c r="H369" s="60" cm="1">
        <f t="array" ref="H369">INDEX($D$1:$CP$117,MATCH($D369,$D$1:$D$117,0),MATCH(1,($F369=$D$1:$CP$1)*(H$2=$D$2:$CP$2),0))</f>
        <v>47533897.909999996</v>
      </c>
      <c r="I369" s="60" cm="1">
        <f t="array" ref="I369">INDEX($D$1:$CP$117,MATCH($D369,$D$1:$D$117,0),MATCH(1,($F369=$D$1:$CP$1)*(I$2=$D$2:$CP$2),0))</f>
        <v>52834014.909999996</v>
      </c>
      <c r="J369" s="60" cm="1">
        <f t="array" ref="J369">INDEX($D$1:$CP$117,MATCH($D369,$D$1:$D$117,0),MATCH(1,($F369=$D$1:$CP$1)*(J$2=$D$2:$CP$2),0))</f>
        <v>83000</v>
      </c>
      <c r="K369" s="59" cm="1">
        <f t="array" ref="K369">INDEX($D$1:$CP$117,MATCH($D369,$D$1:$D$117,0),MATCH(1,($F369=$D$1:$CP$1)*(AY$2=$D$2:$CP$2),0))</f>
        <v>63.856831325301208</v>
      </c>
      <c r="L369" s="59" cm="1">
        <f t="array" ref="L369">INDEX($D$1:$CP$117,MATCH($D369,$D$1:$D$117,0),MATCH(1,($F369=$D$1:$CP$1)*(AZ$2=$D$2:$CP$2),0))</f>
        <v>572.6975651807229</v>
      </c>
      <c r="M369" s="59" cm="1">
        <f t="array" ref="M369">INDEX($D$1:$CP$117,MATCH($D369,$D$1:$D$117,0),MATCH(1,($F369=$D$1:$CP$1)*(BA$2=$D$2:$CP$2),0))</f>
        <v>636.55439650602409</v>
      </c>
      <c r="N369" s="61" cm="1">
        <f t="array" ref="N369">INDEX($D$1:$CP$117,MATCH($D369,$D$1:$D$117,0),MATCH(1,($F369=$D$1:$CP$1)*(BB$2=$D$2:$CP$2),0))</f>
        <v>0.10031637779238384</v>
      </c>
    </row>
    <row r="370" spans="4:14" x14ac:dyDescent="0.25">
      <c r="D370" t="str">
        <f t="shared" ref="D370:E370" si="291">D256</f>
        <v>CMR</v>
      </c>
      <c r="E370" t="str">
        <f t="shared" si="291"/>
        <v>Lower middle income</v>
      </c>
      <c r="F370">
        <f t="shared" si="235"/>
        <v>2011</v>
      </c>
      <c r="G370" s="60" cm="1">
        <f t="array" ref="G370">INDEX($D$1:$CP$117,MATCH($D370,$D$1:$D$117,0),MATCH(1,($F370=$D$1:$CP$1)*(G$2=$D$2:$CP$2),0))</f>
        <v>9170306</v>
      </c>
      <c r="H370" s="60" cm="1">
        <f t="array" ref="H370">INDEX($D$1:$CP$117,MATCH($D370,$D$1:$D$117,0),MATCH(1,($F370=$D$1:$CP$1)*(H$2=$D$2:$CP$2),0))</f>
        <v>38800908.202</v>
      </c>
      <c r="I370" s="60" cm="1">
        <f t="array" ref="I370">INDEX($D$1:$CP$117,MATCH($D370,$D$1:$D$117,0),MATCH(1,($F370=$D$1:$CP$1)*(I$2=$D$2:$CP$2),0))</f>
        <v>47971214.202</v>
      </c>
      <c r="J370" s="60" cm="1">
        <f t="array" ref="J370">INDEX($D$1:$CP$117,MATCH($D370,$D$1:$D$117,0),MATCH(1,($F370=$D$1:$CP$1)*(J$2=$D$2:$CP$2),0))</f>
        <v>520000</v>
      </c>
      <c r="K370" s="59" cm="1">
        <f t="array" ref="K370">INDEX($D$1:$CP$117,MATCH($D370,$D$1:$D$117,0),MATCH(1,($F370=$D$1:$CP$1)*(AY$2=$D$2:$CP$2),0))</f>
        <v>17.635203846153846</v>
      </c>
      <c r="L370" s="59" cm="1">
        <f t="array" ref="L370">INDEX($D$1:$CP$117,MATCH($D370,$D$1:$D$117,0),MATCH(1,($F370=$D$1:$CP$1)*(AZ$2=$D$2:$CP$2),0))</f>
        <v>74.617131157692313</v>
      </c>
      <c r="M370" s="59" cm="1">
        <f t="array" ref="M370">INDEX($D$1:$CP$117,MATCH($D370,$D$1:$D$117,0),MATCH(1,($F370=$D$1:$CP$1)*(BA$2=$D$2:$CP$2),0))</f>
        <v>92.252335003846156</v>
      </c>
      <c r="N370" s="61" cm="1">
        <f t="array" ref="N370">INDEX($D$1:$CP$117,MATCH($D370,$D$1:$D$117,0),MATCH(1,($F370=$D$1:$CP$1)*(BB$2=$D$2:$CP$2),0))</f>
        <v>0.19116268271603754</v>
      </c>
    </row>
    <row r="371" spans="4:14" x14ac:dyDescent="0.25">
      <c r="D371" t="str">
        <f t="shared" ref="D371:E371" si="292">D257</f>
        <v>CAF</v>
      </c>
      <c r="E371" t="str">
        <f t="shared" si="292"/>
        <v>Low income</v>
      </c>
      <c r="F371">
        <f t="shared" si="235"/>
        <v>2011</v>
      </c>
      <c r="G371" s="60" cm="1">
        <f t="array" ref="G371">INDEX($D$1:$CP$117,MATCH($D371,$D$1:$D$117,0),MATCH(1,($F371=$D$1:$CP$1)*(G$2=$D$2:$CP$2),0))</f>
        <v>1900000</v>
      </c>
      <c r="H371" s="60" cm="1">
        <f t="array" ref="H371">INDEX($D$1:$CP$117,MATCH($D371,$D$1:$D$117,0),MATCH(1,($F371=$D$1:$CP$1)*(H$2=$D$2:$CP$2),0))</f>
        <v>13900000</v>
      </c>
      <c r="I371" s="60" cm="1">
        <f t="array" ref="I371">INDEX($D$1:$CP$117,MATCH($D371,$D$1:$D$117,0),MATCH(1,($F371=$D$1:$CP$1)*(I$2=$D$2:$CP$2),0))</f>
        <v>15800000</v>
      </c>
      <c r="J371" s="60" cm="1">
        <f t="array" ref="J371">INDEX($D$1:$CP$117,MATCH($D371,$D$1:$D$117,0),MATCH(1,($F371=$D$1:$CP$1)*(J$2=$D$2:$CP$2),0))</f>
        <v>120000</v>
      </c>
      <c r="K371" s="59" cm="1">
        <f t="array" ref="K371">INDEX($D$1:$CP$117,MATCH($D371,$D$1:$D$117,0),MATCH(1,($F371=$D$1:$CP$1)*(AY$2=$D$2:$CP$2),0))</f>
        <v>15.833333333333334</v>
      </c>
      <c r="L371" s="59" cm="1">
        <f t="array" ref="L371">INDEX($D$1:$CP$117,MATCH($D371,$D$1:$D$117,0),MATCH(1,($F371=$D$1:$CP$1)*(AZ$2=$D$2:$CP$2),0))</f>
        <v>115.83333333333333</v>
      </c>
      <c r="M371" s="59" cm="1">
        <f t="array" ref="M371">INDEX($D$1:$CP$117,MATCH($D371,$D$1:$D$117,0),MATCH(1,($F371=$D$1:$CP$1)*(BA$2=$D$2:$CP$2),0))</f>
        <v>131.66666666666666</v>
      </c>
      <c r="N371" s="61" cm="1">
        <f t="array" ref="N371">INDEX($D$1:$CP$117,MATCH($D371,$D$1:$D$117,0),MATCH(1,($F371=$D$1:$CP$1)*(BB$2=$D$2:$CP$2),0))</f>
        <v>0.12025316455696204</v>
      </c>
    </row>
    <row r="372" spans="4:14" x14ac:dyDescent="0.25">
      <c r="D372" t="str">
        <f t="shared" ref="D372:E372" si="293">D258</f>
        <v>TCD</v>
      </c>
      <c r="E372" t="str">
        <f t="shared" si="293"/>
        <v>Low income</v>
      </c>
      <c r="F372">
        <f t="shared" si="235"/>
        <v>2011</v>
      </c>
      <c r="G372" s="60" cm="1">
        <f t="array" ref="G372">INDEX($D$1:$CP$117,MATCH($D372,$D$1:$D$117,0),MATCH(1,($F372=$D$1:$CP$1)*(G$2=$D$2:$CP$2),0))</f>
        <v>2610372</v>
      </c>
      <c r="H372" s="60" cm="1">
        <f t="array" ref="H372">INDEX($D$1:$CP$117,MATCH($D372,$D$1:$D$117,0),MATCH(1,($F372=$D$1:$CP$1)*(H$2=$D$2:$CP$2),0))</f>
        <v>15391386.366</v>
      </c>
      <c r="I372" s="60" cm="1">
        <f t="array" ref="I372">INDEX($D$1:$CP$117,MATCH($D372,$D$1:$D$117,0),MATCH(1,($F372=$D$1:$CP$1)*(I$2=$D$2:$CP$2),0))</f>
        <v>18001758.366</v>
      </c>
      <c r="J372" s="60" cm="1">
        <f t="array" ref="J372">INDEX($D$1:$CP$117,MATCH($D372,$D$1:$D$117,0),MATCH(1,($F372=$D$1:$CP$1)*(J$2=$D$2:$CP$2),0))</f>
        <v>110000</v>
      </c>
      <c r="K372" s="59" cm="1">
        <f t="array" ref="K372">INDEX($D$1:$CP$117,MATCH($D372,$D$1:$D$117,0),MATCH(1,($F372=$D$1:$CP$1)*(AY$2=$D$2:$CP$2),0))</f>
        <v>23.730654545454545</v>
      </c>
      <c r="L372" s="59" cm="1">
        <f t="array" ref="L372">INDEX($D$1:$CP$117,MATCH($D372,$D$1:$D$117,0),MATCH(1,($F372=$D$1:$CP$1)*(AZ$2=$D$2:$CP$2),0))</f>
        <v>139.92169423636363</v>
      </c>
      <c r="M372" s="59" cm="1">
        <f t="array" ref="M372">INDEX($D$1:$CP$117,MATCH($D372,$D$1:$D$117,0),MATCH(1,($F372=$D$1:$CP$1)*(BA$2=$D$2:$CP$2),0))</f>
        <v>163.65234878181818</v>
      </c>
      <c r="N372" s="61" cm="1">
        <f t="array" ref="N372">INDEX($D$1:$CP$117,MATCH($D372,$D$1:$D$117,0),MATCH(1,($F372=$D$1:$CP$1)*(BB$2=$D$2:$CP$2),0))</f>
        <v>0.14500650141656279</v>
      </c>
    </row>
    <row r="373" spans="4:14" x14ac:dyDescent="0.25">
      <c r="D373" t="str">
        <f t="shared" ref="D373:E373" si="294">D259</f>
        <v>CHL</v>
      </c>
      <c r="E373" t="str">
        <f t="shared" si="294"/>
        <v>High income</v>
      </c>
      <c r="F373">
        <f t="shared" si="235"/>
        <v>2011</v>
      </c>
      <c r="G373" s="60" cm="1">
        <f t="array" ref="G373">INDEX($D$1:$CP$117,MATCH($D373,$D$1:$D$117,0),MATCH(1,($F373=$D$1:$CP$1)*(G$2=$D$2:$CP$2),0))</f>
        <v>123180023</v>
      </c>
      <c r="H373" s="60" cm="1">
        <f t="array" ref="H373">INDEX($D$1:$CP$117,MATCH($D373,$D$1:$D$117,0),MATCH(1,($F373=$D$1:$CP$1)*(H$2=$D$2:$CP$2),0))</f>
        <v>438142.3872</v>
      </c>
      <c r="I373" s="60" cm="1">
        <f t="array" ref="I373">INDEX($D$1:$CP$117,MATCH($D373,$D$1:$D$117,0),MATCH(1,($F373=$D$1:$CP$1)*(I$2=$D$2:$CP$2),0))</f>
        <v>165883779.12720001</v>
      </c>
      <c r="J373" s="60" cm="1">
        <f t="array" ref="J373">INDEX($D$1:$CP$117,MATCH($D373,$D$1:$D$117,0),MATCH(1,($F373=$D$1:$CP$1)*(J$2=$D$2:$CP$2),0))</f>
        <v>40000</v>
      </c>
      <c r="K373" s="59" cm="1">
        <f t="array" ref="K373">INDEX($D$1:$CP$117,MATCH($D373,$D$1:$D$117,0),MATCH(1,($F373=$D$1:$CP$1)*(AY$2=$D$2:$CP$2),0))</f>
        <v>3079.500575</v>
      </c>
      <c r="L373" s="59" cm="1">
        <f t="array" ref="L373">INDEX($D$1:$CP$117,MATCH($D373,$D$1:$D$117,0),MATCH(1,($F373=$D$1:$CP$1)*(AZ$2=$D$2:$CP$2),0))</f>
        <v>10.95355968</v>
      </c>
      <c r="M373" s="59" cm="1">
        <f t="array" ref="M373">INDEX($D$1:$CP$117,MATCH($D373,$D$1:$D$117,0),MATCH(1,($F373=$D$1:$CP$1)*(BA$2=$D$2:$CP$2),0))</f>
        <v>4147.0944781799999</v>
      </c>
      <c r="N373" s="61" cm="1">
        <f t="array" ref="N373">INDEX($D$1:$CP$117,MATCH($D373,$D$1:$D$117,0),MATCH(1,($F373=$D$1:$CP$1)*(BB$2=$D$2:$CP$2),0))</f>
        <v>0.74256822245136656</v>
      </c>
    </row>
    <row r="374" spans="4:14" x14ac:dyDescent="0.25">
      <c r="D374" t="str">
        <f t="shared" ref="D374:E374" si="295">D260</f>
        <v>COL</v>
      </c>
      <c r="E374" t="str">
        <f t="shared" si="295"/>
        <v>Middle income</v>
      </c>
      <c r="F374">
        <f t="shared" si="235"/>
        <v>2011</v>
      </c>
      <c r="G374" s="60" cm="1">
        <f t="array" ref="G374">INDEX($D$1:$CP$117,MATCH($D374,$D$1:$D$117,0),MATCH(1,($F374=$D$1:$CP$1)*(G$2=$D$2:$CP$2),0))</f>
        <v>62819944</v>
      </c>
      <c r="H374" s="60" cm="1">
        <f t="array" ref="H374">INDEX($D$1:$CP$117,MATCH($D374,$D$1:$D$117,0),MATCH(1,($F374=$D$1:$CP$1)*(H$2=$D$2:$CP$2),0))</f>
        <v>0</v>
      </c>
      <c r="I374" s="60" cm="1">
        <f t="array" ref="I374">INDEX($D$1:$CP$117,MATCH($D374,$D$1:$D$117,0),MATCH(1,($F374=$D$1:$CP$1)*(I$2=$D$2:$CP$2),0))</f>
        <v>96673834.900000006</v>
      </c>
      <c r="J374" s="60" cm="1">
        <f t="array" ref="J374">INDEX($D$1:$CP$117,MATCH($D374,$D$1:$D$117,0),MATCH(1,($F374=$D$1:$CP$1)*(J$2=$D$2:$CP$2),0))</f>
        <v>140000</v>
      </c>
      <c r="K374" s="59" cm="1">
        <f t="array" ref="K374">INDEX($D$1:$CP$117,MATCH($D374,$D$1:$D$117,0),MATCH(1,($F374=$D$1:$CP$1)*(AY$2=$D$2:$CP$2),0))</f>
        <v>448.71388571428571</v>
      </c>
      <c r="L374" s="59" cm="1">
        <f t="array" ref="L374">INDEX($D$1:$CP$117,MATCH($D374,$D$1:$D$117,0),MATCH(1,($F374=$D$1:$CP$1)*(AZ$2=$D$2:$CP$2),0))</f>
        <v>0</v>
      </c>
      <c r="M374" s="59" cm="1">
        <f t="array" ref="M374">INDEX($D$1:$CP$117,MATCH($D374,$D$1:$D$117,0),MATCH(1,($F374=$D$1:$CP$1)*(BA$2=$D$2:$CP$2),0))</f>
        <v>690.52739214285714</v>
      </c>
      <c r="N374" s="61" cm="1">
        <f t="array" ref="N374">INDEX($D$1:$CP$117,MATCH($D374,$D$1:$D$117,0),MATCH(1,($F374=$D$1:$CP$1)*(BB$2=$D$2:$CP$2),0))</f>
        <v>0.64981330330984932</v>
      </c>
    </row>
    <row r="375" spans="4:14" x14ac:dyDescent="0.25">
      <c r="D375" t="str">
        <f t="shared" ref="D375:E375" si="296">D261</f>
        <v>COM</v>
      </c>
      <c r="E375" t="str">
        <f t="shared" si="296"/>
        <v>Lower middle income</v>
      </c>
      <c r="F375">
        <f t="shared" si="235"/>
        <v>2011</v>
      </c>
      <c r="G375" s="60" cm="1">
        <f t="array" ref="G375">INDEX($D$1:$CP$117,MATCH($D375,$D$1:$D$117,0),MATCH(1,($F375=$D$1:$CP$1)*(G$2=$D$2:$CP$2),0))</f>
        <v>936323</v>
      </c>
      <c r="H375" s="60" cm="1">
        <f t="array" ref="H375">INDEX($D$1:$CP$117,MATCH($D375,$D$1:$D$117,0),MATCH(1,($F375=$D$1:$CP$1)*(H$2=$D$2:$CP$2),0))</f>
        <v>0</v>
      </c>
      <c r="I375" s="60" cm="1">
        <f t="array" ref="I375">INDEX($D$1:$CP$117,MATCH($D375,$D$1:$D$117,0),MATCH(1,($F375=$D$1:$CP$1)*(I$2=$D$2:$CP$2),0))</f>
        <v>936323</v>
      </c>
      <c r="J375" s="60" cm="1">
        <f t="array" ref="J375">INDEX($D$1:$CP$117,MATCH($D375,$D$1:$D$117,0),MATCH(1,($F375=$D$1:$CP$1)*(J$2=$D$2:$CP$2),0))</f>
        <v>200</v>
      </c>
      <c r="K375" s="59" cm="1">
        <f t="array" ref="K375">INDEX($D$1:$CP$117,MATCH($D375,$D$1:$D$117,0),MATCH(1,($F375=$D$1:$CP$1)*(AY$2=$D$2:$CP$2),0))</f>
        <v>4681.6149999999998</v>
      </c>
      <c r="L375" s="59" cm="1">
        <f t="array" ref="L375">INDEX($D$1:$CP$117,MATCH($D375,$D$1:$D$117,0),MATCH(1,($F375=$D$1:$CP$1)*(AZ$2=$D$2:$CP$2),0))</f>
        <v>0</v>
      </c>
      <c r="M375" s="59" cm="1">
        <f t="array" ref="M375">INDEX($D$1:$CP$117,MATCH($D375,$D$1:$D$117,0),MATCH(1,($F375=$D$1:$CP$1)*(BA$2=$D$2:$CP$2),0))</f>
        <v>4681.6149999999998</v>
      </c>
      <c r="N375" s="61" cm="1">
        <f t="array" ref="N375">INDEX($D$1:$CP$117,MATCH($D375,$D$1:$D$117,0),MATCH(1,($F375=$D$1:$CP$1)*(BB$2=$D$2:$CP$2),0))</f>
        <v>1</v>
      </c>
    </row>
    <row r="376" spans="4:14" x14ac:dyDescent="0.25">
      <c r="D376" t="str">
        <f t="shared" ref="D376:E376" si="297">D262</f>
        <v>COG</v>
      </c>
      <c r="E376" t="str">
        <f t="shared" si="297"/>
        <v>Lower middle income</v>
      </c>
      <c r="F376">
        <f t="shared" si="235"/>
        <v>2011</v>
      </c>
      <c r="G376" s="60" cm="1">
        <f t="array" ref="G376">INDEX($D$1:$CP$117,MATCH($D376,$D$1:$D$117,0),MATCH(1,($F376=$D$1:$CP$1)*(G$2=$D$2:$CP$2),0))</f>
        <v>0</v>
      </c>
      <c r="H376" s="60" cm="1">
        <f t="array" ref="H376">INDEX($D$1:$CP$117,MATCH($D376,$D$1:$D$117,0),MATCH(1,($F376=$D$1:$CP$1)*(H$2=$D$2:$CP$2),0))</f>
        <v>0</v>
      </c>
      <c r="I376" s="60" cm="1">
        <f t="array" ref="I376">INDEX($D$1:$CP$117,MATCH($D376,$D$1:$D$117,0),MATCH(1,($F376=$D$1:$CP$1)*(I$2=$D$2:$CP$2),0))</f>
        <v>0</v>
      </c>
      <c r="J376" s="60" cm="1">
        <f t="array" ref="J376">INDEX($D$1:$CP$117,MATCH($D376,$D$1:$D$117,0),MATCH(1,($F376=$D$1:$CP$1)*(J$2=$D$2:$CP$2),0))</f>
        <v>85000</v>
      </c>
      <c r="K376" s="59" t="str" cm="1">
        <f t="array" ref="K376">INDEX($D$1:$CP$117,MATCH($D376,$D$1:$D$117,0),MATCH(1,($F376=$D$1:$CP$1)*(AY$2=$D$2:$CP$2),0))</f>
        <v/>
      </c>
      <c r="L376" s="59" t="str" cm="1">
        <f t="array" ref="L376">INDEX($D$1:$CP$117,MATCH($D376,$D$1:$D$117,0),MATCH(1,($F376=$D$1:$CP$1)*(AZ$2=$D$2:$CP$2),0))</f>
        <v/>
      </c>
      <c r="M376" s="59" t="str" cm="1">
        <f t="array" ref="M376">INDEX($D$1:$CP$117,MATCH($D376,$D$1:$D$117,0),MATCH(1,($F376=$D$1:$CP$1)*(BA$2=$D$2:$CP$2),0))</f>
        <v/>
      </c>
      <c r="N376" s="61" t="str" cm="1">
        <f t="array" ref="N376">INDEX($D$1:$CP$117,MATCH($D376,$D$1:$D$117,0),MATCH(1,($F376=$D$1:$CP$1)*(BB$2=$D$2:$CP$2),0))</f>
        <v/>
      </c>
    </row>
    <row r="377" spans="4:14" x14ac:dyDescent="0.25">
      <c r="D377" t="str">
        <f t="shared" ref="D377:E377" si="298">D263</f>
        <v>CRI</v>
      </c>
      <c r="E377" t="str">
        <f t="shared" si="298"/>
        <v>Middle income</v>
      </c>
      <c r="F377">
        <f t="shared" si="235"/>
        <v>2011</v>
      </c>
      <c r="G377" s="60" cm="1">
        <f t="array" ref="G377">INDEX($D$1:$CP$117,MATCH($D377,$D$1:$D$117,0),MATCH(1,($F377=$D$1:$CP$1)*(G$2=$D$2:$CP$2),0))</f>
        <v>0</v>
      </c>
      <c r="H377" s="60" cm="1">
        <f t="array" ref="H377">INDEX($D$1:$CP$117,MATCH($D377,$D$1:$D$117,0),MATCH(1,($F377=$D$1:$CP$1)*(H$2=$D$2:$CP$2),0))</f>
        <v>0</v>
      </c>
      <c r="I377" s="60" cm="1">
        <f t="array" ref="I377">INDEX($D$1:$CP$117,MATCH($D377,$D$1:$D$117,0),MATCH(1,($F377=$D$1:$CP$1)*(I$2=$D$2:$CP$2),0))</f>
        <v>0</v>
      </c>
      <c r="J377" s="60" cm="1">
        <f t="array" ref="J377">INDEX($D$1:$CP$117,MATCH($D377,$D$1:$D$117,0),MATCH(1,($F377=$D$1:$CP$1)*(J$2=$D$2:$CP$2),0))</f>
        <v>8900</v>
      </c>
      <c r="K377" s="59" t="str" cm="1">
        <f t="array" ref="K377">INDEX($D$1:$CP$117,MATCH($D377,$D$1:$D$117,0),MATCH(1,($F377=$D$1:$CP$1)*(AY$2=$D$2:$CP$2),0))</f>
        <v/>
      </c>
      <c r="L377" s="59" t="str" cm="1">
        <f t="array" ref="L377">INDEX($D$1:$CP$117,MATCH($D377,$D$1:$D$117,0),MATCH(1,($F377=$D$1:$CP$1)*(AZ$2=$D$2:$CP$2),0))</f>
        <v/>
      </c>
      <c r="M377" s="59" t="str" cm="1">
        <f t="array" ref="M377">INDEX($D$1:$CP$117,MATCH($D377,$D$1:$D$117,0),MATCH(1,($F377=$D$1:$CP$1)*(BA$2=$D$2:$CP$2),0))</f>
        <v/>
      </c>
      <c r="N377" s="61" t="str" cm="1">
        <f t="array" ref="N377">INDEX($D$1:$CP$117,MATCH($D377,$D$1:$D$117,0),MATCH(1,($F377=$D$1:$CP$1)*(BB$2=$D$2:$CP$2),0))</f>
        <v/>
      </c>
    </row>
    <row r="378" spans="4:14" x14ac:dyDescent="0.25">
      <c r="D378" t="str">
        <f t="shared" ref="D378:E378" si="299">D264</f>
        <v>CIV</v>
      </c>
      <c r="E378" t="str">
        <f t="shared" si="299"/>
        <v>Lower middle income</v>
      </c>
      <c r="F378">
        <f t="shared" ref="F378:F441" si="300">F264+1</f>
        <v>2011</v>
      </c>
      <c r="G378" s="60" cm="1">
        <f t="array" ref="G378">INDEX($D$1:$CP$117,MATCH($D378,$D$1:$D$117,0),MATCH(1,($F378=$D$1:$CP$1)*(G$2=$D$2:$CP$2),0))</f>
        <v>11480025</v>
      </c>
      <c r="H378" s="60" cm="1">
        <f t="array" ref="H378">INDEX($D$1:$CP$117,MATCH($D378,$D$1:$D$117,0),MATCH(1,($F378=$D$1:$CP$1)*(H$2=$D$2:$CP$2),0))</f>
        <v>85825380.469999999</v>
      </c>
      <c r="I378" s="60" cm="1">
        <f t="array" ref="I378">INDEX($D$1:$CP$117,MATCH($D378,$D$1:$D$117,0),MATCH(1,($F378=$D$1:$CP$1)*(I$2=$D$2:$CP$2),0))</f>
        <v>97995386.861900002</v>
      </c>
      <c r="J378" s="60" cm="1">
        <f t="array" ref="J378">INDEX($D$1:$CP$117,MATCH($D378,$D$1:$D$117,0),MATCH(1,($F378=$D$1:$CP$1)*(J$2=$D$2:$CP$2),0))</f>
        <v>490000</v>
      </c>
      <c r="K378" s="59" cm="1">
        <f t="array" ref="K378">INDEX($D$1:$CP$117,MATCH($D378,$D$1:$D$117,0),MATCH(1,($F378=$D$1:$CP$1)*(AY$2=$D$2:$CP$2),0))</f>
        <v>23.428622448979592</v>
      </c>
      <c r="L378" s="59" cm="1">
        <f t="array" ref="L378">INDEX($D$1:$CP$117,MATCH($D378,$D$1:$D$117,0),MATCH(1,($F378=$D$1:$CP$1)*(AZ$2=$D$2:$CP$2),0))</f>
        <v>175.15383769387756</v>
      </c>
      <c r="M378" s="59" cm="1">
        <f t="array" ref="M378">INDEX($D$1:$CP$117,MATCH($D378,$D$1:$D$117,0),MATCH(1,($F378=$D$1:$CP$1)*(BA$2=$D$2:$CP$2),0))</f>
        <v>199.990585432449</v>
      </c>
      <c r="N378" s="61" cm="1">
        <f t="array" ref="N378">INDEX($D$1:$CP$117,MATCH($D378,$D$1:$D$117,0),MATCH(1,($F378=$D$1:$CP$1)*(BB$2=$D$2:$CP$2),0))</f>
        <v>0.1171486267631988</v>
      </c>
    </row>
    <row r="379" spans="4:14" x14ac:dyDescent="0.25">
      <c r="D379" t="str">
        <f t="shared" ref="D379:E379" si="301">D265</f>
        <v>CUB</v>
      </c>
      <c r="E379" t="str">
        <f t="shared" si="301"/>
        <v>Middle income</v>
      </c>
      <c r="F379">
        <f t="shared" si="300"/>
        <v>2011</v>
      </c>
      <c r="G379" s="60" cm="1">
        <f t="array" ref="G379">INDEX($D$1:$CP$117,MATCH($D379,$D$1:$D$117,0),MATCH(1,($F379=$D$1:$CP$1)*(G$2=$D$2:$CP$2),0))</f>
        <v>61245963</v>
      </c>
      <c r="H379" s="60" cm="1">
        <f t="array" ref="H379">INDEX($D$1:$CP$117,MATCH($D379,$D$1:$D$117,0),MATCH(1,($F379=$D$1:$CP$1)*(H$2=$D$2:$CP$2),0))</f>
        <v>9321422.7280000001</v>
      </c>
      <c r="I379" s="60" cm="1">
        <f t="array" ref="I379">INDEX($D$1:$CP$117,MATCH($D379,$D$1:$D$117,0),MATCH(1,($F379=$D$1:$CP$1)*(I$2=$D$2:$CP$2),0))</f>
        <v>70567385.728</v>
      </c>
      <c r="J379" s="60" cm="1">
        <f t="array" ref="J379">INDEX($D$1:$CP$117,MATCH($D379,$D$1:$D$117,0),MATCH(1,($F379=$D$1:$CP$1)*(J$2=$D$2:$CP$2),0))</f>
        <v>19000</v>
      </c>
      <c r="K379" s="59" cm="1">
        <f t="array" ref="K379">INDEX($D$1:$CP$117,MATCH($D379,$D$1:$D$117,0),MATCH(1,($F379=$D$1:$CP$1)*(AY$2=$D$2:$CP$2),0))</f>
        <v>3223.4717368421052</v>
      </c>
      <c r="L379" s="59" cm="1">
        <f t="array" ref="L379">INDEX($D$1:$CP$117,MATCH($D379,$D$1:$D$117,0),MATCH(1,($F379=$D$1:$CP$1)*(AZ$2=$D$2:$CP$2),0))</f>
        <v>490.60119621052633</v>
      </c>
      <c r="M379" s="59" cm="1">
        <f t="array" ref="M379">INDEX($D$1:$CP$117,MATCH($D379,$D$1:$D$117,0),MATCH(1,($F379=$D$1:$CP$1)*(BA$2=$D$2:$CP$2),0))</f>
        <v>3714.0729330526315</v>
      </c>
      <c r="N379" s="61" cm="1">
        <f t="array" ref="N379">INDEX($D$1:$CP$117,MATCH($D379,$D$1:$D$117,0),MATCH(1,($F379=$D$1:$CP$1)*(BB$2=$D$2:$CP$2),0))</f>
        <v>0.86790749534169853</v>
      </c>
    </row>
    <row r="380" spans="4:14" x14ac:dyDescent="0.25">
      <c r="D380" t="str">
        <f t="shared" ref="D380:E380" si="302">D266</f>
        <v>COD</v>
      </c>
      <c r="E380" t="str">
        <f t="shared" si="302"/>
        <v>Low income</v>
      </c>
      <c r="F380">
        <f t="shared" si="300"/>
        <v>2011</v>
      </c>
      <c r="G380" s="60" cm="1">
        <f t="array" ref="G380">INDEX($D$1:$CP$117,MATCH($D380,$D$1:$D$117,0),MATCH(1,($F380=$D$1:$CP$1)*(G$2=$D$2:$CP$2),0))</f>
        <v>1765235</v>
      </c>
      <c r="H380" s="60" cm="1">
        <f t="array" ref="H380">INDEX($D$1:$CP$117,MATCH($D380,$D$1:$D$117,0),MATCH(1,($F380=$D$1:$CP$1)*(H$2=$D$2:$CP$2),0))</f>
        <v>101268276</v>
      </c>
      <c r="I380" s="60" cm="1">
        <f t="array" ref="I380">INDEX($D$1:$CP$117,MATCH($D380,$D$1:$D$117,0),MATCH(1,($F380=$D$1:$CP$1)*(I$2=$D$2:$CP$2),0))</f>
        <v>190800215</v>
      </c>
      <c r="J380" s="60" cm="1">
        <f t="array" ref="J380">INDEX($D$1:$CP$117,MATCH($D380,$D$1:$D$117,0),MATCH(1,($F380=$D$1:$CP$1)*(J$2=$D$2:$CP$2),0))</f>
        <v>520000</v>
      </c>
      <c r="K380" s="59" cm="1">
        <f t="array" ref="K380">INDEX($D$1:$CP$117,MATCH($D380,$D$1:$D$117,0),MATCH(1,($F380=$D$1:$CP$1)*(AY$2=$D$2:$CP$2),0))</f>
        <v>3.3946826923076925</v>
      </c>
      <c r="L380" s="59" cm="1">
        <f t="array" ref="L380">INDEX($D$1:$CP$117,MATCH($D380,$D$1:$D$117,0),MATCH(1,($F380=$D$1:$CP$1)*(AZ$2=$D$2:$CP$2),0))</f>
        <v>194.74668461538462</v>
      </c>
      <c r="M380" s="59" cm="1">
        <f t="array" ref="M380">INDEX($D$1:$CP$117,MATCH($D380,$D$1:$D$117,0),MATCH(1,($F380=$D$1:$CP$1)*(BA$2=$D$2:$CP$2),0))</f>
        <v>366.92349038461538</v>
      </c>
      <c r="N380" s="61" cm="1">
        <f t="array" ref="N380">INDEX($D$1:$CP$117,MATCH($D380,$D$1:$D$117,0),MATCH(1,($F380=$D$1:$CP$1)*(BB$2=$D$2:$CP$2),0))</f>
        <v>9.2517453400144233E-3</v>
      </c>
    </row>
    <row r="381" spans="4:14" x14ac:dyDescent="0.25">
      <c r="D381" t="str">
        <f t="shared" ref="D381:E381" si="303">D267</f>
        <v>DJI</v>
      </c>
      <c r="E381" t="str">
        <f t="shared" si="303"/>
        <v>Lower middle income</v>
      </c>
      <c r="F381">
        <f t="shared" si="300"/>
        <v>2011</v>
      </c>
      <c r="G381" s="60" cm="1">
        <f t="array" ref="G381">INDEX($D$1:$CP$117,MATCH($D381,$D$1:$D$117,0),MATCH(1,($F381=$D$1:$CP$1)*(G$2=$D$2:$CP$2),0))</f>
        <v>867100</v>
      </c>
      <c r="H381" s="60" cm="1">
        <f t="array" ref="H381">INDEX($D$1:$CP$117,MATCH($D381,$D$1:$D$117,0),MATCH(1,($F381=$D$1:$CP$1)*(H$2=$D$2:$CP$2),0))</f>
        <v>3000000</v>
      </c>
      <c r="I381" s="60" cm="1">
        <f t="array" ref="I381">INDEX($D$1:$CP$117,MATCH($D381,$D$1:$D$117,0),MATCH(1,($F381=$D$1:$CP$1)*(I$2=$D$2:$CP$2),0))</f>
        <v>3867100</v>
      </c>
      <c r="J381" s="60" cm="1">
        <f t="array" ref="J381">INDEX($D$1:$CP$117,MATCH($D381,$D$1:$D$117,0),MATCH(1,($F381=$D$1:$CP$1)*(J$2=$D$2:$CP$2),0))</f>
        <v>10000</v>
      </c>
      <c r="K381" s="59" cm="1">
        <f t="array" ref="K381">INDEX($D$1:$CP$117,MATCH($D381,$D$1:$D$117,0),MATCH(1,($F381=$D$1:$CP$1)*(AY$2=$D$2:$CP$2),0))</f>
        <v>86.71</v>
      </c>
      <c r="L381" s="59" cm="1">
        <f t="array" ref="L381">INDEX($D$1:$CP$117,MATCH($D381,$D$1:$D$117,0),MATCH(1,($F381=$D$1:$CP$1)*(AZ$2=$D$2:$CP$2),0))</f>
        <v>300</v>
      </c>
      <c r="M381" s="59" cm="1">
        <f t="array" ref="M381">INDEX($D$1:$CP$117,MATCH($D381,$D$1:$D$117,0),MATCH(1,($F381=$D$1:$CP$1)*(BA$2=$D$2:$CP$2),0))</f>
        <v>386.71</v>
      </c>
      <c r="N381" s="61" cm="1">
        <f t="array" ref="N381">INDEX($D$1:$CP$117,MATCH($D381,$D$1:$D$117,0),MATCH(1,($F381=$D$1:$CP$1)*(BB$2=$D$2:$CP$2),0))</f>
        <v>0.22422487135062449</v>
      </c>
    </row>
    <row r="382" spans="4:14" x14ac:dyDescent="0.25">
      <c r="D382" t="str">
        <f t="shared" ref="D382:E382" si="304">D268</f>
        <v>DOM</v>
      </c>
      <c r="E382" t="str">
        <f t="shared" si="304"/>
        <v>Middle income</v>
      </c>
      <c r="F382">
        <f t="shared" si="300"/>
        <v>2011</v>
      </c>
      <c r="G382" s="60" cm="1">
        <f t="array" ref="G382">INDEX($D$1:$CP$117,MATCH($D382,$D$1:$D$117,0),MATCH(1,($F382=$D$1:$CP$1)*(G$2=$D$2:$CP$2),0))</f>
        <v>0</v>
      </c>
      <c r="H382" s="60" cm="1">
        <f t="array" ref="H382">INDEX($D$1:$CP$117,MATCH($D382,$D$1:$D$117,0),MATCH(1,($F382=$D$1:$CP$1)*(H$2=$D$2:$CP$2),0))</f>
        <v>0</v>
      </c>
      <c r="I382" s="60" cm="1">
        <f t="array" ref="I382">INDEX($D$1:$CP$117,MATCH($D382,$D$1:$D$117,0),MATCH(1,($F382=$D$1:$CP$1)*(I$2=$D$2:$CP$2),0))</f>
        <v>0</v>
      </c>
      <c r="J382" s="60" cm="1">
        <f t="array" ref="J382">INDEX($D$1:$CP$117,MATCH($D382,$D$1:$D$117,0),MATCH(1,($F382=$D$1:$CP$1)*(J$2=$D$2:$CP$2),0))</f>
        <v>78000</v>
      </c>
      <c r="K382" s="59" t="str" cm="1">
        <f t="array" ref="K382">INDEX($D$1:$CP$117,MATCH($D382,$D$1:$D$117,0),MATCH(1,($F382=$D$1:$CP$1)*(AY$2=$D$2:$CP$2),0))</f>
        <v/>
      </c>
      <c r="L382" s="59" t="str" cm="1">
        <f t="array" ref="L382">INDEX($D$1:$CP$117,MATCH($D382,$D$1:$D$117,0),MATCH(1,($F382=$D$1:$CP$1)*(AZ$2=$D$2:$CP$2),0))</f>
        <v/>
      </c>
      <c r="M382" s="59" t="str" cm="1">
        <f t="array" ref="M382">INDEX($D$1:$CP$117,MATCH($D382,$D$1:$D$117,0),MATCH(1,($F382=$D$1:$CP$1)*(BA$2=$D$2:$CP$2),0))</f>
        <v/>
      </c>
      <c r="N382" s="61" t="str" cm="1">
        <f t="array" ref="N382">INDEX($D$1:$CP$117,MATCH($D382,$D$1:$D$117,0),MATCH(1,($F382=$D$1:$CP$1)*(BB$2=$D$2:$CP$2),0))</f>
        <v/>
      </c>
    </row>
    <row r="383" spans="4:14" x14ac:dyDescent="0.25">
      <c r="D383" t="str">
        <f t="shared" ref="D383:E383" si="305">D269</f>
        <v>ECU</v>
      </c>
      <c r="E383" t="str">
        <f t="shared" si="305"/>
        <v>Middle income</v>
      </c>
      <c r="F383">
        <f t="shared" si="300"/>
        <v>2011</v>
      </c>
      <c r="G383" s="60" cm="1">
        <f t="array" ref="G383">INDEX($D$1:$CP$117,MATCH($D383,$D$1:$D$117,0),MATCH(1,($F383=$D$1:$CP$1)*(G$2=$D$2:$CP$2),0))</f>
        <v>0</v>
      </c>
      <c r="H383" s="60" cm="1">
        <f t="array" ref="H383">INDEX($D$1:$CP$117,MATCH($D383,$D$1:$D$117,0),MATCH(1,($F383=$D$1:$CP$1)*(H$2=$D$2:$CP$2),0))</f>
        <v>0</v>
      </c>
      <c r="I383" s="60" cm="1">
        <f t="array" ref="I383">INDEX($D$1:$CP$117,MATCH($D383,$D$1:$D$117,0),MATCH(1,($F383=$D$1:$CP$1)*(I$2=$D$2:$CP$2),0))</f>
        <v>0</v>
      </c>
      <c r="J383" s="60" cm="1">
        <f t="array" ref="J383">INDEX($D$1:$CP$117,MATCH($D383,$D$1:$D$117,0),MATCH(1,($F383=$D$1:$CP$1)*(J$2=$D$2:$CP$2),0))</f>
        <v>35000</v>
      </c>
      <c r="K383" s="59" t="str" cm="1">
        <f t="array" ref="K383">INDEX($D$1:$CP$117,MATCH($D383,$D$1:$D$117,0),MATCH(1,($F383=$D$1:$CP$1)*(AY$2=$D$2:$CP$2),0))</f>
        <v/>
      </c>
      <c r="L383" s="59" t="str" cm="1">
        <f t="array" ref="L383">INDEX($D$1:$CP$117,MATCH($D383,$D$1:$D$117,0),MATCH(1,($F383=$D$1:$CP$1)*(AZ$2=$D$2:$CP$2),0))</f>
        <v/>
      </c>
      <c r="M383" s="59" t="str" cm="1">
        <f t="array" ref="M383">INDEX($D$1:$CP$117,MATCH($D383,$D$1:$D$117,0),MATCH(1,($F383=$D$1:$CP$1)*(BA$2=$D$2:$CP$2),0))</f>
        <v/>
      </c>
      <c r="N383" s="61" t="str" cm="1">
        <f t="array" ref="N383">INDEX($D$1:$CP$117,MATCH($D383,$D$1:$D$117,0),MATCH(1,($F383=$D$1:$CP$1)*(BB$2=$D$2:$CP$2),0))</f>
        <v/>
      </c>
    </row>
    <row r="384" spans="4:14" x14ac:dyDescent="0.25">
      <c r="D384" t="str">
        <f t="shared" ref="D384:E384" si="306">D270</f>
        <v>SLV</v>
      </c>
      <c r="E384" t="str">
        <f t="shared" si="306"/>
        <v>Lower middle income</v>
      </c>
      <c r="F384">
        <f t="shared" si="300"/>
        <v>2011</v>
      </c>
      <c r="G384" s="60" cm="1">
        <f t="array" ref="G384">INDEX($D$1:$CP$117,MATCH($D384,$D$1:$D$117,0),MATCH(1,($F384=$D$1:$CP$1)*(G$2=$D$2:$CP$2),0))</f>
        <v>0</v>
      </c>
      <c r="H384" s="60" cm="1">
        <f t="array" ref="H384">INDEX($D$1:$CP$117,MATCH($D384,$D$1:$D$117,0),MATCH(1,($F384=$D$1:$CP$1)*(H$2=$D$2:$CP$2),0))</f>
        <v>0</v>
      </c>
      <c r="I384" s="60" cm="1">
        <f t="array" ref="I384">INDEX($D$1:$CP$117,MATCH($D384,$D$1:$D$117,0),MATCH(1,($F384=$D$1:$CP$1)*(I$2=$D$2:$CP$2),0))</f>
        <v>0</v>
      </c>
      <c r="J384" s="60" cm="1">
        <f t="array" ref="J384">INDEX($D$1:$CP$117,MATCH($D384,$D$1:$D$117,0),MATCH(1,($F384=$D$1:$CP$1)*(J$2=$D$2:$CP$2),0))</f>
        <v>27000</v>
      </c>
      <c r="K384" s="59" t="str" cm="1">
        <f t="array" ref="K384">INDEX($D$1:$CP$117,MATCH($D384,$D$1:$D$117,0),MATCH(1,($F384=$D$1:$CP$1)*(AY$2=$D$2:$CP$2),0))</f>
        <v/>
      </c>
      <c r="L384" s="59" t="str" cm="1">
        <f t="array" ref="L384">INDEX($D$1:$CP$117,MATCH($D384,$D$1:$D$117,0),MATCH(1,($F384=$D$1:$CP$1)*(AZ$2=$D$2:$CP$2),0))</f>
        <v/>
      </c>
      <c r="M384" s="59" t="str" cm="1">
        <f t="array" ref="M384">INDEX($D$1:$CP$117,MATCH($D384,$D$1:$D$117,0),MATCH(1,($F384=$D$1:$CP$1)*(BA$2=$D$2:$CP$2),0))</f>
        <v/>
      </c>
      <c r="N384" s="61" t="str" cm="1">
        <f t="array" ref="N384">INDEX($D$1:$CP$117,MATCH($D384,$D$1:$D$117,0),MATCH(1,($F384=$D$1:$CP$1)*(BB$2=$D$2:$CP$2),0))</f>
        <v/>
      </c>
    </row>
    <row r="385" spans="4:14" x14ac:dyDescent="0.25">
      <c r="D385" t="str">
        <f t="shared" ref="D385:E385" si="307">D271</f>
        <v>GNQ</v>
      </c>
      <c r="E385" t="str">
        <f t="shared" si="307"/>
        <v>Middle income</v>
      </c>
      <c r="F385">
        <f t="shared" si="300"/>
        <v>2011</v>
      </c>
      <c r="G385" s="60" cm="1">
        <f t="array" ref="G385">INDEX($D$1:$CP$117,MATCH($D385,$D$1:$D$117,0),MATCH(1,($F385=$D$1:$CP$1)*(G$2=$D$2:$CP$2),0))</f>
        <v>0</v>
      </c>
      <c r="H385" s="60" cm="1">
        <f t="array" ref="H385">INDEX($D$1:$CP$117,MATCH($D385,$D$1:$D$117,0),MATCH(1,($F385=$D$1:$CP$1)*(H$2=$D$2:$CP$2),0))</f>
        <v>0</v>
      </c>
      <c r="I385" s="60" cm="1">
        <f t="array" ref="I385">INDEX($D$1:$CP$117,MATCH($D385,$D$1:$D$117,0),MATCH(1,($F385=$D$1:$CP$1)*(I$2=$D$2:$CP$2),0))</f>
        <v>0</v>
      </c>
      <c r="J385" s="60" cm="1">
        <f t="array" ref="J385">INDEX($D$1:$CP$117,MATCH($D385,$D$1:$D$117,0),MATCH(1,($F385=$D$1:$CP$1)*(J$2=$D$2:$CP$2),0))</f>
        <v>37000</v>
      </c>
      <c r="K385" s="59" t="str" cm="1">
        <f t="array" ref="K385">INDEX($D$1:$CP$117,MATCH($D385,$D$1:$D$117,0),MATCH(1,($F385=$D$1:$CP$1)*(AY$2=$D$2:$CP$2),0))</f>
        <v/>
      </c>
      <c r="L385" s="59" t="str" cm="1">
        <f t="array" ref="L385">INDEX($D$1:$CP$117,MATCH($D385,$D$1:$D$117,0),MATCH(1,($F385=$D$1:$CP$1)*(AZ$2=$D$2:$CP$2),0))</f>
        <v/>
      </c>
      <c r="M385" s="59" t="str" cm="1">
        <f t="array" ref="M385">INDEX($D$1:$CP$117,MATCH($D385,$D$1:$D$117,0),MATCH(1,($F385=$D$1:$CP$1)*(BA$2=$D$2:$CP$2),0))</f>
        <v/>
      </c>
      <c r="N385" s="61" t="str" cm="1">
        <f t="array" ref="N385">INDEX($D$1:$CP$117,MATCH($D385,$D$1:$D$117,0),MATCH(1,($F385=$D$1:$CP$1)*(BB$2=$D$2:$CP$2),0))</f>
        <v/>
      </c>
    </row>
    <row r="386" spans="4:14" x14ac:dyDescent="0.25">
      <c r="D386" t="str">
        <f t="shared" ref="D386:E386" si="308">D272</f>
        <v>ERI</v>
      </c>
      <c r="E386" t="str">
        <f t="shared" si="308"/>
        <v>Low income</v>
      </c>
      <c r="F386">
        <f t="shared" si="300"/>
        <v>2011</v>
      </c>
      <c r="G386" s="60" cm="1">
        <f t="array" ref="G386">INDEX($D$1:$CP$117,MATCH($D386,$D$1:$D$117,0),MATCH(1,($F386=$D$1:$CP$1)*(G$2=$D$2:$CP$2),0))</f>
        <v>0</v>
      </c>
      <c r="H386" s="60" cm="1">
        <f t="array" ref="H386">INDEX($D$1:$CP$117,MATCH($D386,$D$1:$D$117,0),MATCH(1,($F386=$D$1:$CP$1)*(H$2=$D$2:$CP$2),0))</f>
        <v>0</v>
      </c>
      <c r="I386" s="60" cm="1">
        <f t="array" ref="I386">INDEX($D$1:$CP$117,MATCH($D386,$D$1:$D$117,0),MATCH(1,($F386=$D$1:$CP$1)*(I$2=$D$2:$CP$2),0))</f>
        <v>0</v>
      </c>
      <c r="J386" s="60" cm="1">
        <f t="array" ref="J386">INDEX($D$1:$CP$117,MATCH($D386,$D$1:$D$117,0),MATCH(1,($F386=$D$1:$CP$1)*(J$2=$D$2:$CP$2),0))</f>
        <v>17000</v>
      </c>
      <c r="K386" s="59" t="str" cm="1">
        <f t="array" ref="K386">INDEX($D$1:$CP$117,MATCH($D386,$D$1:$D$117,0),MATCH(1,($F386=$D$1:$CP$1)*(AY$2=$D$2:$CP$2),0))</f>
        <v/>
      </c>
      <c r="L386" s="59" t="str" cm="1">
        <f t="array" ref="L386">INDEX($D$1:$CP$117,MATCH($D386,$D$1:$D$117,0),MATCH(1,($F386=$D$1:$CP$1)*(AZ$2=$D$2:$CP$2),0))</f>
        <v/>
      </c>
      <c r="M386" s="59" t="str" cm="1">
        <f t="array" ref="M386">INDEX($D$1:$CP$117,MATCH($D386,$D$1:$D$117,0),MATCH(1,($F386=$D$1:$CP$1)*(BA$2=$D$2:$CP$2),0))</f>
        <v/>
      </c>
      <c r="N386" s="61" t="str" cm="1">
        <f t="array" ref="N386">INDEX($D$1:$CP$117,MATCH($D386,$D$1:$D$117,0),MATCH(1,($F386=$D$1:$CP$1)*(BB$2=$D$2:$CP$2),0))</f>
        <v/>
      </c>
    </row>
    <row r="387" spans="4:14" x14ac:dyDescent="0.25">
      <c r="D387" t="str">
        <f t="shared" ref="D387:E387" si="309">D273</f>
        <v>SWZ</v>
      </c>
      <c r="E387" t="str">
        <f t="shared" si="309"/>
        <v>Lower middle income</v>
      </c>
      <c r="F387">
        <f t="shared" si="300"/>
        <v>2011</v>
      </c>
      <c r="G387" s="60" cm="1">
        <f t="array" ref="G387">INDEX($D$1:$CP$117,MATCH($D387,$D$1:$D$117,0),MATCH(1,($F387=$D$1:$CP$1)*(G$2=$D$2:$CP$2),0))</f>
        <v>30900000</v>
      </c>
      <c r="H387" s="60" cm="1">
        <f t="array" ref="H387">INDEX($D$1:$CP$117,MATCH($D387,$D$1:$D$117,0),MATCH(1,($F387=$D$1:$CP$1)*(H$2=$D$2:$CP$2),0))</f>
        <v>0</v>
      </c>
      <c r="I387" s="60" cm="1">
        <f t="array" ref="I387">INDEX($D$1:$CP$117,MATCH($D387,$D$1:$D$117,0),MATCH(1,($F387=$D$1:$CP$1)*(I$2=$D$2:$CP$2),0))</f>
        <v>86800000</v>
      </c>
      <c r="J387" s="60" cm="1">
        <f t="array" ref="J387">INDEX($D$1:$CP$117,MATCH($D387,$D$1:$D$117,0),MATCH(1,($F387=$D$1:$CP$1)*(J$2=$D$2:$CP$2),0))</f>
        <v>180000</v>
      </c>
      <c r="K387" s="59" cm="1">
        <f t="array" ref="K387">INDEX($D$1:$CP$117,MATCH($D387,$D$1:$D$117,0),MATCH(1,($F387=$D$1:$CP$1)*(AY$2=$D$2:$CP$2),0))</f>
        <v>171.66666666666666</v>
      </c>
      <c r="L387" s="59" t="str" cm="1">
        <f t="array" ref="L387">INDEX($D$1:$CP$117,MATCH($D387,$D$1:$D$117,0),MATCH(1,($F387=$D$1:$CP$1)*(AZ$2=$D$2:$CP$2),0))</f>
        <v/>
      </c>
      <c r="M387" s="59" cm="1">
        <f t="array" ref="M387">INDEX($D$1:$CP$117,MATCH($D387,$D$1:$D$117,0),MATCH(1,($F387=$D$1:$CP$1)*(BA$2=$D$2:$CP$2),0))</f>
        <v>482.22222222222223</v>
      </c>
      <c r="N387" s="61" cm="1">
        <f t="array" ref="N387">INDEX($D$1:$CP$117,MATCH($D387,$D$1:$D$117,0),MATCH(1,($F387=$D$1:$CP$1)*(BB$2=$D$2:$CP$2),0))</f>
        <v>0.35599078341013823</v>
      </c>
    </row>
    <row r="388" spans="4:14" x14ac:dyDescent="0.25">
      <c r="D388" t="str">
        <f t="shared" ref="D388:E388" si="310">D274</f>
        <v>ETH</v>
      </c>
      <c r="E388" t="str">
        <f t="shared" si="310"/>
        <v>Low income</v>
      </c>
      <c r="F388">
        <f t="shared" si="300"/>
        <v>2011</v>
      </c>
      <c r="G388" s="60" cm="1">
        <f t="array" ref="G388">INDEX($D$1:$CP$117,MATCH($D388,$D$1:$D$117,0),MATCH(1,($F388=$D$1:$CP$1)*(G$2=$D$2:$CP$2),0))</f>
        <v>54400000</v>
      </c>
      <c r="H388" s="60" cm="1">
        <f t="array" ref="H388">INDEX($D$1:$CP$117,MATCH($D388,$D$1:$D$117,0),MATCH(1,($F388=$D$1:$CP$1)*(H$2=$D$2:$CP$2),0))</f>
        <v>348900000</v>
      </c>
      <c r="I388" s="60" cm="1">
        <f t="array" ref="I388">INDEX($D$1:$CP$117,MATCH($D388,$D$1:$D$117,0),MATCH(1,($F388=$D$1:$CP$1)*(I$2=$D$2:$CP$2),0))</f>
        <v>403300000</v>
      </c>
      <c r="J388" s="60" cm="1">
        <f t="array" ref="J388">INDEX($D$1:$CP$117,MATCH($D388,$D$1:$D$117,0),MATCH(1,($F388=$D$1:$CP$1)*(J$2=$D$2:$CP$2),0))</f>
        <v>670000</v>
      </c>
      <c r="K388" s="59" cm="1">
        <f t="array" ref="K388">INDEX($D$1:$CP$117,MATCH($D388,$D$1:$D$117,0),MATCH(1,($F388=$D$1:$CP$1)*(AY$2=$D$2:$CP$2),0))</f>
        <v>81.194029850746276</v>
      </c>
      <c r="L388" s="59" cm="1">
        <f t="array" ref="L388">INDEX($D$1:$CP$117,MATCH($D388,$D$1:$D$117,0),MATCH(1,($F388=$D$1:$CP$1)*(AZ$2=$D$2:$CP$2),0))</f>
        <v>520.74626865671644</v>
      </c>
      <c r="M388" s="59" cm="1">
        <f t="array" ref="M388">INDEX($D$1:$CP$117,MATCH($D388,$D$1:$D$117,0),MATCH(1,($F388=$D$1:$CP$1)*(BA$2=$D$2:$CP$2),0))</f>
        <v>601.94029850746267</v>
      </c>
      <c r="N388" s="61" cm="1">
        <f t="array" ref="N388">INDEX($D$1:$CP$117,MATCH($D388,$D$1:$D$117,0),MATCH(1,($F388=$D$1:$CP$1)*(BB$2=$D$2:$CP$2),0))</f>
        <v>0.1348871807587404</v>
      </c>
    </row>
    <row r="389" spans="4:14" x14ac:dyDescent="0.25">
      <c r="D389" t="str">
        <f t="shared" ref="D389:E389" si="311">D275</f>
        <v>FJI</v>
      </c>
      <c r="E389" t="str">
        <f t="shared" si="311"/>
        <v>Middle income</v>
      </c>
      <c r="F389">
        <f t="shared" si="300"/>
        <v>2011</v>
      </c>
      <c r="G389" s="60" cm="1">
        <f t="array" ref="G389">INDEX($D$1:$CP$117,MATCH($D389,$D$1:$D$117,0),MATCH(1,($F389=$D$1:$CP$1)*(G$2=$D$2:$CP$2),0))</f>
        <v>467602</v>
      </c>
      <c r="H389" s="60" cm="1">
        <f t="array" ref="H389">INDEX($D$1:$CP$117,MATCH($D389,$D$1:$D$117,0),MATCH(1,($F389=$D$1:$CP$1)*(H$2=$D$2:$CP$2),0))</f>
        <v>1787609.95</v>
      </c>
      <c r="I389" s="60" cm="1">
        <f t="array" ref="I389">INDEX($D$1:$CP$117,MATCH($D389,$D$1:$D$117,0),MATCH(1,($F389=$D$1:$CP$1)*(I$2=$D$2:$CP$2),0))</f>
        <v>2255211.9500000002</v>
      </c>
      <c r="J389" s="60" cm="1">
        <f t="array" ref="J389">INDEX($D$1:$CP$117,MATCH($D389,$D$1:$D$117,0),MATCH(1,($F389=$D$1:$CP$1)*(J$2=$D$2:$CP$2),0))</f>
        <v>500</v>
      </c>
      <c r="K389" s="59" cm="1">
        <f t="array" ref="K389">INDEX($D$1:$CP$117,MATCH($D389,$D$1:$D$117,0),MATCH(1,($F389=$D$1:$CP$1)*(AY$2=$D$2:$CP$2),0))</f>
        <v>935.20399999999995</v>
      </c>
      <c r="L389" s="59" cm="1">
        <f t="array" ref="L389">INDEX($D$1:$CP$117,MATCH($D389,$D$1:$D$117,0),MATCH(1,($F389=$D$1:$CP$1)*(AZ$2=$D$2:$CP$2),0))</f>
        <v>3575.2199000000001</v>
      </c>
      <c r="M389" s="59" cm="1">
        <f t="array" ref="M389">INDEX($D$1:$CP$117,MATCH($D389,$D$1:$D$117,0),MATCH(1,($F389=$D$1:$CP$1)*(BA$2=$D$2:$CP$2),0))</f>
        <v>4510.4239000000007</v>
      </c>
      <c r="N389" s="61" cm="1">
        <f t="array" ref="N389">INDEX($D$1:$CP$117,MATCH($D389,$D$1:$D$117,0),MATCH(1,($F389=$D$1:$CP$1)*(BB$2=$D$2:$CP$2),0))</f>
        <v>0.20734281760080239</v>
      </c>
    </row>
    <row r="390" spans="4:14" x14ac:dyDescent="0.25">
      <c r="D390" t="str">
        <f t="shared" ref="D390:E390" si="312">D276</f>
        <v>GAB</v>
      </c>
      <c r="E390" t="str">
        <f t="shared" si="312"/>
        <v>Middle income</v>
      </c>
      <c r="F390">
        <f t="shared" si="300"/>
        <v>2011</v>
      </c>
      <c r="G390" s="60" cm="1">
        <f t="array" ref="G390">INDEX($D$1:$CP$117,MATCH($D390,$D$1:$D$117,0),MATCH(1,($F390=$D$1:$CP$1)*(G$2=$D$2:$CP$2),0))</f>
        <v>6423890</v>
      </c>
      <c r="H390" s="60" cm="1">
        <f t="array" ref="H390">INDEX($D$1:$CP$117,MATCH($D390,$D$1:$D$117,0),MATCH(1,($F390=$D$1:$CP$1)*(H$2=$D$2:$CP$2),0))</f>
        <v>3510777.2560000001</v>
      </c>
      <c r="I390" s="60" cm="1">
        <f t="array" ref="I390">INDEX($D$1:$CP$117,MATCH($D390,$D$1:$D$117,0),MATCH(1,($F390=$D$1:$CP$1)*(I$2=$D$2:$CP$2),0))</f>
        <v>9934667.2559999991</v>
      </c>
      <c r="J390" s="60" cm="1">
        <f t="array" ref="J390">INDEX($D$1:$CP$117,MATCH($D390,$D$1:$D$117,0),MATCH(1,($F390=$D$1:$CP$1)*(J$2=$D$2:$CP$2),0))</f>
        <v>45000</v>
      </c>
      <c r="K390" s="59" cm="1">
        <f t="array" ref="K390">INDEX($D$1:$CP$117,MATCH($D390,$D$1:$D$117,0),MATCH(1,($F390=$D$1:$CP$1)*(AY$2=$D$2:$CP$2),0))</f>
        <v>142.75311111111111</v>
      </c>
      <c r="L390" s="59" cm="1">
        <f t="array" ref="L390">INDEX($D$1:$CP$117,MATCH($D390,$D$1:$D$117,0),MATCH(1,($F390=$D$1:$CP$1)*(AZ$2=$D$2:$CP$2),0))</f>
        <v>78.017272355555562</v>
      </c>
      <c r="M390" s="59" cm="1">
        <f t="array" ref="M390">INDEX($D$1:$CP$117,MATCH($D390,$D$1:$D$117,0),MATCH(1,($F390=$D$1:$CP$1)*(BA$2=$D$2:$CP$2),0))</f>
        <v>220.77038346666666</v>
      </c>
      <c r="N390" s="61" cm="1">
        <f t="array" ref="N390">INDEX($D$1:$CP$117,MATCH($D390,$D$1:$D$117,0),MATCH(1,($F390=$D$1:$CP$1)*(BB$2=$D$2:$CP$2),0))</f>
        <v>0.64661350344877622</v>
      </c>
    </row>
    <row r="391" spans="4:14" x14ac:dyDescent="0.25">
      <c r="D391" t="str">
        <f t="shared" ref="D391:E391" si="313">D277</f>
        <v>GMB</v>
      </c>
      <c r="E391" t="str">
        <f t="shared" si="313"/>
        <v>Low income</v>
      </c>
      <c r="F391">
        <f t="shared" si="300"/>
        <v>2011</v>
      </c>
      <c r="G391" s="60" cm="1">
        <f t="array" ref="G391">INDEX($D$1:$CP$117,MATCH($D391,$D$1:$D$117,0),MATCH(1,($F391=$D$1:$CP$1)*(G$2=$D$2:$CP$2),0))</f>
        <v>0</v>
      </c>
      <c r="H391" s="60" cm="1">
        <f t="array" ref="H391">INDEX($D$1:$CP$117,MATCH($D391,$D$1:$D$117,0),MATCH(1,($F391=$D$1:$CP$1)*(H$2=$D$2:$CP$2),0))</f>
        <v>0</v>
      </c>
      <c r="I391" s="60" cm="1">
        <f t="array" ref="I391">INDEX($D$1:$CP$117,MATCH($D391,$D$1:$D$117,0),MATCH(1,($F391=$D$1:$CP$1)*(I$2=$D$2:$CP$2),0))</f>
        <v>0</v>
      </c>
      <c r="J391" s="60" cm="1">
        <f t="array" ref="J391">INDEX($D$1:$CP$117,MATCH($D391,$D$1:$D$117,0),MATCH(1,($F391=$D$1:$CP$1)*(J$2=$D$2:$CP$2),0))</f>
        <v>21000</v>
      </c>
      <c r="K391" s="59" t="str" cm="1">
        <f t="array" ref="K391">INDEX($D$1:$CP$117,MATCH($D391,$D$1:$D$117,0),MATCH(1,($F391=$D$1:$CP$1)*(AY$2=$D$2:$CP$2),0))</f>
        <v/>
      </c>
      <c r="L391" s="59" t="str" cm="1">
        <f t="array" ref="L391">INDEX($D$1:$CP$117,MATCH($D391,$D$1:$D$117,0),MATCH(1,($F391=$D$1:$CP$1)*(AZ$2=$D$2:$CP$2),0))</f>
        <v/>
      </c>
      <c r="M391" s="59" t="str" cm="1">
        <f t="array" ref="M391">INDEX($D$1:$CP$117,MATCH($D391,$D$1:$D$117,0),MATCH(1,($F391=$D$1:$CP$1)*(BA$2=$D$2:$CP$2),0))</f>
        <v/>
      </c>
      <c r="N391" s="61" t="str" cm="1">
        <f t="array" ref="N391">INDEX($D$1:$CP$117,MATCH($D391,$D$1:$D$117,0),MATCH(1,($F391=$D$1:$CP$1)*(BB$2=$D$2:$CP$2),0))</f>
        <v/>
      </c>
    </row>
    <row r="392" spans="4:14" x14ac:dyDescent="0.25">
      <c r="D392" t="str">
        <f t="shared" ref="D392:E392" si="314">D278</f>
        <v>GEO</v>
      </c>
      <c r="E392" t="str">
        <f t="shared" si="314"/>
        <v>Middle income</v>
      </c>
      <c r="F392">
        <f t="shared" si="300"/>
        <v>2011</v>
      </c>
      <c r="G392" s="60" cm="1">
        <f t="array" ref="G392">INDEX($D$1:$CP$117,MATCH($D392,$D$1:$D$117,0),MATCH(1,($F392=$D$1:$CP$1)*(G$2=$D$2:$CP$2),0))</f>
        <v>4478054</v>
      </c>
      <c r="H392" s="60" cm="1">
        <f t="array" ref="H392">INDEX($D$1:$CP$117,MATCH($D392,$D$1:$D$117,0),MATCH(1,($F392=$D$1:$CP$1)*(H$2=$D$2:$CP$2),0))</f>
        <v>8521914</v>
      </c>
      <c r="I392" s="60" cm="1">
        <f t="array" ref="I392">INDEX($D$1:$CP$117,MATCH($D392,$D$1:$D$117,0),MATCH(1,($F392=$D$1:$CP$1)*(I$2=$D$2:$CP$2),0))</f>
        <v>14255584</v>
      </c>
      <c r="J392" s="60" cm="1">
        <f t="array" ref="J392">INDEX($D$1:$CP$117,MATCH($D392,$D$1:$D$117,0),MATCH(1,($F392=$D$1:$CP$1)*(J$2=$D$2:$CP$2),0))</f>
        <v>3400</v>
      </c>
      <c r="K392" s="59" cm="1">
        <f t="array" ref="K392">INDEX($D$1:$CP$117,MATCH($D392,$D$1:$D$117,0),MATCH(1,($F392=$D$1:$CP$1)*(AY$2=$D$2:$CP$2),0))</f>
        <v>1317.0747058823529</v>
      </c>
      <c r="L392" s="59" cm="1">
        <f t="array" ref="L392">INDEX($D$1:$CP$117,MATCH($D392,$D$1:$D$117,0),MATCH(1,($F392=$D$1:$CP$1)*(AZ$2=$D$2:$CP$2),0))</f>
        <v>2506.4452941176469</v>
      </c>
      <c r="M392" s="59" cm="1">
        <f t="array" ref="M392">INDEX($D$1:$CP$117,MATCH($D392,$D$1:$D$117,0),MATCH(1,($F392=$D$1:$CP$1)*(BA$2=$D$2:$CP$2),0))</f>
        <v>4192.8188235294119</v>
      </c>
      <c r="N392" s="61" cm="1">
        <f t="array" ref="N392">INDEX($D$1:$CP$117,MATCH($D392,$D$1:$D$117,0),MATCH(1,($F392=$D$1:$CP$1)*(BB$2=$D$2:$CP$2),0))</f>
        <v>0.31412631008312247</v>
      </c>
    </row>
    <row r="393" spans="4:14" x14ac:dyDescent="0.25">
      <c r="D393" t="str">
        <f t="shared" ref="D393:E393" si="315">D279</f>
        <v>GHA</v>
      </c>
      <c r="E393" t="str">
        <f t="shared" si="315"/>
        <v>Lower middle income</v>
      </c>
      <c r="F393">
        <f t="shared" si="300"/>
        <v>2011</v>
      </c>
      <c r="G393" s="60" cm="1">
        <f t="array" ref="G393">INDEX($D$1:$CP$117,MATCH($D393,$D$1:$D$117,0),MATCH(1,($F393=$D$1:$CP$1)*(G$2=$D$2:$CP$2),0))</f>
        <v>14854634</v>
      </c>
      <c r="H393" s="60" cm="1">
        <f t="array" ref="H393">INDEX($D$1:$CP$117,MATCH($D393,$D$1:$D$117,0),MATCH(1,($F393=$D$1:$CP$1)*(H$2=$D$2:$CP$2),0))</f>
        <v>60807945</v>
      </c>
      <c r="I393" s="60" cm="1">
        <f t="array" ref="I393">INDEX($D$1:$CP$117,MATCH($D393,$D$1:$D$117,0),MATCH(1,($F393=$D$1:$CP$1)*(I$2=$D$2:$CP$2),0))</f>
        <v>81677333</v>
      </c>
      <c r="J393" s="60" cm="1">
        <f t="array" ref="J393">INDEX($D$1:$CP$117,MATCH($D393,$D$1:$D$117,0),MATCH(1,($F393=$D$1:$CP$1)*(J$2=$D$2:$CP$2),0))</f>
        <v>300000</v>
      </c>
      <c r="K393" s="59" cm="1">
        <f t="array" ref="K393">INDEX($D$1:$CP$117,MATCH($D393,$D$1:$D$117,0),MATCH(1,($F393=$D$1:$CP$1)*(AY$2=$D$2:$CP$2),0))</f>
        <v>49.515446666666669</v>
      </c>
      <c r="L393" s="59" cm="1">
        <f t="array" ref="L393">INDEX($D$1:$CP$117,MATCH($D393,$D$1:$D$117,0),MATCH(1,($F393=$D$1:$CP$1)*(AZ$2=$D$2:$CP$2),0))</f>
        <v>202.69315</v>
      </c>
      <c r="M393" s="59" cm="1">
        <f t="array" ref="M393">INDEX($D$1:$CP$117,MATCH($D393,$D$1:$D$117,0),MATCH(1,($F393=$D$1:$CP$1)*(BA$2=$D$2:$CP$2),0))</f>
        <v>272.25777666666664</v>
      </c>
      <c r="N393" s="61" cm="1">
        <f t="array" ref="N393">INDEX($D$1:$CP$117,MATCH($D393,$D$1:$D$117,0),MATCH(1,($F393=$D$1:$CP$1)*(BB$2=$D$2:$CP$2),0))</f>
        <v>0.18186972388043085</v>
      </c>
    </row>
    <row r="394" spans="4:14" x14ac:dyDescent="0.25">
      <c r="D394" t="str">
        <f t="shared" ref="D394:E394" si="316">D280</f>
        <v>GTM</v>
      </c>
      <c r="E394" t="str">
        <f t="shared" si="316"/>
        <v>Middle income</v>
      </c>
      <c r="F394">
        <f t="shared" si="300"/>
        <v>2011</v>
      </c>
      <c r="G394" s="60" cm="1">
        <f t="array" ref="G394">INDEX($D$1:$CP$117,MATCH($D394,$D$1:$D$117,0),MATCH(1,($F394=$D$1:$CP$1)*(G$2=$D$2:$CP$2),0))</f>
        <v>26885645</v>
      </c>
      <c r="H394" s="60" cm="1">
        <f t="array" ref="H394">INDEX($D$1:$CP$117,MATCH($D394,$D$1:$D$117,0),MATCH(1,($F394=$D$1:$CP$1)*(H$2=$D$2:$CP$2),0))</f>
        <v>14967042.029999999</v>
      </c>
      <c r="I394" s="60" cm="1">
        <f t="array" ref="I394">INDEX($D$1:$CP$117,MATCH($D394,$D$1:$D$117,0),MATCH(1,($F394=$D$1:$CP$1)*(I$2=$D$2:$CP$2),0))</f>
        <v>46930846.413000003</v>
      </c>
      <c r="J394" s="60" cm="1">
        <f t="array" ref="J394">INDEX($D$1:$CP$117,MATCH($D394,$D$1:$D$117,0),MATCH(1,($F394=$D$1:$CP$1)*(J$2=$D$2:$CP$2),0))</f>
        <v>36000</v>
      </c>
      <c r="K394" s="59" cm="1">
        <f t="array" ref="K394">INDEX($D$1:$CP$117,MATCH($D394,$D$1:$D$117,0),MATCH(1,($F394=$D$1:$CP$1)*(AY$2=$D$2:$CP$2),0))</f>
        <v>746.82347222222222</v>
      </c>
      <c r="L394" s="59" cm="1">
        <f t="array" ref="L394">INDEX($D$1:$CP$117,MATCH($D394,$D$1:$D$117,0),MATCH(1,($F394=$D$1:$CP$1)*(AZ$2=$D$2:$CP$2),0))</f>
        <v>415.75116750000001</v>
      </c>
      <c r="M394" s="59" cm="1">
        <f t="array" ref="M394">INDEX($D$1:$CP$117,MATCH($D394,$D$1:$D$117,0),MATCH(1,($F394=$D$1:$CP$1)*(BA$2=$D$2:$CP$2),0))</f>
        <v>1303.6346225833333</v>
      </c>
      <c r="N394" s="61" cm="1">
        <f t="array" ref="N394">INDEX($D$1:$CP$117,MATCH($D394,$D$1:$D$117,0),MATCH(1,($F394=$D$1:$CP$1)*(BB$2=$D$2:$CP$2),0))</f>
        <v>0.57287790557624774</v>
      </c>
    </row>
    <row r="395" spans="4:14" x14ac:dyDescent="0.25">
      <c r="D395" t="str">
        <f t="shared" ref="D395:E395" si="317">D281</f>
        <v>GIN</v>
      </c>
      <c r="E395" t="str">
        <f t="shared" si="317"/>
        <v>Low income</v>
      </c>
      <c r="F395">
        <f t="shared" si="300"/>
        <v>2011</v>
      </c>
      <c r="G395" s="60" cm="1">
        <f t="array" ref="G395">INDEX($D$1:$CP$117,MATCH($D395,$D$1:$D$117,0),MATCH(1,($F395=$D$1:$CP$1)*(G$2=$D$2:$CP$2),0))</f>
        <v>638185</v>
      </c>
      <c r="H395" s="60" cm="1">
        <f t="array" ref="H395">INDEX($D$1:$CP$117,MATCH($D395,$D$1:$D$117,0),MATCH(1,($F395=$D$1:$CP$1)*(H$2=$D$2:$CP$2),0))</f>
        <v>14139106.41</v>
      </c>
      <c r="I395" s="60" cm="1">
        <f t="array" ref="I395">INDEX($D$1:$CP$117,MATCH($D395,$D$1:$D$117,0),MATCH(1,($F395=$D$1:$CP$1)*(I$2=$D$2:$CP$2),0))</f>
        <v>15044153.486300001</v>
      </c>
      <c r="J395" s="60" cm="1">
        <f t="array" ref="J395">INDEX($D$1:$CP$117,MATCH($D395,$D$1:$D$117,0),MATCH(1,($F395=$D$1:$CP$1)*(J$2=$D$2:$CP$2),0))</f>
        <v>97000</v>
      </c>
      <c r="K395" s="59" cm="1">
        <f t="array" ref="K395">INDEX($D$1:$CP$117,MATCH($D395,$D$1:$D$117,0),MATCH(1,($F395=$D$1:$CP$1)*(AY$2=$D$2:$CP$2),0))</f>
        <v>6.579226804123711</v>
      </c>
      <c r="L395" s="59" cm="1">
        <f t="array" ref="L395">INDEX($D$1:$CP$117,MATCH($D395,$D$1:$D$117,0),MATCH(1,($F395=$D$1:$CP$1)*(AZ$2=$D$2:$CP$2),0))</f>
        <v>145.76398360824743</v>
      </c>
      <c r="M395" s="59" cm="1">
        <f t="array" ref="M395">INDEX($D$1:$CP$117,MATCH($D395,$D$1:$D$117,0),MATCH(1,($F395=$D$1:$CP$1)*(BA$2=$D$2:$CP$2),0))</f>
        <v>155.09436583814434</v>
      </c>
      <c r="N395" s="61" cm="1">
        <f t="array" ref="N395">INDEX($D$1:$CP$117,MATCH($D395,$D$1:$D$117,0),MATCH(1,($F395=$D$1:$CP$1)*(BB$2=$D$2:$CP$2),0))</f>
        <v>4.2420798257686271E-2</v>
      </c>
    </row>
    <row r="396" spans="4:14" x14ac:dyDescent="0.25">
      <c r="D396" t="str">
        <f t="shared" ref="D396:E396" si="318">D282</f>
        <v>GNB</v>
      </c>
      <c r="E396" t="str">
        <f t="shared" si="318"/>
        <v>Low income</v>
      </c>
      <c r="F396">
        <f t="shared" si="300"/>
        <v>2011</v>
      </c>
      <c r="G396" s="60" cm="1">
        <f t="array" ref="G396">INDEX($D$1:$CP$117,MATCH($D396,$D$1:$D$117,0),MATCH(1,($F396=$D$1:$CP$1)*(G$2=$D$2:$CP$2),0))</f>
        <v>0</v>
      </c>
      <c r="H396" s="60" cm="1">
        <f t="array" ref="H396">INDEX($D$1:$CP$117,MATCH($D396,$D$1:$D$117,0),MATCH(1,($F396=$D$1:$CP$1)*(H$2=$D$2:$CP$2),0))</f>
        <v>0</v>
      </c>
      <c r="I396" s="60" cm="1">
        <f t="array" ref="I396">INDEX($D$1:$CP$117,MATCH($D396,$D$1:$D$117,0),MATCH(1,($F396=$D$1:$CP$1)*(I$2=$D$2:$CP$2),0))</f>
        <v>0</v>
      </c>
      <c r="J396" s="60" cm="1">
        <f t="array" ref="J396">INDEX($D$1:$CP$117,MATCH($D396,$D$1:$D$117,0),MATCH(1,($F396=$D$1:$CP$1)*(J$2=$D$2:$CP$2),0))</f>
        <v>36000</v>
      </c>
      <c r="K396" s="59" t="str" cm="1">
        <f t="array" ref="K396">INDEX($D$1:$CP$117,MATCH($D396,$D$1:$D$117,0),MATCH(1,($F396=$D$1:$CP$1)*(AY$2=$D$2:$CP$2),0))</f>
        <v/>
      </c>
      <c r="L396" s="59" t="str" cm="1">
        <f t="array" ref="L396">INDEX($D$1:$CP$117,MATCH($D396,$D$1:$D$117,0),MATCH(1,($F396=$D$1:$CP$1)*(AZ$2=$D$2:$CP$2),0))</f>
        <v/>
      </c>
      <c r="M396" s="59" t="str" cm="1">
        <f t="array" ref="M396">INDEX($D$1:$CP$117,MATCH($D396,$D$1:$D$117,0),MATCH(1,($F396=$D$1:$CP$1)*(BA$2=$D$2:$CP$2),0))</f>
        <v/>
      </c>
      <c r="N396" s="61" t="str" cm="1">
        <f t="array" ref="N396">INDEX($D$1:$CP$117,MATCH($D396,$D$1:$D$117,0),MATCH(1,($F396=$D$1:$CP$1)*(BB$2=$D$2:$CP$2),0))</f>
        <v/>
      </c>
    </row>
    <row r="397" spans="4:14" x14ac:dyDescent="0.25">
      <c r="D397" t="str">
        <f t="shared" ref="D397:E397" si="319">D283</f>
        <v>GUY</v>
      </c>
      <c r="E397" t="str">
        <f t="shared" si="319"/>
        <v>Middle income</v>
      </c>
      <c r="F397">
        <f t="shared" si="300"/>
        <v>2011</v>
      </c>
      <c r="G397" s="60" cm="1">
        <f t="array" ref="G397">INDEX($D$1:$CP$117,MATCH($D397,$D$1:$D$117,0),MATCH(1,($F397=$D$1:$CP$1)*(G$2=$D$2:$CP$2),0))</f>
        <v>2400000</v>
      </c>
      <c r="H397" s="60" cm="1">
        <f t="array" ref="H397">INDEX($D$1:$CP$117,MATCH($D397,$D$1:$D$117,0),MATCH(1,($F397=$D$1:$CP$1)*(H$2=$D$2:$CP$2),0))</f>
        <v>0</v>
      </c>
      <c r="I397" s="60" cm="1">
        <f t="array" ref="I397">INDEX($D$1:$CP$117,MATCH($D397,$D$1:$D$117,0),MATCH(1,($F397=$D$1:$CP$1)*(I$2=$D$2:$CP$2),0))</f>
        <v>21600000</v>
      </c>
      <c r="J397" s="60" cm="1">
        <f t="array" ref="J397">INDEX($D$1:$CP$117,MATCH($D397,$D$1:$D$117,0),MATCH(1,($F397=$D$1:$CP$1)*(J$2=$D$2:$CP$2),0))</f>
        <v>7300</v>
      </c>
      <c r="K397" s="59" cm="1">
        <f t="array" ref="K397">INDEX($D$1:$CP$117,MATCH($D397,$D$1:$D$117,0),MATCH(1,($F397=$D$1:$CP$1)*(AY$2=$D$2:$CP$2),0))</f>
        <v>328.76712328767121</v>
      </c>
      <c r="L397" s="59" t="str" cm="1">
        <f t="array" ref="L397">INDEX($D$1:$CP$117,MATCH($D397,$D$1:$D$117,0),MATCH(1,($F397=$D$1:$CP$1)*(AZ$2=$D$2:$CP$2),0))</f>
        <v/>
      </c>
      <c r="M397" s="59" cm="1">
        <f t="array" ref="M397">INDEX($D$1:$CP$117,MATCH($D397,$D$1:$D$117,0),MATCH(1,($F397=$D$1:$CP$1)*(BA$2=$D$2:$CP$2),0))</f>
        <v>2958.9041095890411</v>
      </c>
      <c r="N397" s="61" cm="1">
        <f t="array" ref="N397">INDEX($D$1:$CP$117,MATCH($D397,$D$1:$D$117,0),MATCH(1,($F397=$D$1:$CP$1)*(BB$2=$D$2:$CP$2),0))</f>
        <v>0.1111111111111111</v>
      </c>
    </row>
    <row r="398" spans="4:14" x14ac:dyDescent="0.25">
      <c r="D398" t="str">
        <f t="shared" ref="D398:E398" si="320">D284</f>
        <v>HTI</v>
      </c>
      <c r="E398" t="str">
        <f t="shared" si="320"/>
        <v>Low income</v>
      </c>
      <c r="F398">
        <f t="shared" si="300"/>
        <v>2011</v>
      </c>
      <c r="G398" s="60" cm="1">
        <f t="array" ref="G398">INDEX($D$1:$CP$117,MATCH($D398,$D$1:$D$117,0),MATCH(1,($F398=$D$1:$CP$1)*(G$2=$D$2:$CP$2),0))</f>
        <v>1608233</v>
      </c>
      <c r="H398" s="60" cm="1">
        <f t="array" ref="H398">INDEX($D$1:$CP$117,MATCH($D398,$D$1:$D$117,0),MATCH(1,($F398=$D$1:$CP$1)*(H$2=$D$2:$CP$2),0))</f>
        <v>207401048</v>
      </c>
      <c r="I398" s="60" cm="1">
        <f t="array" ref="I398">INDEX($D$1:$CP$117,MATCH($D398,$D$1:$D$117,0),MATCH(1,($F398=$D$1:$CP$1)*(I$2=$D$2:$CP$2),0))</f>
        <v>209009281</v>
      </c>
      <c r="J398" s="60" cm="1">
        <f t="array" ref="J398">INDEX($D$1:$CP$117,MATCH($D398,$D$1:$D$117,0),MATCH(1,($F398=$D$1:$CP$1)*(J$2=$D$2:$CP$2),0))</f>
        <v>140000</v>
      </c>
      <c r="K398" s="59" cm="1">
        <f t="array" ref="K398">INDEX($D$1:$CP$117,MATCH($D398,$D$1:$D$117,0),MATCH(1,($F398=$D$1:$CP$1)*(AY$2=$D$2:$CP$2),0))</f>
        <v>11.487378571428572</v>
      </c>
      <c r="L398" s="59" cm="1">
        <f t="array" ref="L398">INDEX($D$1:$CP$117,MATCH($D398,$D$1:$D$117,0),MATCH(1,($F398=$D$1:$CP$1)*(AZ$2=$D$2:$CP$2),0))</f>
        <v>1481.4360571428572</v>
      </c>
      <c r="M398" s="59" cm="1">
        <f t="array" ref="M398">INDEX($D$1:$CP$117,MATCH($D398,$D$1:$D$117,0),MATCH(1,($F398=$D$1:$CP$1)*(BA$2=$D$2:$CP$2),0))</f>
        <v>1492.9234357142857</v>
      </c>
      <c r="N398" s="61" cm="1">
        <f t="array" ref="N398">INDEX($D$1:$CP$117,MATCH($D398,$D$1:$D$117,0),MATCH(1,($F398=$D$1:$CP$1)*(BB$2=$D$2:$CP$2),0))</f>
        <v>7.6945530471443516E-3</v>
      </c>
    </row>
    <row r="399" spans="4:14" x14ac:dyDescent="0.25">
      <c r="D399" t="str">
        <f t="shared" ref="D399:E399" si="321">D285</f>
        <v>HND</v>
      </c>
      <c r="E399" t="str">
        <f t="shared" si="321"/>
        <v>Lower middle income</v>
      </c>
      <c r="F399">
        <f t="shared" si="300"/>
        <v>2011</v>
      </c>
      <c r="G399" s="60" cm="1">
        <f t="array" ref="G399">INDEX($D$1:$CP$117,MATCH($D399,$D$1:$D$117,0),MATCH(1,($F399=$D$1:$CP$1)*(G$2=$D$2:$CP$2),0))</f>
        <v>15999798</v>
      </c>
      <c r="H399" s="60" cm="1">
        <f t="array" ref="H399">INDEX($D$1:$CP$117,MATCH($D399,$D$1:$D$117,0),MATCH(1,($F399=$D$1:$CP$1)*(H$2=$D$2:$CP$2),0))</f>
        <v>15691182.85</v>
      </c>
      <c r="I399" s="60" cm="1">
        <f t="array" ref="I399">INDEX($D$1:$CP$117,MATCH($D399,$D$1:$D$117,0),MATCH(1,($F399=$D$1:$CP$1)*(I$2=$D$2:$CP$2),0))</f>
        <v>36126243.037</v>
      </c>
      <c r="J399" s="60" cm="1">
        <f t="array" ref="J399">INDEX($D$1:$CP$117,MATCH($D399,$D$1:$D$117,0),MATCH(1,($F399=$D$1:$CP$1)*(J$2=$D$2:$CP$2),0))</f>
        <v>24000</v>
      </c>
      <c r="K399" s="59" cm="1">
        <f t="array" ref="K399">INDEX($D$1:$CP$117,MATCH($D399,$D$1:$D$117,0),MATCH(1,($F399=$D$1:$CP$1)*(AY$2=$D$2:$CP$2),0))</f>
        <v>666.65824999999995</v>
      </c>
      <c r="L399" s="59" cm="1">
        <f t="array" ref="L399">INDEX($D$1:$CP$117,MATCH($D399,$D$1:$D$117,0),MATCH(1,($F399=$D$1:$CP$1)*(AZ$2=$D$2:$CP$2),0))</f>
        <v>653.79928541666663</v>
      </c>
      <c r="M399" s="59" cm="1">
        <f t="array" ref="M399">INDEX($D$1:$CP$117,MATCH($D399,$D$1:$D$117,0),MATCH(1,($F399=$D$1:$CP$1)*(BA$2=$D$2:$CP$2),0))</f>
        <v>1505.2601265416668</v>
      </c>
      <c r="N399" s="61" cm="1">
        <f t="array" ref="N399">INDEX($D$1:$CP$117,MATCH($D399,$D$1:$D$117,0),MATCH(1,($F399=$D$1:$CP$1)*(BB$2=$D$2:$CP$2),0))</f>
        <v>0.44288574329783548</v>
      </c>
    </row>
    <row r="400" spans="4:14" x14ac:dyDescent="0.25">
      <c r="D400" t="str">
        <f t="shared" ref="D400:E400" si="322">D286</f>
        <v>IND</v>
      </c>
      <c r="E400" t="str">
        <f t="shared" si="322"/>
        <v>Lower middle income</v>
      </c>
      <c r="F400">
        <f t="shared" si="300"/>
        <v>2011</v>
      </c>
      <c r="G400" s="60" cm="1">
        <f t="array" ref="G400">INDEX($D$1:$CP$117,MATCH($D400,$D$1:$D$117,0),MATCH(1,($F400=$D$1:$CP$1)*(G$2=$D$2:$CP$2),0))</f>
        <v>275000076</v>
      </c>
      <c r="H400" s="60" cm="1">
        <f t="array" ref="H400">INDEX($D$1:$CP$117,MATCH($D400,$D$1:$D$117,0),MATCH(1,($F400=$D$1:$CP$1)*(H$2=$D$2:$CP$2),0))</f>
        <v>0</v>
      </c>
      <c r="I400" s="60" cm="1">
        <f t="array" ref="I400">INDEX($D$1:$CP$117,MATCH($D400,$D$1:$D$117,0),MATCH(1,($F400=$D$1:$CP$1)*(I$2=$D$2:$CP$2),0))</f>
        <v>275000076</v>
      </c>
      <c r="J400" s="60" cm="1">
        <f t="array" ref="J400">INDEX($D$1:$CP$117,MATCH($D400,$D$1:$D$117,0),MATCH(1,($F400=$D$1:$CP$1)*(J$2=$D$2:$CP$2),0))</f>
        <v>0</v>
      </c>
      <c r="K400" s="59" t="str" cm="1">
        <f t="array" ref="K400">INDEX($D$1:$CP$117,MATCH($D400,$D$1:$D$117,0),MATCH(1,($F400=$D$1:$CP$1)*(AY$2=$D$2:$CP$2),0))</f>
        <v/>
      </c>
      <c r="L400" s="59" t="str" cm="1">
        <f t="array" ref="L400">INDEX($D$1:$CP$117,MATCH($D400,$D$1:$D$117,0),MATCH(1,($F400=$D$1:$CP$1)*(AZ$2=$D$2:$CP$2),0))</f>
        <v/>
      </c>
      <c r="M400" s="59" t="str" cm="1">
        <f t="array" ref="M400">INDEX($D$1:$CP$117,MATCH($D400,$D$1:$D$117,0),MATCH(1,($F400=$D$1:$CP$1)*(BA$2=$D$2:$CP$2),0))</f>
        <v/>
      </c>
      <c r="N400" s="61" t="str" cm="1">
        <f t="array" ref="N400">INDEX($D$1:$CP$117,MATCH($D400,$D$1:$D$117,0),MATCH(1,($F400=$D$1:$CP$1)*(BB$2=$D$2:$CP$2),0))</f>
        <v/>
      </c>
    </row>
    <row r="401" spans="4:14" x14ac:dyDescent="0.25">
      <c r="D401" t="str">
        <f t="shared" ref="D401:E401" si="323">D287</f>
        <v>IDN</v>
      </c>
      <c r="E401" t="str">
        <f t="shared" si="323"/>
        <v>Upper Middle Income</v>
      </c>
      <c r="F401">
        <f t="shared" si="300"/>
        <v>2011</v>
      </c>
      <c r="G401" s="60" cm="1">
        <f t="array" ref="G401">INDEX($D$1:$CP$117,MATCH($D401,$D$1:$D$117,0),MATCH(1,($F401=$D$1:$CP$1)*(G$2=$D$2:$CP$2),0))</f>
        <v>29727973</v>
      </c>
      <c r="H401" s="60" cm="1">
        <f t="array" ref="H401">INDEX($D$1:$CP$117,MATCH($D401,$D$1:$D$117,0),MATCH(1,($F401=$D$1:$CP$1)*(H$2=$D$2:$CP$2),0))</f>
        <v>42815648</v>
      </c>
      <c r="I401" s="60" cm="1">
        <f t="array" ref="I401">INDEX($D$1:$CP$117,MATCH($D401,$D$1:$D$117,0),MATCH(1,($F401=$D$1:$CP$1)*(I$2=$D$2:$CP$2),0))</f>
        <v>72543621</v>
      </c>
      <c r="J401" s="60" cm="1">
        <f t="array" ref="J401">INDEX($D$1:$CP$117,MATCH($D401,$D$1:$D$117,0),MATCH(1,($F401=$D$1:$CP$1)*(J$2=$D$2:$CP$2),0))</f>
        <v>0</v>
      </c>
      <c r="K401" s="59" t="str" cm="1">
        <f t="array" ref="K401">INDEX($D$1:$CP$117,MATCH($D401,$D$1:$D$117,0),MATCH(1,($F401=$D$1:$CP$1)*(AY$2=$D$2:$CP$2),0))</f>
        <v/>
      </c>
      <c r="L401" s="59" t="str" cm="1">
        <f t="array" ref="L401">INDEX($D$1:$CP$117,MATCH($D401,$D$1:$D$117,0),MATCH(1,($F401=$D$1:$CP$1)*(AZ$2=$D$2:$CP$2),0))</f>
        <v/>
      </c>
      <c r="M401" s="59" t="str" cm="1">
        <f t="array" ref="M401">INDEX($D$1:$CP$117,MATCH($D401,$D$1:$D$117,0),MATCH(1,($F401=$D$1:$CP$1)*(BA$2=$D$2:$CP$2),0))</f>
        <v/>
      </c>
      <c r="N401" s="61" t="str" cm="1">
        <f t="array" ref="N401">INDEX($D$1:$CP$117,MATCH($D401,$D$1:$D$117,0),MATCH(1,($F401=$D$1:$CP$1)*(BB$2=$D$2:$CP$2),0))</f>
        <v/>
      </c>
    </row>
    <row r="402" spans="4:14" x14ac:dyDescent="0.25">
      <c r="D402" t="str">
        <f t="shared" ref="D402:E402" si="324">D288</f>
        <v>IRN</v>
      </c>
      <c r="E402" t="str">
        <f t="shared" si="324"/>
        <v>Middle income</v>
      </c>
      <c r="F402">
        <f t="shared" si="300"/>
        <v>2011</v>
      </c>
      <c r="G402" s="60" cm="1">
        <f t="array" ref="G402">INDEX($D$1:$CP$117,MATCH($D402,$D$1:$D$117,0),MATCH(1,($F402=$D$1:$CP$1)*(G$2=$D$2:$CP$2),0))</f>
        <v>0</v>
      </c>
      <c r="H402" s="60" cm="1">
        <f t="array" ref="H402">INDEX($D$1:$CP$117,MATCH($D402,$D$1:$D$117,0),MATCH(1,($F402=$D$1:$CP$1)*(H$2=$D$2:$CP$2),0))</f>
        <v>0</v>
      </c>
      <c r="I402" s="60" cm="1">
        <f t="array" ref="I402">INDEX($D$1:$CP$117,MATCH($D402,$D$1:$D$117,0),MATCH(1,($F402=$D$1:$CP$1)*(I$2=$D$2:$CP$2),0))</f>
        <v>0</v>
      </c>
      <c r="J402" s="60" cm="1">
        <f t="array" ref="J402">INDEX($D$1:$CP$117,MATCH($D402,$D$1:$D$117,0),MATCH(1,($F402=$D$1:$CP$1)*(J$2=$D$2:$CP$2),0))</f>
        <v>50000</v>
      </c>
      <c r="K402" s="59" t="str" cm="1">
        <f t="array" ref="K402">INDEX($D$1:$CP$117,MATCH($D402,$D$1:$D$117,0),MATCH(1,($F402=$D$1:$CP$1)*(AY$2=$D$2:$CP$2),0))</f>
        <v/>
      </c>
      <c r="L402" s="59" t="str" cm="1">
        <f t="array" ref="L402">INDEX($D$1:$CP$117,MATCH($D402,$D$1:$D$117,0),MATCH(1,($F402=$D$1:$CP$1)*(AZ$2=$D$2:$CP$2),0))</f>
        <v/>
      </c>
      <c r="M402" s="59" t="str" cm="1">
        <f t="array" ref="M402">INDEX($D$1:$CP$117,MATCH($D402,$D$1:$D$117,0),MATCH(1,($F402=$D$1:$CP$1)*(BA$2=$D$2:$CP$2),0))</f>
        <v/>
      </c>
      <c r="N402" s="61" t="str" cm="1">
        <f t="array" ref="N402">INDEX($D$1:$CP$117,MATCH($D402,$D$1:$D$117,0),MATCH(1,($F402=$D$1:$CP$1)*(BB$2=$D$2:$CP$2),0))</f>
        <v/>
      </c>
    </row>
    <row r="403" spans="4:14" x14ac:dyDescent="0.25">
      <c r="D403" t="str">
        <f t="shared" ref="D403:E403" si="325">D289</f>
        <v>JAM</v>
      </c>
      <c r="E403" t="str">
        <f t="shared" si="325"/>
        <v>Middle income</v>
      </c>
      <c r="F403">
        <f t="shared" si="300"/>
        <v>2011</v>
      </c>
      <c r="G403" s="60" cm="1">
        <f t="array" ref="G403">INDEX($D$1:$CP$117,MATCH($D403,$D$1:$D$117,0),MATCH(1,($F403=$D$1:$CP$1)*(G$2=$D$2:$CP$2),0))</f>
        <v>3498285</v>
      </c>
      <c r="H403" s="60" cm="1">
        <f t="array" ref="H403">INDEX($D$1:$CP$117,MATCH($D403,$D$1:$D$117,0),MATCH(1,($F403=$D$1:$CP$1)*(H$2=$D$2:$CP$2),0))</f>
        <v>8405744</v>
      </c>
      <c r="I403" s="60" cm="1">
        <f t="array" ref="I403">INDEX($D$1:$CP$117,MATCH($D403,$D$1:$D$117,0),MATCH(1,($F403=$D$1:$CP$1)*(I$2=$D$2:$CP$2),0))</f>
        <v>18364388</v>
      </c>
      <c r="J403" s="60" cm="1">
        <f t="array" ref="J403">INDEX($D$1:$CP$117,MATCH($D403,$D$1:$D$117,0),MATCH(1,($F403=$D$1:$CP$1)*(J$2=$D$2:$CP$2),0))</f>
        <v>28000</v>
      </c>
      <c r="K403" s="59" cm="1">
        <f t="array" ref="K403">INDEX($D$1:$CP$117,MATCH($D403,$D$1:$D$117,0),MATCH(1,($F403=$D$1:$CP$1)*(AY$2=$D$2:$CP$2),0))</f>
        <v>124.93875</v>
      </c>
      <c r="L403" s="59" cm="1">
        <f t="array" ref="L403">INDEX($D$1:$CP$117,MATCH($D403,$D$1:$D$117,0),MATCH(1,($F403=$D$1:$CP$1)*(AZ$2=$D$2:$CP$2),0))</f>
        <v>300.20514285714285</v>
      </c>
      <c r="M403" s="59" cm="1">
        <f t="array" ref="M403">INDEX($D$1:$CP$117,MATCH($D403,$D$1:$D$117,0),MATCH(1,($F403=$D$1:$CP$1)*(BA$2=$D$2:$CP$2),0))</f>
        <v>655.87099999999998</v>
      </c>
      <c r="N403" s="61" cm="1">
        <f t="array" ref="N403">INDEX($D$1:$CP$117,MATCH($D403,$D$1:$D$117,0),MATCH(1,($F403=$D$1:$CP$1)*(BB$2=$D$2:$CP$2),0))</f>
        <v>0.19049287131158416</v>
      </c>
    </row>
    <row r="404" spans="4:14" x14ac:dyDescent="0.25">
      <c r="D404" t="str">
        <f t="shared" ref="D404:E404" si="326">D290</f>
        <v>KAZ</v>
      </c>
      <c r="E404" t="str">
        <f t="shared" si="326"/>
        <v>Middle income</v>
      </c>
      <c r="F404">
        <f t="shared" si="300"/>
        <v>2011</v>
      </c>
      <c r="G404" s="60" cm="1">
        <f t="array" ref="G404">INDEX($D$1:$CP$117,MATCH($D404,$D$1:$D$117,0),MATCH(1,($F404=$D$1:$CP$1)*(G$2=$D$2:$CP$2),0))</f>
        <v>30346857</v>
      </c>
      <c r="H404" s="60" cm="1">
        <f t="array" ref="H404">INDEX($D$1:$CP$117,MATCH($D404,$D$1:$D$117,0),MATCH(1,($F404=$D$1:$CP$1)*(H$2=$D$2:$CP$2),0))</f>
        <v>6540160.8779999996</v>
      </c>
      <c r="I404" s="60" cm="1">
        <f t="array" ref="I404">INDEX($D$1:$CP$117,MATCH($D404,$D$1:$D$117,0),MATCH(1,($F404=$D$1:$CP$1)*(I$2=$D$2:$CP$2),0))</f>
        <v>36887017.877999999</v>
      </c>
      <c r="J404" s="60" cm="1">
        <f t="array" ref="J404">INDEX($D$1:$CP$117,MATCH($D404,$D$1:$D$117,0),MATCH(1,($F404=$D$1:$CP$1)*(J$2=$D$2:$CP$2),0))</f>
        <v>14000</v>
      </c>
      <c r="K404" s="59" cm="1">
        <f t="array" ref="K404">INDEX($D$1:$CP$117,MATCH($D404,$D$1:$D$117,0),MATCH(1,($F404=$D$1:$CP$1)*(AY$2=$D$2:$CP$2),0))</f>
        <v>2167.6326428571429</v>
      </c>
      <c r="L404" s="59" cm="1">
        <f t="array" ref="L404">INDEX($D$1:$CP$117,MATCH($D404,$D$1:$D$117,0),MATCH(1,($F404=$D$1:$CP$1)*(AZ$2=$D$2:$CP$2),0))</f>
        <v>467.15434842857138</v>
      </c>
      <c r="M404" s="59" cm="1">
        <f t="array" ref="M404">INDEX($D$1:$CP$117,MATCH($D404,$D$1:$D$117,0),MATCH(1,($F404=$D$1:$CP$1)*(BA$2=$D$2:$CP$2),0))</f>
        <v>2634.7869912857141</v>
      </c>
      <c r="N404" s="61" cm="1">
        <f t="array" ref="N404">INDEX($D$1:$CP$117,MATCH($D404,$D$1:$D$117,0),MATCH(1,($F404=$D$1:$CP$1)*(BB$2=$D$2:$CP$2),0))</f>
        <v>0.8226974894085799</v>
      </c>
    </row>
    <row r="405" spans="4:14" x14ac:dyDescent="0.25">
      <c r="D405" t="str">
        <f t="shared" ref="D405:E405" si="327">D291</f>
        <v>KEN</v>
      </c>
      <c r="E405" t="str">
        <f t="shared" si="327"/>
        <v>Lower middle income</v>
      </c>
      <c r="F405">
        <f t="shared" si="300"/>
        <v>2011</v>
      </c>
      <c r="G405" s="60" cm="1">
        <f t="array" ref="G405">INDEX($D$1:$CP$117,MATCH($D405,$D$1:$D$117,0),MATCH(1,($F405=$D$1:$CP$1)*(G$2=$D$2:$CP$2),0))</f>
        <v>133150448</v>
      </c>
      <c r="H405" s="60" cm="1">
        <f t="array" ref="H405">INDEX($D$1:$CP$117,MATCH($D405,$D$1:$D$117,0),MATCH(1,($F405=$D$1:$CP$1)*(H$2=$D$2:$CP$2),0))</f>
        <v>601390268</v>
      </c>
      <c r="I405" s="60" cm="1">
        <f t="array" ref="I405">INDEX($D$1:$CP$117,MATCH($D405,$D$1:$D$117,0),MATCH(1,($F405=$D$1:$CP$1)*(I$2=$D$2:$CP$2),0))</f>
        <v>837615747.79999995</v>
      </c>
      <c r="J405" s="60" cm="1">
        <f t="array" ref="J405">INDEX($D$1:$CP$117,MATCH($D405,$D$1:$D$117,0),MATCH(1,($F405=$D$1:$CP$1)*(J$2=$D$2:$CP$2),0))</f>
        <v>1400000</v>
      </c>
      <c r="K405" s="59" cm="1">
        <f t="array" ref="K405">INDEX($D$1:$CP$117,MATCH($D405,$D$1:$D$117,0),MATCH(1,($F405=$D$1:$CP$1)*(AY$2=$D$2:$CP$2),0))</f>
        <v>95.107462857142863</v>
      </c>
      <c r="L405" s="59" cm="1">
        <f t="array" ref="L405">INDEX($D$1:$CP$117,MATCH($D405,$D$1:$D$117,0),MATCH(1,($F405=$D$1:$CP$1)*(AZ$2=$D$2:$CP$2),0))</f>
        <v>429.56447714285713</v>
      </c>
      <c r="M405" s="59" cm="1">
        <f t="array" ref="M405">INDEX($D$1:$CP$117,MATCH($D405,$D$1:$D$117,0),MATCH(1,($F405=$D$1:$CP$1)*(BA$2=$D$2:$CP$2),0))</f>
        <v>598.29696271428566</v>
      </c>
      <c r="N405" s="61" cm="1">
        <f t="array" ref="N405">INDEX($D$1:$CP$117,MATCH($D405,$D$1:$D$117,0),MATCH(1,($F405=$D$1:$CP$1)*(BB$2=$D$2:$CP$2),0))</f>
        <v>0.15896363977124359</v>
      </c>
    </row>
    <row r="406" spans="4:14" x14ac:dyDescent="0.25">
      <c r="D406" t="str">
        <f t="shared" ref="D406:E406" si="328">D292</f>
        <v>KGZ</v>
      </c>
      <c r="E406" t="str">
        <f t="shared" si="328"/>
        <v>Lower middle income</v>
      </c>
      <c r="F406">
        <f t="shared" si="300"/>
        <v>2011</v>
      </c>
      <c r="G406" s="60" cm="1">
        <f t="array" ref="G406">INDEX($D$1:$CP$117,MATCH($D406,$D$1:$D$117,0),MATCH(1,($F406=$D$1:$CP$1)*(G$2=$D$2:$CP$2),0))</f>
        <v>1441565</v>
      </c>
      <c r="H406" s="60" cm="1">
        <f t="array" ref="H406">INDEX($D$1:$CP$117,MATCH($D406,$D$1:$D$117,0),MATCH(1,($F406=$D$1:$CP$1)*(H$2=$D$2:$CP$2),0))</f>
        <v>4279280</v>
      </c>
      <c r="I406" s="60" cm="1">
        <f t="array" ref="I406">INDEX($D$1:$CP$117,MATCH($D406,$D$1:$D$117,0),MATCH(1,($F406=$D$1:$CP$1)*(I$2=$D$2:$CP$2),0))</f>
        <v>5720845</v>
      </c>
      <c r="J406" s="60" cm="1">
        <f t="array" ref="J406">INDEX($D$1:$CP$117,MATCH($D406,$D$1:$D$117,0),MATCH(1,($F406=$D$1:$CP$1)*(J$2=$D$2:$CP$2),0))</f>
        <v>4800</v>
      </c>
      <c r="K406" s="59" cm="1">
        <f t="array" ref="K406">INDEX($D$1:$CP$117,MATCH($D406,$D$1:$D$117,0),MATCH(1,($F406=$D$1:$CP$1)*(AY$2=$D$2:$CP$2),0))</f>
        <v>300.32604166666664</v>
      </c>
      <c r="L406" s="59" cm="1">
        <f t="array" ref="L406">INDEX($D$1:$CP$117,MATCH($D406,$D$1:$D$117,0),MATCH(1,($F406=$D$1:$CP$1)*(AZ$2=$D$2:$CP$2),0))</f>
        <v>891.51666666666665</v>
      </c>
      <c r="M406" s="59" cm="1">
        <f t="array" ref="M406">INDEX($D$1:$CP$117,MATCH($D406,$D$1:$D$117,0),MATCH(1,($F406=$D$1:$CP$1)*(BA$2=$D$2:$CP$2),0))</f>
        <v>1191.8427083333333</v>
      </c>
      <c r="N406" s="61" cm="1">
        <f t="array" ref="N406">INDEX($D$1:$CP$117,MATCH($D406,$D$1:$D$117,0),MATCH(1,($F406=$D$1:$CP$1)*(BB$2=$D$2:$CP$2),0))</f>
        <v>0.25198462814496808</v>
      </c>
    </row>
    <row r="407" spans="4:14" x14ac:dyDescent="0.25">
      <c r="D407" t="str">
        <f t="shared" ref="D407:E407" si="329">D293</f>
        <v>LAO</v>
      </c>
      <c r="E407" t="str">
        <f t="shared" si="329"/>
        <v>Lower middle income</v>
      </c>
      <c r="F407">
        <f t="shared" si="300"/>
        <v>2011</v>
      </c>
      <c r="G407" s="60" cm="1">
        <f t="array" ref="G407">INDEX($D$1:$CP$117,MATCH($D407,$D$1:$D$117,0),MATCH(1,($F407=$D$1:$CP$1)*(G$2=$D$2:$CP$2),0))</f>
        <v>827689</v>
      </c>
      <c r="H407" s="60" cm="1">
        <f t="array" ref="H407">INDEX($D$1:$CP$117,MATCH($D407,$D$1:$D$117,0),MATCH(1,($F407=$D$1:$CP$1)*(H$2=$D$2:$CP$2),0))</f>
        <v>10916445.6</v>
      </c>
      <c r="I407" s="60" cm="1">
        <f t="array" ref="I407">INDEX($D$1:$CP$117,MATCH($D407,$D$1:$D$117,0),MATCH(1,($F407=$D$1:$CP$1)*(I$2=$D$2:$CP$2),0))</f>
        <v>11749215.6</v>
      </c>
      <c r="J407" s="60" cm="1">
        <f t="array" ref="J407">INDEX($D$1:$CP$117,MATCH($D407,$D$1:$D$117,0),MATCH(1,($F407=$D$1:$CP$1)*(J$2=$D$2:$CP$2),0))</f>
        <v>9400</v>
      </c>
      <c r="K407" s="59" cm="1">
        <f t="array" ref="K407">INDEX($D$1:$CP$117,MATCH($D407,$D$1:$D$117,0),MATCH(1,($F407=$D$1:$CP$1)*(AY$2=$D$2:$CP$2),0))</f>
        <v>88.052021276595738</v>
      </c>
      <c r="L407" s="59" cm="1">
        <f t="array" ref="L407">INDEX($D$1:$CP$117,MATCH($D407,$D$1:$D$117,0),MATCH(1,($F407=$D$1:$CP$1)*(AZ$2=$D$2:$CP$2),0))</f>
        <v>1161.3240000000001</v>
      </c>
      <c r="M407" s="59" cm="1">
        <f t="array" ref="M407">INDEX($D$1:$CP$117,MATCH($D407,$D$1:$D$117,0),MATCH(1,($F407=$D$1:$CP$1)*(BA$2=$D$2:$CP$2),0))</f>
        <v>1249.9165531914894</v>
      </c>
      <c r="N407" s="61" cm="1">
        <f t="array" ref="N407">INDEX($D$1:$CP$117,MATCH($D407,$D$1:$D$117,0),MATCH(1,($F407=$D$1:$CP$1)*(BB$2=$D$2:$CP$2),0))</f>
        <v>7.0446319837726007E-2</v>
      </c>
    </row>
    <row r="408" spans="4:14" x14ac:dyDescent="0.25">
      <c r="D408" t="str">
        <f t="shared" ref="D408:E408" si="330">D294</f>
        <v>LVA</v>
      </c>
      <c r="E408" t="str">
        <f t="shared" si="330"/>
        <v>High income</v>
      </c>
      <c r="F408">
        <f t="shared" si="300"/>
        <v>2011</v>
      </c>
      <c r="G408" s="60" cm="1">
        <f t="array" ref="G408">INDEX($D$1:$CP$117,MATCH($D408,$D$1:$D$117,0),MATCH(1,($F408=$D$1:$CP$1)*(G$2=$D$2:$CP$2),0))</f>
        <v>267460</v>
      </c>
      <c r="H408" s="60" cm="1">
        <f t="array" ref="H408">INDEX($D$1:$CP$117,MATCH($D408,$D$1:$D$117,0),MATCH(1,($F408=$D$1:$CP$1)*(H$2=$D$2:$CP$2),0))</f>
        <v>0</v>
      </c>
      <c r="I408" s="60" cm="1">
        <f t="array" ref="I408">INDEX($D$1:$CP$117,MATCH($D408,$D$1:$D$117,0),MATCH(1,($F408=$D$1:$CP$1)*(I$2=$D$2:$CP$2),0))</f>
        <v>267460</v>
      </c>
      <c r="J408" s="60" cm="1">
        <f t="array" ref="J408">INDEX($D$1:$CP$117,MATCH($D408,$D$1:$D$117,0),MATCH(1,($F408=$D$1:$CP$1)*(J$2=$D$2:$CP$2),0))</f>
        <v>4200</v>
      </c>
      <c r="K408" s="59" cm="1">
        <f t="array" ref="K408">INDEX($D$1:$CP$117,MATCH($D408,$D$1:$D$117,0),MATCH(1,($F408=$D$1:$CP$1)*(AY$2=$D$2:$CP$2),0))</f>
        <v>63.680952380952384</v>
      </c>
      <c r="L408" s="59" cm="1">
        <f t="array" ref="L408">INDEX($D$1:$CP$117,MATCH($D408,$D$1:$D$117,0),MATCH(1,($F408=$D$1:$CP$1)*(AZ$2=$D$2:$CP$2),0))</f>
        <v>0</v>
      </c>
      <c r="M408" s="59" cm="1">
        <f t="array" ref="M408">INDEX($D$1:$CP$117,MATCH($D408,$D$1:$D$117,0),MATCH(1,($F408=$D$1:$CP$1)*(BA$2=$D$2:$CP$2),0))</f>
        <v>63.680952380952384</v>
      </c>
      <c r="N408" s="61" cm="1">
        <f t="array" ref="N408">INDEX($D$1:$CP$117,MATCH($D408,$D$1:$D$117,0),MATCH(1,($F408=$D$1:$CP$1)*(BB$2=$D$2:$CP$2),0))</f>
        <v>1</v>
      </c>
    </row>
    <row r="409" spans="4:14" x14ac:dyDescent="0.25">
      <c r="D409" t="str">
        <f t="shared" ref="D409:E409" si="331">D295</f>
        <v>LBN</v>
      </c>
      <c r="E409" t="str">
        <f t="shared" si="331"/>
        <v>Middle income</v>
      </c>
      <c r="F409">
        <f t="shared" si="300"/>
        <v>2011</v>
      </c>
      <c r="G409" s="60" cm="1">
        <f t="array" ref="G409">INDEX($D$1:$CP$117,MATCH($D409,$D$1:$D$117,0),MATCH(1,($F409=$D$1:$CP$1)*(G$2=$D$2:$CP$2),0))</f>
        <v>1570000</v>
      </c>
      <c r="H409" s="60" cm="1">
        <f t="array" ref="H409">INDEX($D$1:$CP$117,MATCH($D409,$D$1:$D$117,0),MATCH(1,($F409=$D$1:$CP$1)*(H$2=$D$2:$CP$2),0))</f>
        <v>850000</v>
      </c>
      <c r="I409" s="60" cm="1">
        <f t="array" ref="I409">INDEX($D$1:$CP$117,MATCH($D409,$D$1:$D$117,0),MATCH(1,($F409=$D$1:$CP$1)*(I$2=$D$2:$CP$2),0))</f>
        <v>2420000</v>
      </c>
      <c r="J409" s="60" cm="1">
        <f t="array" ref="J409">INDEX($D$1:$CP$117,MATCH($D409,$D$1:$D$117,0),MATCH(1,($F409=$D$1:$CP$1)*(J$2=$D$2:$CP$2),0))</f>
        <v>1500</v>
      </c>
      <c r="K409" s="59" cm="1">
        <f t="array" ref="K409">INDEX($D$1:$CP$117,MATCH($D409,$D$1:$D$117,0),MATCH(1,($F409=$D$1:$CP$1)*(AY$2=$D$2:$CP$2),0))</f>
        <v>1046.6666666666667</v>
      </c>
      <c r="L409" s="59" cm="1">
        <f t="array" ref="L409">INDEX($D$1:$CP$117,MATCH($D409,$D$1:$D$117,0),MATCH(1,($F409=$D$1:$CP$1)*(AZ$2=$D$2:$CP$2),0))</f>
        <v>566.66666666666663</v>
      </c>
      <c r="M409" s="59" cm="1">
        <f t="array" ref="M409">INDEX($D$1:$CP$117,MATCH($D409,$D$1:$D$117,0),MATCH(1,($F409=$D$1:$CP$1)*(BA$2=$D$2:$CP$2),0))</f>
        <v>1613.3333333333333</v>
      </c>
      <c r="N409" s="61" cm="1">
        <f t="array" ref="N409">INDEX($D$1:$CP$117,MATCH($D409,$D$1:$D$117,0),MATCH(1,($F409=$D$1:$CP$1)*(BB$2=$D$2:$CP$2),0))</f>
        <v>0.64876033057851246</v>
      </c>
    </row>
    <row r="410" spans="4:14" x14ac:dyDescent="0.25">
      <c r="D410" t="str">
        <f t="shared" ref="D410:E410" si="332">D296</f>
        <v>LSO</v>
      </c>
      <c r="E410" t="str">
        <f t="shared" si="332"/>
        <v>Lower middle income</v>
      </c>
      <c r="F410">
        <f t="shared" si="300"/>
        <v>2011</v>
      </c>
      <c r="G410" s="60" cm="1">
        <f t="array" ref="G410">INDEX($D$1:$CP$117,MATCH($D410,$D$1:$D$117,0),MATCH(1,($F410=$D$1:$CP$1)*(G$2=$D$2:$CP$2),0))</f>
        <v>0</v>
      </c>
      <c r="H410" s="60" cm="1">
        <f t="array" ref="H410">INDEX($D$1:$CP$117,MATCH($D410,$D$1:$D$117,0),MATCH(1,($F410=$D$1:$CP$1)*(H$2=$D$2:$CP$2),0))</f>
        <v>0</v>
      </c>
      <c r="I410" s="60" cm="1">
        <f t="array" ref="I410">INDEX($D$1:$CP$117,MATCH($D410,$D$1:$D$117,0),MATCH(1,($F410=$D$1:$CP$1)*(I$2=$D$2:$CP$2),0))</f>
        <v>0</v>
      </c>
      <c r="J410" s="60" cm="1">
        <f t="array" ref="J410">INDEX($D$1:$CP$117,MATCH($D410,$D$1:$D$117,0),MATCH(1,($F410=$D$1:$CP$1)*(J$2=$D$2:$CP$2),0))</f>
        <v>310000</v>
      </c>
      <c r="K410" s="59" t="str" cm="1">
        <f t="array" ref="K410">INDEX($D$1:$CP$117,MATCH($D410,$D$1:$D$117,0),MATCH(1,($F410=$D$1:$CP$1)*(AY$2=$D$2:$CP$2),0))</f>
        <v/>
      </c>
      <c r="L410" s="59" t="str" cm="1">
        <f t="array" ref="L410">INDEX($D$1:$CP$117,MATCH($D410,$D$1:$D$117,0),MATCH(1,($F410=$D$1:$CP$1)*(AZ$2=$D$2:$CP$2),0))</f>
        <v/>
      </c>
      <c r="M410" s="59" t="str" cm="1">
        <f t="array" ref="M410">INDEX($D$1:$CP$117,MATCH($D410,$D$1:$D$117,0),MATCH(1,($F410=$D$1:$CP$1)*(BA$2=$D$2:$CP$2),0))</f>
        <v/>
      </c>
      <c r="N410" s="61" t="str" cm="1">
        <f t="array" ref="N410">INDEX($D$1:$CP$117,MATCH($D410,$D$1:$D$117,0),MATCH(1,($F410=$D$1:$CP$1)*(BB$2=$D$2:$CP$2),0))</f>
        <v/>
      </c>
    </row>
    <row r="411" spans="4:14" x14ac:dyDescent="0.25">
      <c r="D411" t="str">
        <f t="shared" ref="D411:E411" si="333">D297</f>
        <v>LBR</v>
      </c>
      <c r="E411" t="str">
        <f t="shared" si="333"/>
        <v>Low income</v>
      </c>
      <c r="F411">
        <f t="shared" si="300"/>
        <v>2011</v>
      </c>
      <c r="G411" s="60" cm="1">
        <f t="array" ref="G411">INDEX($D$1:$CP$117,MATCH($D411,$D$1:$D$117,0),MATCH(1,($F411=$D$1:$CP$1)*(G$2=$D$2:$CP$2),0))</f>
        <v>190000</v>
      </c>
      <c r="H411" s="60" cm="1">
        <f t="array" ref="H411">INDEX($D$1:$CP$117,MATCH($D411,$D$1:$D$117,0),MATCH(1,($F411=$D$1:$CP$1)*(H$2=$D$2:$CP$2),0))</f>
        <v>30933572.25</v>
      </c>
      <c r="I411" s="60" cm="1">
        <f t="array" ref="I411">INDEX($D$1:$CP$117,MATCH($D411,$D$1:$D$117,0),MATCH(1,($F411=$D$1:$CP$1)*(I$2=$D$2:$CP$2),0))</f>
        <v>31123572.25</v>
      </c>
      <c r="J411" s="60" cm="1">
        <f t="array" ref="J411">INDEX($D$1:$CP$117,MATCH($D411,$D$1:$D$117,0),MATCH(1,($F411=$D$1:$CP$1)*(J$2=$D$2:$CP$2),0))</f>
        <v>500000</v>
      </c>
      <c r="K411" s="59" cm="1">
        <f t="array" ref="K411">INDEX($D$1:$CP$117,MATCH($D411,$D$1:$D$117,0),MATCH(1,($F411=$D$1:$CP$1)*(AY$2=$D$2:$CP$2),0))</f>
        <v>0.38</v>
      </c>
      <c r="L411" s="59" cm="1">
        <f t="array" ref="L411">INDEX($D$1:$CP$117,MATCH($D411,$D$1:$D$117,0),MATCH(1,($F411=$D$1:$CP$1)*(AZ$2=$D$2:$CP$2),0))</f>
        <v>61.867144500000002</v>
      </c>
      <c r="M411" s="59" cm="1">
        <f t="array" ref="M411">INDEX($D$1:$CP$117,MATCH($D411,$D$1:$D$117,0),MATCH(1,($F411=$D$1:$CP$1)*(BA$2=$D$2:$CP$2),0))</f>
        <v>62.247144499999997</v>
      </c>
      <c r="N411" s="61" cm="1">
        <f t="array" ref="N411">INDEX($D$1:$CP$117,MATCH($D411,$D$1:$D$117,0),MATCH(1,($F411=$D$1:$CP$1)*(BB$2=$D$2:$CP$2),0))</f>
        <v>6.1046977022375703E-3</v>
      </c>
    </row>
    <row r="412" spans="4:14" x14ac:dyDescent="0.25">
      <c r="D412" t="str">
        <f t="shared" ref="D412:E412" si="334">D298</f>
        <v>LTU</v>
      </c>
      <c r="E412" t="str">
        <f t="shared" si="334"/>
        <v>High income</v>
      </c>
      <c r="F412">
        <f t="shared" si="300"/>
        <v>2011</v>
      </c>
      <c r="G412" s="60" cm="1">
        <f t="array" ref="G412">INDEX($D$1:$CP$117,MATCH($D412,$D$1:$D$117,0),MATCH(1,($F412=$D$1:$CP$1)*(G$2=$D$2:$CP$2),0))</f>
        <v>3600000</v>
      </c>
      <c r="H412" s="60" cm="1">
        <f t="array" ref="H412">INDEX($D$1:$CP$117,MATCH($D412,$D$1:$D$117,0),MATCH(1,($F412=$D$1:$CP$1)*(H$2=$D$2:$CP$2),0))</f>
        <v>68400</v>
      </c>
      <c r="I412" s="60" cm="1">
        <f t="array" ref="I412">INDEX($D$1:$CP$117,MATCH($D412,$D$1:$D$117,0),MATCH(1,($F412=$D$1:$CP$1)*(I$2=$D$2:$CP$2),0))</f>
        <v>3668400</v>
      </c>
      <c r="J412" s="60" cm="1">
        <f t="array" ref="J412">INDEX($D$1:$CP$117,MATCH($D412,$D$1:$D$117,0),MATCH(1,($F412=$D$1:$CP$1)*(J$2=$D$2:$CP$2),0))</f>
        <v>2200</v>
      </c>
      <c r="K412" s="59" cm="1">
        <f t="array" ref="K412">INDEX($D$1:$CP$117,MATCH($D412,$D$1:$D$117,0),MATCH(1,($F412=$D$1:$CP$1)*(AY$2=$D$2:$CP$2),0))</f>
        <v>1636.3636363636363</v>
      </c>
      <c r="L412" s="59" cm="1">
        <f t="array" ref="L412">INDEX($D$1:$CP$117,MATCH($D412,$D$1:$D$117,0),MATCH(1,($F412=$D$1:$CP$1)*(AZ$2=$D$2:$CP$2),0))</f>
        <v>31.09090909090909</v>
      </c>
      <c r="M412" s="59" cm="1">
        <f t="array" ref="M412">INDEX($D$1:$CP$117,MATCH($D412,$D$1:$D$117,0),MATCH(1,($F412=$D$1:$CP$1)*(BA$2=$D$2:$CP$2),0))</f>
        <v>1667.4545454545455</v>
      </c>
      <c r="N412" s="61" cm="1">
        <f t="array" ref="N412">INDEX($D$1:$CP$117,MATCH($D412,$D$1:$D$117,0),MATCH(1,($F412=$D$1:$CP$1)*(BB$2=$D$2:$CP$2),0))</f>
        <v>0.98135426889106958</v>
      </c>
    </row>
    <row r="413" spans="4:14" x14ac:dyDescent="0.25">
      <c r="D413" t="str">
        <f t="shared" ref="D413:E413" si="335">D299</f>
        <v>MDG</v>
      </c>
      <c r="E413" t="str">
        <f t="shared" si="335"/>
        <v>Low income</v>
      </c>
      <c r="F413">
        <f t="shared" si="300"/>
        <v>2011</v>
      </c>
      <c r="G413" s="60" cm="1">
        <f t="array" ref="G413">INDEX($D$1:$CP$117,MATCH($D413,$D$1:$D$117,0),MATCH(1,($F413=$D$1:$CP$1)*(G$2=$D$2:$CP$2),0))</f>
        <v>6005101</v>
      </c>
      <c r="H413" s="60" cm="1">
        <f t="array" ref="H413">INDEX($D$1:$CP$117,MATCH($D413,$D$1:$D$117,0),MATCH(1,($F413=$D$1:$CP$1)*(H$2=$D$2:$CP$2),0))</f>
        <v>7849886.6960000005</v>
      </c>
      <c r="I413" s="60" cm="1">
        <f t="array" ref="I413">INDEX($D$1:$CP$117,MATCH($D413,$D$1:$D$117,0),MATCH(1,($F413=$D$1:$CP$1)*(I$2=$D$2:$CP$2),0))</f>
        <v>13881177.84341</v>
      </c>
      <c r="J413" s="60" cm="1">
        <f t="array" ref="J413">INDEX($D$1:$CP$117,MATCH($D413,$D$1:$D$117,0),MATCH(1,($F413=$D$1:$CP$1)*(J$2=$D$2:$CP$2),0))</f>
        <v>12000</v>
      </c>
      <c r="K413" s="59" cm="1">
        <f t="array" ref="K413">INDEX($D$1:$CP$117,MATCH($D413,$D$1:$D$117,0),MATCH(1,($F413=$D$1:$CP$1)*(AY$2=$D$2:$CP$2),0))</f>
        <v>500.42508333333336</v>
      </c>
      <c r="L413" s="59" cm="1">
        <f t="array" ref="L413">INDEX($D$1:$CP$117,MATCH($D413,$D$1:$D$117,0),MATCH(1,($F413=$D$1:$CP$1)*(AZ$2=$D$2:$CP$2),0))</f>
        <v>654.15722466666671</v>
      </c>
      <c r="M413" s="59" cm="1">
        <f t="array" ref="M413">INDEX($D$1:$CP$117,MATCH($D413,$D$1:$D$117,0),MATCH(1,($F413=$D$1:$CP$1)*(BA$2=$D$2:$CP$2),0))</f>
        <v>1156.7648202841667</v>
      </c>
      <c r="N413" s="61" cm="1">
        <f t="array" ref="N413">INDEX($D$1:$CP$117,MATCH($D413,$D$1:$D$117,0),MATCH(1,($F413=$D$1:$CP$1)*(BB$2=$D$2:$CP$2),0))</f>
        <v>0.43260745361395131</v>
      </c>
    </row>
    <row r="414" spans="4:14" x14ac:dyDescent="0.25">
      <c r="D414" t="str">
        <f t="shared" ref="D414:E414" si="336">D300</f>
        <v>MWI</v>
      </c>
      <c r="E414" t="str">
        <f t="shared" si="336"/>
        <v>Low income</v>
      </c>
      <c r="F414">
        <f t="shared" si="300"/>
        <v>2011</v>
      </c>
      <c r="G414" s="60" cm="1">
        <f t="array" ref="G414">INDEX($D$1:$CP$117,MATCH($D414,$D$1:$D$117,0),MATCH(1,($F414=$D$1:$CP$1)*(G$2=$D$2:$CP$2),0))</f>
        <v>2666009</v>
      </c>
      <c r="H414" s="60" cm="1">
        <f t="array" ref="H414">INDEX($D$1:$CP$117,MATCH($D414,$D$1:$D$117,0),MATCH(1,($F414=$D$1:$CP$1)*(H$2=$D$2:$CP$2),0))</f>
        <v>148891014</v>
      </c>
      <c r="I414" s="60" cm="1">
        <f t="array" ref="I414">INDEX($D$1:$CP$117,MATCH($D414,$D$1:$D$117,0),MATCH(1,($F414=$D$1:$CP$1)*(I$2=$D$2:$CP$2),0))</f>
        <v>151972234</v>
      </c>
      <c r="J414" s="60" cm="1">
        <f t="array" ref="J414">INDEX($D$1:$CP$117,MATCH($D414,$D$1:$D$117,0),MATCH(1,($F414=$D$1:$CP$1)*(J$2=$D$2:$CP$2),0))</f>
        <v>920000</v>
      </c>
      <c r="K414" s="59" cm="1">
        <f t="array" ref="K414">INDEX($D$1:$CP$117,MATCH($D414,$D$1:$D$117,0),MATCH(1,($F414=$D$1:$CP$1)*(AY$2=$D$2:$CP$2),0))</f>
        <v>2.8978358695652173</v>
      </c>
      <c r="L414" s="59" cm="1">
        <f t="array" ref="L414">INDEX($D$1:$CP$117,MATCH($D414,$D$1:$D$117,0),MATCH(1,($F414=$D$1:$CP$1)*(AZ$2=$D$2:$CP$2),0))</f>
        <v>161.83805869565217</v>
      </c>
      <c r="M414" s="59" cm="1">
        <f t="array" ref="M414">INDEX($D$1:$CP$117,MATCH($D414,$D$1:$D$117,0),MATCH(1,($F414=$D$1:$CP$1)*(BA$2=$D$2:$CP$2),0))</f>
        <v>165.18721086956521</v>
      </c>
      <c r="N414" s="61" cm="1">
        <f t="array" ref="N414">INDEX($D$1:$CP$117,MATCH($D414,$D$1:$D$117,0),MATCH(1,($F414=$D$1:$CP$1)*(BB$2=$D$2:$CP$2),0))</f>
        <v>1.754273744505197E-2</v>
      </c>
    </row>
    <row r="415" spans="4:14" x14ac:dyDescent="0.25">
      <c r="D415" t="str">
        <f t="shared" ref="D415:E415" si="337">D301</f>
        <v>MYS</v>
      </c>
      <c r="E415" t="str">
        <f t="shared" si="337"/>
        <v>Middle income</v>
      </c>
      <c r="F415">
        <f t="shared" si="300"/>
        <v>2011</v>
      </c>
      <c r="G415" s="60" cm="1">
        <f t="array" ref="G415">INDEX($D$1:$CP$117,MATCH($D415,$D$1:$D$117,0),MATCH(1,($F415=$D$1:$CP$1)*(G$2=$D$2:$CP$2),0))</f>
        <v>36168067</v>
      </c>
      <c r="H415" s="60" cm="1">
        <f t="array" ref="H415">INDEX($D$1:$CP$117,MATCH($D415,$D$1:$D$117,0),MATCH(1,($F415=$D$1:$CP$1)*(H$2=$D$2:$CP$2),0))</f>
        <v>2396940.9500000002</v>
      </c>
      <c r="I415" s="60" cm="1">
        <f t="array" ref="I415">INDEX($D$1:$CP$117,MATCH($D415,$D$1:$D$117,0),MATCH(1,($F415=$D$1:$CP$1)*(I$2=$D$2:$CP$2),0))</f>
        <v>39193880.450000003</v>
      </c>
      <c r="J415" s="60" cm="1">
        <f t="array" ref="J415">INDEX($D$1:$CP$117,MATCH($D415,$D$1:$D$117,0),MATCH(1,($F415=$D$1:$CP$1)*(J$2=$D$2:$CP$2),0))</f>
        <v>73000</v>
      </c>
      <c r="K415" s="59" cm="1">
        <f t="array" ref="K415">INDEX($D$1:$CP$117,MATCH($D415,$D$1:$D$117,0),MATCH(1,($F415=$D$1:$CP$1)*(AY$2=$D$2:$CP$2),0))</f>
        <v>495.45297260273975</v>
      </c>
      <c r="L415" s="59" cm="1">
        <f t="array" ref="L415">INDEX($D$1:$CP$117,MATCH($D415,$D$1:$D$117,0),MATCH(1,($F415=$D$1:$CP$1)*(AZ$2=$D$2:$CP$2),0))</f>
        <v>32.834807534246579</v>
      </c>
      <c r="M415" s="59" cm="1">
        <f t="array" ref="M415">INDEX($D$1:$CP$117,MATCH($D415,$D$1:$D$117,0),MATCH(1,($F415=$D$1:$CP$1)*(BA$2=$D$2:$CP$2),0))</f>
        <v>536.90247191780827</v>
      </c>
      <c r="N415" s="61" cm="1">
        <f t="array" ref="N415">INDEX($D$1:$CP$117,MATCH($D415,$D$1:$D$117,0),MATCH(1,($F415=$D$1:$CP$1)*(BB$2=$D$2:$CP$2),0))</f>
        <v>0.92279882942797509</v>
      </c>
    </row>
    <row r="416" spans="4:14" x14ac:dyDescent="0.25">
      <c r="D416" t="str">
        <f t="shared" ref="D416:E416" si="338">D302</f>
        <v>MLI</v>
      </c>
      <c r="E416" t="str">
        <f t="shared" si="338"/>
        <v>Low income</v>
      </c>
      <c r="F416">
        <f t="shared" si="300"/>
        <v>2011</v>
      </c>
      <c r="G416" s="60" cm="1">
        <f t="array" ref="G416">INDEX($D$1:$CP$117,MATCH($D416,$D$1:$D$117,0),MATCH(1,($F416=$D$1:$CP$1)*(G$2=$D$2:$CP$2),0))</f>
        <v>5988081</v>
      </c>
      <c r="H416" s="60" cm="1">
        <f t="array" ref="H416">INDEX($D$1:$CP$117,MATCH($D416,$D$1:$D$117,0),MATCH(1,($F416=$D$1:$CP$1)*(H$2=$D$2:$CP$2),0))</f>
        <v>17896310.460000001</v>
      </c>
      <c r="I416" s="60" cm="1">
        <f t="array" ref="I416">INDEX($D$1:$CP$117,MATCH($D416,$D$1:$D$117,0),MATCH(1,($F416=$D$1:$CP$1)*(I$2=$D$2:$CP$2),0))</f>
        <v>24333789.602000002</v>
      </c>
      <c r="J416" s="60" cm="1">
        <f t="array" ref="J416">INDEX($D$1:$CP$117,MATCH($D416,$D$1:$D$117,0),MATCH(1,($F416=$D$1:$CP$1)*(J$2=$D$2:$CP$2),0))</f>
        <v>120000</v>
      </c>
      <c r="K416" s="59" cm="1">
        <f t="array" ref="K416">INDEX($D$1:$CP$117,MATCH($D416,$D$1:$D$117,0),MATCH(1,($F416=$D$1:$CP$1)*(AY$2=$D$2:$CP$2),0))</f>
        <v>49.900675</v>
      </c>
      <c r="L416" s="59" cm="1">
        <f t="array" ref="L416">INDEX($D$1:$CP$117,MATCH($D416,$D$1:$D$117,0),MATCH(1,($F416=$D$1:$CP$1)*(AZ$2=$D$2:$CP$2),0))</f>
        <v>149.1359205</v>
      </c>
      <c r="M416" s="59" cm="1">
        <f t="array" ref="M416">INDEX($D$1:$CP$117,MATCH($D416,$D$1:$D$117,0),MATCH(1,($F416=$D$1:$CP$1)*(BA$2=$D$2:$CP$2),0))</f>
        <v>202.78158001666668</v>
      </c>
      <c r="N416" s="61" cm="1">
        <f t="array" ref="N416">INDEX($D$1:$CP$117,MATCH($D416,$D$1:$D$117,0),MATCH(1,($F416=$D$1:$CP$1)*(BB$2=$D$2:$CP$2),0))</f>
        <v>0.24608090634217689</v>
      </c>
    </row>
    <row r="417" spans="4:14" x14ac:dyDescent="0.25">
      <c r="D417" t="str">
        <f t="shared" ref="D417:E417" si="339">D303</f>
        <v>MRT</v>
      </c>
      <c r="E417" t="str">
        <f t="shared" si="339"/>
        <v>Lower middle income</v>
      </c>
      <c r="F417">
        <f t="shared" si="300"/>
        <v>2011</v>
      </c>
      <c r="G417" s="60" cm="1">
        <f t="array" ref="G417">INDEX($D$1:$CP$117,MATCH($D417,$D$1:$D$117,0),MATCH(1,($F417=$D$1:$CP$1)*(G$2=$D$2:$CP$2),0))</f>
        <v>3720945</v>
      </c>
      <c r="H417" s="60" cm="1">
        <f t="array" ref="H417">INDEX($D$1:$CP$117,MATCH($D417,$D$1:$D$117,0),MATCH(1,($F417=$D$1:$CP$1)*(H$2=$D$2:$CP$2),0))</f>
        <v>361557</v>
      </c>
      <c r="I417" s="60" cm="1">
        <f t="array" ref="I417">INDEX($D$1:$CP$117,MATCH($D417,$D$1:$D$117,0),MATCH(1,($F417=$D$1:$CP$1)*(I$2=$D$2:$CP$2),0))</f>
        <v>4082502</v>
      </c>
      <c r="J417" s="60" cm="1">
        <f t="array" ref="J417">INDEX($D$1:$CP$117,MATCH($D417,$D$1:$D$117,0),MATCH(1,($F417=$D$1:$CP$1)*(J$2=$D$2:$CP$2),0))</f>
        <v>7100</v>
      </c>
      <c r="K417" s="59" cm="1">
        <f t="array" ref="K417">INDEX($D$1:$CP$117,MATCH($D417,$D$1:$D$117,0),MATCH(1,($F417=$D$1:$CP$1)*(AY$2=$D$2:$CP$2),0))</f>
        <v>524.07676056338028</v>
      </c>
      <c r="L417" s="59" cm="1">
        <f t="array" ref="L417">INDEX($D$1:$CP$117,MATCH($D417,$D$1:$D$117,0),MATCH(1,($F417=$D$1:$CP$1)*(AZ$2=$D$2:$CP$2),0))</f>
        <v>50.923521126760562</v>
      </c>
      <c r="M417" s="59" cm="1">
        <f t="array" ref="M417">INDEX($D$1:$CP$117,MATCH($D417,$D$1:$D$117,0),MATCH(1,($F417=$D$1:$CP$1)*(BA$2=$D$2:$CP$2),0))</f>
        <v>575.00028169014081</v>
      </c>
      <c r="N417" s="61" cm="1">
        <f t="array" ref="N417">INDEX($D$1:$CP$117,MATCH($D417,$D$1:$D$117,0),MATCH(1,($F417=$D$1:$CP$1)*(BB$2=$D$2:$CP$2),0))</f>
        <v>0.91143739794861101</v>
      </c>
    </row>
    <row r="418" spans="4:14" x14ac:dyDescent="0.25">
      <c r="D418" t="str">
        <f t="shared" ref="D418:E418" si="340">D304</f>
        <v>MUS</v>
      </c>
      <c r="E418" t="str">
        <f t="shared" si="340"/>
        <v>High income</v>
      </c>
      <c r="F418">
        <f t="shared" si="300"/>
        <v>2011</v>
      </c>
      <c r="G418" s="60" cm="1">
        <f t="array" ref="G418">INDEX($D$1:$CP$117,MATCH($D418,$D$1:$D$117,0),MATCH(1,($F418=$D$1:$CP$1)*(G$2=$D$2:$CP$2),0))</f>
        <v>0</v>
      </c>
      <c r="H418" s="60" cm="1">
        <f t="array" ref="H418">INDEX($D$1:$CP$117,MATCH($D418,$D$1:$D$117,0),MATCH(1,($F418=$D$1:$CP$1)*(H$2=$D$2:$CP$2),0))</f>
        <v>0</v>
      </c>
      <c r="I418" s="60" cm="1">
        <f t="array" ref="I418">INDEX($D$1:$CP$117,MATCH($D418,$D$1:$D$117,0),MATCH(1,($F418=$D$1:$CP$1)*(I$2=$D$2:$CP$2),0))</f>
        <v>0</v>
      </c>
      <c r="J418" s="60" cm="1">
        <f t="array" ref="J418">INDEX($D$1:$CP$117,MATCH($D418,$D$1:$D$117,0),MATCH(1,($F418=$D$1:$CP$1)*(J$2=$D$2:$CP$2),0))</f>
        <v>11000</v>
      </c>
      <c r="K418" s="59" t="str" cm="1">
        <f t="array" ref="K418">INDEX($D$1:$CP$117,MATCH($D418,$D$1:$D$117,0),MATCH(1,($F418=$D$1:$CP$1)*(AY$2=$D$2:$CP$2),0))</f>
        <v/>
      </c>
      <c r="L418" s="59" t="str" cm="1">
        <f t="array" ref="L418">INDEX($D$1:$CP$117,MATCH($D418,$D$1:$D$117,0),MATCH(1,($F418=$D$1:$CP$1)*(AZ$2=$D$2:$CP$2),0))</f>
        <v/>
      </c>
      <c r="M418" s="59" t="str" cm="1">
        <f t="array" ref="M418">INDEX($D$1:$CP$117,MATCH($D418,$D$1:$D$117,0),MATCH(1,($F418=$D$1:$CP$1)*(BA$2=$D$2:$CP$2),0))</f>
        <v/>
      </c>
      <c r="N418" s="61" t="str" cm="1">
        <f t="array" ref="N418">INDEX($D$1:$CP$117,MATCH($D418,$D$1:$D$117,0),MATCH(1,($F418=$D$1:$CP$1)*(BB$2=$D$2:$CP$2),0))</f>
        <v/>
      </c>
    </row>
    <row r="419" spans="4:14" x14ac:dyDescent="0.25">
      <c r="D419" t="str">
        <f t="shared" ref="D419:E419" si="341">D305</f>
        <v>MNG</v>
      </c>
      <c r="E419" t="str">
        <f t="shared" si="341"/>
        <v>Lower middle income</v>
      </c>
      <c r="F419">
        <f t="shared" si="300"/>
        <v>2011</v>
      </c>
      <c r="G419" s="60" cm="1">
        <f t="array" ref="G419">INDEX($D$1:$CP$117,MATCH($D419,$D$1:$D$117,0),MATCH(1,($F419=$D$1:$CP$1)*(G$2=$D$2:$CP$2),0))</f>
        <v>1169128</v>
      </c>
      <c r="H419" s="60" cm="1">
        <f t="array" ref="H419">INDEX($D$1:$CP$117,MATCH($D419,$D$1:$D$117,0),MATCH(1,($F419=$D$1:$CP$1)*(H$2=$D$2:$CP$2),0))</f>
        <v>2562337.7779999999</v>
      </c>
      <c r="I419" s="60" cm="1">
        <f t="array" ref="I419">INDEX($D$1:$CP$117,MATCH($D419,$D$1:$D$117,0),MATCH(1,($F419=$D$1:$CP$1)*(I$2=$D$2:$CP$2),0))</f>
        <v>3949790.9632000001</v>
      </c>
      <c r="J419" s="60" cm="1">
        <f t="array" ref="J419">INDEX($D$1:$CP$117,MATCH($D419,$D$1:$D$117,0),MATCH(1,($F419=$D$1:$CP$1)*(J$2=$D$2:$CP$2),0))</f>
        <v>500</v>
      </c>
      <c r="K419" s="59" cm="1">
        <f t="array" ref="K419">INDEX($D$1:$CP$117,MATCH($D419,$D$1:$D$117,0),MATCH(1,($F419=$D$1:$CP$1)*(AY$2=$D$2:$CP$2),0))</f>
        <v>2338.2559999999999</v>
      </c>
      <c r="L419" s="59" cm="1">
        <f t="array" ref="L419">INDEX($D$1:$CP$117,MATCH($D419,$D$1:$D$117,0),MATCH(1,($F419=$D$1:$CP$1)*(AZ$2=$D$2:$CP$2),0))</f>
        <v>5124.6755560000001</v>
      </c>
      <c r="M419" s="59" cm="1">
        <f t="array" ref="M419">INDEX($D$1:$CP$117,MATCH($D419,$D$1:$D$117,0),MATCH(1,($F419=$D$1:$CP$1)*(BA$2=$D$2:$CP$2),0))</f>
        <v>7899.5819264000002</v>
      </c>
      <c r="N419" s="61" cm="1">
        <f t="array" ref="N419">INDEX($D$1:$CP$117,MATCH($D419,$D$1:$D$117,0),MATCH(1,($F419=$D$1:$CP$1)*(BB$2=$D$2:$CP$2),0))</f>
        <v>0.2959974365460617</v>
      </c>
    </row>
    <row r="420" spans="4:14" x14ac:dyDescent="0.25">
      <c r="D420" t="str">
        <f t="shared" ref="D420:E420" si="342">D306</f>
        <v>MNE</v>
      </c>
      <c r="E420" t="str">
        <f t="shared" si="342"/>
        <v>Middle income</v>
      </c>
      <c r="F420">
        <f t="shared" si="300"/>
        <v>2011</v>
      </c>
      <c r="G420" s="60" cm="1">
        <f t="array" ref="G420">INDEX($D$1:$CP$117,MATCH($D420,$D$1:$D$117,0),MATCH(1,($F420=$D$1:$CP$1)*(G$2=$D$2:$CP$2),0))</f>
        <v>0</v>
      </c>
      <c r="H420" s="60" cm="1">
        <f t="array" ref="H420">INDEX($D$1:$CP$117,MATCH($D420,$D$1:$D$117,0),MATCH(1,($F420=$D$1:$CP$1)*(H$2=$D$2:$CP$2),0))</f>
        <v>0</v>
      </c>
      <c r="I420" s="60" cm="1">
        <f t="array" ref="I420">INDEX($D$1:$CP$117,MATCH($D420,$D$1:$D$117,0),MATCH(1,($F420=$D$1:$CP$1)*(I$2=$D$2:$CP$2),0))</f>
        <v>0</v>
      </c>
      <c r="J420" s="60" cm="1">
        <f t="array" ref="J420">INDEX($D$1:$CP$117,MATCH($D420,$D$1:$D$117,0),MATCH(1,($F420=$D$1:$CP$1)*(J$2=$D$2:$CP$2),0))</f>
        <v>200</v>
      </c>
      <c r="K420" s="59" t="str" cm="1">
        <f t="array" ref="K420">INDEX($D$1:$CP$117,MATCH($D420,$D$1:$D$117,0),MATCH(1,($F420=$D$1:$CP$1)*(AY$2=$D$2:$CP$2),0))</f>
        <v/>
      </c>
      <c r="L420" s="59" t="str" cm="1">
        <f t="array" ref="L420">INDEX($D$1:$CP$117,MATCH($D420,$D$1:$D$117,0),MATCH(1,($F420=$D$1:$CP$1)*(AZ$2=$D$2:$CP$2),0))</f>
        <v/>
      </c>
      <c r="M420" s="59" t="str" cm="1">
        <f t="array" ref="M420">INDEX($D$1:$CP$117,MATCH($D420,$D$1:$D$117,0),MATCH(1,($F420=$D$1:$CP$1)*(BA$2=$D$2:$CP$2),0))</f>
        <v/>
      </c>
      <c r="N420" s="61" t="str" cm="1">
        <f t="array" ref="N420">INDEX($D$1:$CP$117,MATCH($D420,$D$1:$D$117,0),MATCH(1,($F420=$D$1:$CP$1)*(BB$2=$D$2:$CP$2),0))</f>
        <v/>
      </c>
    </row>
    <row r="421" spans="4:14" x14ac:dyDescent="0.25">
      <c r="D421" t="str">
        <f t="shared" ref="D421:E421" si="343">D307</f>
        <v>MAR</v>
      </c>
      <c r="E421" t="str">
        <f t="shared" si="343"/>
        <v>Lower middle income</v>
      </c>
      <c r="F421">
        <f t="shared" si="300"/>
        <v>2011</v>
      </c>
      <c r="G421" s="60" cm="1">
        <f t="array" ref="G421">INDEX($D$1:$CP$117,MATCH($D421,$D$1:$D$117,0),MATCH(1,($F421=$D$1:$CP$1)*(G$2=$D$2:$CP$2),0))</f>
        <v>6728697</v>
      </c>
      <c r="H421" s="60" cm="1">
        <f t="array" ref="H421">INDEX($D$1:$CP$117,MATCH($D421,$D$1:$D$117,0),MATCH(1,($F421=$D$1:$CP$1)*(H$2=$D$2:$CP$2),0))</f>
        <v>6389275</v>
      </c>
      <c r="I421" s="60" cm="1">
        <f t="array" ref="I421">INDEX($D$1:$CP$117,MATCH($D421,$D$1:$D$117,0),MATCH(1,($F421=$D$1:$CP$1)*(I$2=$D$2:$CP$2),0))</f>
        <v>14632692</v>
      </c>
      <c r="J421" s="60" cm="1">
        <f t="array" ref="J421">INDEX($D$1:$CP$117,MATCH($D421,$D$1:$D$117,0),MATCH(1,($F421=$D$1:$CP$1)*(J$2=$D$2:$CP$2),0))</f>
        <v>17000</v>
      </c>
      <c r="K421" s="59" cm="1">
        <f t="array" ref="K421">INDEX($D$1:$CP$117,MATCH($D421,$D$1:$D$117,0),MATCH(1,($F421=$D$1:$CP$1)*(AY$2=$D$2:$CP$2),0))</f>
        <v>395.80570588235292</v>
      </c>
      <c r="L421" s="59" cm="1">
        <f t="array" ref="L421">INDEX($D$1:$CP$117,MATCH($D421,$D$1:$D$117,0),MATCH(1,($F421=$D$1:$CP$1)*(AZ$2=$D$2:$CP$2),0))</f>
        <v>375.83970588235292</v>
      </c>
      <c r="M421" s="59" cm="1">
        <f t="array" ref="M421">INDEX($D$1:$CP$117,MATCH($D421,$D$1:$D$117,0),MATCH(1,($F421=$D$1:$CP$1)*(BA$2=$D$2:$CP$2),0))</f>
        <v>860.7465882352941</v>
      </c>
      <c r="N421" s="61" cm="1">
        <f t="array" ref="N421">INDEX($D$1:$CP$117,MATCH($D421,$D$1:$D$117,0),MATCH(1,($F421=$D$1:$CP$1)*(BB$2=$D$2:$CP$2),0))</f>
        <v>0.45983999389859365</v>
      </c>
    </row>
    <row r="422" spans="4:14" x14ac:dyDescent="0.25">
      <c r="D422" t="str">
        <f t="shared" ref="D422:E422" si="344">D308</f>
        <v>MOZ</v>
      </c>
      <c r="E422" t="str">
        <f t="shared" si="344"/>
        <v>Low income</v>
      </c>
      <c r="F422">
        <f t="shared" si="300"/>
        <v>2011</v>
      </c>
      <c r="G422" s="60" cm="1">
        <f t="array" ref="G422">INDEX($D$1:$CP$117,MATCH($D422,$D$1:$D$117,0),MATCH(1,($F422=$D$1:$CP$1)*(G$2=$D$2:$CP$2),0))</f>
        <v>13393157</v>
      </c>
      <c r="H422" s="60" cm="1">
        <f t="array" ref="H422">INDEX($D$1:$CP$117,MATCH($D422,$D$1:$D$117,0),MATCH(1,($F422=$D$1:$CP$1)*(H$2=$D$2:$CP$2),0))</f>
        <v>246656413</v>
      </c>
      <c r="I422" s="60" cm="1">
        <f t="array" ref="I422">INDEX($D$1:$CP$117,MATCH($D422,$D$1:$D$117,0),MATCH(1,($F422=$D$1:$CP$1)*(I$2=$D$2:$CP$2),0))</f>
        <v>260279345</v>
      </c>
      <c r="J422" s="60" cm="1">
        <f t="array" ref="J422">INDEX($D$1:$CP$117,MATCH($D422,$D$1:$D$117,0),MATCH(1,($F422=$D$1:$CP$1)*(J$2=$D$2:$CP$2),0))</f>
        <v>1700000</v>
      </c>
      <c r="K422" s="59" cm="1">
        <f t="array" ref="K422">INDEX($D$1:$CP$117,MATCH($D422,$D$1:$D$117,0),MATCH(1,($F422=$D$1:$CP$1)*(AY$2=$D$2:$CP$2),0))</f>
        <v>7.8783276470588239</v>
      </c>
      <c r="L422" s="59" cm="1">
        <f t="array" ref="L422">INDEX($D$1:$CP$117,MATCH($D422,$D$1:$D$117,0),MATCH(1,($F422=$D$1:$CP$1)*(AZ$2=$D$2:$CP$2),0))</f>
        <v>145.09200764705884</v>
      </c>
      <c r="M422" s="59" cm="1">
        <f t="array" ref="M422">INDEX($D$1:$CP$117,MATCH($D422,$D$1:$D$117,0),MATCH(1,($F422=$D$1:$CP$1)*(BA$2=$D$2:$CP$2),0))</f>
        <v>153.10549705882352</v>
      </c>
      <c r="N422" s="61" cm="1">
        <f t="array" ref="N422">INDEX($D$1:$CP$117,MATCH($D422,$D$1:$D$117,0),MATCH(1,($F422=$D$1:$CP$1)*(BB$2=$D$2:$CP$2),0))</f>
        <v>5.145685686276797E-2</v>
      </c>
    </row>
    <row r="423" spans="4:14" x14ac:dyDescent="0.25">
      <c r="D423" t="str">
        <f t="shared" ref="D423:E423" si="345">D309</f>
        <v>MMR</v>
      </c>
      <c r="E423" t="str">
        <f t="shared" si="345"/>
        <v>Lower middle income</v>
      </c>
      <c r="F423">
        <f t="shared" si="300"/>
        <v>2011</v>
      </c>
      <c r="G423" s="60" cm="1">
        <f t="array" ref="G423">INDEX($D$1:$CP$117,MATCH($D423,$D$1:$D$117,0),MATCH(1,($F423=$D$1:$CP$1)*(G$2=$D$2:$CP$2),0))</f>
        <v>0</v>
      </c>
      <c r="H423" s="60" cm="1">
        <f t="array" ref="H423">INDEX($D$1:$CP$117,MATCH($D423,$D$1:$D$117,0),MATCH(1,($F423=$D$1:$CP$1)*(H$2=$D$2:$CP$2),0))</f>
        <v>0</v>
      </c>
      <c r="I423" s="60" cm="1">
        <f t="array" ref="I423">INDEX($D$1:$CP$117,MATCH($D423,$D$1:$D$117,0),MATCH(1,($F423=$D$1:$CP$1)*(I$2=$D$2:$CP$2),0))</f>
        <v>0</v>
      </c>
      <c r="J423" s="60" cm="1">
        <f t="array" ref="J423">INDEX($D$1:$CP$117,MATCH($D423,$D$1:$D$117,0),MATCH(1,($F423=$D$1:$CP$1)*(J$2=$D$2:$CP$2),0))</f>
        <v>240000</v>
      </c>
      <c r="K423" s="59" t="str" cm="1">
        <f t="array" ref="K423">INDEX($D$1:$CP$117,MATCH($D423,$D$1:$D$117,0),MATCH(1,($F423=$D$1:$CP$1)*(AY$2=$D$2:$CP$2),0))</f>
        <v/>
      </c>
      <c r="L423" s="59" t="str" cm="1">
        <f t="array" ref="L423">INDEX($D$1:$CP$117,MATCH($D423,$D$1:$D$117,0),MATCH(1,($F423=$D$1:$CP$1)*(AZ$2=$D$2:$CP$2),0))</f>
        <v/>
      </c>
      <c r="M423" s="59" t="str" cm="1">
        <f t="array" ref="M423">INDEX($D$1:$CP$117,MATCH($D423,$D$1:$D$117,0),MATCH(1,($F423=$D$1:$CP$1)*(BA$2=$D$2:$CP$2),0))</f>
        <v/>
      </c>
      <c r="N423" s="61" t="str" cm="1">
        <f t="array" ref="N423">INDEX($D$1:$CP$117,MATCH($D423,$D$1:$D$117,0),MATCH(1,($F423=$D$1:$CP$1)*(BB$2=$D$2:$CP$2),0))</f>
        <v/>
      </c>
    </row>
    <row r="424" spans="4:14" x14ac:dyDescent="0.25">
      <c r="D424" t="str">
        <f t="shared" ref="D424:E424" si="346">D310</f>
        <v>NAM</v>
      </c>
      <c r="E424" t="str">
        <f t="shared" si="346"/>
        <v>Middle income</v>
      </c>
      <c r="F424">
        <f t="shared" si="300"/>
        <v>2011</v>
      </c>
      <c r="G424" s="60" cm="1">
        <f t="array" ref="G424">INDEX($D$1:$CP$117,MATCH($D424,$D$1:$D$117,0),MATCH(1,($F424=$D$1:$CP$1)*(G$2=$D$2:$CP$2),0))</f>
        <v>0</v>
      </c>
      <c r="H424" s="60" cm="1">
        <f t="array" ref="H424">INDEX($D$1:$CP$117,MATCH($D424,$D$1:$D$117,0),MATCH(1,($F424=$D$1:$CP$1)*(H$2=$D$2:$CP$2),0))</f>
        <v>0</v>
      </c>
      <c r="I424" s="60" cm="1">
        <f t="array" ref="I424">INDEX($D$1:$CP$117,MATCH($D424,$D$1:$D$117,0),MATCH(1,($F424=$D$1:$CP$1)*(I$2=$D$2:$CP$2),0))</f>
        <v>0</v>
      </c>
      <c r="J424" s="60" cm="1">
        <f t="array" ref="J424">INDEX($D$1:$CP$117,MATCH($D424,$D$1:$D$117,0),MATCH(1,($F424=$D$1:$CP$1)*(J$2=$D$2:$CP$2),0))</f>
        <v>0</v>
      </c>
      <c r="K424" s="59" t="str" cm="1">
        <f t="array" ref="K424">INDEX($D$1:$CP$117,MATCH($D424,$D$1:$D$117,0),MATCH(1,($F424=$D$1:$CP$1)*(AY$2=$D$2:$CP$2),0))</f>
        <v/>
      </c>
      <c r="L424" s="59" t="str" cm="1">
        <f t="array" ref="L424">INDEX($D$1:$CP$117,MATCH($D424,$D$1:$D$117,0),MATCH(1,($F424=$D$1:$CP$1)*(AZ$2=$D$2:$CP$2),0))</f>
        <v/>
      </c>
      <c r="M424" s="59" t="str" cm="1">
        <f t="array" ref="M424">INDEX($D$1:$CP$117,MATCH($D424,$D$1:$D$117,0),MATCH(1,($F424=$D$1:$CP$1)*(BA$2=$D$2:$CP$2),0))</f>
        <v/>
      </c>
      <c r="N424" s="61" t="str" cm="1">
        <f t="array" ref="N424">INDEX($D$1:$CP$117,MATCH($D424,$D$1:$D$117,0),MATCH(1,($F424=$D$1:$CP$1)*(BB$2=$D$2:$CP$2),0))</f>
        <v/>
      </c>
    </row>
    <row r="425" spans="4:14" x14ac:dyDescent="0.25">
      <c r="D425" t="str">
        <f t="shared" ref="D425:E425" si="347">D311</f>
        <v>NPL</v>
      </c>
      <c r="E425" t="str">
        <f t="shared" si="347"/>
        <v>Lower middle income</v>
      </c>
      <c r="F425">
        <f t="shared" si="300"/>
        <v>2011</v>
      </c>
      <c r="G425" s="60" cm="1">
        <f t="array" ref="G425">INDEX($D$1:$CP$117,MATCH($D425,$D$1:$D$117,0),MATCH(1,($F425=$D$1:$CP$1)*(G$2=$D$2:$CP$2),0))</f>
        <v>0</v>
      </c>
      <c r="H425" s="60" cm="1">
        <f t="array" ref="H425">INDEX($D$1:$CP$117,MATCH($D425,$D$1:$D$117,0),MATCH(1,($F425=$D$1:$CP$1)*(H$2=$D$2:$CP$2),0))</f>
        <v>0</v>
      </c>
      <c r="I425" s="60" cm="1">
        <f t="array" ref="I425">INDEX($D$1:$CP$117,MATCH($D425,$D$1:$D$117,0),MATCH(1,($F425=$D$1:$CP$1)*(I$2=$D$2:$CP$2),0))</f>
        <v>0</v>
      </c>
      <c r="J425" s="60" cm="1">
        <f t="array" ref="J425">INDEX($D$1:$CP$117,MATCH($D425,$D$1:$D$117,0),MATCH(1,($F425=$D$1:$CP$1)*(J$2=$D$2:$CP$2),0))</f>
        <v>0</v>
      </c>
      <c r="K425" s="59" t="str" cm="1">
        <f t="array" ref="K425">INDEX($D$1:$CP$117,MATCH($D425,$D$1:$D$117,0),MATCH(1,($F425=$D$1:$CP$1)*(AY$2=$D$2:$CP$2),0))</f>
        <v/>
      </c>
      <c r="L425" s="59" t="str" cm="1">
        <f t="array" ref="L425">INDEX($D$1:$CP$117,MATCH($D425,$D$1:$D$117,0),MATCH(1,($F425=$D$1:$CP$1)*(AZ$2=$D$2:$CP$2),0))</f>
        <v/>
      </c>
      <c r="M425" s="59" t="str" cm="1">
        <f t="array" ref="M425">INDEX($D$1:$CP$117,MATCH($D425,$D$1:$D$117,0),MATCH(1,($F425=$D$1:$CP$1)*(BA$2=$D$2:$CP$2),0))</f>
        <v/>
      </c>
      <c r="N425" s="61" t="str" cm="1">
        <f t="array" ref="N425">INDEX($D$1:$CP$117,MATCH($D425,$D$1:$D$117,0),MATCH(1,($F425=$D$1:$CP$1)*(BB$2=$D$2:$CP$2),0))</f>
        <v/>
      </c>
    </row>
    <row r="426" spans="4:14" x14ac:dyDescent="0.25">
      <c r="D426" t="str">
        <f t="shared" ref="D426:E426" si="348">D312</f>
        <v>NIC</v>
      </c>
      <c r="E426" t="str">
        <f t="shared" si="348"/>
        <v>Lower middle income</v>
      </c>
      <c r="F426">
        <f t="shared" si="300"/>
        <v>2011</v>
      </c>
      <c r="G426" s="60" cm="1">
        <f t="array" ref="G426">INDEX($D$1:$CP$117,MATCH($D426,$D$1:$D$117,0),MATCH(1,($F426=$D$1:$CP$1)*(G$2=$D$2:$CP$2),0))</f>
        <v>0</v>
      </c>
      <c r="H426" s="60" cm="1">
        <f t="array" ref="H426">INDEX($D$1:$CP$117,MATCH($D426,$D$1:$D$117,0),MATCH(1,($F426=$D$1:$CP$1)*(H$2=$D$2:$CP$2),0))</f>
        <v>0</v>
      </c>
      <c r="I426" s="60" cm="1">
        <f t="array" ref="I426">INDEX($D$1:$CP$117,MATCH($D426,$D$1:$D$117,0),MATCH(1,($F426=$D$1:$CP$1)*(I$2=$D$2:$CP$2),0))</f>
        <v>0</v>
      </c>
      <c r="J426" s="60" cm="1">
        <f t="array" ref="J426">INDEX($D$1:$CP$117,MATCH($D426,$D$1:$D$117,0),MATCH(1,($F426=$D$1:$CP$1)*(J$2=$D$2:$CP$2),0))</f>
        <v>0</v>
      </c>
      <c r="K426" s="59" t="str" cm="1">
        <f t="array" ref="K426">INDEX($D$1:$CP$117,MATCH($D426,$D$1:$D$117,0),MATCH(1,($F426=$D$1:$CP$1)*(AY$2=$D$2:$CP$2),0))</f>
        <v/>
      </c>
      <c r="L426" s="59" t="str" cm="1">
        <f t="array" ref="L426">INDEX($D$1:$CP$117,MATCH($D426,$D$1:$D$117,0),MATCH(1,($F426=$D$1:$CP$1)*(AZ$2=$D$2:$CP$2),0))</f>
        <v/>
      </c>
      <c r="M426" s="59" t="str" cm="1">
        <f t="array" ref="M426">INDEX($D$1:$CP$117,MATCH($D426,$D$1:$D$117,0),MATCH(1,($F426=$D$1:$CP$1)*(BA$2=$D$2:$CP$2),0))</f>
        <v/>
      </c>
      <c r="N426" s="61" t="str" cm="1">
        <f t="array" ref="N426">INDEX($D$1:$CP$117,MATCH($D426,$D$1:$D$117,0),MATCH(1,($F426=$D$1:$CP$1)*(BB$2=$D$2:$CP$2),0))</f>
        <v/>
      </c>
    </row>
    <row r="427" spans="4:14" x14ac:dyDescent="0.25">
      <c r="D427" t="str">
        <f t="shared" ref="D427:E427" si="349">D313</f>
        <v>NER</v>
      </c>
      <c r="E427" t="str">
        <f t="shared" si="349"/>
        <v>Low income</v>
      </c>
      <c r="F427">
        <f t="shared" si="300"/>
        <v>2011</v>
      </c>
      <c r="G427" s="60" cm="1">
        <f t="array" ref="G427">INDEX($D$1:$CP$117,MATCH($D427,$D$1:$D$117,0),MATCH(1,($F427=$D$1:$CP$1)*(G$2=$D$2:$CP$2),0))</f>
        <v>424986</v>
      </c>
      <c r="H427" s="60" cm="1">
        <f t="array" ref="H427">INDEX($D$1:$CP$117,MATCH($D427,$D$1:$D$117,0),MATCH(1,($F427=$D$1:$CP$1)*(H$2=$D$2:$CP$2),0))</f>
        <v>13635812.43</v>
      </c>
      <c r="I427" s="60" cm="1">
        <f t="array" ref="I427">INDEX($D$1:$CP$117,MATCH($D427,$D$1:$D$117,0),MATCH(1,($F427=$D$1:$CP$1)*(I$2=$D$2:$CP$2),0))</f>
        <v>14617433.41</v>
      </c>
      <c r="J427" s="60" cm="1">
        <f t="array" ref="J427">INDEX($D$1:$CP$117,MATCH($D427,$D$1:$D$117,0),MATCH(1,($F427=$D$1:$CP$1)*(J$2=$D$2:$CP$2),0))</f>
        <v>36000</v>
      </c>
      <c r="K427" s="59" cm="1">
        <f t="array" ref="K427">INDEX($D$1:$CP$117,MATCH($D427,$D$1:$D$117,0),MATCH(1,($F427=$D$1:$CP$1)*(AY$2=$D$2:$CP$2),0))</f>
        <v>11.805166666666667</v>
      </c>
      <c r="L427" s="59" cm="1">
        <f t="array" ref="L427">INDEX($D$1:$CP$117,MATCH($D427,$D$1:$D$117,0),MATCH(1,($F427=$D$1:$CP$1)*(AZ$2=$D$2:$CP$2),0))</f>
        <v>378.77256749999998</v>
      </c>
      <c r="M427" s="59" cm="1">
        <f t="array" ref="M427">INDEX($D$1:$CP$117,MATCH($D427,$D$1:$D$117,0),MATCH(1,($F427=$D$1:$CP$1)*(BA$2=$D$2:$CP$2),0))</f>
        <v>406.03981694444445</v>
      </c>
      <c r="N427" s="61" cm="1">
        <f t="array" ref="N427">INDEX($D$1:$CP$117,MATCH($D427,$D$1:$D$117,0),MATCH(1,($F427=$D$1:$CP$1)*(BB$2=$D$2:$CP$2),0))</f>
        <v>2.907391387254488E-2</v>
      </c>
    </row>
    <row r="428" spans="4:14" x14ac:dyDescent="0.25">
      <c r="D428" t="str">
        <f t="shared" ref="D428:E428" si="350">D314</f>
        <v>NGA</v>
      </c>
      <c r="E428" t="str">
        <f t="shared" si="350"/>
        <v>Lower middle income</v>
      </c>
      <c r="F428">
        <f t="shared" si="300"/>
        <v>2011</v>
      </c>
      <c r="G428" s="60" cm="1">
        <f t="array" ref="G428">INDEX($D$1:$CP$117,MATCH($D428,$D$1:$D$117,0),MATCH(1,($F428=$D$1:$CP$1)*(G$2=$D$2:$CP$2),0))</f>
        <v>88875936</v>
      </c>
      <c r="H428" s="60" cm="1">
        <f t="array" ref="H428">INDEX($D$1:$CP$117,MATCH($D428,$D$1:$D$117,0),MATCH(1,($F428=$D$1:$CP$1)*(H$2=$D$2:$CP$2),0))</f>
        <v>409348953</v>
      </c>
      <c r="I428" s="60" cm="1">
        <f t="array" ref="I428">INDEX($D$1:$CP$117,MATCH($D428,$D$1:$D$117,0),MATCH(1,($F428=$D$1:$CP$1)*(I$2=$D$2:$CP$2),0))</f>
        <v>499432729</v>
      </c>
      <c r="J428" s="60" cm="1">
        <f t="array" ref="J428">INDEX($D$1:$CP$117,MATCH($D428,$D$1:$D$117,0),MATCH(1,($F428=$D$1:$CP$1)*(J$2=$D$2:$CP$2),0))</f>
        <v>1400000</v>
      </c>
      <c r="K428" s="59" cm="1">
        <f t="array" ref="K428">INDEX($D$1:$CP$117,MATCH($D428,$D$1:$D$117,0),MATCH(1,($F428=$D$1:$CP$1)*(AY$2=$D$2:$CP$2),0))</f>
        <v>63.482811428571431</v>
      </c>
      <c r="L428" s="59" cm="1">
        <f t="array" ref="L428">INDEX($D$1:$CP$117,MATCH($D428,$D$1:$D$117,0),MATCH(1,($F428=$D$1:$CP$1)*(AZ$2=$D$2:$CP$2),0))</f>
        <v>292.3921092857143</v>
      </c>
      <c r="M428" s="59" cm="1">
        <f t="array" ref="M428">INDEX($D$1:$CP$117,MATCH($D428,$D$1:$D$117,0),MATCH(1,($F428=$D$1:$CP$1)*(BA$2=$D$2:$CP$2),0))</f>
        <v>356.73766357142858</v>
      </c>
      <c r="N428" s="61" cm="1">
        <f t="array" ref="N428">INDEX($D$1:$CP$117,MATCH($D428,$D$1:$D$117,0),MATCH(1,($F428=$D$1:$CP$1)*(BB$2=$D$2:$CP$2),0))</f>
        <v>0.17795376802388135</v>
      </c>
    </row>
    <row r="429" spans="4:14" x14ac:dyDescent="0.25">
      <c r="D429" t="str">
        <f t="shared" ref="D429:E429" si="351">D315</f>
        <v>OMN</v>
      </c>
      <c r="E429" t="str">
        <f t="shared" si="351"/>
        <v>High income</v>
      </c>
      <c r="F429">
        <f t="shared" si="300"/>
        <v>2011</v>
      </c>
      <c r="G429" s="60" cm="1">
        <f t="array" ref="G429">INDEX($D$1:$CP$117,MATCH($D429,$D$1:$D$117,0),MATCH(1,($F429=$D$1:$CP$1)*(G$2=$D$2:$CP$2),0))</f>
        <v>4528882</v>
      </c>
      <c r="H429" s="60" cm="1">
        <f t="array" ref="H429">INDEX($D$1:$CP$117,MATCH($D429,$D$1:$D$117,0),MATCH(1,($F429=$D$1:$CP$1)*(H$2=$D$2:$CP$2),0))</f>
        <v>175040.269</v>
      </c>
      <c r="I429" s="60" cm="1">
        <f t="array" ref="I429">INDEX($D$1:$CP$117,MATCH($D429,$D$1:$D$117,0),MATCH(1,($F429=$D$1:$CP$1)*(I$2=$D$2:$CP$2),0))</f>
        <v>4703922.2690000003</v>
      </c>
      <c r="J429" s="60" cm="1">
        <f t="array" ref="J429">INDEX($D$1:$CP$117,MATCH($D429,$D$1:$D$117,0),MATCH(1,($F429=$D$1:$CP$1)*(J$2=$D$2:$CP$2),0))</f>
        <v>1900</v>
      </c>
      <c r="K429" s="59" cm="1">
        <f t="array" ref="K429">INDEX($D$1:$CP$117,MATCH($D429,$D$1:$D$117,0),MATCH(1,($F429=$D$1:$CP$1)*(AY$2=$D$2:$CP$2),0))</f>
        <v>2383.6221052631581</v>
      </c>
      <c r="L429" s="59" cm="1">
        <f t="array" ref="L429">INDEX($D$1:$CP$117,MATCH($D429,$D$1:$D$117,0),MATCH(1,($F429=$D$1:$CP$1)*(AZ$2=$D$2:$CP$2),0))</f>
        <v>92.126457368421057</v>
      </c>
      <c r="M429" s="59" cm="1">
        <f t="array" ref="M429">INDEX($D$1:$CP$117,MATCH($D429,$D$1:$D$117,0),MATCH(1,($F429=$D$1:$CP$1)*(BA$2=$D$2:$CP$2),0))</f>
        <v>2475.7485626315793</v>
      </c>
      <c r="N429" s="61" cm="1">
        <f t="array" ref="N429">INDEX($D$1:$CP$117,MATCH($D429,$D$1:$D$117,0),MATCH(1,($F429=$D$1:$CP$1)*(BB$2=$D$2:$CP$2),0))</f>
        <v>0.96278844356048177</v>
      </c>
    </row>
    <row r="430" spans="4:14" x14ac:dyDescent="0.25">
      <c r="D430" t="str">
        <f t="shared" ref="D430:E430" si="352">D316</f>
        <v>PAK</v>
      </c>
      <c r="E430" t="str">
        <f t="shared" si="352"/>
        <v>Lower middle income</v>
      </c>
      <c r="F430">
        <f t="shared" si="300"/>
        <v>2011</v>
      </c>
      <c r="G430" s="60" cm="1">
        <f t="array" ref="G430">INDEX($D$1:$CP$117,MATCH($D430,$D$1:$D$117,0),MATCH(1,($F430=$D$1:$CP$1)*(G$2=$D$2:$CP$2),0))</f>
        <v>3027839</v>
      </c>
      <c r="H430" s="60" cm="1">
        <f t="array" ref="H430">INDEX($D$1:$CP$117,MATCH($D430,$D$1:$D$117,0),MATCH(1,($F430=$D$1:$CP$1)*(H$2=$D$2:$CP$2),0))</f>
        <v>2181907.9</v>
      </c>
      <c r="I430" s="60" cm="1">
        <f t="array" ref="I430">INDEX($D$1:$CP$117,MATCH($D430,$D$1:$D$117,0),MATCH(1,($F430=$D$1:$CP$1)*(I$2=$D$2:$CP$2),0))</f>
        <v>5209746.9000000004</v>
      </c>
      <c r="J430" s="60" cm="1">
        <f t="array" ref="J430">INDEX($D$1:$CP$117,MATCH($D430,$D$1:$D$117,0),MATCH(1,($F430=$D$1:$CP$1)*(J$2=$D$2:$CP$2),0))</f>
        <v>80000</v>
      </c>
      <c r="K430" s="59" cm="1">
        <f t="array" ref="K430">INDEX($D$1:$CP$117,MATCH($D430,$D$1:$D$117,0),MATCH(1,($F430=$D$1:$CP$1)*(AY$2=$D$2:$CP$2),0))</f>
        <v>37.847987500000002</v>
      </c>
      <c r="L430" s="59" cm="1">
        <f t="array" ref="L430">INDEX($D$1:$CP$117,MATCH($D430,$D$1:$D$117,0),MATCH(1,($F430=$D$1:$CP$1)*(AZ$2=$D$2:$CP$2),0))</f>
        <v>27.273848749999999</v>
      </c>
      <c r="M430" s="59" cm="1">
        <f t="array" ref="M430">INDEX($D$1:$CP$117,MATCH($D430,$D$1:$D$117,0),MATCH(1,($F430=$D$1:$CP$1)*(BA$2=$D$2:$CP$2),0))</f>
        <v>65.121836250000001</v>
      </c>
      <c r="N430" s="61" cm="1">
        <f t="array" ref="N430">INDEX($D$1:$CP$117,MATCH($D430,$D$1:$D$117,0),MATCH(1,($F430=$D$1:$CP$1)*(BB$2=$D$2:$CP$2),0))</f>
        <v>0.58118735096324936</v>
      </c>
    </row>
    <row r="431" spans="4:14" x14ac:dyDescent="0.25">
      <c r="D431" t="str">
        <f t="shared" ref="D431:E431" si="353">D317</f>
        <v>PNG</v>
      </c>
      <c r="E431" t="str">
        <f t="shared" si="353"/>
        <v>Lower middle income</v>
      </c>
      <c r="F431">
        <f t="shared" si="300"/>
        <v>2011</v>
      </c>
      <c r="G431" s="60" cm="1">
        <f t="array" ref="G431">INDEX($D$1:$CP$117,MATCH($D431,$D$1:$D$117,0),MATCH(1,($F431=$D$1:$CP$1)*(G$2=$D$2:$CP$2),0))</f>
        <v>11835240</v>
      </c>
      <c r="H431" s="60" cm="1">
        <f t="array" ref="H431">INDEX($D$1:$CP$117,MATCH($D431,$D$1:$D$117,0),MATCH(1,($F431=$D$1:$CP$1)*(H$2=$D$2:$CP$2),0))</f>
        <v>34509486.57</v>
      </c>
      <c r="I431" s="60" cm="1">
        <f t="array" ref="I431">INDEX($D$1:$CP$117,MATCH($D431,$D$1:$D$117,0),MATCH(1,($F431=$D$1:$CP$1)*(I$2=$D$2:$CP$2),0))</f>
        <v>47372864</v>
      </c>
      <c r="J431" s="60" cm="1">
        <f t="array" ref="J431">INDEX($D$1:$CP$117,MATCH($D431,$D$1:$D$117,0),MATCH(1,($F431=$D$1:$CP$1)*(J$2=$D$2:$CP$2),0))</f>
        <v>35000</v>
      </c>
      <c r="K431" s="59" cm="1">
        <f t="array" ref="K431">INDEX($D$1:$CP$117,MATCH($D431,$D$1:$D$117,0),MATCH(1,($F431=$D$1:$CP$1)*(AY$2=$D$2:$CP$2),0))</f>
        <v>338.14971428571431</v>
      </c>
      <c r="L431" s="59" cm="1">
        <f t="array" ref="L431">INDEX($D$1:$CP$117,MATCH($D431,$D$1:$D$117,0),MATCH(1,($F431=$D$1:$CP$1)*(AZ$2=$D$2:$CP$2),0))</f>
        <v>985.98533057142856</v>
      </c>
      <c r="M431" s="59" cm="1">
        <f t="array" ref="M431">INDEX($D$1:$CP$117,MATCH($D431,$D$1:$D$117,0),MATCH(1,($F431=$D$1:$CP$1)*(BA$2=$D$2:$CP$2),0))</f>
        <v>1353.5103999999999</v>
      </c>
      <c r="N431" s="61" cm="1">
        <f t="array" ref="N431">INDEX($D$1:$CP$117,MATCH($D431,$D$1:$D$117,0),MATCH(1,($F431=$D$1:$CP$1)*(BB$2=$D$2:$CP$2),0))</f>
        <v>0.24983163356980068</v>
      </c>
    </row>
    <row r="432" spans="4:14" x14ac:dyDescent="0.25">
      <c r="D432" t="str">
        <f t="shared" ref="D432:E432" si="354">D318</f>
        <v>PRY</v>
      </c>
      <c r="E432" t="str">
        <f t="shared" si="354"/>
        <v>Middle income</v>
      </c>
      <c r="F432">
        <f t="shared" si="300"/>
        <v>2011</v>
      </c>
      <c r="G432" s="60" cm="1">
        <f t="array" ref="G432">INDEX($D$1:$CP$117,MATCH($D432,$D$1:$D$117,0),MATCH(1,($F432=$D$1:$CP$1)*(G$2=$D$2:$CP$2),0))</f>
        <v>2507935</v>
      </c>
      <c r="H432" s="60" cm="1">
        <f t="array" ref="H432">INDEX($D$1:$CP$117,MATCH($D432,$D$1:$D$117,0),MATCH(1,($F432=$D$1:$CP$1)*(H$2=$D$2:$CP$2),0))</f>
        <v>5094780</v>
      </c>
      <c r="I432" s="60" cm="1">
        <f t="array" ref="I432">INDEX($D$1:$CP$117,MATCH($D432,$D$1:$D$117,0),MATCH(1,($F432=$D$1:$CP$1)*(I$2=$D$2:$CP$2),0))</f>
        <v>9208240</v>
      </c>
      <c r="J432" s="60" cm="1">
        <f t="array" ref="J432">INDEX($D$1:$CP$117,MATCH($D432,$D$1:$D$117,0),MATCH(1,($F432=$D$1:$CP$1)*(J$2=$D$2:$CP$2),0))</f>
        <v>20000</v>
      </c>
      <c r="K432" s="59" cm="1">
        <f t="array" ref="K432">INDEX($D$1:$CP$117,MATCH($D432,$D$1:$D$117,0),MATCH(1,($F432=$D$1:$CP$1)*(AY$2=$D$2:$CP$2),0))</f>
        <v>125.39675</v>
      </c>
      <c r="L432" s="59" cm="1">
        <f t="array" ref="L432">INDEX($D$1:$CP$117,MATCH($D432,$D$1:$D$117,0),MATCH(1,($F432=$D$1:$CP$1)*(AZ$2=$D$2:$CP$2),0))</f>
        <v>254.739</v>
      </c>
      <c r="M432" s="59" cm="1">
        <f t="array" ref="M432">INDEX($D$1:$CP$117,MATCH($D432,$D$1:$D$117,0),MATCH(1,($F432=$D$1:$CP$1)*(BA$2=$D$2:$CP$2),0))</f>
        <v>460.41199999999998</v>
      </c>
      <c r="N432" s="61" cm="1">
        <f t="array" ref="N432">INDEX($D$1:$CP$117,MATCH($D432,$D$1:$D$117,0),MATCH(1,($F432=$D$1:$CP$1)*(BB$2=$D$2:$CP$2),0))</f>
        <v>0.27235769267525606</v>
      </c>
    </row>
    <row r="433" spans="4:14" x14ac:dyDescent="0.25">
      <c r="D433" t="str">
        <f t="shared" ref="D433:E433" si="355">D319</f>
        <v>PER</v>
      </c>
      <c r="E433" t="str">
        <f t="shared" si="355"/>
        <v>Middle income</v>
      </c>
      <c r="F433">
        <f t="shared" si="300"/>
        <v>2011</v>
      </c>
      <c r="G433" s="60" cm="1">
        <f t="array" ref="G433">INDEX($D$1:$CP$117,MATCH($D433,$D$1:$D$117,0),MATCH(1,($F433=$D$1:$CP$1)*(G$2=$D$2:$CP$2),0))</f>
        <v>0</v>
      </c>
      <c r="H433" s="60" cm="1">
        <f t="array" ref="H433">INDEX($D$1:$CP$117,MATCH($D433,$D$1:$D$117,0),MATCH(1,($F433=$D$1:$CP$1)*(H$2=$D$2:$CP$2),0))</f>
        <v>0</v>
      </c>
      <c r="I433" s="60" cm="1">
        <f t="array" ref="I433">INDEX($D$1:$CP$117,MATCH($D433,$D$1:$D$117,0),MATCH(1,($F433=$D$1:$CP$1)*(I$2=$D$2:$CP$2),0))</f>
        <v>0</v>
      </c>
      <c r="J433" s="60" cm="1">
        <f t="array" ref="J433">INDEX($D$1:$CP$117,MATCH($D433,$D$1:$D$117,0),MATCH(1,($F433=$D$1:$CP$1)*(J$2=$D$2:$CP$2),0))</f>
        <v>0</v>
      </c>
      <c r="K433" s="59" t="str" cm="1">
        <f t="array" ref="K433">INDEX($D$1:$CP$117,MATCH($D433,$D$1:$D$117,0),MATCH(1,($F433=$D$1:$CP$1)*(AY$2=$D$2:$CP$2),0))</f>
        <v/>
      </c>
      <c r="L433" s="59" t="str" cm="1">
        <f t="array" ref="L433">INDEX($D$1:$CP$117,MATCH($D433,$D$1:$D$117,0),MATCH(1,($F433=$D$1:$CP$1)*(AZ$2=$D$2:$CP$2),0))</f>
        <v/>
      </c>
      <c r="M433" s="59" t="str" cm="1">
        <f t="array" ref="M433">INDEX($D$1:$CP$117,MATCH($D433,$D$1:$D$117,0),MATCH(1,($F433=$D$1:$CP$1)*(BA$2=$D$2:$CP$2),0))</f>
        <v/>
      </c>
      <c r="N433" s="61" t="str" cm="1">
        <f t="array" ref="N433">INDEX($D$1:$CP$117,MATCH($D433,$D$1:$D$117,0),MATCH(1,($F433=$D$1:$CP$1)*(BB$2=$D$2:$CP$2),0))</f>
        <v/>
      </c>
    </row>
    <row r="434" spans="4:14" x14ac:dyDescent="0.25">
      <c r="D434" t="str">
        <f t="shared" ref="D434:E434" si="356">D320</f>
        <v>PHL</v>
      </c>
      <c r="E434" t="str">
        <f t="shared" si="356"/>
        <v>Lower middle income</v>
      </c>
      <c r="F434">
        <f t="shared" si="300"/>
        <v>2011</v>
      </c>
      <c r="G434" s="60" cm="1">
        <f t="array" ref="G434">INDEX($D$1:$CP$117,MATCH($D434,$D$1:$D$117,0),MATCH(1,($F434=$D$1:$CP$1)*(G$2=$D$2:$CP$2),0))</f>
        <v>4181055</v>
      </c>
      <c r="H434" s="60" cm="1">
        <f t="array" ref="H434">INDEX($D$1:$CP$117,MATCH($D434,$D$1:$D$117,0),MATCH(1,($F434=$D$1:$CP$1)*(H$2=$D$2:$CP$2),0))</f>
        <v>3872142.361</v>
      </c>
      <c r="I434" s="60" cm="1">
        <f t="array" ref="I434">INDEX($D$1:$CP$117,MATCH($D434,$D$1:$D$117,0),MATCH(1,($F434=$D$1:$CP$1)*(I$2=$D$2:$CP$2),0))</f>
        <v>12645620.200999999</v>
      </c>
      <c r="J434" s="60" cm="1">
        <f t="array" ref="J434">INDEX($D$1:$CP$117,MATCH($D434,$D$1:$D$117,0),MATCH(1,($F434=$D$1:$CP$1)*(J$2=$D$2:$CP$2),0))</f>
        <v>21000</v>
      </c>
      <c r="K434" s="59" cm="1">
        <f t="array" ref="K434">INDEX($D$1:$CP$117,MATCH($D434,$D$1:$D$117,0),MATCH(1,($F434=$D$1:$CP$1)*(AY$2=$D$2:$CP$2),0))</f>
        <v>199.09785714285715</v>
      </c>
      <c r="L434" s="59" cm="1">
        <f t="array" ref="L434">INDEX($D$1:$CP$117,MATCH($D434,$D$1:$D$117,0),MATCH(1,($F434=$D$1:$CP$1)*(AZ$2=$D$2:$CP$2),0))</f>
        <v>184.38773147619048</v>
      </c>
      <c r="M434" s="59" cm="1">
        <f t="array" ref="M434">INDEX($D$1:$CP$117,MATCH($D434,$D$1:$D$117,0),MATCH(1,($F434=$D$1:$CP$1)*(BA$2=$D$2:$CP$2),0))</f>
        <v>602.17239052380944</v>
      </c>
      <c r="N434" s="61" cm="1">
        <f t="array" ref="N434">INDEX($D$1:$CP$117,MATCH($D434,$D$1:$D$117,0),MATCH(1,($F434=$D$1:$CP$1)*(BB$2=$D$2:$CP$2),0))</f>
        <v>0.33063265648839968</v>
      </c>
    </row>
    <row r="435" spans="4:14" x14ac:dyDescent="0.25">
      <c r="D435" t="str">
        <f t="shared" ref="D435:E435" si="357">D321</f>
        <v>MDA</v>
      </c>
      <c r="E435" t="str">
        <f t="shared" si="357"/>
        <v>Lower middle income</v>
      </c>
      <c r="F435">
        <f t="shared" si="300"/>
        <v>2011</v>
      </c>
      <c r="G435" s="60" cm="1">
        <f t="array" ref="G435">INDEX($D$1:$CP$117,MATCH($D435,$D$1:$D$117,0),MATCH(1,($F435=$D$1:$CP$1)*(G$2=$D$2:$CP$2),0))</f>
        <v>5124220</v>
      </c>
      <c r="H435" s="60" cm="1">
        <f t="array" ref="H435">INDEX($D$1:$CP$117,MATCH($D435,$D$1:$D$117,0),MATCH(1,($F435=$D$1:$CP$1)*(H$2=$D$2:$CP$2),0))</f>
        <v>8516841.4820000008</v>
      </c>
      <c r="I435" s="60" cm="1">
        <f t="array" ref="I435">INDEX($D$1:$CP$117,MATCH($D435,$D$1:$D$117,0),MATCH(1,($F435=$D$1:$CP$1)*(I$2=$D$2:$CP$2),0))</f>
        <v>14352889.931700001</v>
      </c>
      <c r="J435" s="60" cm="1">
        <f t="array" ref="J435">INDEX($D$1:$CP$117,MATCH($D435,$D$1:$D$117,0),MATCH(1,($F435=$D$1:$CP$1)*(J$2=$D$2:$CP$2),0))</f>
        <v>13000</v>
      </c>
      <c r="K435" s="59" cm="1">
        <f t="array" ref="K435">INDEX($D$1:$CP$117,MATCH($D435,$D$1:$D$117,0),MATCH(1,($F435=$D$1:$CP$1)*(AY$2=$D$2:$CP$2),0))</f>
        <v>394.17076923076922</v>
      </c>
      <c r="L435" s="59" cm="1">
        <f t="array" ref="L435">INDEX($D$1:$CP$117,MATCH($D435,$D$1:$D$117,0),MATCH(1,($F435=$D$1:$CP$1)*(AZ$2=$D$2:$CP$2),0))</f>
        <v>655.14165246153857</v>
      </c>
      <c r="M435" s="59" cm="1">
        <f t="array" ref="M435">INDEX($D$1:$CP$117,MATCH($D435,$D$1:$D$117,0),MATCH(1,($F435=$D$1:$CP$1)*(BA$2=$D$2:$CP$2),0))</f>
        <v>1104.0684562846154</v>
      </c>
      <c r="N435" s="61" cm="1">
        <f t="array" ref="N435">INDEX($D$1:$CP$117,MATCH($D435,$D$1:$D$117,0),MATCH(1,($F435=$D$1:$CP$1)*(BB$2=$D$2:$CP$2),0))</f>
        <v>0.35701660253678763</v>
      </c>
    </row>
    <row r="436" spans="4:14" x14ac:dyDescent="0.25">
      <c r="D436" t="str">
        <f t="shared" ref="D436:E436" si="358">D322</f>
        <v>ROU</v>
      </c>
      <c r="E436" t="str">
        <f t="shared" si="358"/>
        <v>High income</v>
      </c>
      <c r="F436">
        <f t="shared" si="300"/>
        <v>2011</v>
      </c>
      <c r="G436" s="60" cm="1">
        <f t="array" ref="G436">INDEX($D$1:$CP$117,MATCH($D436,$D$1:$D$117,0),MATCH(1,($F436=$D$1:$CP$1)*(G$2=$D$2:$CP$2),0))</f>
        <v>102458472</v>
      </c>
      <c r="H436" s="60" cm="1">
        <f t="array" ref="H436">INDEX($D$1:$CP$117,MATCH($D436,$D$1:$D$117,0),MATCH(1,($F436=$D$1:$CP$1)*(H$2=$D$2:$CP$2),0))</f>
        <v>5677124</v>
      </c>
      <c r="I436" s="60" cm="1">
        <f t="array" ref="I436">INDEX($D$1:$CP$117,MATCH($D436,$D$1:$D$117,0),MATCH(1,($F436=$D$1:$CP$1)*(I$2=$D$2:$CP$2),0))</f>
        <v>108228460</v>
      </c>
      <c r="J436" s="60" cm="1">
        <f t="array" ref="J436">INDEX($D$1:$CP$117,MATCH($D436,$D$1:$D$117,0),MATCH(1,($F436=$D$1:$CP$1)*(J$2=$D$2:$CP$2),0))</f>
        <v>15000</v>
      </c>
      <c r="K436" s="59" cm="1">
        <f t="array" ref="K436">INDEX($D$1:$CP$117,MATCH($D436,$D$1:$D$117,0),MATCH(1,($F436=$D$1:$CP$1)*(AY$2=$D$2:$CP$2),0))</f>
        <v>6830.5648000000001</v>
      </c>
      <c r="L436" s="59" cm="1">
        <f t="array" ref="L436">INDEX($D$1:$CP$117,MATCH($D436,$D$1:$D$117,0),MATCH(1,($F436=$D$1:$CP$1)*(AZ$2=$D$2:$CP$2),0))</f>
        <v>378.47493333333335</v>
      </c>
      <c r="M436" s="59" cm="1">
        <f t="array" ref="M436">INDEX($D$1:$CP$117,MATCH($D436,$D$1:$D$117,0),MATCH(1,($F436=$D$1:$CP$1)*(BA$2=$D$2:$CP$2),0))</f>
        <v>7215.2306666666664</v>
      </c>
      <c r="N436" s="61" cm="1">
        <f t="array" ref="N436">INDEX($D$1:$CP$117,MATCH($D436,$D$1:$D$117,0),MATCH(1,($F436=$D$1:$CP$1)*(BB$2=$D$2:$CP$2),0))</f>
        <v>0.94668696200611191</v>
      </c>
    </row>
    <row r="437" spans="4:14" x14ac:dyDescent="0.25">
      <c r="D437" t="str">
        <f t="shared" ref="D437:E437" si="359">D323</f>
        <v>RWA</v>
      </c>
      <c r="E437" t="str">
        <f t="shared" si="359"/>
        <v>Low income</v>
      </c>
      <c r="F437">
        <f t="shared" si="300"/>
        <v>2011</v>
      </c>
      <c r="G437" s="60" cm="1">
        <f t="array" ref="G437">INDEX($D$1:$CP$117,MATCH($D437,$D$1:$D$117,0),MATCH(1,($F437=$D$1:$CP$1)*(G$2=$D$2:$CP$2),0))</f>
        <v>17748631</v>
      </c>
      <c r="H437" s="60" cm="1">
        <f t="array" ref="H437">INDEX($D$1:$CP$117,MATCH($D437,$D$1:$D$117,0),MATCH(1,($F437=$D$1:$CP$1)*(H$2=$D$2:$CP$2),0))</f>
        <v>216864731</v>
      </c>
      <c r="I437" s="60" cm="1">
        <f t="array" ref="I437">INDEX($D$1:$CP$117,MATCH($D437,$D$1:$D$117,0),MATCH(1,($F437=$D$1:$CP$1)*(I$2=$D$2:$CP$2),0))</f>
        <v>234613362</v>
      </c>
      <c r="J437" s="60" cm="1">
        <f t="array" ref="J437">INDEX($D$1:$CP$117,MATCH($D437,$D$1:$D$117,0),MATCH(1,($F437=$D$1:$CP$1)*(J$2=$D$2:$CP$2),0))</f>
        <v>220000</v>
      </c>
      <c r="K437" s="59" cm="1">
        <f t="array" ref="K437">INDEX($D$1:$CP$117,MATCH($D437,$D$1:$D$117,0),MATCH(1,($F437=$D$1:$CP$1)*(AY$2=$D$2:$CP$2),0))</f>
        <v>80.675595454545459</v>
      </c>
      <c r="L437" s="59" cm="1">
        <f t="array" ref="L437">INDEX($D$1:$CP$117,MATCH($D437,$D$1:$D$117,0),MATCH(1,($F437=$D$1:$CP$1)*(AZ$2=$D$2:$CP$2),0))</f>
        <v>985.74877727272724</v>
      </c>
      <c r="M437" s="59" cm="1">
        <f t="array" ref="M437">INDEX($D$1:$CP$117,MATCH($D437,$D$1:$D$117,0),MATCH(1,($F437=$D$1:$CP$1)*(BA$2=$D$2:$CP$2),0))</f>
        <v>1066.4243727272728</v>
      </c>
      <c r="N437" s="61" cm="1">
        <f t="array" ref="N437">INDEX($D$1:$CP$117,MATCH($D437,$D$1:$D$117,0),MATCH(1,($F437=$D$1:$CP$1)*(BB$2=$D$2:$CP$2),0))</f>
        <v>7.5650554805143613E-2</v>
      </c>
    </row>
    <row r="438" spans="4:14" x14ac:dyDescent="0.25">
      <c r="D438" t="str">
        <f t="shared" ref="D438:E438" si="360">D324</f>
        <v>SEN</v>
      </c>
      <c r="E438" t="str">
        <f t="shared" si="360"/>
        <v>Lower middle income</v>
      </c>
      <c r="F438">
        <f t="shared" si="300"/>
        <v>2011</v>
      </c>
      <c r="G438" s="60" cm="1">
        <f t="array" ref="G438">INDEX($D$1:$CP$117,MATCH($D438,$D$1:$D$117,0),MATCH(1,($F438=$D$1:$CP$1)*(G$2=$D$2:$CP$2),0))</f>
        <v>4083786</v>
      </c>
      <c r="H438" s="60" cm="1">
        <f t="array" ref="H438">INDEX($D$1:$CP$117,MATCH($D438,$D$1:$D$117,0),MATCH(1,($F438=$D$1:$CP$1)*(H$2=$D$2:$CP$2),0))</f>
        <v>16180199.59</v>
      </c>
      <c r="I438" s="60" cm="1">
        <f t="array" ref="I438">INDEX($D$1:$CP$117,MATCH($D438,$D$1:$D$117,0),MATCH(1,($F438=$D$1:$CP$1)*(I$2=$D$2:$CP$2),0))</f>
        <v>21357516.116</v>
      </c>
      <c r="J438" s="60" cm="1">
        <f t="array" ref="J438">INDEX($D$1:$CP$117,MATCH($D438,$D$1:$D$117,0),MATCH(1,($F438=$D$1:$CP$1)*(J$2=$D$2:$CP$2),0))</f>
        <v>44000</v>
      </c>
      <c r="K438" s="59" cm="1">
        <f t="array" ref="K438">INDEX($D$1:$CP$117,MATCH($D438,$D$1:$D$117,0),MATCH(1,($F438=$D$1:$CP$1)*(AY$2=$D$2:$CP$2),0))</f>
        <v>92.813318181818175</v>
      </c>
      <c r="L438" s="59" cm="1">
        <f t="array" ref="L438">INDEX($D$1:$CP$117,MATCH($D438,$D$1:$D$117,0),MATCH(1,($F438=$D$1:$CP$1)*(AZ$2=$D$2:$CP$2),0))</f>
        <v>367.73180886363639</v>
      </c>
      <c r="M438" s="59" cm="1">
        <f t="array" ref="M438">INDEX($D$1:$CP$117,MATCH($D438,$D$1:$D$117,0),MATCH(1,($F438=$D$1:$CP$1)*(BA$2=$D$2:$CP$2),0))</f>
        <v>485.39809354545457</v>
      </c>
      <c r="N438" s="61" cm="1">
        <f t="array" ref="N438">INDEX($D$1:$CP$117,MATCH($D438,$D$1:$D$117,0),MATCH(1,($F438=$D$1:$CP$1)*(BB$2=$D$2:$CP$2),0))</f>
        <v>0.19121071841030371</v>
      </c>
    </row>
    <row r="439" spans="4:14" x14ac:dyDescent="0.25">
      <c r="D439" t="str">
        <f t="shared" ref="D439:E439" si="361">D325</f>
        <v>SRB</v>
      </c>
      <c r="E439" t="str">
        <f t="shared" si="361"/>
        <v>Middle income</v>
      </c>
      <c r="F439">
        <f t="shared" si="300"/>
        <v>2011</v>
      </c>
      <c r="G439" s="60" cm="1">
        <f t="array" ref="G439">INDEX($D$1:$CP$117,MATCH($D439,$D$1:$D$117,0),MATCH(1,($F439=$D$1:$CP$1)*(G$2=$D$2:$CP$2),0))</f>
        <v>0</v>
      </c>
      <c r="H439" s="60" cm="1">
        <f t="array" ref="H439">INDEX($D$1:$CP$117,MATCH($D439,$D$1:$D$117,0),MATCH(1,($F439=$D$1:$CP$1)*(H$2=$D$2:$CP$2),0))</f>
        <v>0</v>
      </c>
      <c r="I439" s="60" cm="1">
        <f t="array" ref="I439">INDEX($D$1:$CP$117,MATCH($D439,$D$1:$D$117,0),MATCH(1,($F439=$D$1:$CP$1)*(I$2=$D$2:$CP$2),0))</f>
        <v>0</v>
      </c>
      <c r="J439" s="60" cm="1">
        <f t="array" ref="J439">INDEX($D$1:$CP$117,MATCH($D439,$D$1:$D$117,0),MATCH(1,($F439=$D$1:$CP$1)*(J$2=$D$2:$CP$2),0))</f>
        <v>0</v>
      </c>
      <c r="K439" s="59" t="str" cm="1">
        <f t="array" ref="K439">INDEX($D$1:$CP$117,MATCH($D439,$D$1:$D$117,0),MATCH(1,($F439=$D$1:$CP$1)*(AY$2=$D$2:$CP$2),0))</f>
        <v/>
      </c>
      <c r="L439" s="59" t="str" cm="1">
        <f t="array" ref="L439">INDEX($D$1:$CP$117,MATCH($D439,$D$1:$D$117,0),MATCH(1,($F439=$D$1:$CP$1)*(AZ$2=$D$2:$CP$2),0))</f>
        <v/>
      </c>
      <c r="M439" s="59" t="str" cm="1">
        <f t="array" ref="M439">INDEX($D$1:$CP$117,MATCH($D439,$D$1:$D$117,0),MATCH(1,($F439=$D$1:$CP$1)*(BA$2=$D$2:$CP$2),0))</f>
        <v/>
      </c>
      <c r="N439" s="61" t="str" cm="1">
        <f t="array" ref="N439">INDEX($D$1:$CP$117,MATCH($D439,$D$1:$D$117,0),MATCH(1,($F439=$D$1:$CP$1)*(BB$2=$D$2:$CP$2),0))</f>
        <v/>
      </c>
    </row>
    <row r="440" spans="4:14" x14ac:dyDescent="0.25">
      <c r="D440" t="str">
        <f t="shared" ref="D440:E440" si="362">D326</f>
        <v>SYC</v>
      </c>
      <c r="E440" t="str">
        <f t="shared" si="362"/>
        <v>High income</v>
      </c>
      <c r="F440">
        <f t="shared" si="300"/>
        <v>2011</v>
      </c>
      <c r="G440" s="60" cm="1">
        <f t="array" ref="G440">INDEX($D$1:$CP$117,MATCH($D440,$D$1:$D$117,0),MATCH(1,($F440=$D$1:$CP$1)*(G$2=$D$2:$CP$2),0))</f>
        <v>2104150</v>
      </c>
      <c r="H440" s="60" cm="1">
        <f t="array" ref="H440">INDEX($D$1:$CP$117,MATCH($D440,$D$1:$D$117,0),MATCH(1,($F440=$D$1:$CP$1)*(H$2=$D$2:$CP$2),0))</f>
        <v>66214.615380000003</v>
      </c>
      <c r="I440" s="60" cm="1">
        <f t="array" ref="I440">INDEX($D$1:$CP$117,MATCH($D440,$D$1:$D$117,0),MATCH(1,($F440=$D$1:$CP$1)*(I$2=$D$2:$CP$2),0))</f>
        <v>2172223.6922840001</v>
      </c>
      <c r="J440" s="60" cm="1">
        <f t="array" ref="J440">INDEX($D$1:$CP$117,MATCH($D440,$D$1:$D$117,0),MATCH(1,($F440=$D$1:$CP$1)*(J$2=$D$2:$CP$2),0))</f>
        <v>0</v>
      </c>
      <c r="K440" s="59" t="str" cm="1">
        <f t="array" ref="K440">INDEX($D$1:$CP$117,MATCH($D440,$D$1:$D$117,0),MATCH(1,($F440=$D$1:$CP$1)*(AY$2=$D$2:$CP$2),0))</f>
        <v/>
      </c>
      <c r="L440" s="59" t="str" cm="1">
        <f t="array" ref="L440">INDEX($D$1:$CP$117,MATCH($D440,$D$1:$D$117,0),MATCH(1,($F440=$D$1:$CP$1)*(AZ$2=$D$2:$CP$2),0))</f>
        <v/>
      </c>
      <c r="M440" s="59" t="str" cm="1">
        <f t="array" ref="M440">INDEX($D$1:$CP$117,MATCH($D440,$D$1:$D$117,0),MATCH(1,($F440=$D$1:$CP$1)*(BA$2=$D$2:$CP$2),0))</f>
        <v/>
      </c>
      <c r="N440" s="61" t="str" cm="1">
        <f t="array" ref="N440">INDEX($D$1:$CP$117,MATCH($D440,$D$1:$D$117,0),MATCH(1,($F440=$D$1:$CP$1)*(BB$2=$D$2:$CP$2),0))</f>
        <v/>
      </c>
    </row>
    <row r="441" spans="4:14" x14ac:dyDescent="0.25">
      <c r="D441" t="str">
        <f t="shared" ref="D441:E441" si="363">D327</f>
        <v>SLE</v>
      </c>
      <c r="E441" t="str">
        <f t="shared" si="363"/>
        <v>Low income</v>
      </c>
      <c r="F441">
        <f t="shared" si="300"/>
        <v>2011</v>
      </c>
      <c r="G441" s="60" cm="1">
        <f t="array" ref="G441">INDEX($D$1:$CP$117,MATCH($D441,$D$1:$D$117,0),MATCH(1,($F441=$D$1:$CP$1)*(G$2=$D$2:$CP$2),0))</f>
        <v>168600</v>
      </c>
      <c r="H441" s="60" cm="1">
        <f t="array" ref="H441">INDEX($D$1:$CP$117,MATCH($D441,$D$1:$D$117,0),MATCH(1,($F441=$D$1:$CP$1)*(H$2=$D$2:$CP$2),0))</f>
        <v>20700000</v>
      </c>
      <c r="I441" s="60" cm="1">
        <f t="array" ref="I441">INDEX($D$1:$CP$117,MATCH($D441,$D$1:$D$117,0),MATCH(1,($F441=$D$1:$CP$1)*(I$2=$D$2:$CP$2),0))</f>
        <v>20868600</v>
      </c>
      <c r="J441" s="60" cm="1">
        <f t="array" ref="J441">INDEX($D$1:$CP$117,MATCH($D441,$D$1:$D$117,0),MATCH(1,($F441=$D$1:$CP$1)*(J$2=$D$2:$CP$2),0))</f>
        <v>65000</v>
      </c>
      <c r="K441" s="59" cm="1">
        <f t="array" ref="K441">INDEX($D$1:$CP$117,MATCH($D441,$D$1:$D$117,0),MATCH(1,($F441=$D$1:$CP$1)*(AY$2=$D$2:$CP$2),0))</f>
        <v>2.5938461538461537</v>
      </c>
      <c r="L441" s="59" cm="1">
        <f t="array" ref="L441">INDEX($D$1:$CP$117,MATCH($D441,$D$1:$D$117,0),MATCH(1,($F441=$D$1:$CP$1)*(AZ$2=$D$2:$CP$2),0))</f>
        <v>318.46153846153845</v>
      </c>
      <c r="M441" s="59" cm="1">
        <f t="array" ref="M441">INDEX($D$1:$CP$117,MATCH($D441,$D$1:$D$117,0),MATCH(1,($F441=$D$1:$CP$1)*(BA$2=$D$2:$CP$2),0))</f>
        <v>321.05538461538464</v>
      </c>
      <c r="N441" s="61" cm="1">
        <f t="array" ref="N441">INDEX($D$1:$CP$117,MATCH($D441,$D$1:$D$117,0),MATCH(1,($F441=$D$1:$CP$1)*(BB$2=$D$2:$CP$2),0))</f>
        <v>8.0791236594692489E-3</v>
      </c>
    </row>
    <row r="442" spans="4:14" x14ac:dyDescent="0.25">
      <c r="D442" t="str">
        <f t="shared" ref="D442:E442" si="364">D328</f>
        <v>SGP</v>
      </c>
      <c r="E442" t="str">
        <f t="shared" si="364"/>
        <v>High income</v>
      </c>
      <c r="F442">
        <f t="shared" ref="F442:F505" si="365">F328+1</f>
        <v>2011</v>
      </c>
      <c r="G442" s="60" cm="1">
        <f t="array" ref="G442">INDEX($D$1:$CP$117,MATCH($D442,$D$1:$D$117,0),MATCH(1,($F442=$D$1:$CP$1)*(G$2=$D$2:$CP$2),0))</f>
        <v>23091270</v>
      </c>
      <c r="H442" s="60" cm="1">
        <f t="array" ref="H442">INDEX($D$1:$CP$117,MATCH($D442,$D$1:$D$117,0),MATCH(1,($F442=$D$1:$CP$1)*(H$2=$D$2:$CP$2),0))</f>
        <v>0</v>
      </c>
      <c r="I442" s="60" cm="1">
        <f t="array" ref="I442">INDEX($D$1:$CP$117,MATCH($D442,$D$1:$D$117,0),MATCH(1,($F442=$D$1:$CP$1)*(I$2=$D$2:$CP$2),0))</f>
        <v>23091270</v>
      </c>
      <c r="J442" s="60" cm="1">
        <f t="array" ref="J442">INDEX($D$1:$CP$117,MATCH($D442,$D$1:$D$117,0),MATCH(1,($F442=$D$1:$CP$1)*(J$2=$D$2:$CP$2),0))</f>
        <v>6900</v>
      </c>
      <c r="K442" s="59" cm="1">
        <f t="array" ref="K442">INDEX($D$1:$CP$117,MATCH($D442,$D$1:$D$117,0),MATCH(1,($F442=$D$1:$CP$1)*(AY$2=$D$2:$CP$2),0))</f>
        <v>3346.5608695652172</v>
      </c>
      <c r="L442" s="59" cm="1">
        <f t="array" ref="L442">INDEX($D$1:$CP$117,MATCH($D442,$D$1:$D$117,0),MATCH(1,($F442=$D$1:$CP$1)*(AZ$2=$D$2:$CP$2),0))</f>
        <v>0</v>
      </c>
      <c r="M442" s="59" cm="1">
        <f t="array" ref="M442">INDEX($D$1:$CP$117,MATCH($D442,$D$1:$D$117,0),MATCH(1,($F442=$D$1:$CP$1)*(BA$2=$D$2:$CP$2),0))</f>
        <v>3346.5608695652172</v>
      </c>
      <c r="N442" s="61" cm="1">
        <f t="array" ref="N442">INDEX($D$1:$CP$117,MATCH($D442,$D$1:$D$117,0),MATCH(1,($F442=$D$1:$CP$1)*(BB$2=$D$2:$CP$2),0))</f>
        <v>1</v>
      </c>
    </row>
    <row r="443" spans="4:14" x14ac:dyDescent="0.25">
      <c r="D443" t="str">
        <f t="shared" ref="D443:E443" si="366">D329</f>
        <v>SOM</v>
      </c>
      <c r="E443" t="str">
        <f t="shared" si="366"/>
        <v>Low income</v>
      </c>
      <c r="F443">
        <f t="shared" si="365"/>
        <v>2011</v>
      </c>
      <c r="G443" s="60" cm="1">
        <f t="array" ref="G443">INDEX($D$1:$CP$117,MATCH($D443,$D$1:$D$117,0),MATCH(1,($F443=$D$1:$CP$1)*(G$2=$D$2:$CP$2),0))</f>
        <v>0</v>
      </c>
      <c r="H443" s="60" cm="1">
        <f t="array" ref="H443">INDEX($D$1:$CP$117,MATCH($D443,$D$1:$D$117,0),MATCH(1,($F443=$D$1:$CP$1)*(H$2=$D$2:$CP$2),0))</f>
        <v>0</v>
      </c>
      <c r="I443" s="60" cm="1">
        <f t="array" ref="I443">INDEX($D$1:$CP$117,MATCH($D443,$D$1:$D$117,0),MATCH(1,($F443=$D$1:$CP$1)*(I$2=$D$2:$CP$2),0))</f>
        <v>0</v>
      </c>
      <c r="J443" s="60" cm="1">
        <f t="array" ref="J443">INDEX($D$1:$CP$117,MATCH($D443,$D$1:$D$117,0),MATCH(1,($F443=$D$1:$CP$1)*(J$2=$D$2:$CP$2),0))</f>
        <v>0</v>
      </c>
      <c r="K443" s="59" t="str" cm="1">
        <f t="array" ref="K443">INDEX($D$1:$CP$117,MATCH($D443,$D$1:$D$117,0),MATCH(1,($F443=$D$1:$CP$1)*(AY$2=$D$2:$CP$2),0))</f>
        <v/>
      </c>
      <c r="L443" s="59" t="str" cm="1">
        <f t="array" ref="L443">INDEX($D$1:$CP$117,MATCH($D443,$D$1:$D$117,0),MATCH(1,($F443=$D$1:$CP$1)*(AZ$2=$D$2:$CP$2),0))</f>
        <v/>
      </c>
      <c r="M443" s="59" t="str" cm="1">
        <f t="array" ref="M443">INDEX($D$1:$CP$117,MATCH($D443,$D$1:$D$117,0),MATCH(1,($F443=$D$1:$CP$1)*(BA$2=$D$2:$CP$2),0))</f>
        <v/>
      </c>
      <c r="N443" s="61" t="str" cm="1">
        <f t="array" ref="N443">INDEX($D$1:$CP$117,MATCH($D443,$D$1:$D$117,0),MATCH(1,($F443=$D$1:$CP$1)*(BB$2=$D$2:$CP$2),0))</f>
        <v/>
      </c>
    </row>
    <row r="444" spans="4:14" x14ac:dyDescent="0.25">
      <c r="D444" t="str">
        <f t="shared" ref="D444:E444" si="367">D330</f>
        <v>ZAF</v>
      </c>
      <c r="E444" t="str">
        <f t="shared" si="367"/>
        <v>Middle income</v>
      </c>
      <c r="F444">
        <f t="shared" si="365"/>
        <v>2011</v>
      </c>
      <c r="G444" s="60" cm="1">
        <f t="array" ref="G444">INDEX($D$1:$CP$117,MATCH($D444,$D$1:$D$117,0),MATCH(1,($F444=$D$1:$CP$1)*(G$2=$D$2:$CP$2),0))</f>
        <v>0</v>
      </c>
      <c r="H444" s="60" cm="1">
        <f t="array" ref="H444">INDEX($D$1:$CP$117,MATCH($D444,$D$1:$D$117,0),MATCH(1,($F444=$D$1:$CP$1)*(H$2=$D$2:$CP$2),0))</f>
        <v>0</v>
      </c>
      <c r="I444" s="60" cm="1">
        <f t="array" ref="I444">INDEX($D$1:$CP$117,MATCH($D444,$D$1:$D$117,0),MATCH(1,($F444=$D$1:$CP$1)*(I$2=$D$2:$CP$2),0))</f>
        <v>0</v>
      </c>
      <c r="J444" s="60" cm="1">
        <f t="array" ref="J444">INDEX($D$1:$CP$117,MATCH($D444,$D$1:$D$117,0),MATCH(1,($F444=$D$1:$CP$1)*(J$2=$D$2:$CP$2),0))</f>
        <v>0</v>
      </c>
      <c r="K444" s="59" t="str" cm="1">
        <f t="array" ref="K444">INDEX($D$1:$CP$117,MATCH($D444,$D$1:$D$117,0),MATCH(1,($F444=$D$1:$CP$1)*(AY$2=$D$2:$CP$2),0))</f>
        <v/>
      </c>
      <c r="L444" s="59" t="str" cm="1">
        <f t="array" ref="L444">INDEX($D$1:$CP$117,MATCH($D444,$D$1:$D$117,0),MATCH(1,($F444=$D$1:$CP$1)*(AZ$2=$D$2:$CP$2),0))</f>
        <v/>
      </c>
      <c r="M444" s="59" t="str" cm="1">
        <f t="array" ref="M444">INDEX($D$1:$CP$117,MATCH($D444,$D$1:$D$117,0),MATCH(1,($F444=$D$1:$CP$1)*(BA$2=$D$2:$CP$2),0))</f>
        <v/>
      </c>
      <c r="N444" s="61" t="str" cm="1">
        <f t="array" ref="N444">INDEX($D$1:$CP$117,MATCH($D444,$D$1:$D$117,0),MATCH(1,($F444=$D$1:$CP$1)*(BB$2=$D$2:$CP$2),0))</f>
        <v/>
      </c>
    </row>
    <row r="445" spans="4:14" x14ac:dyDescent="0.25">
      <c r="D445" t="str">
        <f t="shared" ref="D445:E445" si="368">D331</f>
        <v>LKA</v>
      </c>
      <c r="E445" t="str">
        <f t="shared" si="368"/>
        <v>Lower middle income</v>
      </c>
      <c r="F445">
        <f t="shared" si="365"/>
        <v>2011</v>
      </c>
      <c r="G445" s="60" cm="1">
        <f t="array" ref="G445">INDEX($D$1:$CP$117,MATCH($D445,$D$1:$D$117,0),MATCH(1,($F445=$D$1:$CP$1)*(G$2=$D$2:$CP$2),0))</f>
        <v>0</v>
      </c>
      <c r="H445" s="60" cm="1">
        <f t="array" ref="H445">INDEX($D$1:$CP$117,MATCH($D445,$D$1:$D$117,0),MATCH(1,($F445=$D$1:$CP$1)*(H$2=$D$2:$CP$2),0))</f>
        <v>0</v>
      </c>
      <c r="I445" s="60" cm="1">
        <f t="array" ref="I445">INDEX($D$1:$CP$117,MATCH($D445,$D$1:$D$117,0),MATCH(1,($F445=$D$1:$CP$1)*(I$2=$D$2:$CP$2),0))</f>
        <v>0</v>
      </c>
      <c r="J445" s="60" cm="1">
        <f t="array" ref="J445">INDEX($D$1:$CP$117,MATCH($D445,$D$1:$D$117,0),MATCH(1,($F445=$D$1:$CP$1)*(J$2=$D$2:$CP$2),0))</f>
        <v>0</v>
      </c>
      <c r="K445" s="59" t="str" cm="1">
        <f t="array" ref="K445">INDEX($D$1:$CP$117,MATCH($D445,$D$1:$D$117,0),MATCH(1,($F445=$D$1:$CP$1)*(AY$2=$D$2:$CP$2),0))</f>
        <v/>
      </c>
      <c r="L445" s="59" t="str" cm="1">
        <f t="array" ref="L445">INDEX($D$1:$CP$117,MATCH($D445,$D$1:$D$117,0),MATCH(1,($F445=$D$1:$CP$1)*(AZ$2=$D$2:$CP$2),0))</f>
        <v/>
      </c>
      <c r="M445" s="59" t="str" cm="1">
        <f t="array" ref="M445">INDEX($D$1:$CP$117,MATCH($D445,$D$1:$D$117,0),MATCH(1,($F445=$D$1:$CP$1)*(BA$2=$D$2:$CP$2),0))</f>
        <v/>
      </c>
      <c r="N445" s="61" t="str" cm="1">
        <f t="array" ref="N445">INDEX($D$1:$CP$117,MATCH($D445,$D$1:$D$117,0),MATCH(1,($F445=$D$1:$CP$1)*(BB$2=$D$2:$CP$2),0))</f>
        <v/>
      </c>
    </row>
    <row r="446" spans="4:14" x14ac:dyDescent="0.25">
      <c r="D446" t="str">
        <f t="shared" ref="D446:E446" si="369">D332</f>
        <v>SDN</v>
      </c>
      <c r="E446" t="str">
        <f t="shared" si="369"/>
        <v>Low income</v>
      </c>
      <c r="F446">
        <f t="shared" si="365"/>
        <v>2011</v>
      </c>
      <c r="G446" s="60" cm="1">
        <f t="array" ref="G446">INDEX($D$1:$CP$117,MATCH($D446,$D$1:$D$117,0),MATCH(1,($F446=$D$1:$CP$1)*(G$2=$D$2:$CP$2),0))</f>
        <v>6558053</v>
      </c>
      <c r="H446" s="60" cm="1">
        <f t="array" ref="H446">INDEX($D$1:$CP$117,MATCH($D446,$D$1:$D$117,0),MATCH(1,($F446=$D$1:$CP$1)*(H$2=$D$2:$CP$2),0))</f>
        <v>14477993</v>
      </c>
      <c r="I446" s="60" cm="1">
        <f t="array" ref="I446">INDEX($D$1:$CP$117,MATCH($D446,$D$1:$D$117,0),MATCH(1,($F446=$D$1:$CP$1)*(I$2=$D$2:$CP$2),0))</f>
        <v>23349252.050000001</v>
      </c>
      <c r="J446" s="60" cm="1">
        <f t="array" ref="J446">INDEX($D$1:$CP$117,MATCH($D446,$D$1:$D$117,0),MATCH(1,($F446=$D$1:$CP$1)*(J$2=$D$2:$CP$2),0))</f>
        <v>43000</v>
      </c>
      <c r="K446" s="59" cm="1">
        <f t="array" ref="K446">INDEX($D$1:$CP$117,MATCH($D446,$D$1:$D$117,0),MATCH(1,($F446=$D$1:$CP$1)*(AY$2=$D$2:$CP$2),0))</f>
        <v>152.51286046511629</v>
      </c>
      <c r="L446" s="59" cm="1">
        <f t="array" ref="L446">INDEX($D$1:$CP$117,MATCH($D446,$D$1:$D$117,0),MATCH(1,($F446=$D$1:$CP$1)*(AZ$2=$D$2:$CP$2),0))</f>
        <v>336.69751162790698</v>
      </c>
      <c r="M446" s="59" cm="1">
        <f t="array" ref="M446">INDEX($D$1:$CP$117,MATCH($D446,$D$1:$D$117,0),MATCH(1,($F446=$D$1:$CP$1)*(BA$2=$D$2:$CP$2),0))</f>
        <v>543.00586162790694</v>
      </c>
      <c r="N446" s="61" cm="1">
        <f t="array" ref="N446">INDEX($D$1:$CP$117,MATCH($D446,$D$1:$D$117,0),MATCH(1,($F446=$D$1:$CP$1)*(BB$2=$D$2:$CP$2),0))</f>
        <v>0.28086779764750541</v>
      </c>
    </row>
    <row r="447" spans="4:14" x14ac:dyDescent="0.25">
      <c r="D447" t="str">
        <f t="shared" ref="D447:E447" si="370">D333</f>
        <v>SUR</v>
      </c>
      <c r="E447" t="str">
        <f t="shared" si="370"/>
        <v>Middle income</v>
      </c>
      <c r="F447">
        <f t="shared" si="365"/>
        <v>2011</v>
      </c>
      <c r="G447" s="60" cm="1">
        <f t="array" ref="G447">INDEX($D$1:$CP$117,MATCH($D447,$D$1:$D$117,0),MATCH(1,($F447=$D$1:$CP$1)*(G$2=$D$2:$CP$2),0))</f>
        <v>2200000</v>
      </c>
      <c r="H447" s="60" cm="1">
        <f t="array" ref="H447">INDEX($D$1:$CP$117,MATCH($D447,$D$1:$D$117,0),MATCH(1,($F447=$D$1:$CP$1)*(H$2=$D$2:$CP$2),0))</f>
        <v>2300000</v>
      </c>
      <c r="I447" s="60" cm="1">
        <f t="array" ref="I447">INDEX($D$1:$CP$117,MATCH($D447,$D$1:$D$117,0),MATCH(1,($F447=$D$1:$CP$1)*(I$2=$D$2:$CP$2),0))</f>
        <v>4500000</v>
      </c>
      <c r="J447" s="60" cm="1">
        <f t="array" ref="J447">INDEX($D$1:$CP$117,MATCH($D447,$D$1:$D$117,0),MATCH(1,($F447=$D$1:$CP$1)*(J$2=$D$2:$CP$2),0))</f>
        <v>4900</v>
      </c>
      <c r="K447" s="59" cm="1">
        <f t="array" ref="K447">INDEX($D$1:$CP$117,MATCH($D447,$D$1:$D$117,0),MATCH(1,($F447=$D$1:$CP$1)*(AY$2=$D$2:$CP$2),0))</f>
        <v>448.9795918367347</v>
      </c>
      <c r="L447" s="59" cm="1">
        <f t="array" ref="L447">INDEX($D$1:$CP$117,MATCH($D447,$D$1:$D$117,0),MATCH(1,($F447=$D$1:$CP$1)*(AZ$2=$D$2:$CP$2),0))</f>
        <v>469.38775510204084</v>
      </c>
      <c r="M447" s="59" cm="1">
        <f t="array" ref="M447">INDEX($D$1:$CP$117,MATCH($D447,$D$1:$D$117,0),MATCH(1,($F447=$D$1:$CP$1)*(BA$2=$D$2:$CP$2),0))</f>
        <v>918.36734693877554</v>
      </c>
      <c r="N447" s="61" cm="1">
        <f t="array" ref="N447">INDEX($D$1:$CP$117,MATCH($D447,$D$1:$D$117,0),MATCH(1,($F447=$D$1:$CP$1)*(BB$2=$D$2:$CP$2),0))</f>
        <v>0.48888888888888887</v>
      </c>
    </row>
    <row r="448" spans="4:14" x14ac:dyDescent="0.25">
      <c r="D448" t="str">
        <f t="shared" ref="D448:E448" si="371">D334</f>
        <v>TJK</v>
      </c>
      <c r="E448" t="str">
        <f t="shared" si="371"/>
        <v>Low income</v>
      </c>
      <c r="F448">
        <f t="shared" si="365"/>
        <v>2011</v>
      </c>
      <c r="G448" s="60" cm="1">
        <f t="array" ref="G448">INDEX($D$1:$CP$117,MATCH($D448,$D$1:$D$117,0),MATCH(1,($F448=$D$1:$CP$1)*(G$2=$D$2:$CP$2),0))</f>
        <v>2269834</v>
      </c>
      <c r="H448" s="60" cm="1">
        <f t="array" ref="H448">INDEX($D$1:$CP$117,MATCH($D448,$D$1:$D$117,0),MATCH(1,($F448=$D$1:$CP$1)*(H$2=$D$2:$CP$2),0))</f>
        <v>13032202.390000001</v>
      </c>
      <c r="I448" s="60" cm="1">
        <f t="array" ref="I448">INDEX($D$1:$CP$117,MATCH($D448,$D$1:$D$117,0),MATCH(1,($F448=$D$1:$CP$1)*(I$2=$D$2:$CP$2),0))</f>
        <v>15370003.12913</v>
      </c>
      <c r="J448" s="60" cm="1">
        <f t="array" ref="J448">INDEX($D$1:$CP$117,MATCH($D448,$D$1:$D$117,0),MATCH(1,($F448=$D$1:$CP$1)*(J$2=$D$2:$CP$2),0))</f>
        <v>5900</v>
      </c>
      <c r="K448" s="59" cm="1">
        <f t="array" ref="K448">INDEX($D$1:$CP$117,MATCH($D448,$D$1:$D$117,0),MATCH(1,($F448=$D$1:$CP$1)*(AY$2=$D$2:$CP$2),0))</f>
        <v>384.71762711864409</v>
      </c>
      <c r="L448" s="59" cm="1">
        <f t="array" ref="L448">INDEX($D$1:$CP$117,MATCH($D448,$D$1:$D$117,0),MATCH(1,($F448=$D$1:$CP$1)*(AZ$2=$D$2:$CP$2),0))</f>
        <v>2208.8478627118643</v>
      </c>
      <c r="M448" s="59" cm="1">
        <f t="array" ref="M448">INDEX($D$1:$CP$117,MATCH($D448,$D$1:$D$117,0),MATCH(1,($F448=$D$1:$CP$1)*(BA$2=$D$2:$CP$2),0))</f>
        <v>2605.0852761237288</v>
      </c>
      <c r="N448" s="61" cm="1">
        <f t="array" ref="N448">INDEX($D$1:$CP$117,MATCH($D448,$D$1:$D$117,0),MATCH(1,($F448=$D$1:$CP$1)*(BB$2=$D$2:$CP$2),0))</f>
        <v>0.14767947546465343</v>
      </c>
    </row>
    <row r="449" spans="4:14" x14ac:dyDescent="0.25">
      <c r="D449" t="str">
        <f t="shared" ref="D449:E449" si="372">D335</f>
        <v>THA</v>
      </c>
      <c r="E449" t="str">
        <f t="shared" si="372"/>
        <v>Middle income</v>
      </c>
      <c r="F449">
        <f t="shared" si="365"/>
        <v>2011</v>
      </c>
      <c r="G449" s="60" cm="1">
        <f t="array" ref="G449">INDEX($D$1:$CP$117,MATCH($D449,$D$1:$D$117,0),MATCH(1,($F449=$D$1:$CP$1)*(G$2=$D$2:$CP$2),0))</f>
        <v>269161586</v>
      </c>
      <c r="H449" s="60" cm="1">
        <f t="array" ref="H449">INDEX($D$1:$CP$117,MATCH($D449,$D$1:$D$117,0),MATCH(1,($F449=$D$1:$CP$1)*(H$2=$D$2:$CP$2),0))</f>
        <v>46643420.640000001</v>
      </c>
      <c r="I449" s="60" cm="1">
        <f t="array" ref="I449">INDEX($D$1:$CP$117,MATCH($D449,$D$1:$D$117,0),MATCH(1,($F449=$D$1:$CP$1)*(I$2=$D$2:$CP$2),0))</f>
        <v>325388454.30000001</v>
      </c>
      <c r="J449" s="60" cm="1">
        <f t="array" ref="J449">INDEX($D$1:$CP$117,MATCH($D449,$D$1:$D$117,0),MATCH(1,($F449=$D$1:$CP$1)*(J$2=$D$2:$CP$2),0))</f>
        <v>570000</v>
      </c>
      <c r="K449" s="59" cm="1">
        <f t="array" ref="K449">INDEX($D$1:$CP$117,MATCH($D449,$D$1:$D$117,0),MATCH(1,($F449=$D$1:$CP$1)*(AY$2=$D$2:$CP$2),0))</f>
        <v>472.2133087719298</v>
      </c>
      <c r="L449" s="59" cm="1">
        <f t="array" ref="L449">INDEX($D$1:$CP$117,MATCH($D449,$D$1:$D$117,0),MATCH(1,($F449=$D$1:$CP$1)*(AZ$2=$D$2:$CP$2),0))</f>
        <v>81.830562526315788</v>
      </c>
      <c r="M449" s="59" cm="1">
        <f t="array" ref="M449">INDEX($D$1:$CP$117,MATCH($D449,$D$1:$D$117,0),MATCH(1,($F449=$D$1:$CP$1)*(BA$2=$D$2:$CP$2),0))</f>
        <v>570.85693736842109</v>
      </c>
      <c r="N449" s="61" cm="1">
        <f t="array" ref="N449">INDEX($D$1:$CP$117,MATCH($D449,$D$1:$D$117,0),MATCH(1,($F449=$D$1:$CP$1)*(BB$2=$D$2:$CP$2),0))</f>
        <v>0.8272007886052396</v>
      </c>
    </row>
    <row r="450" spans="4:14" x14ac:dyDescent="0.25">
      <c r="D450" t="str">
        <f t="shared" ref="D450:E450" si="373">D336</f>
        <v>MKD</v>
      </c>
      <c r="E450" t="str">
        <f t="shared" si="373"/>
        <v>Middle income</v>
      </c>
      <c r="F450">
        <f t="shared" si="365"/>
        <v>2011</v>
      </c>
      <c r="G450" s="60" cm="1">
        <f t="array" ref="G450">INDEX($D$1:$CP$117,MATCH($D450,$D$1:$D$117,0),MATCH(1,($F450=$D$1:$CP$1)*(G$2=$D$2:$CP$2),0))</f>
        <v>0</v>
      </c>
      <c r="H450" s="60" cm="1">
        <f t="array" ref="H450">INDEX($D$1:$CP$117,MATCH($D450,$D$1:$D$117,0),MATCH(1,($F450=$D$1:$CP$1)*(H$2=$D$2:$CP$2),0))</f>
        <v>0</v>
      </c>
      <c r="I450" s="60" cm="1">
        <f t="array" ref="I450">INDEX($D$1:$CP$117,MATCH($D450,$D$1:$D$117,0),MATCH(1,($F450=$D$1:$CP$1)*(I$2=$D$2:$CP$2),0))</f>
        <v>0</v>
      </c>
      <c r="J450" s="60" cm="1">
        <f t="array" ref="J450">INDEX($D$1:$CP$117,MATCH($D450,$D$1:$D$117,0),MATCH(1,($F450=$D$1:$CP$1)*(J$2=$D$2:$CP$2),0))</f>
        <v>0</v>
      </c>
      <c r="K450" s="59" t="str" cm="1">
        <f t="array" ref="K450">INDEX($D$1:$CP$117,MATCH($D450,$D$1:$D$117,0),MATCH(1,($F450=$D$1:$CP$1)*(AY$2=$D$2:$CP$2),0))</f>
        <v/>
      </c>
      <c r="L450" s="59" t="str" cm="1">
        <f t="array" ref="L450">INDEX($D$1:$CP$117,MATCH($D450,$D$1:$D$117,0),MATCH(1,($F450=$D$1:$CP$1)*(AZ$2=$D$2:$CP$2),0))</f>
        <v/>
      </c>
      <c r="M450" s="59" t="str" cm="1">
        <f t="array" ref="M450">INDEX($D$1:$CP$117,MATCH($D450,$D$1:$D$117,0),MATCH(1,($F450=$D$1:$CP$1)*(BA$2=$D$2:$CP$2),0))</f>
        <v/>
      </c>
      <c r="N450" s="61" t="str" cm="1">
        <f t="array" ref="N450">INDEX($D$1:$CP$117,MATCH($D450,$D$1:$D$117,0),MATCH(1,($F450=$D$1:$CP$1)*(BB$2=$D$2:$CP$2),0))</f>
        <v/>
      </c>
    </row>
    <row r="451" spans="4:14" x14ac:dyDescent="0.25">
      <c r="D451" t="str">
        <f t="shared" ref="D451:E451" si="374">D337</f>
        <v>TGO</v>
      </c>
      <c r="E451" t="str">
        <f t="shared" si="374"/>
        <v>Low income</v>
      </c>
      <c r="F451">
        <f t="shared" si="365"/>
        <v>2011</v>
      </c>
      <c r="G451" s="60" cm="1">
        <f t="array" ref="G451">INDEX($D$1:$CP$117,MATCH($D451,$D$1:$D$117,0),MATCH(1,($F451=$D$1:$CP$1)*(G$2=$D$2:$CP$2),0))</f>
        <v>4225730</v>
      </c>
      <c r="H451" s="60" cm="1">
        <f t="array" ref="H451">INDEX($D$1:$CP$117,MATCH($D451,$D$1:$D$117,0),MATCH(1,($F451=$D$1:$CP$1)*(H$2=$D$2:$CP$2),0))</f>
        <v>16113033.49</v>
      </c>
      <c r="I451" s="60" cm="1">
        <f t="array" ref="I451">INDEX($D$1:$CP$117,MATCH($D451,$D$1:$D$117,0),MATCH(1,($F451=$D$1:$CP$1)*(I$2=$D$2:$CP$2),0))</f>
        <v>21971071.636999998</v>
      </c>
      <c r="J451" s="60" cm="1">
        <f t="array" ref="J451">INDEX($D$1:$CP$117,MATCH($D451,$D$1:$D$117,0),MATCH(1,($F451=$D$1:$CP$1)*(J$2=$D$2:$CP$2),0))</f>
        <v>110000</v>
      </c>
      <c r="K451" s="59" cm="1">
        <f t="array" ref="K451">INDEX($D$1:$CP$117,MATCH($D451,$D$1:$D$117,0),MATCH(1,($F451=$D$1:$CP$1)*(AY$2=$D$2:$CP$2),0))</f>
        <v>38.415727272727274</v>
      </c>
      <c r="L451" s="59" cm="1">
        <f t="array" ref="L451">INDEX($D$1:$CP$117,MATCH($D451,$D$1:$D$117,0),MATCH(1,($F451=$D$1:$CP$1)*(AZ$2=$D$2:$CP$2),0))</f>
        <v>146.48212263636364</v>
      </c>
      <c r="M451" s="59" cm="1">
        <f t="array" ref="M451">INDEX($D$1:$CP$117,MATCH($D451,$D$1:$D$117,0),MATCH(1,($F451=$D$1:$CP$1)*(BA$2=$D$2:$CP$2),0))</f>
        <v>199.73701488181817</v>
      </c>
      <c r="N451" s="61" cm="1">
        <f t="array" ref="N451">INDEX($D$1:$CP$117,MATCH($D451,$D$1:$D$117,0),MATCH(1,($F451=$D$1:$CP$1)*(BB$2=$D$2:$CP$2),0))</f>
        <v>0.19233153802492425</v>
      </c>
    </row>
    <row r="452" spans="4:14" x14ac:dyDescent="0.25">
      <c r="D452" t="str">
        <f t="shared" ref="D452:E452" si="375">D338</f>
        <v>TTO</v>
      </c>
      <c r="E452" t="str">
        <f t="shared" si="375"/>
        <v>High income</v>
      </c>
      <c r="F452">
        <f t="shared" si="365"/>
        <v>2011</v>
      </c>
      <c r="G452" s="60" cm="1">
        <f t="array" ref="G452">INDEX($D$1:$CP$117,MATCH($D452,$D$1:$D$117,0),MATCH(1,($F452=$D$1:$CP$1)*(G$2=$D$2:$CP$2),0))</f>
        <v>0</v>
      </c>
      <c r="H452" s="60" cm="1">
        <f t="array" ref="H452">INDEX($D$1:$CP$117,MATCH($D452,$D$1:$D$117,0),MATCH(1,($F452=$D$1:$CP$1)*(H$2=$D$2:$CP$2),0))</f>
        <v>0</v>
      </c>
      <c r="I452" s="60" cm="1">
        <f t="array" ref="I452">INDEX($D$1:$CP$117,MATCH($D452,$D$1:$D$117,0),MATCH(1,($F452=$D$1:$CP$1)*(I$2=$D$2:$CP$2),0))</f>
        <v>0</v>
      </c>
      <c r="J452" s="60" cm="1">
        <f t="array" ref="J452">INDEX($D$1:$CP$117,MATCH($D452,$D$1:$D$117,0),MATCH(1,($F452=$D$1:$CP$1)*(J$2=$D$2:$CP$2),0))</f>
        <v>11000</v>
      </c>
      <c r="K452" s="59" t="str" cm="1">
        <f t="array" ref="K452">INDEX($D$1:$CP$117,MATCH($D452,$D$1:$D$117,0),MATCH(1,($F452=$D$1:$CP$1)*(AY$2=$D$2:$CP$2),0))</f>
        <v/>
      </c>
      <c r="L452" s="59" t="str" cm="1">
        <f t="array" ref="L452">INDEX($D$1:$CP$117,MATCH($D452,$D$1:$D$117,0),MATCH(1,($F452=$D$1:$CP$1)*(AZ$2=$D$2:$CP$2),0))</f>
        <v/>
      </c>
      <c r="M452" s="59" t="str" cm="1">
        <f t="array" ref="M452">INDEX($D$1:$CP$117,MATCH($D452,$D$1:$D$117,0),MATCH(1,($F452=$D$1:$CP$1)*(BA$2=$D$2:$CP$2),0))</f>
        <v/>
      </c>
      <c r="N452" s="61" t="str" cm="1">
        <f t="array" ref="N452">INDEX($D$1:$CP$117,MATCH($D452,$D$1:$D$117,0),MATCH(1,($F452=$D$1:$CP$1)*(BB$2=$D$2:$CP$2),0))</f>
        <v/>
      </c>
    </row>
    <row r="453" spans="4:14" x14ac:dyDescent="0.25">
      <c r="D453" t="str">
        <f t="shared" ref="D453:E453" si="376">D339</f>
        <v>TUN</v>
      </c>
      <c r="E453" t="str">
        <f t="shared" si="376"/>
        <v>Lower middle income</v>
      </c>
      <c r="F453">
        <f t="shared" si="365"/>
        <v>2011</v>
      </c>
      <c r="G453" s="60" cm="1">
        <f t="array" ref="G453">INDEX($D$1:$CP$117,MATCH($D453,$D$1:$D$117,0),MATCH(1,($F453=$D$1:$CP$1)*(G$2=$D$2:$CP$2),0))</f>
        <v>117400</v>
      </c>
      <c r="H453" s="60" cm="1">
        <f t="array" ref="H453">INDEX($D$1:$CP$117,MATCH($D453,$D$1:$D$117,0),MATCH(1,($F453=$D$1:$CP$1)*(H$2=$D$2:$CP$2),0))</f>
        <v>2600000</v>
      </c>
      <c r="I453" s="60" cm="1">
        <f t="array" ref="I453">INDEX($D$1:$CP$117,MATCH($D453,$D$1:$D$117,0),MATCH(1,($F453=$D$1:$CP$1)*(I$2=$D$2:$CP$2),0))</f>
        <v>2717400</v>
      </c>
      <c r="J453" s="60" cm="1">
        <f t="array" ref="J453">INDEX($D$1:$CP$117,MATCH($D453,$D$1:$D$117,0),MATCH(1,($F453=$D$1:$CP$1)*(J$2=$D$2:$CP$2),0))</f>
        <v>3400</v>
      </c>
      <c r="K453" s="59" cm="1">
        <f t="array" ref="K453">INDEX($D$1:$CP$117,MATCH($D453,$D$1:$D$117,0),MATCH(1,($F453=$D$1:$CP$1)*(AY$2=$D$2:$CP$2),0))</f>
        <v>34.529411764705884</v>
      </c>
      <c r="L453" s="59" cm="1">
        <f t="array" ref="L453">INDEX($D$1:$CP$117,MATCH($D453,$D$1:$D$117,0),MATCH(1,($F453=$D$1:$CP$1)*(AZ$2=$D$2:$CP$2),0))</f>
        <v>764.70588235294122</v>
      </c>
      <c r="M453" s="59" cm="1">
        <f t="array" ref="M453">INDEX($D$1:$CP$117,MATCH($D453,$D$1:$D$117,0),MATCH(1,($F453=$D$1:$CP$1)*(BA$2=$D$2:$CP$2),0))</f>
        <v>799.23529411764707</v>
      </c>
      <c r="N453" s="61" cm="1">
        <f t="array" ref="N453">INDEX($D$1:$CP$117,MATCH($D453,$D$1:$D$117,0),MATCH(1,($F453=$D$1:$CP$1)*(BB$2=$D$2:$CP$2),0))</f>
        <v>4.3203061750202401E-2</v>
      </c>
    </row>
    <row r="454" spans="4:14" x14ac:dyDescent="0.25">
      <c r="D454" t="str">
        <f t="shared" ref="D454:E454" si="377">D340</f>
        <v>UGA</v>
      </c>
      <c r="E454" t="str">
        <f t="shared" si="377"/>
        <v>Low income</v>
      </c>
      <c r="F454">
        <f t="shared" si="365"/>
        <v>2011</v>
      </c>
      <c r="G454" s="60" cm="1">
        <f t="array" ref="G454">INDEX($D$1:$CP$117,MATCH($D454,$D$1:$D$117,0),MATCH(1,($F454=$D$1:$CP$1)*(G$2=$D$2:$CP$2),0))</f>
        <v>0</v>
      </c>
      <c r="H454" s="60" cm="1">
        <f t="array" ref="H454">INDEX($D$1:$CP$117,MATCH($D454,$D$1:$D$117,0),MATCH(1,($F454=$D$1:$CP$1)*(H$2=$D$2:$CP$2),0))</f>
        <v>0</v>
      </c>
      <c r="I454" s="60" cm="1">
        <f t="array" ref="I454">INDEX($D$1:$CP$117,MATCH($D454,$D$1:$D$117,0),MATCH(1,($F454=$D$1:$CP$1)*(I$2=$D$2:$CP$2),0))</f>
        <v>0</v>
      </c>
      <c r="J454" s="60" cm="1">
        <f t="array" ref="J454">INDEX($D$1:$CP$117,MATCH($D454,$D$1:$D$117,0),MATCH(1,($F454=$D$1:$CP$1)*(J$2=$D$2:$CP$2),0))</f>
        <v>1200000</v>
      </c>
      <c r="K454" s="59" t="str" cm="1">
        <f t="array" ref="K454">INDEX($D$1:$CP$117,MATCH($D454,$D$1:$D$117,0),MATCH(1,($F454=$D$1:$CP$1)*(AY$2=$D$2:$CP$2),0))</f>
        <v/>
      </c>
      <c r="L454" s="59" t="str" cm="1">
        <f t="array" ref="L454">INDEX($D$1:$CP$117,MATCH($D454,$D$1:$D$117,0),MATCH(1,($F454=$D$1:$CP$1)*(AZ$2=$D$2:$CP$2),0))</f>
        <v/>
      </c>
      <c r="M454" s="59" t="str" cm="1">
        <f t="array" ref="M454">INDEX($D$1:$CP$117,MATCH($D454,$D$1:$D$117,0),MATCH(1,($F454=$D$1:$CP$1)*(BA$2=$D$2:$CP$2),0))</f>
        <v/>
      </c>
      <c r="N454" s="61" t="str" cm="1">
        <f t="array" ref="N454">INDEX($D$1:$CP$117,MATCH($D454,$D$1:$D$117,0),MATCH(1,($F454=$D$1:$CP$1)*(BB$2=$D$2:$CP$2),0))</f>
        <v/>
      </c>
    </row>
    <row r="455" spans="4:14" x14ac:dyDescent="0.25">
      <c r="D455" t="str">
        <f t="shared" ref="D455:E455" si="378">D341</f>
        <v>UKR</v>
      </c>
      <c r="E455" t="str">
        <f t="shared" si="378"/>
        <v>Lower middle income</v>
      </c>
      <c r="F455">
        <f t="shared" si="365"/>
        <v>2011</v>
      </c>
      <c r="G455" s="60" cm="1">
        <f t="array" ref="G455">INDEX($D$1:$CP$117,MATCH($D455,$D$1:$D$117,0),MATCH(1,($F455=$D$1:$CP$1)*(G$2=$D$2:$CP$2),0))</f>
        <v>60423675</v>
      </c>
      <c r="H455" s="60" cm="1">
        <f t="array" ref="H455">INDEX($D$1:$CP$117,MATCH($D455,$D$1:$D$117,0),MATCH(1,($F455=$D$1:$CP$1)*(H$2=$D$2:$CP$2),0))</f>
        <v>36438189.5</v>
      </c>
      <c r="I455" s="60" cm="1">
        <f t="array" ref="I455">INDEX($D$1:$CP$117,MATCH($D455,$D$1:$D$117,0),MATCH(1,($F455=$D$1:$CP$1)*(I$2=$D$2:$CP$2),0))</f>
        <v>107004261.22</v>
      </c>
      <c r="J455" s="60" cm="1">
        <f t="array" ref="J455">INDEX($D$1:$CP$117,MATCH($D455,$D$1:$D$117,0),MATCH(1,($F455=$D$1:$CP$1)*(J$2=$D$2:$CP$2),0))</f>
        <v>240000</v>
      </c>
      <c r="K455" s="59" cm="1">
        <f t="array" ref="K455">INDEX($D$1:$CP$117,MATCH($D455,$D$1:$D$117,0),MATCH(1,($F455=$D$1:$CP$1)*(AY$2=$D$2:$CP$2),0))</f>
        <v>251.76531249999999</v>
      </c>
      <c r="L455" s="59" cm="1">
        <f t="array" ref="L455">INDEX($D$1:$CP$117,MATCH($D455,$D$1:$D$117,0),MATCH(1,($F455=$D$1:$CP$1)*(AZ$2=$D$2:$CP$2),0))</f>
        <v>151.82578958333335</v>
      </c>
      <c r="M455" s="59" cm="1">
        <f t="array" ref="M455">INDEX($D$1:$CP$117,MATCH($D455,$D$1:$D$117,0),MATCH(1,($F455=$D$1:$CP$1)*(BA$2=$D$2:$CP$2),0))</f>
        <v>445.85108841666664</v>
      </c>
      <c r="N455" s="61" cm="1">
        <f t="array" ref="N455">INDEX($D$1:$CP$117,MATCH($D455,$D$1:$D$117,0),MATCH(1,($F455=$D$1:$CP$1)*(BB$2=$D$2:$CP$2),0))</f>
        <v>0.56468475471055635</v>
      </c>
    </row>
    <row r="456" spans="4:14" x14ac:dyDescent="0.25">
      <c r="D456" t="str">
        <f t="shared" ref="D456:E456" si="379">D342</f>
        <v>TZA</v>
      </c>
      <c r="E456" t="str">
        <f t="shared" si="379"/>
        <v>Lower middle income</v>
      </c>
      <c r="F456">
        <f t="shared" si="365"/>
        <v>2011</v>
      </c>
      <c r="G456" s="60" cm="1">
        <f t="array" ref="G456">INDEX($D$1:$CP$117,MATCH($D456,$D$1:$D$117,0),MATCH(1,($F456=$D$1:$CP$1)*(G$2=$D$2:$CP$2),0))</f>
        <v>0</v>
      </c>
      <c r="H456" s="60" cm="1">
        <f t="array" ref="H456">INDEX($D$1:$CP$117,MATCH($D456,$D$1:$D$117,0),MATCH(1,($F456=$D$1:$CP$1)*(H$2=$D$2:$CP$2),0))</f>
        <v>0</v>
      </c>
      <c r="I456" s="60" cm="1">
        <f t="array" ref="I456">INDEX($D$1:$CP$117,MATCH($D456,$D$1:$D$117,0),MATCH(1,($F456=$D$1:$CP$1)*(I$2=$D$2:$CP$2),0))</f>
        <v>0</v>
      </c>
      <c r="J456" s="60" cm="1">
        <f t="array" ref="J456">INDEX($D$1:$CP$117,MATCH($D456,$D$1:$D$117,0),MATCH(1,($F456=$D$1:$CP$1)*(J$2=$D$2:$CP$2),0))</f>
        <v>0</v>
      </c>
      <c r="K456" s="59" t="str" cm="1">
        <f t="array" ref="K456">INDEX($D$1:$CP$117,MATCH($D456,$D$1:$D$117,0),MATCH(1,($F456=$D$1:$CP$1)*(AY$2=$D$2:$CP$2),0))</f>
        <v/>
      </c>
      <c r="L456" s="59" t="str" cm="1">
        <f t="array" ref="L456">INDEX($D$1:$CP$117,MATCH($D456,$D$1:$D$117,0),MATCH(1,($F456=$D$1:$CP$1)*(AZ$2=$D$2:$CP$2),0))</f>
        <v/>
      </c>
      <c r="M456" s="59" t="str" cm="1">
        <f t="array" ref="M456">INDEX($D$1:$CP$117,MATCH($D456,$D$1:$D$117,0),MATCH(1,($F456=$D$1:$CP$1)*(BA$2=$D$2:$CP$2),0))</f>
        <v/>
      </c>
      <c r="N456" s="61" t="str" cm="1">
        <f t="array" ref="N456">INDEX($D$1:$CP$117,MATCH($D456,$D$1:$D$117,0),MATCH(1,($F456=$D$1:$CP$1)*(BB$2=$D$2:$CP$2),0))</f>
        <v/>
      </c>
    </row>
    <row r="457" spans="4:14" x14ac:dyDescent="0.25">
      <c r="D457" t="str">
        <f t="shared" ref="D457:E457" si="380">D343</f>
        <v>UZB</v>
      </c>
      <c r="E457" t="str">
        <f t="shared" si="380"/>
        <v>Lower middle income</v>
      </c>
      <c r="F457">
        <f t="shared" si="365"/>
        <v>2011</v>
      </c>
      <c r="G457" s="60" cm="1">
        <f t="array" ref="G457">INDEX($D$1:$CP$117,MATCH($D457,$D$1:$D$117,0),MATCH(1,($F457=$D$1:$CP$1)*(G$2=$D$2:$CP$2),0))</f>
        <v>12636531</v>
      </c>
      <c r="H457" s="60" cm="1">
        <f t="array" ref="H457">INDEX($D$1:$CP$117,MATCH($D457,$D$1:$D$117,0),MATCH(1,($F457=$D$1:$CP$1)*(H$2=$D$2:$CP$2),0))</f>
        <v>6513177</v>
      </c>
      <c r="I457" s="60" cm="1">
        <f t="array" ref="I457">INDEX($D$1:$CP$117,MATCH($D457,$D$1:$D$117,0),MATCH(1,($F457=$D$1:$CP$1)*(I$2=$D$2:$CP$2),0))</f>
        <v>19149708</v>
      </c>
      <c r="J457" s="60" cm="1">
        <f t="array" ref="J457">INDEX($D$1:$CP$117,MATCH($D457,$D$1:$D$117,0),MATCH(1,($F457=$D$1:$CP$1)*(J$2=$D$2:$CP$2),0))</f>
        <v>24000</v>
      </c>
      <c r="K457" s="59" cm="1">
        <f t="array" ref="K457">INDEX($D$1:$CP$117,MATCH($D457,$D$1:$D$117,0),MATCH(1,($F457=$D$1:$CP$1)*(AY$2=$D$2:$CP$2),0))</f>
        <v>526.52212499999996</v>
      </c>
      <c r="L457" s="59" cm="1">
        <f t="array" ref="L457">INDEX($D$1:$CP$117,MATCH($D457,$D$1:$D$117,0),MATCH(1,($F457=$D$1:$CP$1)*(AZ$2=$D$2:$CP$2),0))</f>
        <v>271.38237500000002</v>
      </c>
      <c r="M457" s="59" cm="1">
        <f t="array" ref="M457">INDEX($D$1:$CP$117,MATCH($D457,$D$1:$D$117,0),MATCH(1,($F457=$D$1:$CP$1)*(BA$2=$D$2:$CP$2),0))</f>
        <v>797.90449999999998</v>
      </c>
      <c r="N457" s="61" cm="1">
        <f t="array" ref="N457">INDEX($D$1:$CP$117,MATCH($D457,$D$1:$D$117,0),MATCH(1,($F457=$D$1:$CP$1)*(BB$2=$D$2:$CP$2),0))</f>
        <v>0.65988113239115709</v>
      </c>
    </row>
    <row r="458" spans="4:14" x14ac:dyDescent="0.25">
      <c r="D458" t="str">
        <f t="shared" ref="D458:E458" si="381">D344</f>
        <v>VEN</v>
      </c>
      <c r="E458" t="str">
        <f t="shared" si="381"/>
        <v>Middle income</v>
      </c>
      <c r="F458">
        <f t="shared" si="365"/>
        <v>2011</v>
      </c>
      <c r="G458" s="60" cm="1">
        <f t="array" ref="G458">INDEX($D$1:$CP$117,MATCH($D458,$D$1:$D$117,0),MATCH(1,($F458=$D$1:$CP$1)*(G$2=$D$2:$CP$2),0))</f>
        <v>80352294</v>
      </c>
      <c r="H458" s="60" cm="1">
        <f t="array" ref="H458">INDEX($D$1:$CP$117,MATCH($D458,$D$1:$D$117,0),MATCH(1,($F458=$D$1:$CP$1)*(H$2=$D$2:$CP$2),0))</f>
        <v>133327.4209</v>
      </c>
      <c r="I458" s="60" cm="1">
        <f t="array" ref="I458">INDEX($D$1:$CP$117,MATCH($D458,$D$1:$D$117,0),MATCH(1,($F458=$D$1:$CP$1)*(I$2=$D$2:$CP$2),0))</f>
        <v>80485621.420900002</v>
      </c>
      <c r="J458" s="60" cm="1">
        <f t="array" ref="J458">INDEX($D$1:$CP$117,MATCH($D458,$D$1:$D$117,0),MATCH(1,($F458=$D$1:$CP$1)*(J$2=$D$2:$CP$2),0))</f>
        <v>120000</v>
      </c>
      <c r="K458" s="59" cm="1">
        <f t="array" ref="K458">INDEX($D$1:$CP$117,MATCH($D458,$D$1:$D$117,0),MATCH(1,($F458=$D$1:$CP$1)*(AY$2=$D$2:$CP$2),0))</f>
        <v>669.60244999999998</v>
      </c>
      <c r="L458" s="59" cm="1">
        <f t="array" ref="L458">INDEX($D$1:$CP$117,MATCH($D458,$D$1:$D$117,0),MATCH(1,($F458=$D$1:$CP$1)*(AZ$2=$D$2:$CP$2),0))</f>
        <v>1.1110618408333333</v>
      </c>
      <c r="M458" s="59" cm="1">
        <f t="array" ref="M458">INDEX($D$1:$CP$117,MATCH($D458,$D$1:$D$117,0),MATCH(1,($F458=$D$1:$CP$1)*(BA$2=$D$2:$CP$2),0))</f>
        <v>670.71351184083335</v>
      </c>
      <c r="N458" s="61" cm="1">
        <f t="array" ref="N458">INDEX($D$1:$CP$117,MATCH($D458,$D$1:$D$117,0),MATCH(1,($F458=$D$1:$CP$1)*(BB$2=$D$2:$CP$2),0))</f>
        <v>0.99834346286272968</v>
      </c>
    </row>
    <row r="459" spans="4:14" x14ac:dyDescent="0.25">
      <c r="D459" t="str">
        <f t="shared" ref="D459:E459" si="382">D345</f>
        <v>VNM</v>
      </c>
      <c r="E459" t="str">
        <f t="shared" si="382"/>
        <v>Lower middle income</v>
      </c>
      <c r="F459">
        <f t="shared" si="365"/>
        <v>2011</v>
      </c>
      <c r="G459" s="60" cm="1">
        <f t="array" ref="G459">INDEX($D$1:$CP$117,MATCH($D459,$D$1:$D$117,0),MATCH(1,($F459=$D$1:$CP$1)*(G$2=$D$2:$CP$2),0))</f>
        <v>26088343</v>
      </c>
      <c r="H459" s="60" cm="1">
        <f t="array" ref="H459">INDEX($D$1:$CP$117,MATCH($D459,$D$1:$D$117,0),MATCH(1,($F459=$D$1:$CP$1)*(H$2=$D$2:$CP$2),0))</f>
        <v>73756583</v>
      </c>
      <c r="I459" s="60" cm="1">
        <f t="array" ref="I459">INDEX($D$1:$CP$117,MATCH($D459,$D$1:$D$117,0),MATCH(1,($F459=$D$1:$CP$1)*(I$2=$D$2:$CP$2),0))</f>
        <v>99844926</v>
      </c>
      <c r="J459" s="60" cm="1">
        <f t="array" ref="J459">INDEX($D$1:$CP$117,MATCH($D459,$D$1:$D$117,0),MATCH(1,($F459=$D$1:$CP$1)*(J$2=$D$2:$CP$2),0))</f>
        <v>220000</v>
      </c>
      <c r="K459" s="59" cm="1">
        <f t="array" ref="K459">INDEX($D$1:$CP$117,MATCH($D459,$D$1:$D$117,0),MATCH(1,($F459=$D$1:$CP$1)*(AY$2=$D$2:$CP$2),0))</f>
        <v>118.58337727272728</v>
      </c>
      <c r="L459" s="59" cm="1">
        <f t="array" ref="L459">INDEX($D$1:$CP$117,MATCH($D459,$D$1:$D$117,0),MATCH(1,($F459=$D$1:$CP$1)*(AZ$2=$D$2:$CP$2),0))</f>
        <v>335.25719545454547</v>
      </c>
      <c r="M459" s="59" cm="1">
        <f t="array" ref="M459">INDEX($D$1:$CP$117,MATCH($D459,$D$1:$D$117,0),MATCH(1,($F459=$D$1:$CP$1)*(BA$2=$D$2:$CP$2),0))</f>
        <v>453.84057272727273</v>
      </c>
      <c r="N459" s="61" cm="1">
        <f t="array" ref="N459">INDEX($D$1:$CP$117,MATCH($D459,$D$1:$D$117,0),MATCH(1,($F459=$D$1:$CP$1)*(BB$2=$D$2:$CP$2),0))</f>
        <v>0.26128862071568865</v>
      </c>
    </row>
    <row r="460" spans="4:14" x14ac:dyDescent="0.25">
      <c r="D460" t="str">
        <f t="shared" ref="D460:E460" si="383">D346</f>
        <v>YEM</v>
      </c>
      <c r="E460" t="str">
        <f t="shared" si="383"/>
        <v>Low income</v>
      </c>
      <c r="F460">
        <f t="shared" si="365"/>
        <v>2011</v>
      </c>
      <c r="G460" s="60" cm="1">
        <f t="array" ref="G460">INDEX($D$1:$CP$117,MATCH($D460,$D$1:$D$117,0),MATCH(1,($F460=$D$1:$CP$1)*(G$2=$D$2:$CP$2),0))</f>
        <v>467400</v>
      </c>
      <c r="H460" s="60" cm="1">
        <f t="array" ref="H460">INDEX($D$1:$CP$117,MATCH($D460,$D$1:$D$117,0),MATCH(1,($F460=$D$1:$CP$1)*(H$2=$D$2:$CP$2),0))</f>
        <v>1100000</v>
      </c>
      <c r="I460" s="60" cm="1">
        <f t="array" ref="I460">INDEX($D$1:$CP$117,MATCH($D460,$D$1:$D$117,0),MATCH(1,($F460=$D$1:$CP$1)*(I$2=$D$2:$CP$2),0))</f>
        <v>1567400</v>
      </c>
      <c r="J460" s="60" cm="1">
        <f t="array" ref="J460">INDEX($D$1:$CP$117,MATCH($D460,$D$1:$D$117,0),MATCH(1,($F460=$D$1:$CP$1)*(J$2=$D$2:$CP$2),0))</f>
        <v>6400</v>
      </c>
      <c r="K460" s="59" cm="1">
        <f t="array" ref="K460">INDEX($D$1:$CP$117,MATCH($D460,$D$1:$D$117,0),MATCH(1,($F460=$D$1:$CP$1)*(AY$2=$D$2:$CP$2),0))</f>
        <v>73.03125</v>
      </c>
      <c r="L460" s="59" cm="1">
        <f t="array" ref="L460">INDEX($D$1:$CP$117,MATCH($D460,$D$1:$D$117,0),MATCH(1,($F460=$D$1:$CP$1)*(AZ$2=$D$2:$CP$2),0))</f>
        <v>171.875</v>
      </c>
      <c r="M460" s="59" cm="1">
        <f t="array" ref="M460">INDEX($D$1:$CP$117,MATCH($D460,$D$1:$D$117,0),MATCH(1,($F460=$D$1:$CP$1)*(BA$2=$D$2:$CP$2),0))</f>
        <v>244.90625</v>
      </c>
      <c r="N460" s="61" cm="1">
        <f t="array" ref="N460">INDEX($D$1:$CP$117,MATCH($D460,$D$1:$D$117,0),MATCH(1,($F460=$D$1:$CP$1)*(BB$2=$D$2:$CP$2),0))</f>
        <v>0.2982008421589894</v>
      </c>
    </row>
    <row r="461" spans="4:14" x14ac:dyDescent="0.25">
      <c r="D461" t="str">
        <f t="shared" ref="D461:E461" si="384">D347</f>
        <v>ZMB</v>
      </c>
      <c r="E461" t="str">
        <f t="shared" si="384"/>
        <v>Lower middle income</v>
      </c>
      <c r="F461">
        <f t="shared" si="365"/>
        <v>2011</v>
      </c>
      <c r="G461" s="60" cm="1">
        <f t="array" ref="G461">INDEX($D$1:$CP$117,MATCH($D461,$D$1:$D$117,0),MATCH(1,($F461=$D$1:$CP$1)*(G$2=$D$2:$CP$2),0))</f>
        <v>0</v>
      </c>
      <c r="H461" s="60" cm="1">
        <f t="array" ref="H461">INDEX($D$1:$CP$117,MATCH($D461,$D$1:$D$117,0),MATCH(1,($F461=$D$1:$CP$1)*(H$2=$D$2:$CP$2),0))</f>
        <v>0</v>
      </c>
      <c r="I461" s="60" cm="1">
        <f t="array" ref="I461">INDEX($D$1:$CP$117,MATCH($D461,$D$1:$D$117,0),MATCH(1,($F461=$D$1:$CP$1)*(I$2=$D$2:$CP$2),0))</f>
        <v>0</v>
      </c>
      <c r="J461" s="60" cm="1">
        <f t="array" ref="J461">INDEX($D$1:$CP$117,MATCH($D461,$D$1:$D$117,0),MATCH(1,($F461=$D$1:$CP$1)*(J$2=$D$2:$CP$2),0))</f>
        <v>970000</v>
      </c>
      <c r="K461" s="59" t="str" cm="1">
        <f t="array" ref="K461">INDEX($D$1:$CP$117,MATCH($D461,$D$1:$D$117,0),MATCH(1,($F461=$D$1:$CP$1)*(AY$2=$D$2:$CP$2),0))</f>
        <v/>
      </c>
      <c r="L461" s="59" t="str" cm="1">
        <f t="array" ref="L461">INDEX($D$1:$CP$117,MATCH($D461,$D$1:$D$117,0),MATCH(1,($F461=$D$1:$CP$1)*(AZ$2=$D$2:$CP$2),0))</f>
        <v/>
      </c>
      <c r="M461" s="59" t="str" cm="1">
        <f t="array" ref="M461">INDEX($D$1:$CP$117,MATCH($D461,$D$1:$D$117,0),MATCH(1,($F461=$D$1:$CP$1)*(BA$2=$D$2:$CP$2),0))</f>
        <v/>
      </c>
      <c r="N461" s="61" t="str" cm="1">
        <f t="array" ref="N461">INDEX($D$1:$CP$117,MATCH($D461,$D$1:$D$117,0),MATCH(1,($F461=$D$1:$CP$1)*(BB$2=$D$2:$CP$2),0))</f>
        <v/>
      </c>
    </row>
    <row r="462" spans="4:14" x14ac:dyDescent="0.25">
      <c r="D462" t="str">
        <f t="shared" ref="D462:E462" si="385">D348</f>
        <v>ZWE</v>
      </c>
      <c r="E462" t="str">
        <f t="shared" si="385"/>
        <v>Lower middle income</v>
      </c>
      <c r="F462">
        <f t="shared" si="365"/>
        <v>2011</v>
      </c>
      <c r="G462" s="60" cm="1">
        <f t="array" ref="G462">INDEX($D$1:$CP$117,MATCH($D462,$D$1:$D$117,0),MATCH(1,($F462=$D$1:$CP$1)*(G$2=$D$2:$CP$2),0))</f>
        <v>28642838</v>
      </c>
      <c r="H462" s="60" cm="1">
        <f t="array" ref="H462">INDEX($D$1:$CP$117,MATCH($D462,$D$1:$D$117,0),MATCH(1,($F462=$D$1:$CP$1)*(H$2=$D$2:$CP$2),0))</f>
        <v>171866911</v>
      </c>
      <c r="I462" s="60" cm="1">
        <f t="array" ref="I462">INDEX($D$1:$CP$117,MATCH($D462,$D$1:$D$117,0),MATCH(1,($F462=$D$1:$CP$1)*(I$2=$D$2:$CP$2),0))</f>
        <v>257657385</v>
      </c>
      <c r="J462" s="60" cm="1">
        <f t="array" ref="J462">INDEX($D$1:$CP$117,MATCH($D462,$D$1:$D$117,0),MATCH(1,($F462=$D$1:$CP$1)*(J$2=$D$2:$CP$2),0))</f>
        <v>1200000</v>
      </c>
      <c r="K462" s="59" cm="1">
        <f t="array" ref="K462">INDEX($D$1:$CP$117,MATCH($D462,$D$1:$D$117,0),MATCH(1,($F462=$D$1:$CP$1)*(AY$2=$D$2:$CP$2),0))</f>
        <v>23.869031666666668</v>
      </c>
      <c r="L462" s="59" cm="1">
        <f t="array" ref="L462">INDEX($D$1:$CP$117,MATCH($D462,$D$1:$D$117,0),MATCH(1,($F462=$D$1:$CP$1)*(AZ$2=$D$2:$CP$2),0))</f>
        <v>143.22242583333335</v>
      </c>
      <c r="M462" s="59" cm="1">
        <f t="array" ref="M462">INDEX($D$1:$CP$117,MATCH($D462,$D$1:$D$117,0),MATCH(1,($F462=$D$1:$CP$1)*(BA$2=$D$2:$CP$2),0))</f>
        <v>214.71448749999999</v>
      </c>
      <c r="N462" s="61" cm="1">
        <f t="array" ref="N462">INDEX($D$1:$CP$117,MATCH($D462,$D$1:$D$117,0),MATCH(1,($F462=$D$1:$CP$1)*(BB$2=$D$2:$CP$2),0))</f>
        <v>0.11116637700875526</v>
      </c>
    </row>
    <row r="463" spans="4:14" x14ac:dyDescent="0.25">
      <c r="D463" t="str">
        <f t="shared" ref="D463:E463" si="386">D349</f>
        <v>AFG</v>
      </c>
      <c r="E463" t="str">
        <f t="shared" si="386"/>
        <v>Low income</v>
      </c>
      <c r="F463">
        <f t="shared" si="365"/>
        <v>2012</v>
      </c>
      <c r="G463" s="60" cm="1">
        <f t="array" ref="G463">INDEX($D$1:$CP$117,MATCH($D463,$D$1:$D$117,0),MATCH(1,($F463=$D$1:$CP$1)*(G$2=$D$2:$CP$2),0))</f>
        <v>24250</v>
      </c>
      <c r="H463" s="60" cm="1">
        <f t="array" ref="H463">INDEX($D$1:$CP$117,MATCH($D463,$D$1:$D$117,0),MATCH(1,($F463=$D$1:$CP$1)*(H$2=$D$2:$CP$2),0))</f>
        <v>9028297</v>
      </c>
      <c r="I463" s="60" cm="1">
        <f t="array" ref="I463">INDEX($D$1:$CP$117,MATCH($D463,$D$1:$D$117,0),MATCH(1,($F463=$D$1:$CP$1)*(I$2=$D$2:$CP$2),0))</f>
        <v>9052547</v>
      </c>
      <c r="J463" s="60" cm="1">
        <f t="array" ref="J463">INDEX($D$1:$CP$117,MATCH($D463,$D$1:$D$117,0),MATCH(1,($F463=$D$1:$CP$1)*(J$2=$D$2:$CP$2),0))</f>
        <v>5600</v>
      </c>
      <c r="K463" s="59" cm="1">
        <f t="array" ref="K463">INDEX($D$1:$CP$117,MATCH($D463,$D$1:$D$117,0),MATCH(1,($F463=$D$1:$CP$1)*(AY$2=$D$2:$CP$2),0))</f>
        <v>4.3303571428571432</v>
      </c>
      <c r="L463" s="59" cm="1">
        <f t="array" ref="L463">INDEX($D$1:$CP$117,MATCH($D463,$D$1:$D$117,0),MATCH(1,($F463=$D$1:$CP$1)*(AZ$2=$D$2:$CP$2),0))</f>
        <v>1612.1958928571428</v>
      </c>
      <c r="M463" s="59" cm="1">
        <f t="array" ref="M463">INDEX($D$1:$CP$117,MATCH($D463,$D$1:$D$117,0),MATCH(1,($F463=$D$1:$CP$1)*(BA$2=$D$2:$CP$2),0))</f>
        <v>1616.5262499999999</v>
      </c>
      <c r="N463" s="61" cm="1">
        <f t="array" ref="N463">INDEX($D$1:$CP$117,MATCH($D463,$D$1:$D$117,0),MATCH(1,($F463=$D$1:$CP$1)*(BB$2=$D$2:$CP$2),0))</f>
        <v>2.6788040978964265E-3</v>
      </c>
    </row>
    <row r="464" spans="4:14" x14ac:dyDescent="0.25">
      <c r="D464" t="str">
        <f t="shared" ref="D464:E464" si="387">D350</f>
        <v>ALB</v>
      </c>
      <c r="E464" t="str">
        <f t="shared" si="387"/>
        <v>Middle income</v>
      </c>
      <c r="F464">
        <f t="shared" si="365"/>
        <v>2012</v>
      </c>
      <c r="G464" s="60" cm="1">
        <f t="array" ref="G464">INDEX($D$1:$CP$117,MATCH($D464,$D$1:$D$117,0),MATCH(1,($F464=$D$1:$CP$1)*(G$2=$D$2:$CP$2),0))</f>
        <v>0</v>
      </c>
      <c r="H464" s="60" cm="1">
        <f t="array" ref="H464">INDEX($D$1:$CP$117,MATCH($D464,$D$1:$D$117,0),MATCH(1,($F464=$D$1:$CP$1)*(H$2=$D$2:$CP$2),0))</f>
        <v>0</v>
      </c>
      <c r="I464" s="60" cm="1">
        <f t="array" ref="I464">INDEX($D$1:$CP$117,MATCH($D464,$D$1:$D$117,0),MATCH(1,($F464=$D$1:$CP$1)*(I$2=$D$2:$CP$2),0))</f>
        <v>0</v>
      </c>
      <c r="J464" s="60" cm="1">
        <f t="array" ref="J464">INDEX($D$1:$CP$117,MATCH($D464,$D$1:$D$117,0),MATCH(1,($F464=$D$1:$CP$1)*(J$2=$D$2:$CP$2),0))</f>
        <v>1000</v>
      </c>
      <c r="K464" s="59" t="str" cm="1">
        <f t="array" ref="K464">INDEX($D$1:$CP$117,MATCH($D464,$D$1:$D$117,0),MATCH(1,($F464=$D$1:$CP$1)*(AY$2=$D$2:$CP$2),0))</f>
        <v/>
      </c>
      <c r="L464" s="59" cm="1">
        <f t="array" ref="L464">INDEX($D$1:$CP$117,MATCH($D464,$D$1:$D$117,0),MATCH(1,($F464=$D$1:$CP$1)*(AZ$2=$D$2:$CP$2),0))</f>
        <v>0</v>
      </c>
      <c r="M464" s="59" t="str" cm="1">
        <f t="array" ref="M464">INDEX($D$1:$CP$117,MATCH($D464,$D$1:$D$117,0),MATCH(1,($F464=$D$1:$CP$1)*(BA$2=$D$2:$CP$2),0))</f>
        <v/>
      </c>
      <c r="N464" s="61" t="str" cm="1">
        <f t="array" ref="N464">INDEX($D$1:$CP$117,MATCH($D464,$D$1:$D$117,0),MATCH(1,($F464=$D$1:$CP$1)*(BB$2=$D$2:$CP$2),0))</f>
        <v/>
      </c>
    </row>
    <row r="465" spans="4:14" x14ac:dyDescent="0.25">
      <c r="D465" t="str">
        <f t="shared" ref="D465:E465" si="388">D351</f>
        <v>DZA</v>
      </c>
      <c r="E465" t="str">
        <f t="shared" si="388"/>
        <v>Lower middle income</v>
      </c>
      <c r="F465">
        <f t="shared" si="365"/>
        <v>2012</v>
      </c>
      <c r="G465" s="60" cm="1">
        <f t="array" ref="G465">INDEX($D$1:$CP$117,MATCH($D465,$D$1:$D$117,0),MATCH(1,($F465=$D$1:$CP$1)*(G$2=$D$2:$CP$2),0))</f>
        <v>5973758</v>
      </c>
      <c r="H465" s="60" cm="1">
        <f t="array" ref="H465">INDEX($D$1:$CP$117,MATCH($D465,$D$1:$D$117,0),MATCH(1,($F465=$D$1:$CP$1)*(H$2=$D$2:$CP$2),0))</f>
        <v>799949.29009999987</v>
      </c>
      <c r="I465" s="60" cm="1">
        <f t="array" ref="I465">INDEX($D$1:$CP$117,MATCH($D465,$D$1:$D$117,0),MATCH(1,($F465=$D$1:$CP$1)*(I$2=$D$2:$CP$2),0))</f>
        <v>6773707.2900999999</v>
      </c>
      <c r="J465" s="60" cm="1">
        <f t="array" ref="J465">INDEX($D$1:$CP$117,MATCH($D465,$D$1:$D$117,0),MATCH(1,($F465=$D$1:$CP$1)*(J$2=$D$2:$CP$2),0))</f>
        <v>10000</v>
      </c>
      <c r="K465" s="59" cm="1">
        <f t="array" ref="K465">INDEX($D$1:$CP$117,MATCH($D465,$D$1:$D$117,0),MATCH(1,($F465=$D$1:$CP$1)*(AY$2=$D$2:$CP$2),0))</f>
        <v>597.37580000000003</v>
      </c>
      <c r="L465" s="59" cm="1">
        <f t="array" ref="L465">INDEX($D$1:$CP$117,MATCH($D465,$D$1:$D$117,0),MATCH(1,($F465=$D$1:$CP$1)*(AZ$2=$D$2:$CP$2),0))</f>
        <v>79.994929009999993</v>
      </c>
      <c r="M465" s="59" cm="1">
        <f t="array" ref="M465">INDEX($D$1:$CP$117,MATCH($D465,$D$1:$D$117,0),MATCH(1,($F465=$D$1:$CP$1)*(BA$2=$D$2:$CP$2),0))</f>
        <v>677.37072900999999</v>
      </c>
      <c r="N465" s="61" cm="1">
        <f t="array" ref="N465">INDEX($D$1:$CP$117,MATCH($D465,$D$1:$D$117,0),MATCH(1,($F465=$D$1:$CP$1)*(BB$2=$D$2:$CP$2),0))</f>
        <v>0.88190377058820468</v>
      </c>
    </row>
    <row r="466" spans="4:14" x14ac:dyDescent="0.25">
      <c r="D466" t="str">
        <f t="shared" ref="D466:E466" si="389">D352</f>
        <v>AGO</v>
      </c>
      <c r="E466" t="str">
        <f t="shared" si="389"/>
        <v>Lower middle income</v>
      </c>
      <c r="F466">
        <f t="shared" si="365"/>
        <v>2012</v>
      </c>
      <c r="G466" s="60" cm="1">
        <f t="array" ref="G466">INDEX($D$1:$CP$117,MATCH($D466,$D$1:$D$117,0),MATCH(1,($F466=$D$1:$CP$1)*(G$2=$D$2:$CP$2),0))</f>
        <v>0</v>
      </c>
      <c r="H466" s="60" cm="1">
        <f t="array" ref="H466">INDEX($D$1:$CP$117,MATCH($D466,$D$1:$D$117,0),MATCH(1,($F466=$D$1:$CP$1)*(H$2=$D$2:$CP$2),0))</f>
        <v>0</v>
      </c>
      <c r="I466" s="60" cm="1">
        <f t="array" ref="I466">INDEX($D$1:$CP$117,MATCH($D466,$D$1:$D$117,0),MATCH(1,($F466=$D$1:$CP$1)*(I$2=$D$2:$CP$2),0))</f>
        <v>0</v>
      </c>
      <c r="J466" s="60" cm="1">
        <f t="array" ref="J466">INDEX($D$1:$CP$117,MATCH($D466,$D$1:$D$117,0),MATCH(1,($F466=$D$1:$CP$1)*(J$2=$D$2:$CP$2),0))</f>
        <v>250000</v>
      </c>
      <c r="K466" s="59" t="str" cm="1">
        <f t="array" ref="K466">INDEX($D$1:$CP$117,MATCH($D466,$D$1:$D$117,0),MATCH(1,($F466=$D$1:$CP$1)*(AY$2=$D$2:$CP$2),0))</f>
        <v/>
      </c>
      <c r="L466" s="59" cm="1">
        <f t="array" ref="L466">INDEX($D$1:$CP$117,MATCH($D466,$D$1:$D$117,0),MATCH(1,($F466=$D$1:$CP$1)*(AZ$2=$D$2:$CP$2),0))</f>
        <v>0</v>
      </c>
      <c r="M466" s="59" t="str" cm="1">
        <f t="array" ref="M466">INDEX($D$1:$CP$117,MATCH($D466,$D$1:$D$117,0),MATCH(1,($F466=$D$1:$CP$1)*(BA$2=$D$2:$CP$2),0))</f>
        <v/>
      </c>
      <c r="N466" s="61" t="str" cm="1">
        <f t="array" ref="N466">INDEX($D$1:$CP$117,MATCH($D466,$D$1:$D$117,0),MATCH(1,($F466=$D$1:$CP$1)*(BB$2=$D$2:$CP$2),0))</f>
        <v/>
      </c>
    </row>
    <row r="467" spans="4:14" x14ac:dyDescent="0.25">
      <c r="D467" t="str">
        <f t="shared" ref="D467:E467" si="390">D353</f>
        <v>ARG</v>
      </c>
      <c r="E467" t="str">
        <f t="shared" si="390"/>
        <v>Middle income</v>
      </c>
      <c r="F467">
        <f t="shared" si="365"/>
        <v>2012</v>
      </c>
      <c r="G467" s="60" cm="1">
        <f t="array" ref="G467">INDEX($D$1:$CP$117,MATCH($D467,$D$1:$D$117,0),MATCH(1,($F467=$D$1:$CP$1)*(G$2=$D$2:$CP$2),0))</f>
        <v>0</v>
      </c>
      <c r="H467" s="60" cm="1">
        <f t="array" ref="H467">INDEX($D$1:$CP$117,MATCH($D467,$D$1:$D$117,0),MATCH(1,($F467=$D$1:$CP$1)*(H$2=$D$2:$CP$2),0))</f>
        <v>0</v>
      </c>
      <c r="I467" s="60" cm="1">
        <f t="array" ref="I467">INDEX($D$1:$CP$117,MATCH($D467,$D$1:$D$117,0),MATCH(1,($F467=$D$1:$CP$1)*(I$2=$D$2:$CP$2),0))</f>
        <v>0</v>
      </c>
      <c r="J467" s="60" cm="1">
        <f t="array" ref="J467">INDEX($D$1:$CP$117,MATCH($D467,$D$1:$D$117,0),MATCH(1,($F467=$D$1:$CP$1)*(J$2=$D$2:$CP$2),0))</f>
        <v>110000</v>
      </c>
      <c r="K467" s="59" t="str" cm="1">
        <f t="array" ref="K467">INDEX($D$1:$CP$117,MATCH($D467,$D$1:$D$117,0),MATCH(1,($F467=$D$1:$CP$1)*(AY$2=$D$2:$CP$2),0))</f>
        <v/>
      </c>
      <c r="L467" s="59" cm="1">
        <f t="array" ref="L467">INDEX($D$1:$CP$117,MATCH($D467,$D$1:$D$117,0),MATCH(1,($F467=$D$1:$CP$1)*(AZ$2=$D$2:$CP$2),0))</f>
        <v>0</v>
      </c>
      <c r="M467" s="59" t="str" cm="1">
        <f t="array" ref="M467">INDEX($D$1:$CP$117,MATCH($D467,$D$1:$D$117,0),MATCH(1,($F467=$D$1:$CP$1)*(BA$2=$D$2:$CP$2),0))</f>
        <v/>
      </c>
      <c r="N467" s="61" t="str" cm="1">
        <f t="array" ref="N467">INDEX($D$1:$CP$117,MATCH($D467,$D$1:$D$117,0),MATCH(1,($F467=$D$1:$CP$1)*(BB$2=$D$2:$CP$2),0))</f>
        <v/>
      </c>
    </row>
    <row r="468" spans="4:14" x14ac:dyDescent="0.25">
      <c r="D468" t="str">
        <f t="shared" ref="D468:E468" si="391">D354</f>
        <v>ARM</v>
      </c>
      <c r="E468" t="str">
        <f t="shared" si="391"/>
        <v>Middle income</v>
      </c>
      <c r="F468">
        <f t="shared" si="365"/>
        <v>2012</v>
      </c>
      <c r="G468" s="60" cm="1">
        <f t="array" ref="G468">INDEX($D$1:$CP$117,MATCH($D468,$D$1:$D$117,0),MATCH(1,($F468=$D$1:$CP$1)*(G$2=$D$2:$CP$2),0))</f>
        <v>1090732</v>
      </c>
      <c r="H468" s="60" cm="1">
        <f t="array" ref="H468">INDEX($D$1:$CP$117,MATCH($D468,$D$1:$D$117,0),MATCH(1,($F468=$D$1:$CP$1)*(H$2=$D$2:$CP$2),0))</f>
        <v>4248183.1536290003</v>
      </c>
      <c r="I468" s="60" cm="1">
        <f t="array" ref="I468">INDEX($D$1:$CP$117,MATCH($D468,$D$1:$D$117,0),MATCH(1,($F468=$D$1:$CP$1)*(I$2=$D$2:$CP$2),0))</f>
        <v>5338915.1536290003</v>
      </c>
      <c r="J468" s="60" cm="1">
        <f t="array" ref="J468">INDEX($D$1:$CP$117,MATCH($D468,$D$1:$D$117,0),MATCH(1,($F468=$D$1:$CP$1)*(J$2=$D$2:$CP$2),0))</f>
        <v>3300</v>
      </c>
      <c r="K468" s="59" cm="1">
        <f t="array" ref="K468">INDEX($D$1:$CP$117,MATCH($D468,$D$1:$D$117,0),MATCH(1,($F468=$D$1:$CP$1)*(AY$2=$D$2:$CP$2),0))</f>
        <v>330.52484848484846</v>
      </c>
      <c r="L468" s="59" cm="1">
        <f t="array" ref="L468">INDEX($D$1:$CP$117,MATCH($D468,$D$1:$D$117,0),MATCH(1,($F468=$D$1:$CP$1)*(AZ$2=$D$2:$CP$2),0))</f>
        <v>1287.3282283724243</v>
      </c>
      <c r="M468" s="59" cm="1">
        <f t="array" ref="M468">INDEX($D$1:$CP$117,MATCH($D468,$D$1:$D$117,0),MATCH(1,($F468=$D$1:$CP$1)*(BA$2=$D$2:$CP$2),0))</f>
        <v>1617.8530768572728</v>
      </c>
      <c r="N468" s="61" cm="1">
        <f t="array" ref="N468">INDEX($D$1:$CP$117,MATCH($D468,$D$1:$D$117,0),MATCH(1,($F468=$D$1:$CP$1)*(BB$2=$D$2:$CP$2),0))</f>
        <v>0.20429843303626971</v>
      </c>
    </row>
    <row r="469" spans="4:14" x14ac:dyDescent="0.25">
      <c r="D469" t="str">
        <f t="shared" ref="D469:E469" si="392">D355</f>
        <v>AZE</v>
      </c>
      <c r="E469" t="str">
        <f t="shared" si="392"/>
        <v>Middle income</v>
      </c>
      <c r="F469">
        <f t="shared" si="365"/>
        <v>2012</v>
      </c>
      <c r="G469" s="60" cm="1">
        <f t="array" ref="G469">INDEX($D$1:$CP$117,MATCH($D469,$D$1:$D$117,0),MATCH(1,($F469=$D$1:$CP$1)*(G$2=$D$2:$CP$2),0))</f>
        <v>0</v>
      </c>
      <c r="H469" s="60" cm="1">
        <f t="array" ref="H469">INDEX($D$1:$CP$117,MATCH($D469,$D$1:$D$117,0),MATCH(1,($F469=$D$1:$CP$1)*(H$2=$D$2:$CP$2),0))</f>
        <v>0</v>
      </c>
      <c r="I469" s="60" cm="1">
        <f t="array" ref="I469">INDEX($D$1:$CP$117,MATCH($D469,$D$1:$D$117,0),MATCH(1,($F469=$D$1:$CP$1)*(I$2=$D$2:$CP$2),0))</f>
        <v>0</v>
      </c>
      <c r="J469" s="60" cm="1">
        <f t="array" ref="J469">INDEX($D$1:$CP$117,MATCH($D469,$D$1:$D$117,0),MATCH(1,($F469=$D$1:$CP$1)*(J$2=$D$2:$CP$2),0))</f>
        <v>9500</v>
      </c>
      <c r="K469" s="59" t="str" cm="1">
        <f t="array" ref="K469">INDEX($D$1:$CP$117,MATCH($D469,$D$1:$D$117,0),MATCH(1,($F469=$D$1:$CP$1)*(AY$2=$D$2:$CP$2),0))</f>
        <v/>
      </c>
      <c r="L469" s="59" cm="1">
        <f t="array" ref="L469">INDEX($D$1:$CP$117,MATCH($D469,$D$1:$D$117,0),MATCH(1,($F469=$D$1:$CP$1)*(AZ$2=$D$2:$CP$2),0))</f>
        <v>0</v>
      </c>
      <c r="M469" s="59" t="str" cm="1">
        <f t="array" ref="M469">INDEX($D$1:$CP$117,MATCH($D469,$D$1:$D$117,0),MATCH(1,($F469=$D$1:$CP$1)*(BA$2=$D$2:$CP$2),0))</f>
        <v/>
      </c>
      <c r="N469" s="61" t="str" cm="1">
        <f t="array" ref="N469">INDEX($D$1:$CP$117,MATCH($D469,$D$1:$D$117,0),MATCH(1,($F469=$D$1:$CP$1)*(BB$2=$D$2:$CP$2),0))</f>
        <v/>
      </c>
    </row>
    <row r="470" spans="4:14" x14ac:dyDescent="0.25">
      <c r="D470" t="str">
        <f t="shared" ref="D470:E470" si="393">D356</f>
        <v>BHS</v>
      </c>
      <c r="E470" t="str">
        <f t="shared" si="393"/>
        <v>Upper Middle Income</v>
      </c>
      <c r="F470">
        <f t="shared" si="365"/>
        <v>2012</v>
      </c>
      <c r="G470" s="60" cm="1">
        <f t="array" ref="G470">INDEX($D$1:$CP$117,MATCH($D470,$D$1:$D$117,0),MATCH(1,($F470=$D$1:$CP$1)*(G$2=$D$2:$CP$2),0))</f>
        <v>0</v>
      </c>
      <c r="H470" s="60" cm="1">
        <f t="array" ref="H470">INDEX($D$1:$CP$117,MATCH($D470,$D$1:$D$117,0),MATCH(1,($F470=$D$1:$CP$1)*(H$2=$D$2:$CP$2),0))</f>
        <v>0</v>
      </c>
      <c r="I470" s="60" cm="1">
        <f t="array" ref="I470">INDEX($D$1:$CP$117,MATCH($D470,$D$1:$D$117,0),MATCH(1,($F470=$D$1:$CP$1)*(I$2=$D$2:$CP$2),0))</f>
        <v>0</v>
      </c>
      <c r="J470" s="60" t="str" cm="1">
        <f t="array" ref="J470">INDEX($D$1:$CP$117,MATCH($D470,$D$1:$D$117,0),MATCH(1,($F470=$D$1:$CP$1)*(J$2=$D$2:$CP$2),0))</f>
        <v/>
      </c>
      <c r="K470" s="59" t="str" cm="1">
        <f t="array" ref="K470">INDEX($D$1:$CP$117,MATCH($D470,$D$1:$D$117,0),MATCH(1,($F470=$D$1:$CP$1)*(AY$2=$D$2:$CP$2),0))</f>
        <v/>
      </c>
      <c r="L470" s="59" t="str" cm="1">
        <f t="array" ref="L470">INDEX($D$1:$CP$117,MATCH($D470,$D$1:$D$117,0),MATCH(1,($F470=$D$1:$CP$1)*(AZ$2=$D$2:$CP$2),0))</f>
        <v/>
      </c>
      <c r="M470" s="59" t="str" cm="1">
        <f t="array" ref="M470">INDEX($D$1:$CP$117,MATCH($D470,$D$1:$D$117,0),MATCH(1,($F470=$D$1:$CP$1)*(BA$2=$D$2:$CP$2),0))</f>
        <v/>
      </c>
      <c r="N470" s="61" t="str" cm="1">
        <f t="array" ref="N470">INDEX($D$1:$CP$117,MATCH($D470,$D$1:$D$117,0),MATCH(1,($F470=$D$1:$CP$1)*(BB$2=$D$2:$CP$2),0))</f>
        <v/>
      </c>
    </row>
    <row r="471" spans="4:14" x14ac:dyDescent="0.25">
      <c r="D471" t="str">
        <f t="shared" ref="D471:E471" si="394">D357</f>
        <v>BGD</v>
      </c>
      <c r="E471" t="str">
        <f t="shared" si="394"/>
        <v>Lower middle income</v>
      </c>
      <c r="F471">
        <f t="shared" si="365"/>
        <v>2012</v>
      </c>
      <c r="G471" s="60" cm="1">
        <f t="array" ref="G471">INDEX($D$1:$CP$117,MATCH($D471,$D$1:$D$117,0),MATCH(1,($F471=$D$1:$CP$1)*(G$2=$D$2:$CP$2),0))</f>
        <v>984252</v>
      </c>
      <c r="H471" s="60" cm="1">
        <f t="array" ref="H471">INDEX($D$1:$CP$117,MATCH($D471,$D$1:$D$117,0),MATCH(1,($F471=$D$1:$CP$1)*(H$2=$D$2:$CP$2),0))</f>
        <v>11499100</v>
      </c>
      <c r="I471" s="60" cm="1">
        <f t="array" ref="I471">INDEX($D$1:$CP$117,MATCH($D471,$D$1:$D$117,0),MATCH(1,($F471=$D$1:$CP$1)*(I$2=$D$2:$CP$2),0))</f>
        <v>12483352</v>
      </c>
      <c r="J471" s="60" t="str" cm="1">
        <f t="array" ref="J471">INDEX($D$1:$CP$117,MATCH($D471,$D$1:$D$117,0),MATCH(1,($F471=$D$1:$CP$1)*(J$2=$D$2:$CP$2),0))</f>
        <v/>
      </c>
      <c r="K471" s="59" t="str" cm="1">
        <f t="array" ref="K471">INDEX($D$1:$CP$117,MATCH($D471,$D$1:$D$117,0),MATCH(1,($F471=$D$1:$CP$1)*(AY$2=$D$2:$CP$2),0))</f>
        <v/>
      </c>
      <c r="L471" s="59" t="str" cm="1">
        <f t="array" ref="L471">INDEX($D$1:$CP$117,MATCH($D471,$D$1:$D$117,0),MATCH(1,($F471=$D$1:$CP$1)*(AZ$2=$D$2:$CP$2),0))</f>
        <v/>
      </c>
      <c r="M471" s="59" t="str" cm="1">
        <f t="array" ref="M471">INDEX($D$1:$CP$117,MATCH($D471,$D$1:$D$117,0),MATCH(1,($F471=$D$1:$CP$1)*(BA$2=$D$2:$CP$2),0))</f>
        <v/>
      </c>
      <c r="N471" s="61" t="str" cm="1">
        <f t="array" ref="N471">INDEX($D$1:$CP$117,MATCH($D471,$D$1:$D$117,0),MATCH(1,($F471=$D$1:$CP$1)*(BB$2=$D$2:$CP$2),0))</f>
        <v/>
      </c>
    </row>
    <row r="472" spans="4:14" x14ac:dyDescent="0.25">
      <c r="D472" t="str">
        <f t="shared" ref="D472:E472" si="395">D358</f>
        <v>BRB</v>
      </c>
      <c r="E472" t="str">
        <f t="shared" si="395"/>
        <v>High income</v>
      </c>
      <c r="F472">
        <f t="shared" si="365"/>
        <v>2012</v>
      </c>
      <c r="G472" s="60" cm="1">
        <f t="array" ref="G472">INDEX($D$1:$CP$117,MATCH($D472,$D$1:$D$117,0),MATCH(1,($F472=$D$1:$CP$1)*(G$2=$D$2:$CP$2),0))</f>
        <v>6200000</v>
      </c>
      <c r="H472" s="60" cm="1">
        <f t="array" ref="H472">INDEX($D$1:$CP$117,MATCH($D472,$D$1:$D$117,0),MATCH(1,($F472=$D$1:$CP$1)*(H$2=$D$2:$CP$2),0))</f>
        <v>3800000</v>
      </c>
      <c r="I472" s="60" cm="1">
        <f t="array" ref="I472">INDEX($D$1:$CP$117,MATCH($D472,$D$1:$D$117,0),MATCH(1,($F472=$D$1:$CP$1)*(I$2=$D$2:$CP$2),0))</f>
        <v>10000000</v>
      </c>
      <c r="J472" s="60" cm="1">
        <f t="array" ref="J472">INDEX($D$1:$CP$117,MATCH($D472,$D$1:$D$117,0),MATCH(1,($F472=$D$1:$CP$1)*(J$2=$D$2:$CP$2),0))</f>
        <v>2900</v>
      </c>
      <c r="K472" s="59" cm="1">
        <f t="array" ref="K472">INDEX($D$1:$CP$117,MATCH($D472,$D$1:$D$117,0),MATCH(1,($F472=$D$1:$CP$1)*(AY$2=$D$2:$CP$2),0))</f>
        <v>2137.9310344827586</v>
      </c>
      <c r="L472" s="59" cm="1">
        <f t="array" ref="L472">INDEX($D$1:$CP$117,MATCH($D472,$D$1:$D$117,0),MATCH(1,($F472=$D$1:$CP$1)*(AZ$2=$D$2:$CP$2),0))</f>
        <v>1310.344827586207</v>
      </c>
      <c r="M472" s="59" cm="1">
        <f t="array" ref="M472">INDEX($D$1:$CP$117,MATCH($D472,$D$1:$D$117,0),MATCH(1,($F472=$D$1:$CP$1)*(BA$2=$D$2:$CP$2),0))</f>
        <v>3448.2758620689656</v>
      </c>
      <c r="N472" s="61" cm="1">
        <f t="array" ref="N472">INDEX($D$1:$CP$117,MATCH($D472,$D$1:$D$117,0),MATCH(1,($F472=$D$1:$CP$1)*(BB$2=$D$2:$CP$2),0))</f>
        <v>0.62</v>
      </c>
    </row>
    <row r="473" spans="4:14" x14ac:dyDescent="0.25">
      <c r="D473" t="str">
        <f t="shared" ref="D473:E473" si="396">D359</f>
        <v>BLR</v>
      </c>
      <c r="E473" t="str">
        <f t="shared" si="396"/>
        <v>Middle income</v>
      </c>
      <c r="F473">
        <f t="shared" si="365"/>
        <v>2012</v>
      </c>
      <c r="G473" s="60" cm="1">
        <f t="array" ref="G473">INDEX($D$1:$CP$117,MATCH($D473,$D$1:$D$117,0),MATCH(1,($F473=$D$1:$CP$1)*(G$2=$D$2:$CP$2),0))</f>
        <v>12471166</v>
      </c>
      <c r="H473" s="60" cm="1">
        <f t="array" ref="H473">INDEX($D$1:$CP$117,MATCH($D473,$D$1:$D$117,0),MATCH(1,($F473=$D$1:$CP$1)*(H$2=$D$2:$CP$2),0))</f>
        <v>7314820.5460000001</v>
      </c>
      <c r="I473" s="60" cm="1">
        <f t="array" ref="I473">INDEX($D$1:$CP$117,MATCH($D473,$D$1:$D$117,0),MATCH(1,($F473=$D$1:$CP$1)*(I$2=$D$2:$CP$2),0))</f>
        <v>19785986.546</v>
      </c>
      <c r="J473" s="60" cm="1">
        <f t="array" ref="J473">INDEX($D$1:$CP$117,MATCH($D473,$D$1:$D$117,0),MATCH(1,($F473=$D$1:$CP$1)*(J$2=$D$2:$CP$2),0))</f>
        <v>16000</v>
      </c>
      <c r="K473" s="59" cm="1">
        <f t="array" ref="K473">INDEX($D$1:$CP$117,MATCH($D473,$D$1:$D$117,0),MATCH(1,($F473=$D$1:$CP$1)*(AY$2=$D$2:$CP$2),0))</f>
        <v>779.44787499999995</v>
      </c>
      <c r="L473" s="59" cm="1">
        <f t="array" ref="L473">INDEX($D$1:$CP$117,MATCH($D473,$D$1:$D$117,0),MATCH(1,($F473=$D$1:$CP$1)*(AZ$2=$D$2:$CP$2),0))</f>
        <v>457.176284125</v>
      </c>
      <c r="M473" s="59" cm="1">
        <f t="array" ref="M473">INDEX($D$1:$CP$117,MATCH($D473,$D$1:$D$117,0),MATCH(1,($F473=$D$1:$CP$1)*(BA$2=$D$2:$CP$2),0))</f>
        <v>1236.624159125</v>
      </c>
      <c r="N473" s="61" cm="1">
        <f t="array" ref="N473">INDEX($D$1:$CP$117,MATCH($D473,$D$1:$D$117,0),MATCH(1,($F473=$D$1:$CP$1)*(BB$2=$D$2:$CP$2),0))</f>
        <v>0.63030296573820377</v>
      </c>
    </row>
    <row r="474" spans="4:14" x14ac:dyDescent="0.25">
      <c r="D474" t="str">
        <f t="shared" ref="D474:E474" si="397">D360</f>
        <v>BLZ</v>
      </c>
      <c r="E474" t="str">
        <f t="shared" si="397"/>
        <v>Upper Middle Income</v>
      </c>
      <c r="F474">
        <f t="shared" si="365"/>
        <v>2012</v>
      </c>
      <c r="G474" s="60" cm="1">
        <f t="array" ref="G474">INDEX($D$1:$CP$117,MATCH($D474,$D$1:$D$117,0),MATCH(1,($F474=$D$1:$CP$1)*(G$2=$D$2:$CP$2),0))</f>
        <v>832300</v>
      </c>
      <c r="H474" s="60" cm="1">
        <f t="array" ref="H474">INDEX($D$1:$CP$117,MATCH($D474,$D$1:$D$117,0),MATCH(1,($F474=$D$1:$CP$1)*(H$2=$D$2:$CP$2),0))</f>
        <v>2018100</v>
      </c>
      <c r="I474" s="60" cm="1">
        <f t="array" ref="I474">INDEX($D$1:$CP$117,MATCH($D474,$D$1:$D$117,0),MATCH(1,($F474=$D$1:$CP$1)*(I$2=$D$2:$CP$2),0))</f>
        <v>2850400</v>
      </c>
      <c r="J474" s="60" t="str" cm="1">
        <f t="array" ref="J474">INDEX($D$1:$CP$117,MATCH($D474,$D$1:$D$117,0),MATCH(1,($F474=$D$1:$CP$1)*(J$2=$D$2:$CP$2),0))</f>
        <v/>
      </c>
      <c r="K474" s="59" t="str" cm="1">
        <f t="array" ref="K474">INDEX($D$1:$CP$117,MATCH($D474,$D$1:$D$117,0),MATCH(1,($F474=$D$1:$CP$1)*(AY$2=$D$2:$CP$2),0))</f>
        <v/>
      </c>
      <c r="L474" s="59" t="str" cm="1">
        <f t="array" ref="L474">INDEX($D$1:$CP$117,MATCH($D474,$D$1:$D$117,0),MATCH(1,($F474=$D$1:$CP$1)*(AZ$2=$D$2:$CP$2),0))</f>
        <v/>
      </c>
      <c r="M474" s="59" t="str" cm="1">
        <f t="array" ref="M474">INDEX($D$1:$CP$117,MATCH($D474,$D$1:$D$117,0),MATCH(1,($F474=$D$1:$CP$1)*(BA$2=$D$2:$CP$2),0))</f>
        <v/>
      </c>
      <c r="N474" s="61" t="str" cm="1">
        <f t="array" ref="N474">INDEX($D$1:$CP$117,MATCH($D474,$D$1:$D$117,0),MATCH(1,($F474=$D$1:$CP$1)*(BB$2=$D$2:$CP$2),0))</f>
        <v/>
      </c>
    </row>
    <row r="475" spans="4:14" x14ac:dyDescent="0.25">
      <c r="D475" t="str">
        <f t="shared" ref="D475:E475" si="398">D361</f>
        <v>BEN</v>
      </c>
      <c r="E475" t="str">
        <f t="shared" si="398"/>
        <v>Lower middle income</v>
      </c>
      <c r="F475">
        <f t="shared" si="365"/>
        <v>2012</v>
      </c>
      <c r="G475" s="60" cm="1">
        <f t="array" ref="G475">INDEX($D$1:$CP$117,MATCH($D475,$D$1:$D$117,0),MATCH(1,($F475=$D$1:$CP$1)*(G$2=$D$2:$CP$2),0))</f>
        <v>11709193</v>
      </c>
      <c r="H475" s="60" cm="1">
        <f t="array" ref="H475">INDEX($D$1:$CP$117,MATCH($D475,$D$1:$D$117,0),MATCH(1,($F475=$D$1:$CP$1)*(H$2=$D$2:$CP$2),0))</f>
        <v>19101814.309999999</v>
      </c>
      <c r="I475" s="60" cm="1">
        <f t="array" ref="I475">INDEX($D$1:$CP$117,MATCH($D475,$D$1:$D$117,0),MATCH(1,($F475=$D$1:$CP$1)*(I$2=$D$2:$CP$2),0))</f>
        <v>30811007.309999999</v>
      </c>
      <c r="J475" s="60" cm="1">
        <f t="array" ref="J475">INDEX($D$1:$CP$117,MATCH($D475,$D$1:$D$117,0),MATCH(1,($F475=$D$1:$CP$1)*(J$2=$D$2:$CP$2),0))</f>
        <v>68000</v>
      </c>
      <c r="K475" s="59" cm="1">
        <f t="array" ref="K475">INDEX($D$1:$CP$117,MATCH($D475,$D$1:$D$117,0),MATCH(1,($F475=$D$1:$CP$1)*(AY$2=$D$2:$CP$2),0))</f>
        <v>172.19401470588235</v>
      </c>
      <c r="L475" s="59" cm="1">
        <f t="array" ref="L475">INDEX($D$1:$CP$117,MATCH($D475,$D$1:$D$117,0),MATCH(1,($F475=$D$1:$CP$1)*(AZ$2=$D$2:$CP$2),0))</f>
        <v>280.90903397058821</v>
      </c>
      <c r="M475" s="59" cm="1">
        <f t="array" ref="M475">INDEX($D$1:$CP$117,MATCH($D475,$D$1:$D$117,0),MATCH(1,($F475=$D$1:$CP$1)*(BA$2=$D$2:$CP$2),0))</f>
        <v>453.10304867647056</v>
      </c>
      <c r="N475" s="61" cm="1">
        <f t="array" ref="N475">INDEX($D$1:$CP$117,MATCH($D475,$D$1:$D$117,0),MATCH(1,($F475=$D$1:$CP$1)*(BB$2=$D$2:$CP$2),0))</f>
        <v>0.38003278770440174</v>
      </c>
    </row>
    <row r="476" spans="4:14" x14ac:dyDescent="0.25">
      <c r="D476" t="str">
        <f t="shared" ref="D476:E476" si="399">D362</f>
        <v>BOL</v>
      </c>
      <c r="E476" t="str">
        <f t="shared" si="399"/>
        <v>Lower middle income</v>
      </c>
      <c r="F476">
        <f t="shared" si="365"/>
        <v>2012</v>
      </c>
      <c r="G476" s="60" cm="1">
        <f t="array" ref="G476">INDEX($D$1:$CP$117,MATCH($D476,$D$1:$D$117,0),MATCH(1,($F476=$D$1:$CP$1)*(G$2=$D$2:$CP$2),0))</f>
        <v>4800000</v>
      </c>
      <c r="H476" s="60" cm="1">
        <f t="array" ref="H476">INDEX($D$1:$CP$117,MATCH($D476,$D$1:$D$117,0),MATCH(1,($F476=$D$1:$CP$1)*(H$2=$D$2:$CP$2),0))</f>
        <v>6900000</v>
      </c>
      <c r="I476" s="60" cm="1">
        <f t="array" ref="I476">INDEX($D$1:$CP$117,MATCH($D476,$D$1:$D$117,0),MATCH(1,($F476=$D$1:$CP$1)*(I$2=$D$2:$CP$2),0))</f>
        <v>11700000</v>
      </c>
      <c r="J476" s="60" cm="1">
        <f t="array" ref="J476">INDEX($D$1:$CP$117,MATCH($D476,$D$1:$D$117,0),MATCH(1,($F476=$D$1:$CP$1)*(J$2=$D$2:$CP$2),0))</f>
        <v>16000</v>
      </c>
      <c r="K476" s="59" cm="1">
        <f t="array" ref="K476">INDEX($D$1:$CP$117,MATCH($D476,$D$1:$D$117,0),MATCH(1,($F476=$D$1:$CP$1)*(AY$2=$D$2:$CP$2),0))</f>
        <v>300</v>
      </c>
      <c r="L476" s="59" cm="1">
        <f t="array" ref="L476">INDEX($D$1:$CP$117,MATCH($D476,$D$1:$D$117,0),MATCH(1,($F476=$D$1:$CP$1)*(AZ$2=$D$2:$CP$2),0))</f>
        <v>431.25</v>
      </c>
      <c r="M476" s="59" cm="1">
        <f t="array" ref="M476">INDEX($D$1:$CP$117,MATCH($D476,$D$1:$D$117,0),MATCH(1,($F476=$D$1:$CP$1)*(BA$2=$D$2:$CP$2),0))</f>
        <v>731.25</v>
      </c>
      <c r="N476" s="61" cm="1">
        <f t="array" ref="N476">INDEX($D$1:$CP$117,MATCH($D476,$D$1:$D$117,0),MATCH(1,($F476=$D$1:$CP$1)*(BB$2=$D$2:$CP$2),0))</f>
        <v>0.41025641025641024</v>
      </c>
    </row>
    <row r="477" spans="4:14" x14ac:dyDescent="0.25">
      <c r="D477" t="str">
        <f t="shared" ref="D477:E477" si="400">D363</f>
        <v>BWA</v>
      </c>
      <c r="E477" t="str">
        <f t="shared" si="400"/>
        <v>Middle income</v>
      </c>
      <c r="F477">
        <f t="shared" si="365"/>
        <v>2012</v>
      </c>
      <c r="G477" s="60" cm="1">
        <f t="array" ref="G477">INDEX($D$1:$CP$117,MATCH($D477,$D$1:$D$117,0),MATCH(1,($F477=$D$1:$CP$1)*(G$2=$D$2:$CP$2),0))</f>
        <v>0</v>
      </c>
      <c r="H477" s="60" cm="1">
        <f t="array" ref="H477">INDEX($D$1:$CP$117,MATCH($D477,$D$1:$D$117,0),MATCH(1,($F477=$D$1:$CP$1)*(H$2=$D$2:$CP$2),0))</f>
        <v>0</v>
      </c>
      <c r="I477" s="60" cm="1">
        <f t="array" ref="I477">INDEX($D$1:$CP$117,MATCH($D477,$D$1:$D$117,0),MATCH(1,($F477=$D$1:$CP$1)*(I$2=$D$2:$CP$2),0))</f>
        <v>0</v>
      </c>
      <c r="J477" s="60" cm="1">
        <f t="array" ref="J477">INDEX($D$1:$CP$117,MATCH($D477,$D$1:$D$117,0),MATCH(1,($F477=$D$1:$CP$1)*(J$2=$D$2:$CP$2),0))</f>
        <v>350000</v>
      </c>
      <c r="K477" s="59" t="str" cm="1">
        <f t="array" ref="K477">INDEX($D$1:$CP$117,MATCH($D477,$D$1:$D$117,0),MATCH(1,($F477=$D$1:$CP$1)*(AY$2=$D$2:$CP$2),0))</f>
        <v/>
      </c>
      <c r="L477" s="59" cm="1">
        <f t="array" ref="L477">INDEX($D$1:$CP$117,MATCH($D477,$D$1:$D$117,0),MATCH(1,($F477=$D$1:$CP$1)*(AZ$2=$D$2:$CP$2),0))</f>
        <v>0</v>
      </c>
      <c r="M477" s="59" t="str" cm="1">
        <f t="array" ref="M477">INDEX($D$1:$CP$117,MATCH($D477,$D$1:$D$117,0),MATCH(1,($F477=$D$1:$CP$1)*(BA$2=$D$2:$CP$2),0))</f>
        <v/>
      </c>
      <c r="N477" s="61" t="str" cm="1">
        <f t="array" ref="N477">INDEX($D$1:$CP$117,MATCH($D477,$D$1:$D$117,0),MATCH(1,($F477=$D$1:$CP$1)*(BB$2=$D$2:$CP$2),0))</f>
        <v/>
      </c>
    </row>
    <row r="478" spans="4:14" x14ac:dyDescent="0.25">
      <c r="D478" t="str">
        <f t="shared" ref="D478:E478" si="401">D364</f>
        <v>BRA</v>
      </c>
      <c r="E478" t="str">
        <f t="shared" si="401"/>
        <v>Middle income</v>
      </c>
      <c r="F478">
        <f t="shared" si="365"/>
        <v>2012</v>
      </c>
      <c r="G478" s="60" cm="1">
        <f t="array" ref="G478">INDEX($D$1:$CP$117,MATCH($D478,$D$1:$D$117,0),MATCH(1,($F478=$D$1:$CP$1)*(G$2=$D$2:$CP$2),0))</f>
        <v>685482920</v>
      </c>
      <c r="H478" s="60" cm="1">
        <f t="array" ref="H478">INDEX($D$1:$CP$117,MATCH($D478,$D$1:$D$117,0),MATCH(1,($F478=$D$1:$CP$1)*(H$2=$D$2:$CP$2),0))</f>
        <v>9258556.7999999523</v>
      </c>
      <c r="I478" s="60" cm="1">
        <f t="array" ref="I478">INDEX($D$1:$CP$117,MATCH($D478,$D$1:$D$117,0),MATCH(1,($F478=$D$1:$CP$1)*(I$2=$D$2:$CP$2),0))</f>
        <v>694741476.79999995</v>
      </c>
      <c r="J478" s="60" cm="1">
        <f t="array" ref="J478">INDEX($D$1:$CP$117,MATCH($D478,$D$1:$D$117,0),MATCH(1,($F478=$D$1:$CP$1)*(J$2=$D$2:$CP$2),0))</f>
        <v>720000</v>
      </c>
      <c r="K478" s="59" cm="1">
        <f t="array" ref="K478">INDEX($D$1:$CP$117,MATCH($D478,$D$1:$D$117,0),MATCH(1,($F478=$D$1:$CP$1)*(AY$2=$D$2:$CP$2),0))</f>
        <v>952.05961111111117</v>
      </c>
      <c r="L478" s="59" cm="1">
        <f t="array" ref="L478">INDEX($D$1:$CP$117,MATCH($D478,$D$1:$D$117,0),MATCH(1,($F478=$D$1:$CP$1)*(AZ$2=$D$2:$CP$2),0))</f>
        <v>12.8591066666666</v>
      </c>
      <c r="M478" s="59" cm="1">
        <f t="array" ref="M478">INDEX($D$1:$CP$117,MATCH($D478,$D$1:$D$117,0),MATCH(1,($F478=$D$1:$CP$1)*(BA$2=$D$2:$CP$2),0))</f>
        <v>964.91871777777772</v>
      </c>
      <c r="N478" s="61" cm="1">
        <f t="array" ref="N478">INDEX($D$1:$CP$117,MATCH($D478,$D$1:$D$117,0),MATCH(1,($F478=$D$1:$CP$1)*(BB$2=$D$2:$CP$2),0))</f>
        <v>0.9866733783584577</v>
      </c>
    </row>
    <row r="479" spans="4:14" x14ac:dyDescent="0.25">
      <c r="D479" t="str">
        <f t="shared" ref="D479:E479" si="402">D365</f>
        <v>BGR</v>
      </c>
      <c r="E479" t="str">
        <f t="shared" si="402"/>
        <v>Middle income</v>
      </c>
      <c r="F479">
        <f t="shared" si="365"/>
        <v>2012</v>
      </c>
      <c r="G479" s="60" cm="1">
        <f t="array" ref="G479">INDEX($D$1:$CP$117,MATCH($D479,$D$1:$D$117,0),MATCH(1,($F479=$D$1:$CP$1)*(G$2=$D$2:$CP$2),0))</f>
        <v>6759210</v>
      </c>
      <c r="H479" s="60" cm="1">
        <f t="array" ref="H479">INDEX($D$1:$CP$117,MATCH($D479,$D$1:$D$117,0),MATCH(1,($F479=$D$1:$CP$1)*(H$2=$D$2:$CP$2),0))</f>
        <v>4078811.3369999994</v>
      </c>
      <c r="I479" s="60" cm="1">
        <f t="array" ref="I479">INDEX($D$1:$CP$117,MATCH($D479,$D$1:$D$117,0),MATCH(1,($F479=$D$1:$CP$1)*(I$2=$D$2:$CP$2),0))</f>
        <v>10838021.336999999</v>
      </c>
      <c r="J479" s="60" cm="1">
        <f t="array" ref="J479">INDEX($D$1:$CP$117,MATCH($D479,$D$1:$D$117,0),MATCH(1,($F479=$D$1:$CP$1)*(J$2=$D$2:$CP$2),0))</f>
        <v>2000</v>
      </c>
      <c r="K479" s="59" cm="1">
        <f t="array" ref="K479">INDEX($D$1:$CP$117,MATCH($D479,$D$1:$D$117,0),MATCH(1,($F479=$D$1:$CP$1)*(AY$2=$D$2:$CP$2),0))</f>
        <v>3379.605</v>
      </c>
      <c r="L479" s="59" cm="1">
        <f t="array" ref="L479">INDEX($D$1:$CP$117,MATCH($D479,$D$1:$D$117,0),MATCH(1,($F479=$D$1:$CP$1)*(AZ$2=$D$2:$CP$2),0))</f>
        <v>2039.4056684999996</v>
      </c>
      <c r="M479" s="59" cm="1">
        <f t="array" ref="M479">INDEX($D$1:$CP$117,MATCH($D479,$D$1:$D$117,0),MATCH(1,($F479=$D$1:$CP$1)*(BA$2=$D$2:$CP$2),0))</f>
        <v>5419.0106685000001</v>
      </c>
      <c r="N479" s="61" cm="1">
        <f t="array" ref="N479">INDEX($D$1:$CP$117,MATCH($D479,$D$1:$D$117,0),MATCH(1,($F479=$D$1:$CP$1)*(BB$2=$D$2:$CP$2),0))</f>
        <v>0.62365719625635763</v>
      </c>
    </row>
    <row r="480" spans="4:14" x14ac:dyDescent="0.25">
      <c r="D480" t="str">
        <f t="shared" ref="D480:E480" si="403">D366</f>
        <v>BFA</v>
      </c>
      <c r="E480" t="str">
        <f t="shared" si="403"/>
        <v>Low income</v>
      </c>
      <c r="F480">
        <f t="shared" si="365"/>
        <v>2012</v>
      </c>
      <c r="G480" s="60" cm="1">
        <f t="array" ref="G480">INDEX($D$1:$CP$117,MATCH($D480,$D$1:$D$117,0),MATCH(1,($F480=$D$1:$CP$1)*(G$2=$D$2:$CP$2),0))</f>
        <v>28122266</v>
      </c>
      <c r="H480" s="60" cm="1">
        <f t="array" ref="H480">INDEX($D$1:$CP$117,MATCH($D480,$D$1:$D$117,0),MATCH(1,($F480=$D$1:$CP$1)*(H$2=$D$2:$CP$2),0))</f>
        <v>28358464.493000001</v>
      </c>
      <c r="I480" s="60" cm="1">
        <f t="array" ref="I480">INDEX($D$1:$CP$117,MATCH($D480,$D$1:$D$117,0),MATCH(1,($F480=$D$1:$CP$1)*(I$2=$D$2:$CP$2),0))</f>
        <v>56480730.493000001</v>
      </c>
      <c r="J480" s="60" cm="1">
        <f t="array" ref="J480">INDEX($D$1:$CP$117,MATCH($D480,$D$1:$D$117,0),MATCH(1,($F480=$D$1:$CP$1)*(J$2=$D$2:$CP$2),0))</f>
        <v>110000</v>
      </c>
      <c r="K480" s="59" cm="1">
        <f t="array" ref="K480">INDEX($D$1:$CP$117,MATCH($D480,$D$1:$D$117,0),MATCH(1,($F480=$D$1:$CP$1)*(AY$2=$D$2:$CP$2),0))</f>
        <v>255.65696363636363</v>
      </c>
      <c r="L480" s="59" cm="1">
        <f t="array" ref="L480">INDEX($D$1:$CP$117,MATCH($D480,$D$1:$D$117,0),MATCH(1,($F480=$D$1:$CP$1)*(AZ$2=$D$2:$CP$2),0))</f>
        <v>257.80422266363638</v>
      </c>
      <c r="M480" s="59" cm="1">
        <f t="array" ref="M480">INDEX($D$1:$CP$117,MATCH($D480,$D$1:$D$117,0),MATCH(1,($F480=$D$1:$CP$1)*(BA$2=$D$2:$CP$2),0))</f>
        <v>513.46118630000001</v>
      </c>
      <c r="N480" s="61" cm="1">
        <f t="array" ref="N480">INDEX($D$1:$CP$117,MATCH($D480,$D$1:$D$117,0),MATCH(1,($F480=$D$1:$CP$1)*(BB$2=$D$2:$CP$2),0))</f>
        <v>0.49790903471911296</v>
      </c>
    </row>
    <row r="481" spans="4:14" x14ac:dyDescent="0.25">
      <c r="D481" t="str">
        <f t="shared" ref="D481:E481" si="404">D367</f>
        <v>BDI</v>
      </c>
      <c r="E481" t="str">
        <f t="shared" si="404"/>
        <v>Low income</v>
      </c>
      <c r="F481">
        <f t="shared" si="365"/>
        <v>2012</v>
      </c>
      <c r="G481" s="60" cm="1">
        <f t="array" ref="G481">INDEX($D$1:$CP$117,MATCH($D481,$D$1:$D$117,0),MATCH(1,($F481=$D$1:$CP$1)*(G$2=$D$2:$CP$2),0))</f>
        <v>2132874</v>
      </c>
      <c r="H481" s="60" cm="1">
        <f t="array" ref="H481">INDEX($D$1:$CP$117,MATCH($D481,$D$1:$D$117,0),MATCH(1,($F481=$D$1:$CP$1)*(H$2=$D$2:$CP$2),0))</f>
        <v>36614688</v>
      </c>
      <c r="I481" s="60" cm="1">
        <f t="array" ref="I481">INDEX($D$1:$CP$117,MATCH($D481,$D$1:$D$117,0),MATCH(1,($F481=$D$1:$CP$1)*(I$2=$D$2:$CP$2),0))</f>
        <v>38747562</v>
      </c>
      <c r="J481" s="60" cm="1">
        <f t="array" ref="J481">INDEX($D$1:$CP$117,MATCH($D481,$D$1:$D$117,0),MATCH(1,($F481=$D$1:$CP$1)*(J$2=$D$2:$CP$2),0))</f>
        <v>92000</v>
      </c>
      <c r="K481" s="59" cm="1">
        <f t="array" ref="K481">INDEX($D$1:$CP$117,MATCH($D481,$D$1:$D$117,0),MATCH(1,($F481=$D$1:$CP$1)*(AY$2=$D$2:$CP$2),0))</f>
        <v>23.183413043478261</v>
      </c>
      <c r="L481" s="59" cm="1">
        <f t="array" ref="L481">INDEX($D$1:$CP$117,MATCH($D481,$D$1:$D$117,0),MATCH(1,($F481=$D$1:$CP$1)*(AZ$2=$D$2:$CP$2),0))</f>
        <v>397.98573913043481</v>
      </c>
      <c r="M481" s="59" cm="1">
        <f t="array" ref="M481">INDEX($D$1:$CP$117,MATCH($D481,$D$1:$D$117,0),MATCH(1,($F481=$D$1:$CP$1)*(BA$2=$D$2:$CP$2),0))</f>
        <v>421.16915217391306</v>
      </c>
      <c r="N481" s="61" cm="1">
        <f t="array" ref="N481">INDEX($D$1:$CP$117,MATCH($D481,$D$1:$D$117,0),MATCH(1,($F481=$D$1:$CP$1)*(BB$2=$D$2:$CP$2),0))</f>
        <v>5.5045372919204569E-2</v>
      </c>
    </row>
    <row r="482" spans="4:14" x14ac:dyDescent="0.25">
      <c r="D482" t="str">
        <f t="shared" ref="D482:E482" si="405">D368</f>
        <v>CPV</v>
      </c>
      <c r="E482" t="str">
        <f t="shared" si="405"/>
        <v>Lower middle income</v>
      </c>
      <c r="F482">
        <f t="shared" si="365"/>
        <v>2012</v>
      </c>
      <c r="G482" s="60" cm="1">
        <f t="array" ref="G482">INDEX($D$1:$CP$117,MATCH($D482,$D$1:$D$117,0),MATCH(1,($F482=$D$1:$CP$1)*(G$2=$D$2:$CP$2),0))</f>
        <v>17194</v>
      </c>
      <c r="H482" s="60" cm="1">
        <f t="array" ref="H482">INDEX($D$1:$CP$117,MATCH($D482,$D$1:$D$117,0),MATCH(1,($F482=$D$1:$CP$1)*(H$2=$D$2:$CP$2),0))</f>
        <v>16833.801243330003</v>
      </c>
      <c r="I482" s="60" cm="1">
        <f t="array" ref="I482">INDEX($D$1:$CP$117,MATCH($D482,$D$1:$D$117,0),MATCH(1,($F482=$D$1:$CP$1)*(I$2=$D$2:$CP$2),0))</f>
        <v>34027.801243330003</v>
      </c>
      <c r="J482" s="60" cm="1">
        <f t="array" ref="J482">INDEX($D$1:$CP$117,MATCH($D482,$D$1:$D$117,0),MATCH(1,($F482=$D$1:$CP$1)*(J$2=$D$2:$CP$2),0))</f>
        <v>2200</v>
      </c>
      <c r="K482" s="59" cm="1">
        <f t="array" ref="K482">INDEX($D$1:$CP$117,MATCH($D482,$D$1:$D$117,0),MATCH(1,($F482=$D$1:$CP$1)*(AY$2=$D$2:$CP$2),0))</f>
        <v>7.8154545454545454</v>
      </c>
      <c r="L482" s="59" cm="1">
        <f t="array" ref="L482">INDEX($D$1:$CP$117,MATCH($D482,$D$1:$D$117,0),MATCH(1,($F482=$D$1:$CP$1)*(AZ$2=$D$2:$CP$2),0))</f>
        <v>7.6517278378772744</v>
      </c>
      <c r="M482" s="59" cm="1">
        <f t="array" ref="M482">INDEX($D$1:$CP$117,MATCH($D482,$D$1:$D$117,0),MATCH(1,($F482=$D$1:$CP$1)*(BA$2=$D$2:$CP$2),0))</f>
        <v>15.467182383331819</v>
      </c>
      <c r="N482" s="61" cm="1">
        <f t="array" ref="N482">INDEX($D$1:$CP$117,MATCH($D482,$D$1:$D$117,0),MATCH(1,($F482=$D$1:$CP$1)*(BB$2=$D$2:$CP$2),0))</f>
        <v>0.50529271277468457</v>
      </c>
    </row>
    <row r="483" spans="4:14" x14ac:dyDescent="0.25">
      <c r="D483" t="str">
        <f t="shared" ref="D483:E483" si="406">D369</f>
        <v>KHM</v>
      </c>
      <c r="E483" t="str">
        <f t="shared" si="406"/>
        <v>Lower middle income</v>
      </c>
      <c r="F483">
        <f t="shared" si="365"/>
        <v>2012</v>
      </c>
      <c r="G483" s="60" cm="1">
        <f t="array" ref="G483">INDEX($D$1:$CP$117,MATCH($D483,$D$1:$D$117,0),MATCH(1,($F483=$D$1:$CP$1)*(G$2=$D$2:$CP$2),0))</f>
        <v>5212931</v>
      </c>
      <c r="H483" s="60" cm="1">
        <f t="array" ref="H483">INDEX($D$1:$CP$117,MATCH($D483,$D$1:$D$117,0),MATCH(1,($F483=$D$1:$CP$1)*(H$2=$D$2:$CP$2),0))</f>
        <v>45670786.619999997</v>
      </c>
      <c r="I483" s="60" cm="1">
        <f t="array" ref="I483">INDEX($D$1:$CP$117,MATCH($D483,$D$1:$D$117,0),MATCH(1,($F483=$D$1:$CP$1)*(I$2=$D$2:$CP$2),0))</f>
        <v>50883717.619999997</v>
      </c>
      <c r="J483" s="60" cm="1">
        <f t="array" ref="J483">INDEX($D$1:$CP$117,MATCH($D483,$D$1:$D$117,0),MATCH(1,($F483=$D$1:$CP$1)*(J$2=$D$2:$CP$2),0))</f>
        <v>82000</v>
      </c>
      <c r="K483" s="59" cm="1">
        <f t="array" ref="K483">INDEX($D$1:$CP$117,MATCH($D483,$D$1:$D$117,0),MATCH(1,($F483=$D$1:$CP$1)*(AY$2=$D$2:$CP$2),0))</f>
        <v>63.572329268292684</v>
      </c>
      <c r="L483" s="59" cm="1">
        <f t="array" ref="L483">INDEX($D$1:$CP$117,MATCH($D483,$D$1:$D$117,0),MATCH(1,($F483=$D$1:$CP$1)*(AZ$2=$D$2:$CP$2),0))</f>
        <v>556.96081243902438</v>
      </c>
      <c r="M483" s="59" cm="1">
        <f t="array" ref="M483">INDEX($D$1:$CP$117,MATCH($D483,$D$1:$D$117,0),MATCH(1,($F483=$D$1:$CP$1)*(BA$2=$D$2:$CP$2),0))</f>
        <v>620.53314170731699</v>
      </c>
      <c r="N483" s="61" cm="1">
        <f t="array" ref="N483">INDEX($D$1:$CP$117,MATCH($D483,$D$1:$D$117,0),MATCH(1,($F483=$D$1:$CP$1)*(BB$2=$D$2:$CP$2),0))</f>
        <v>0.10244791937040076</v>
      </c>
    </row>
    <row r="484" spans="4:14" x14ac:dyDescent="0.25">
      <c r="D484" t="str">
        <f t="shared" ref="D484:E484" si="407">D370</f>
        <v>CMR</v>
      </c>
      <c r="E484" t="str">
        <f t="shared" si="407"/>
        <v>Lower middle income</v>
      </c>
      <c r="F484">
        <f t="shared" si="365"/>
        <v>2012</v>
      </c>
      <c r="G484" s="60" cm="1">
        <f t="array" ref="G484">INDEX($D$1:$CP$117,MATCH($D484,$D$1:$D$117,0),MATCH(1,($F484=$D$1:$CP$1)*(G$2=$D$2:$CP$2),0))</f>
        <v>15726635</v>
      </c>
      <c r="H484" s="60" cm="1">
        <f t="array" ref="H484">INDEX($D$1:$CP$117,MATCH($D484,$D$1:$D$117,0),MATCH(1,($F484=$D$1:$CP$1)*(H$2=$D$2:$CP$2),0))</f>
        <v>35114239.391999997</v>
      </c>
      <c r="I484" s="60" cm="1">
        <f t="array" ref="I484">INDEX($D$1:$CP$117,MATCH($D484,$D$1:$D$117,0),MATCH(1,($F484=$D$1:$CP$1)*(I$2=$D$2:$CP$2),0))</f>
        <v>50840874.391999997</v>
      </c>
      <c r="J484" s="60" cm="1">
        <f t="array" ref="J484">INDEX($D$1:$CP$117,MATCH($D484,$D$1:$D$117,0),MATCH(1,($F484=$D$1:$CP$1)*(J$2=$D$2:$CP$2),0))</f>
        <v>530000</v>
      </c>
      <c r="K484" s="59" cm="1">
        <f t="array" ref="K484">INDEX($D$1:$CP$117,MATCH($D484,$D$1:$D$117,0),MATCH(1,($F484=$D$1:$CP$1)*(AY$2=$D$2:$CP$2),0))</f>
        <v>29.672896226415094</v>
      </c>
      <c r="L484" s="59" cm="1">
        <f t="array" ref="L484">INDEX($D$1:$CP$117,MATCH($D484,$D$1:$D$117,0),MATCH(1,($F484=$D$1:$CP$1)*(AZ$2=$D$2:$CP$2),0))</f>
        <v>66.253281871698107</v>
      </c>
      <c r="M484" s="59" cm="1">
        <f t="array" ref="M484">INDEX($D$1:$CP$117,MATCH($D484,$D$1:$D$117,0),MATCH(1,($F484=$D$1:$CP$1)*(BA$2=$D$2:$CP$2),0))</f>
        <v>95.926178098113198</v>
      </c>
      <c r="N484" s="61" cm="1">
        <f t="array" ref="N484">INDEX($D$1:$CP$117,MATCH($D484,$D$1:$D$117,0),MATCH(1,($F484=$D$1:$CP$1)*(BB$2=$D$2:$CP$2),0))</f>
        <v>0.30933053744792882</v>
      </c>
    </row>
    <row r="485" spans="4:14" x14ac:dyDescent="0.25">
      <c r="D485" t="str">
        <f t="shared" ref="D485:E485" si="408">D371</f>
        <v>CAF</v>
      </c>
      <c r="E485" t="str">
        <f t="shared" si="408"/>
        <v>Low income</v>
      </c>
      <c r="F485">
        <f t="shared" si="365"/>
        <v>2012</v>
      </c>
      <c r="G485" s="60" cm="1">
        <f t="array" ref="G485">INDEX($D$1:$CP$117,MATCH($D485,$D$1:$D$117,0),MATCH(1,($F485=$D$1:$CP$1)*(G$2=$D$2:$CP$2),0))</f>
        <v>0</v>
      </c>
      <c r="H485" s="60" cm="1">
        <f t="array" ref="H485">INDEX($D$1:$CP$117,MATCH($D485,$D$1:$D$117,0),MATCH(1,($F485=$D$1:$CP$1)*(H$2=$D$2:$CP$2),0))</f>
        <v>0</v>
      </c>
      <c r="I485" s="60" cm="1">
        <f t="array" ref="I485">INDEX($D$1:$CP$117,MATCH($D485,$D$1:$D$117,0),MATCH(1,($F485=$D$1:$CP$1)*(I$2=$D$2:$CP$2),0))</f>
        <v>0</v>
      </c>
      <c r="J485" s="60" cm="1">
        <f t="array" ref="J485">INDEX($D$1:$CP$117,MATCH($D485,$D$1:$D$117,0),MATCH(1,($F485=$D$1:$CP$1)*(J$2=$D$2:$CP$2),0))</f>
        <v>120000</v>
      </c>
      <c r="K485" s="59" t="str" cm="1">
        <f t="array" ref="K485">INDEX($D$1:$CP$117,MATCH($D485,$D$1:$D$117,0),MATCH(1,($F485=$D$1:$CP$1)*(AY$2=$D$2:$CP$2),0))</f>
        <v/>
      </c>
      <c r="L485" s="59" cm="1">
        <f t="array" ref="L485">INDEX($D$1:$CP$117,MATCH($D485,$D$1:$D$117,0),MATCH(1,($F485=$D$1:$CP$1)*(AZ$2=$D$2:$CP$2),0))</f>
        <v>0</v>
      </c>
      <c r="M485" s="59" t="str" cm="1">
        <f t="array" ref="M485">INDEX($D$1:$CP$117,MATCH($D485,$D$1:$D$117,0),MATCH(1,($F485=$D$1:$CP$1)*(BA$2=$D$2:$CP$2),0))</f>
        <v/>
      </c>
      <c r="N485" s="61" t="str" cm="1">
        <f t="array" ref="N485">INDEX($D$1:$CP$117,MATCH($D485,$D$1:$D$117,0),MATCH(1,($F485=$D$1:$CP$1)*(BB$2=$D$2:$CP$2),0))</f>
        <v/>
      </c>
    </row>
    <row r="486" spans="4:14" x14ac:dyDescent="0.25">
      <c r="D486" t="str">
        <f t="shared" ref="D486:E486" si="409">D372</f>
        <v>TCD</v>
      </c>
      <c r="E486" t="str">
        <f t="shared" si="409"/>
        <v>Low income</v>
      </c>
      <c r="F486">
        <f t="shared" si="365"/>
        <v>2012</v>
      </c>
      <c r="G486" s="60" cm="1">
        <f t="array" ref="G486">INDEX($D$1:$CP$117,MATCH($D486,$D$1:$D$117,0),MATCH(1,($F486=$D$1:$CP$1)*(G$2=$D$2:$CP$2),0))</f>
        <v>6343779</v>
      </c>
      <c r="H486" s="60" cm="1">
        <f t="array" ref="H486">INDEX($D$1:$CP$117,MATCH($D486,$D$1:$D$117,0),MATCH(1,($F486=$D$1:$CP$1)*(H$2=$D$2:$CP$2),0))</f>
        <v>10005364.888</v>
      </c>
      <c r="I486" s="60" cm="1">
        <f t="array" ref="I486">INDEX($D$1:$CP$117,MATCH($D486,$D$1:$D$117,0),MATCH(1,($F486=$D$1:$CP$1)*(I$2=$D$2:$CP$2),0))</f>
        <v>16349143.888</v>
      </c>
      <c r="J486" s="60" cm="1">
        <f t="array" ref="J486">INDEX($D$1:$CP$117,MATCH($D486,$D$1:$D$117,0),MATCH(1,($F486=$D$1:$CP$1)*(J$2=$D$2:$CP$2),0))</f>
        <v>110000</v>
      </c>
      <c r="K486" s="59" cm="1">
        <f t="array" ref="K486">INDEX($D$1:$CP$117,MATCH($D486,$D$1:$D$117,0),MATCH(1,($F486=$D$1:$CP$1)*(AY$2=$D$2:$CP$2),0))</f>
        <v>57.670718181818181</v>
      </c>
      <c r="L486" s="59" cm="1">
        <f t="array" ref="L486">INDEX($D$1:$CP$117,MATCH($D486,$D$1:$D$117,0),MATCH(1,($F486=$D$1:$CP$1)*(AZ$2=$D$2:$CP$2),0))</f>
        <v>90.957862618181821</v>
      </c>
      <c r="M486" s="59" cm="1">
        <f t="array" ref="M486">INDEX($D$1:$CP$117,MATCH($D486,$D$1:$D$117,0),MATCH(1,($F486=$D$1:$CP$1)*(BA$2=$D$2:$CP$2),0))</f>
        <v>148.62858080000001</v>
      </c>
      <c r="N486" s="61" cm="1">
        <f t="array" ref="N486">INDEX($D$1:$CP$117,MATCH($D486,$D$1:$D$117,0),MATCH(1,($F486=$D$1:$CP$1)*(BB$2=$D$2:$CP$2),0))</f>
        <v>0.38801903288992567</v>
      </c>
    </row>
    <row r="487" spans="4:14" x14ac:dyDescent="0.25">
      <c r="D487" t="str">
        <f t="shared" ref="D487:E487" si="410">D373</f>
        <v>CHL</v>
      </c>
      <c r="E487" t="str">
        <f t="shared" si="410"/>
        <v>High income</v>
      </c>
      <c r="F487">
        <f t="shared" si="365"/>
        <v>2012</v>
      </c>
      <c r="G487" s="60" cm="1">
        <f t="array" ref="G487">INDEX($D$1:$CP$117,MATCH($D487,$D$1:$D$117,0),MATCH(1,($F487=$D$1:$CP$1)*(G$2=$D$2:$CP$2),0))</f>
        <v>136781489</v>
      </c>
      <c r="H487" s="60" cm="1">
        <f t="array" ref="H487">INDEX($D$1:$CP$117,MATCH($D487,$D$1:$D$117,0),MATCH(1,($F487=$D$1:$CP$1)*(H$2=$D$2:$CP$2),0))</f>
        <v>227585.45970000001</v>
      </c>
      <c r="I487" s="60" cm="1">
        <f t="array" ref="I487">INDEX($D$1:$CP$117,MATCH($D487,$D$1:$D$117,0),MATCH(1,($F487=$D$1:$CP$1)*(I$2=$D$2:$CP$2),0))</f>
        <v>212550138.9797</v>
      </c>
      <c r="J487" s="60" cm="1">
        <f t="array" ref="J487">INDEX($D$1:$CP$117,MATCH($D487,$D$1:$D$117,0),MATCH(1,($F487=$D$1:$CP$1)*(J$2=$D$2:$CP$2),0))</f>
        <v>43000</v>
      </c>
      <c r="K487" s="59" cm="1">
        <f t="array" ref="K487">INDEX($D$1:$CP$117,MATCH($D487,$D$1:$D$117,0),MATCH(1,($F487=$D$1:$CP$1)*(AY$2=$D$2:$CP$2),0))</f>
        <v>3180.9648604651161</v>
      </c>
      <c r="L487" s="59" cm="1">
        <f t="array" ref="L487">INDEX($D$1:$CP$117,MATCH($D487,$D$1:$D$117,0),MATCH(1,($F487=$D$1:$CP$1)*(AZ$2=$D$2:$CP$2),0))</f>
        <v>5.2926851093023259</v>
      </c>
      <c r="M487" s="59" cm="1">
        <f t="array" ref="M487">INDEX($D$1:$CP$117,MATCH($D487,$D$1:$D$117,0),MATCH(1,($F487=$D$1:$CP$1)*(BA$2=$D$2:$CP$2),0))</f>
        <v>4943.0264878999997</v>
      </c>
      <c r="N487" s="61" cm="1">
        <f t="array" ref="N487">INDEX($D$1:$CP$117,MATCH($D487,$D$1:$D$117,0),MATCH(1,($F487=$D$1:$CP$1)*(BB$2=$D$2:$CP$2),0))</f>
        <v>0.64352575658895983</v>
      </c>
    </row>
    <row r="488" spans="4:14" x14ac:dyDescent="0.25">
      <c r="D488" t="str">
        <f t="shared" ref="D488:E488" si="411">D374</f>
        <v>COL</v>
      </c>
      <c r="E488" t="str">
        <f t="shared" si="411"/>
        <v>Middle income</v>
      </c>
      <c r="F488">
        <f t="shared" si="365"/>
        <v>2012</v>
      </c>
      <c r="G488" s="60" cm="1">
        <f t="array" ref="G488">INDEX($D$1:$CP$117,MATCH($D488,$D$1:$D$117,0),MATCH(1,($F488=$D$1:$CP$1)*(G$2=$D$2:$CP$2),0))</f>
        <v>99335154</v>
      </c>
      <c r="H488" s="60" cm="1">
        <f t="array" ref="H488">INDEX($D$1:$CP$117,MATCH($D488,$D$1:$D$117,0),MATCH(1,($F488=$D$1:$CP$1)*(H$2=$D$2:$CP$2),0))</f>
        <v>176131.20189999999</v>
      </c>
      <c r="I488" s="60" cm="1">
        <f t="array" ref="I488">INDEX($D$1:$CP$117,MATCH($D488,$D$1:$D$117,0),MATCH(1,($F488=$D$1:$CP$1)*(I$2=$D$2:$CP$2),0))</f>
        <v>134944827.13190001</v>
      </c>
      <c r="J488" s="60" cm="1">
        <f t="array" ref="J488">INDEX($D$1:$CP$117,MATCH($D488,$D$1:$D$117,0),MATCH(1,($F488=$D$1:$CP$1)*(J$2=$D$2:$CP$2),0))</f>
        <v>140000</v>
      </c>
      <c r="K488" s="59" cm="1">
        <f t="array" ref="K488">INDEX($D$1:$CP$117,MATCH($D488,$D$1:$D$117,0),MATCH(1,($F488=$D$1:$CP$1)*(AY$2=$D$2:$CP$2),0))</f>
        <v>709.53681428571429</v>
      </c>
      <c r="L488" s="59" cm="1">
        <f t="array" ref="L488">INDEX($D$1:$CP$117,MATCH($D488,$D$1:$D$117,0),MATCH(1,($F488=$D$1:$CP$1)*(AZ$2=$D$2:$CP$2),0))</f>
        <v>1.2580800135714285</v>
      </c>
      <c r="M488" s="59" cm="1">
        <f t="array" ref="M488">INDEX($D$1:$CP$117,MATCH($D488,$D$1:$D$117,0),MATCH(1,($F488=$D$1:$CP$1)*(BA$2=$D$2:$CP$2),0))</f>
        <v>963.89162237071434</v>
      </c>
      <c r="N488" s="61" cm="1">
        <f t="array" ref="N488">INDEX($D$1:$CP$117,MATCH($D488,$D$1:$D$117,0),MATCH(1,($F488=$D$1:$CP$1)*(BB$2=$D$2:$CP$2),0))</f>
        <v>0.73611679759244264</v>
      </c>
    </row>
    <row r="489" spans="4:14" x14ac:dyDescent="0.25">
      <c r="D489" t="str">
        <f t="shared" ref="D489:E489" si="412">D375</f>
        <v>COM</v>
      </c>
      <c r="E489" t="str">
        <f t="shared" si="412"/>
        <v>Lower middle income</v>
      </c>
      <c r="F489">
        <f t="shared" si="365"/>
        <v>2012</v>
      </c>
      <c r="G489" s="60" cm="1">
        <f t="array" ref="G489">INDEX($D$1:$CP$117,MATCH($D489,$D$1:$D$117,0),MATCH(1,($F489=$D$1:$CP$1)*(G$2=$D$2:$CP$2),0))</f>
        <v>174303</v>
      </c>
      <c r="H489" s="60" cm="1">
        <f t="array" ref="H489">INDEX($D$1:$CP$117,MATCH($D489,$D$1:$D$117,0),MATCH(1,($F489=$D$1:$CP$1)*(H$2=$D$2:$CP$2),0))</f>
        <v>1353301.541</v>
      </c>
      <c r="I489" s="60" cm="1">
        <f t="array" ref="I489">INDEX($D$1:$CP$117,MATCH($D489,$D$1:$D$117,0),MATCH(1,($F489=$D$1:$CP$1)*(I$2=$D$2:$CP$2),0))</f>
        <v>1532305.5619870001</v>
      </c>
      <c r="J489" s="60" cm="1">
        <f t="array" ref="J489">INDEX($D$1:$CP$117,MATCH($D489,$D$1:$D$117,0),MATCH(1,($F489=$D$1:$CP$1)*(J$2=$D$2:$CP$2),0))</f>
        <v>200</v>
      </c>
      <c r="K489" s="59" cm="1">
        <f t="array" ref="K489">INDEX($D$1:$CP$117,MATCH($D489,$D$1:$D$117,0),MATCH(1,($F489=$D$1:$CP$1)*(AY$2=$D$2:$CP$2),0))</f>
        <v>871.51499999999999</v>
      </c>
      <c r="L489" s="59" cm="1">
        <f t="array" ref="L489">INDEX($D$1:$CP$117,MATCH($D489,$D$1:$D$117,0),MATCH(1,($F489=$D$1:$CP$1)*(AZ$2=$D$2:$CP$2),0))</f>
        <v>6766.507705</v>
      </c>
      <c r="M489" s="59" cm="1">
        <f t="array" ref="M489">INDEX($D$1:$CP$117,MATCH($D489,$D$1:$D$117,0),MATCH(1,($F489=$D$1:$CP$1)*(BA$2=$D$2:$CP$2),0))</f>
        <v>7661.5278099349998</v>
      </c>
      <c r="N489" s="61" cm="1">
        <f t="array" ref="N489">INDEX($D$1:$CP$117,MATCH($D489,$D$1:$D$117,0),MATCH(1,($F489=$D$1:$CP$1)*(BB$2=$D$2:$CP$2),0))</f>
        <v>0.1137521159774259</v>
      </c>
    </row>
    <row r="490" spans="4:14" x14ac:dyDescent="0.25">
      <c r="D490" t="str">
        <f t="shared" ref="D490:E490" si="413">D376</f>
        <v>COG</v>
      </c>
      <c r="E490" t="str">
        <f t="shared" si="413"/>
        <v>Lower middle income</v>
      </c>
      <c r="F490">
        <f t="shared" si="365"/>
        <v>2012</v>
      </c>
      <c r="G490" s="60" cm="1">
        <f t="array" ref="G490">INDEX($D$1:$CP$117,MATCH($D490,$D$1:$D$117,0),MATCH(1,($F490=$D$1:$CP$1)*(G$2=$D$2:$CP$2),0))</f>
        <v>0</v>
      </c>
      <c r="H490" s="60" cm="1">
        <f t="array" ref="H490">INDEX($D$1:$CP$117,MATCH($D490,$D$1:$D$117,0),MATCH(1,($F490=$D$1:$CP$1)*(H$2=$D$2:$CP$2),0))</f>
        <v>0</v>
      </c>
      <c r="I490" s="60" cm="1">
        <f t="array" ref="I490">INDEX($D$1:$CP$117,MATCH($D490,$D$1:$D$117,0),MATCH(1,($F490=$D$1:$CP$1)*(I$2=$D$2:$CP$2),0))</f>
        <v>0</v>
      </c>
      <c r="J490" s="60" cm="1">
        <f t="array" ref="J490">INDEX($D$1:$CP$117,MATCH($D490,$D$1:$D$117,0),MATCH(1,($F490=$D$1:$CP$1)*(J$2=$D$2:$CP$2),0))</f>
        <v>87000</v>
      </c>
      <c r="K490" s="59" t="str" cm="1">
        <f t="array" ref="K490">INDEX($D$1:$CP$117,MATCH($D490,$D$1:$D$117,0),MATCH(1,($F490=$D$1:$CP$1)*(AY$2=$D$2:$CP$2),0))</f>
        <v/>
      </c>
      <c r="L490" s="59" t="str" cm="1">
        <f t="array" ref="L490">INDEX($D$1:$CP$117,MATCH($D490,$D$1:$D$117,0),MATCH(1,($F490=$D$1:$CP$1)*(AZ$2=$D$2:$CP$2),0))</f>
        <v/>
      </c>
      <c r="M490" s="59" t="str" cm="1">
        <f t="array" ref="M490">INDEX($D$1:$CP$117,MATCH($D490,$D$1:$D$117,0),MATCH(1,($F490=$D$1:$CP$1)*(BA$2=$D$2:$CP$2),0))</f>
        <v/>
      </c>
      <c r="N490" s="61" t="str" cm="1">
        <f t="array" ref="N490">INDEX($D$1:$CP$117,MATCH($D490,$D$1:$D$117,0),MATCH(1,($F490=$D$1:$CP$1)*(BB$2=$D$2:$CP$2),0))</f>
        <v/>
      </c>
    </row>
    <row r="491" spans="4:14" x14ac:dyDescent="0.25">
      <c r="D491" t="str">
        <f t="shared" ref="D491:E491" si="414">D377</f>
        <v>CRI</v>
      </c>
      <c r="E491" t="str">
        <f t="shared" si="414"/>
        <v>Middle income</v>
      </c>
      <c r="F491">
        <f t="shared" si="365"/>
        <v>2012</v>
      </c>
      <c r="G491" s="60" cm="1">
        <f t="array" ref="G491">INDEX($D$1:$CP$117,MATCH($D491,$D$1:$D$117,0),MATCH(1,($F491=$D$1:$CP$1)*(G$2=$D$2:$CP$2),0))</f>
        <v>18402940</v>
      </c>
      <c r="H491" s="60" cm="1">
        <f t="array" ref="H491">INDEX($D$1:$CP$117,MATCH($D491,$D$1:$D$117,0),MATCH(1,($F491=$D$1:$CP$1)*(H$2=$D$2:$CP$2),0))</f>
        <v>1701913</v>
      </c>
      <c r="I491" s="60" cm="1">
        <f t="array" ref="I491">INDEX($D$1:$CP$117,MATCH($D491,$D$1:$D$117,0),MATCH(1,($F491=$D$1:$CP$1)*(I$2=$D$2:$CP$2),0))</f>
        <v>22246679</v>
      </c>
      <c r="J491" s="60" cm="1">
        <f t="array" ref="J491">INDEX($D$1:$CP$117,MATCH($D491,$D$1:$D$117,0),MATCH(1,($F491=$D$1:$CP$1)*(J$2=$D$2:$CP$2),0))</f>
        <v>9500</v>
      </c>
      <c r="K491" s="59" cm="1">
        <f t="array" ref="K491">INDEX($D$1:$CP$117,MATCH($D491,$D$1:$D$117,0),MATCH(1,($F491=$D$1:$CP$1)*(AY$2=$D$2:$CP$2),0))</f>
        <v>1937.1515789473685</v>
      </c>
      <c r="L491" s="59" cm="1">
        <f t="array" ref="L491">INDEX($D$1:$CP$117,MATCH($D491,$D$1:$D$117,0),MATCH(1,($F491=$D$1:$CP$1)*(AZ$2=$D$2:$CP$2),0))</f>
        <v>179.14873684210525</v>
      </c>
      <c r="M491" s="59" cm="1">
        <f t="array" ref="M491">INDEX($D$1:$CP$117,MATCH($D491,$D$1:$D$117,0),MATCH(1,($F491=$D$1:$CP$1)*(BA$2=$D$2:$CP$2),0))</f>
        <v>2341.7556842105264</v>
      </c>
      <c r="N491" s="61" cm="1">
        <f t="array" ref="N491">INDEX($D$1:$CP$117,MATCH($D491,$D$1:$D$117,0),MATCH(1,($F491=$D$1:$CP$1)*(BB$2=$D$2:$CP$2),0))</f>
        <v>0.8272218968053614</v>
      </c>
    </row>
    <row r="492" spans="4:14" x14ac:dyDescent="0.25">
      <c r="D492" t="str">
        <f t="shared" ref="D492:E492" si="415">D378</f>
        <v>CIV</v>
      </c>
      <c r="E492" t="str">
        <f t="shared" si="415"/>
        <v>Lower middle income</v>
      </c>
      <c r="F492">
        <f t="shared" si="365"/>
        <v>2012</v>
      </c>
      <c r="G492" s="60" cm="1">
        <f t="array" ref="G492">INDEX($D$1:$CP$117,MATCH($D492,$D$1:$D$117,0),MATCH(1,($F492=$D$1:$CP$1)*(G$2=$D$2:$CP$2),0))</f>
        <v>13804950</v>
      </c>
      <c r="H492" s="60" cm="1">
        <f t="array" ref="H492">INDEX($D$1:$CP$117,MATCH($D492,$D$1:$D$117,0),MATCH(1,($F492=$D$1:$CP$1)*(H$2=$D$2:$CP$2),0))</f>
        <v>109586095.59999999</v>
      </c>
      <c r="I492" s="60" cm="1">
        <f t="array" ref="I492">INDEX($D$1:$CP$117,MATCH($D492,$D$1:$D$117,0),MATCH(1,($F492=$D$1:$CP$1)*(I$2=$D$2:$CP$2),0))</f>
        <v>124202802.57610001</v>
      </c>
      <c r="J492" s="60" cm="1">
        <f t="array" ref="J492">INDEX($D$1:$CP$117,MATCH($D492,$D$1:$D$117,0),MATCH(1,($F492=$D$1:$CP$1)*(J$2=$D$2:$CP$2),0))</f>
        <v>480000</v>
      </c>
      <c r="K492" s="59" cm="1">
        <f t="array" ref="K492">INDEX($D$1:$CP$117,MATCH($D492,$D$1:$D$117,0),MATCH(1,($F492=$D$1:$CP$1)*(AY$2=$D$2:$CP$2),0))</f>
        <v>28.760312500000001</v>
      </c>
      <c r="L492" s="59" cm="1">
        <f t="array" ref="L492">INDEX($D$1:$CP$117,MATCH($D492,$D$1:$D$117,0),MATCH(1,($F492=$D$1:$CP$1)*(AZ$2=$D$2:$CP$2),0))</f>
        <v>228.30436583333332</v>
      </c>
      <c r="M492" s="59" cm="1">
        <f t="array" ref="M492">INDEX($D$1:$CP$117,MATCH($D492,$D$1:$D$117,0),MATCH(1,($F492=$D$1:$CP$1)*(BA$2=$D$2:$CP$2),0))</f>
        <v>258.75583870020836</v>
      </c>
      <c r="N492" s="61" cm="1">
        <f t="array" ref="N492">INDEX($D$1:$CP$117,MATCH($D492,$D$1:$D$117,0),MATCH(1,($F492=$D$1:$CP$1)*(BB$2=$D$2:$CP$2),0))</f>
        <v>0.11114845811584326</v>
      </c>
    </row>
    <row r="493" spans="4:14" x14ac:dyDescent="0.25">
      <c r="D493" t="str">
        <f t="shared" ref="D493:E493" si="416">D379</f>
        <v>CUB</v>
      </c>
      <c r="E493" t="str">
        <f t="shared" si="416"/>
        <v>Middle income</v>
      </c>
      <c r="F493">
        <f t="shared" si="365"/>
        <v>2012</v>
      </c>
      <c r="G493" s="60" cm="1">
        <f t="array" ref="G493">INDEX($D$1:$CP$117,MATCH($D493,$D$1:$D$117,0),MATCH(1,($F493=$D$1:$CP$1)*(G$2=$D$2:$CP$2),0))</f>
        <v>62992629</v>
      </c>
      <c r="H493" s="60" cm="1">
        <f t="array" ref="H493">INDEX($D$1:$CP$117,MATCH($D493,$D$1:$D$117,0),MATCH(1,($F493=$D$1:$CP$1)*(H$2=$D$2:$CP$2),0))</f>
        <v>9053818.7860000003</v>
      </c>
      <c r="I493" s="60" cm="1">
        <f t="array" ref="I493">INDEX($D$1:$CP$117,MATCH($D493,$D$1:$D$117,0),MATCH(1,($F493=$D$1:$CP$1)*(I$2=$D$2:$CP$2),0))</f>
        <v>72046447.785999998</v>
      </c>
      <c r="J493" s="60" cm="1">
        <f t="array" ref="J493">INDEX($D$1:$CP$117,MATCH($D493,$D$1:$D$117,0),MATCH(1,($F493=$D$1:$CP$1)*(J$2=$D$2:$CP$2),0))</f>
        <v>21000</v>
      </c>
      <c r="K493" s="59" cm="1">
        <f t="array" ref="K493">INDEX($D$1:$CP$117,MATCH($D493,$D$1:$D$117,0),MATCH(1,($F493=$D$1:$CP$1)*(AY$2=$D$2:$CP$2),0))</f>
        <v>2999.6489999999999</v>
      </c>
      <c r="L493" s="59" cm="1">
        <f t="array" ref="L493">INDEX($D$1:$CP$117,MATCH($D493,$D$1:$D$117,0),MATCH(1,($F493=$D$1:$CP$1)*(AZ$2=$D$2:$CP$2),0))</f>
        <v>431.13422790476193</v>
      </c>
      <c r="M493" s="59" cm="1">
        <f t="array" ref="M493">INDEX($D$1:$CP$117,MATCH($D493,$D$1:$D$117,0),MATCH(1,($F493=$D$1:$CP$1)*(BA$2=$D$2:$CP$2),0))</f>
        <v>3430.783227904762</v>
      </c>
      <c r="N493" s="61" cm="1">
        <f t="array" ref="N493">INDEX($D$1:$CP$117,MATCH($D493,$D$1:$D$117,0),MATCH(1,($F493=$D$1:$CP$1)*(BB$2=$D$2:$CP$2),0))</f>
        <v>0.87433358528802674</v>
      </c>
    </row>
    <row r="494" spans="4:14" x14ac:dyDescent="0.25">
      <c r="D494" t="str">
        <f t="shared" ref="D494:E494" si="417">D380</f>
        <v>COD</v>
      </c>
      <c r="E494" t="str">
        <f t="shared" si="417"/>
        <v>Low income</v>
      </c>
      <c r="F494">
        <f t="shared" si="365"/>
        <v>2012</v>
      </c>
      <c r="G494" s="60" cm="1">
        <f t="array" ref="G494">INDEX($D$1:$CP$117,MATCH($D494,$D$1:$D$117,0),MATCH(1,($F494=$D$1:$CP$1)*(G$2=$D$2:$CP$2),0))</f>
        <v>2710269</v>
      </c>
      <c r="H494" s="60" cm="1">
        <f t="array" ref="H494">INDEX($D$1:$CP$117,MATCH($D494,$D$1:$D$117,0),MATCH(1,($F494=$D$1:$CP$1)*(H$2=$D$2:$CP$2),0))</f>
        <v>139843066</v>
      </c>
      <c r="I494" s="60" cm="1">
        <f t="array" ref="I494">INDEX($D$1:$CP$117,MATCH($D494,$D$1:$D$117,0),MATCH(1,($F494=$D$1:$CP$1)*(I$2=$D$2:$CP$2),0))</f>
        <v>229278486</v>
      </c>
      <c r="J494" s="60" cm="1">
        <f t="array" ref="J494">INDEX($D$1:$CP$117,MATCH($D494,$D$1:$D$117,0),MATCH(1,($F494=$D$1:$CP$1)*(J$2=$D$2:$CP$2),0))</f>
        <v>520000</v>
      </c>
      <c r="K494" s="59" cm="1">
        <f t="array" ref="K494">INDEX($D$1:$CP$117,MATCH($D494,$D$1:$D$117,0),MATCH(1,($F494=$D$1:$CP$1)*(AY$2=$D$2:$CP$2),0))</f>
        <v>5.2120557692307692</v>
      </c>
      <c r="L494" s="59" cm="1">
        <f t="array" ref="L494">INDEX($D$1:$CP$117,MATCH($D494,$D$1:$D$117,0),MATCH(1,($F494=$D$1:$CP$1)*(AZ$2=$D$2:$CP$2),0))</f>
        <v>268.92897307692306</v>
      </c>
      <c r="M494" s="59" cm="1">
        <f t="array" ref="M494">INDEX($D$1:$CP$117,MATCH($D494,$D$1:$D$117,0),MATCH(1,($F494=$D$1:$CP$1)*(BA$2=$D$2:$CP$2),0))</f>
        <v>440.92016538461536</v>
      </c>
      <c r="N494" s="61" cm="1">
        <f t="array" ref="N494">INDEX($D$1:$CP$117,MATCH($D494,$D$1:$D$117,0),MATCH(1,($F494=$D$1:$CP$1)*(BB$2=$D$2:$CP$2),0))</f>
        <v>1.1820860505856621E-2</v>
      </c>
    </row>
    <row r="495" spans="4:14" x14ac:dyDescent="0.25">
      <c r="D495" t="str">
        <f t="shared" ref="D495:E495" si="418">D381</f>
        <v>DJI</v>
      </c>
      <c r="E495" t="str">
        <f t="shared" si="418"/>
        <v>Lower middle income</v>
      </c>
      <c r="F495">
        <f t="shared" si="365"/>
        <v>2012</v>
      </c>
      <c r="G495" s="60" cm="1">
        <f t="array" ref="G495">INDEX($D$1:$CP$117,MATCH($D495,$D$1:$D$117,0),MATCH(1,($F495=$D$1:$CP$1)*(G$2=$D$2:$CP$2),0))</f>
        <v>274400</v>
      </c>
      <c r="H495" s="60" cm="1">
        <f t="array" ref="H495">INDEX($D$1:$CP$117,MATCH($D495,$D$1:$D$117,0),MATCH(1,($F495=$D$1:$CP$1)*(H$2=$D$2:$CP$2),0))</f>
        <v>2600000</v>
      </c>
      <c r="I495" s="60" cm="1">
        <f t="array" ref="I495">INDEX($D$1:$CP$117,MATCH($D495,$D$1:$D$117,0),MATCH(1,($F495=$D$1:$CP$1)*(I$2=$D$2:$CP$2),0))</f>
        <v>28744000</v>
      </c>
      <c r="J495" s="60" cm="1">
        <f t="array" ref="J495">INDEX($D$1:$CP$117,MATCH($D495,$D$1:$D$117,0),MATCH(1,($F495=$D$1:$CP$1)*(J$2=$D$2:$CP$2),0))</f>
        <v>9400</v>
      </c>
      <c r="K495" s="59" cm="1">
        <f t="array" ref="K495">INDEX($D$1:$CP$117,MATCH($D495,$D$1:$D$117,0),MATCH(1,($F495=$D$1:$CP$1)*(AY$2=$D$2:$CP$2),0))</f>
        <v>29.191489361702128</v>
      </c>
      <c r="L495" s="59" cm="1">
        <f t="array" ref="L495">INDEX($D$1:$CP$117,MATCH($D495,$D$1:$D$117,0),MATCH(1,($F495=$D$1:$CP$1)*(AZ$2=$D$2:$CP$2),0))</f>
        <v>276.59574468085106</v>
      </c>
      <c r="M495" s="59" cm="1">
        <f t="array" ref="M495">INDEX($D$1:$CP$117,MATCH($D495,$D$1:$D$117,0),MATCH(1,($F495=$D$1:$CP$1)*(BA$2=$D$2:$CP$2),0))</f>
        <v>3057.872340425532</v>
      </c>
      <c r="N495" s="61" cm="1">
        <f t="array" ref="N495">INDEX($D$1:$CP$117,MATCH($D495,$D$1:$D$117,0),MATCH(1,($F495=$D$1:$CP$1)*(BB$2=$D$2:$CP$2),0))</f>
        <v>9.5463401057612023E-3</v>
      </c>
    </row>
    <row r="496" spans="4:14" x14ac:dyDescent="0.25">
      <c r="D496" t="str">
        <f t="shared" ref="D496:E496" si="419">D382</f>
        <v>DOM</v>
      </c>
      <c r="E496" t="str">
        <f t="shared" si="419"/>
        <v>Middle income</v>
      </c>
      <c r="F496">
        <f t="shared" si="365"/>
        <v>2012</v>
      </c>
      <c r="G496" s="60" cm="1">
        <f t="array" ref="G496">INDEX($D$1:$CP$117,MATCH($D496,$D$1:$D$117,0),MATCH(1,($F496=$D$1:$CP$1)*(G$2=$D$2:$CP$2),0))</f>
        <v>9262504</v>
      </c>
      <c r="H496" s="60" cm="1">
        <f t="array" ref="H496">INDEX($D$1:$CP$117,MATCH($D496,$D$1:$D$117,0),MATCH(1,($F496=$D$1:$CP$1)*(H$2=$D$2:$CP$2),0))</f>
        <v>20711558.199999999</v>
      </c>
      <c r="I496" s="60" cm="1">
        <f t="array" ref="I496">INDEX($D$1:$CP$117,MATCH($D496,$D$1:$D$117,0),MATCH(1,($F496=$D$1:$CP$1)*(I$2=$D$2:$CP$2),0))</f>
        <v>40729788.159999996</v>
      </c>
      <c r="J496" s="60" cm="1">
        <f t="array" ref="J496">INDEX($D$1:$CP$117,MATCH($D496,$D$1:$D$117,0),MATCH(1,($F496=$D$1:$CP$1)*(J$2=$D$2:$CP$2),0))</f>
        <v>77000</v>
      </c>
      <c r="K496" s="59" cm="1">
        <f t="array" ref="K496">INDEX($D$1:$CP$117,MATCH($D496,$D$1:$D$117,0),MATCH(1,($F496=$D$1:$CP$1)*(AY$2=$D$2:$CP$2),0))</f>
        <v>120.29225974025974</v>
      </c>
      <c r="L496" s="59" cm="1">
        <f t="array" ref="L496">INDEX($D$1:$CP$117,MATCH($D496,$D$1:$D$117,0),MATCH(1,($F496=$D$1:$CP$1)*(AZ$2=$D$2:$CP$2),0))</f>
        <v>268.98127532467532</v>
      </c>
      <c r="M496" s="59" cm="1">
        <f t="array" ref="M496">INDEX($D$1:$CP$117,MATCH($D496,$D$1:$D$117,0),MATCH(1,($F496=$D$1:$CP$1)*(BA$2=$D$2:$CP$2),0))</f>
        <v>528.95828779220778</v>
      </c>
      <c r="N496" s="61" cm="1">
        <f t="array" ref="N496">INDEX($D$1:$CP$117,MATCH($D496,$D$1:$D$117,0),MATCH(1,($F496=$D$1:$CP$1)*(BB$2=$D$2:$CP$2),0))</f>
        <v>0.22741350786343004</v>
      </c>
    </row>
    <row r="497" spans="4:14" x14ac:dyDescent="0.25">
      <c r="D497" t="str">
        <f t="shared" ref="D497:E497" si="420">D383</f>
        <v>ECU</v>
      </c>
      <c r="E497" t="str">
        <f t="shared" si="420"/>
        <v>Middle income</v>
      </c>
      <c r="F497">
        <f t="shared" si="365"/>
        <v>2012</v>
      </c>
      <c r="G497" s="60" cm="1">
        <f t="array" ref="G497">INDEX($D$1:$CP$117,MATCH($D497,$D$1:$D$117,0),MATCH(1,($F497=$D$1:$CP$1)*(G$2=$D$2:$CP$2),0))</f>
        <v>0</v>
      </c>
      <c r="H497" s="60" cm="1">
        <f t="array" ref="H497">INDEX($D$1:$CP$117,MATCH($D497,$D$1:$D$117,0),MATCH(1,($F497=$D$1:$CP$1)*(H$2=$D$2:$CP$2),0))</f>
        <v>0</v>
      </c>
      <c r="I497" s="60" cm="1">
        <f t="array" ref="I497">INDEX($D$1:$CP$117,MATCH($D497,$D$1:$D$117,0),MATCH(1,($F497=$D$1:$CP$1)*(I$2=$D$2:$CP$2),0))</f>
        <v>0</v>
      </c>
      <c r="J497" s="60" cm="1">
        <f t="array" ref="J497">INDEX($D$1:$CP$117,MATCH($D497,$D$1:$D$117,0),MATCH(1,($F497=$D$1:$CP$1)*(J$2=$D$2:$CP$2),0))</f>
        <v>36000</v>
      </c>
      <c r="K497" s="59" t="str" cm="1">
        <f t="array" ref="K497">INDEX($D$1:$CP$117,MATCH($D497,$D$1:$D$117,0),MATCH(1,($F497=$D$1:$CP$1)*(AY$2=$D$2:$CP$2),0))</f>
        <v/>
      </c>
      <c r="L497" s="59" t="str" cm="1">
        <f t="array" ref="L497">INDEX($D$1:$CP$117,MATCH($D497,$D$1:$D$117,0),MATCH(1,($F497=$D$1:$CP$1)*(AZ$2=$D$2:$CP$2),0))</f>
        <v/>
      </c>
      <c r="M497" s="59" t="str" cm="1">
        <f t="array" ref="M497">INDEX($D$1:$CP$117,MATCH($D497,$D$1:$D$117,0),MATCH(1,($F497=$D$1:$CP$1)*(BA$2=$D$2:$CP$2),0))</f>
        <v/>
      </c>
      <c r="N497" s="61" t="str" cm="1">
        <f t="array" ref="N497">INDEX($D$1:$CP$117,MATCH($D497,$D$1:$D$117,0),MATCH(1,($F497=$D$1:$CP$1)*(BB$2=$D$2:$CP$2),0))</f>
        <v/>
      </c>
    </row>
    <row r="498" spans="4:14" x14ac:dyDescent="0.25">
      <c r="D498" t="str">
        <f t="shared" ref="D498:E498" si="421">D384</f>
        <v>SLV</v>
      </c>
      <c r="E498" t="str">
        <f t="shared" si="421"/>
        <v>Lower middle income</v>
      </c>
      <c r="F498">
        <f t="shared" si="365"/>
        <v>2012</v>
      </c>
      <c r="G498" s="60" cm="1">
        <f t="array" ref="G498">INDEX($D$1:$CP$117,MATCH($D498,$D$1:$D$117,0),MATCH(1,($F498=$D$1:$CP$1)*(G$2=$D$2:$CP$2),0))</f>
        <v>41243741</v>
      </c>
      <c r="H498" s="60" cm="1">
        <f t="array" ref="H498">INDEX($D$1:$CP$117,MATCH($D498,$D$1:$D$117,0),MATCH(1,($F498=$D$1:$CP$1)*(H$2=$D$2:$CP$2),0))</f>
        <v>13976689</v>
      </c>
      <c r="I498" s="60" cm="1">
        <f t="array" ref="I498">INDEX($D$1:$CP$117,MATCH($D498,$D$1:$D$117,0),MATCH(1,($F498=$D$1:$CP$1)*(I$2=$D$2:$CP$2),0))</f>
        <v>59224233</v>
      </c>
      <c r="J498" s="60" cm="1">
        <f t="array" ref="J498">INDEX($D$1:$CP$117,MATCH($D498,$D$1:$D$117,0),MATCH(1,($F498=$D$1:$CP$1)*(J$2=$D$2:$CP$2),0))</f>
        <v>28000</v>
      </c>
      <c r="K498" s="59" cm="1">
        <f t="array" ref="K498">INDEX($D$1:$CP$117,MATCH($D498,$D$1:$D$117,0),MATCH(1,($F498=$D$1:$CP$1)*(AY$2=$D$2:$CP$2),0))</f>
        <v>1472.9907499999999</v>
      </c>
      <c r="L498" s="59" cm="1">
        <f t="array" ref="L498">INDEX($D$1:$CP$117,MATCH($D498,$D$1:$D$117,0),MATCH(1,($F498=$D$1:$CP$1)*(AZ$2=$D$2:$CP$2),0))</f>
        <v>499.16746428571429</v>
      </c>
      <c r="M498" s="59" cm="1">
        <f t="array" ref="M498">INDEX($D$1:$CP$117,MATCH($D498,$D$1:$D$117,0),MATCH(1,($F498=$D$1:$CP$1)*(BA$2=$D$2:$CP$2),0))</f>
        <v>2115.1511785714288</v>
      </c>
      <c r="N498" s="61" cm="1">
        <f t="array" ref="N498">INDEX($D$1:$CP$117,MATCH($D498,$D$1:$D$117,0),MATCH(1,($F498=$D$1:$CP$1)*(BB$2=$D$2:$CP$2),0))</f>
        <v>0.69639974906893254</v>
      </c>
    </row>
    <row r="499" spans="4:14" x14ac:dyDescent="0.25">
      <c r="D499" t="str">
        <f t="shared" ref="D499:E499" si="422">D385</f>
        <v>GNQ</v>
      </c>
      <c r="E499" t="str">
        <f t="shared" si="422"/>
        <v>Middle income</v>
      </c>
      <c r="F499">
        <f t="shared" si="365"/>
        <v>2012</v>
      </c>
      <c r="G499" s="60" cm="1">
        <f t="array" ref="G499">INDEX($D$1:$CP$117,MATCH($D499,$D$1:$D$117,0),MATCH(1,($F499=$D$1:$CP$1)*(G$2=$D$2:$CP$2),0))</f>
        <v>1700000</v>
      </c>
      <c r="H499" s="60" cm="1">
        <f t="array" ref="H499">INDEX($D$1:$CP$117,MATCH($D499,$D$1:$D$117,0),MATCH(1,($F499=$D$1:$CP$1)*(H$2=$D$2:$CP$2),0))</f>
        <v>0</v>
      </c>
      <c r="I499" s="60" cm="1">
        <f t="array" ref="I499">INDEX($D$1:$CP$117,MATCH($D499,$D$1:$D$117,0),MATCH(1,($F499=$D$1:$CP$1)*(I$2=$D$2:$CP$2),0))</f>
        <v>2378000</v>
      </c>
      <c r="J499" s="60" cm="1">
        <f t="array" ref="J499">INDEX($D$1:$CP$117,MATCH($D499,$D$1:$D$117,0),MATCH(1,($F499=$D$1:$CP$1)*(J$2=$D$2:$CP$2),0))</f>
        <v>41000</v>
      </c>
      <c r="K499" s="59" cm="1">
        <f t="array" ref="K499">INDEX($D$1:$CP$117,MATCH($D499,$D$1:$D$117,0),MATCH(1,($F499=$D$1:$CP$1)*(AY$2=$D$2:$CP$2),0))</f>
        <v>41.463414634146339</v>
      </c>
      <c r="L499" s="59" t="str" cm="1">
        <f t="array" ref="L499">INDEX($D$1:$CP$117,MATCH($D499,$D$1:$D$117,0),MATCH(1,($F499=$D$1:$CP$1)*(AZ$2=$D$2:$CP$2),0))</f>
        <v/>
      </c>
      <c r="M499" s="59" cm="1">
        <f t="array" ref="M499">INDEX($D$1:$CP$117,MATCH($D499,$D$1:$D$117,0),MATCH(1,($F499=$D$1:$CP$1)*(BA$2=$D$2:$CP$2),0))</f>
        <v>58</v>
      </c>
      <c r="N499" s="61" cm="1">
        <f t="array" ref="N499">INDEX($D$1:$CP$117,MATCH($D499,$D$1:$D$117,0),MATCH(1,($F499=$D$1:$CP$1)*(BB$2=$D$2:$CP$2),0))</f>
        <v>0.71488645920941962</v>
      </c>
    </row>
    <row r="500" spans="4:14" x14ac:dyDescent="0.25">
      <c r="D500" t="str">
        <f t="shared" ref="D500:E500" si="423">D386</f>
        <v>ERI</v>
      </c>
      <c r="E500" t="str">
        <f t="shared" si="423"/>
        <v>Low income</v>
      </c>
      <c r="F500">
        <f t="shared" si="365"/>
        <v>2012</v>
      </c>
      <c r="G500" s="60" cm="1">
        <f t="array" ref="G500">INDEX($D$1:$CP$117,MATCH($D500,$D$1:$D$117,0),MATCH(1,($F500=$D$1:$CP$1)*(G$2=$D$2:$CP$2),0))</f>
        <v>0</v>
      </c>
      <c r="H500" s="60" cm="1">
        <f t="array" ref="H500">INDEX($D$1:$CP$117,MATCH($D500,$D$1:$D$117,0),MATCH(1,($F500=$D$1:$CP$1)*(H$2=$D$2:$CP$2),0))</f>
        <v>0</v>
      </c>
      <c r="I500" s="60" cm="1">
        <f t="array" ref="I500">INDEX($D$1:$CP$117,MATCH($D500,$D$1:$D$117,0),MATCH(1,($F500=$D$1:$CP$1)*(I$2=$D$2:$CP$2),0))</f>
        <v>0</v>
      </c>
      <c r="J500" s="60" cm="1">
        <f t="array" ref="J500">INDEX($D$1:$CP$117,MATCH($D500,$D$1:$D$117,0),MATCH(1,($F500=$D$1:$CP$1)*(J$2=$D$2:$CP$2),0))</f>
        <v>16000</v>
      </c>
      <c r="K500" s="59" t="str" cm="1">
        <f t="array" ref="K500">INDEX($D$1:$CP$117,MATCH($D500,$D$1:$D$117,0),MATCH(1,($F500=$D$1:$CP$1)*(AY$2=$D$2:$CP$2),0))</f>
        <v/>
      </c>
      <c r="L500" s="59" t="str" cm="1">
        <f t="array" ref="L500">INDEX($D$1:$CP$117,MATCH($D500,$D$1:$D$117,0),MATCH(1,($F500=$D$1:$CP$1)*(AZ$2=$D$2:$CP$2),0))</f>
        <v/>
      </c>
      <c r="M500" s="59" t="str" cm="1">
        <f t="array" ref="M500">INDEX($D$1:$CP$117,MATCH($D500,$D$1:$D$117,0),MATCH(1,($F500=$D$1:$CP$1)*(BA$2=$D$2:$CP$2),0))</f>
        <v/>
      </c>
      <c r="N500" s="61" t="str" cm="1">
        <f t="array" ref="N500">INDEX($D$1:$CP$117,MATCH($D500,$D$1:$D$117,0),MATCH(1,($F500=$D$1:$CP$1)*(BB$2=$D$2:$CP$2),0))</f>
        <v/>
      </c>
    </row>
    <row r="501" spans="4:14" x14ac:dyDescent="0.25">
      <c r="D501" t="str">
        <f t="shared" ref="D501:E501" si="424">D387</f>
        <v>SWZ</v>
      </c>
      <c r="E501" t="str">
        <f t="shared" si="424"/>
        <v>Lower middle income</v>
      </c>
      <c r="F501">
        <f t="shared" si="365"/>
        <v>2012</v>
      </c>
      <c r="G501" s="60" cm="1">
        <f t="array" ref="G501">INDEX($D$1:$CP$117,MATCH($D501,$D$1:$D$117,0),MATCH(1,($F501=$D$1:$CP$1)*(G$2=$D$2:$CP$2),0))</f>
        <v>0</v>
      </c>
      <c r="H501" s="60" cm="1">
        <f t="array" ref="H501">INDEX($D$1:$CP$117,MATCH($D501,$D$1:$D$117,0),MATCH(1,($F501=$D$1:$CP$1)*(H$2=$D$2:$CP$2),0))</f>
        <v>0</v>
      </c>
      <c r="I501" s="60" cm="1">
        <f t="array" ref="I501">INDEX($D$1:$CP$117,MATCH($D501,$D$1:$D$117,0),MATCH(1,($F501=$D$1:$CP$1)*(I$2=$D$2:$CP$2),0))</f>
        <v>0</v>
      </c>
      <c r="J501" s="60" cm="1">
        <f t="array" ref="J501">INDEX($D$1:$CP$117,MATCH($D501,$D$1:$D$117,0),MATCH(1,($F501=$D$1:$CP$1)*(J$2=$D$2:$CP$2),0))</f>
        <v>190000</v>
      </c>
      <c r="K501" s="59" t="str" cm="1">
        <f t="array" ref="K501">INDEX($D$1:$CP$117,MATCH($D501,$D$1:$D$117,0),MATCH(1,($F501=$D$1:$CP$1)*(AY$2=$D$2:$CP$2),0))</f>
        <v/>
      </c>
      <c r="L501" s="59" t="str" cm="1">
        <f t="array" ref="L501">INDEX($D$1:$CP$117,MATCH($D501,$D$1:$D$117,0),MATCH(1,($F501=$D$1:$CP$1)*(AZ$2=$D$2:$CP$2),0))</f>
        <v/>
      </c>
      <c r="M501" s="59" t="str" cm="1">
        <f t="array" ref="M501">INDEX($D$1:$CP$117,MATCH($D501,$D$1:$D$117,0),MATCH(1,($F501=$D$1:$CP$1)*(BA$2=$D$2:$CP$2),0))</f>
        <v/>
      </c>
      <c r="N501" s="61" t="str" cm="1">
        <f t="array" ref="N501">INDEX($D$1:$CP$117,MATCH($D501,$D$1:$D$117,0),MATCH(1,($F501=$D$1:$CP$1)*(BB$2=$D$2:$CP$2),0))</f>
        <v/>
      </c>
    </row>
    <row r="502" spans="4:14" x14ac:dyDescent="0.25">
      <c r="D502" t="str">
        <f t="shared" ref="D502:E502" si="425">D388</f>
        <v>ETH</v>
      </c>
      <c r="E502" t="str">
        <f t="shared" si="425"/>
        <v>Low income</v>
      </c>
      <c r="F502">
        <f t="shared" si="365"/>
        <v>2012</v>
      </c>
      <c r="G502" s="60" cm="1">
        <f t="array" ref="G502">INDEX($D$1:$CP$117,MATCH($D502,$D$1:$D$117,0),MATCH(1,($F502=$D$1:$CP$1)*(G$2=$D$2:$CP$2),0))</f>
        <v>0</v>
      </c>
      <c r="H502" s="60" cm="1">
        <f t="array" ref="H502">INDEX($D$1:$CP$117,MATCH($D502,$D$1:$D$117,0),MATCH(1,($F502=$D$1:$CP$1)*(H$2=$D$2:$CP$2),0))</f>
        <v>0</v>
      </c>
      <c r="I502" s="60" cm="1">
        <f t="array" ref="I502">INDEX($D$1:$CP$117,MATCH($D502,$D$1:$D$117,0),MATCH(1,($F502=$D$1:$CP$1)*(I$2=$D$2:$CP$2),0))</f>
        <v>0</v>
      </c>
      <c r="J502" s="60" cm="1">
        <f t="array" ref="J502">INDEX($D$1:$CP$117,MATCH($D502,$D$1:$D$117,0),MATCH(1,($F502=$D$1:$CP$1)*(J$2=$D$2:$CP$2),0))</f>
        <v>670000</v>
      </c>
      <c r="K502" s="59" t="str" cm="1">
        <f t="array" ref="K502">INDEX($D$1:$CP$117,MATCH($D502,$D$1:$D$117,0),MATCH(1,($F502=$D$1:$CP$1)*(AY$2=$D$2:$CP$2),0))</f>
        <v/>
      </c>
      <c r="L502" s="59" t="str" cm="1">
        <f t="array" ref="L502">INDEX($D$1:$CP$117,MATCH($D502,$D$1:$D$117,0),MATCH(1,($F502=$D$1:$CP$1)*(AZ$2=$D$2:$CP$2),0))</f>
        <v/>
      </c>
      <c r="M502" s="59" t="str" cm="1">
        <f t="array" ref="M502">INDEX($D$1:$CP$117,MATCH($D502,$D$1:$D$117,0),MATCH(1,($F502=$D$1:$CP$1)*(BA$2=$D$2:$CP$2),0))</f>
        <v/>
      </c>
      <c r="N502" s="61" t="str" cm="1">
        <f t="array" ref="N502">INDEX($D$1:$CP$117,MATCH($D502,$D$1:$D$117,0),MATCH(1,($F502=$D$1:$CP$1)*(BB$2=$D$2:$CP$2),0))</f>
        <v/>
      </c>
    </row>
    <row r="503" spans="4:14" x14ac:dyDescent="0.25">
      <c r="D503" t="str">
        <f t="shared" ref="D503:E503" si="426">D389</f>
        <v>FJI</v>
      </c>
      <c r="E503" t="str">
        <f t="shared" si="426"/>
        <v>Middle income</v>
      </c>
      <c r="F503">
        <f t="shared" si="365"/>
        <v>2012</v>
      </c>
      <c r="G503" s="60" cm="1">
        <f t="array" ref="G503">INDEX($D$1:$CP$117,MATCH($D503,$D$1:$D$117,0),MATCH(1,($F503=$D$1:$CP$1)*(G$2=$D$2:$CP$2),0))</f>
        <v>0</v>
      </c>
      <c r="H503" s="60" cm="1">
        <f t="array" ref="H503">INDEX($D$1:$CP$117,MATCH($D503,$D$1:$D$117,0),MATCH(1,($F503=$D$1:$CP$1)*(H$2=$D$2:$CP$2),0))</f>
        <v>335117.6249</v>
      </c>
      <c r="I503" s="60" cm="1">
        <f t="array" ref="I503">INDEX($D$1:$CP$117,MATCH($D503,$D$1:$D$117,0),MATCH(1,($F503=$D$1:$CP$1)*(I$2=$D$2:$CP$2),0))</f>
        <v>335117.6249</v>
      </c>
      <c r="J503" s="60" cm="1">
        <f t="array" ref="J503">INDEX($D$1:$CP$117,MATCH($D503,$D$1:$D$117,0),MATCH(1,($F503=$D$1:$CP$1)*(J$2=$D$2:$CP$2),0))</f>
        <v>1000</v>
      </c>
      <c r="K503" s="59" cm="1">
        <f t="array" ref="K503">INDEX($D$1:$CP$117,MATCH($D503,$D$1:$D$117,0),MATCH(1,($F503=$D$1:$CP$1)*(AY$2=$D$2:$CP$2),0))</f>
        <v>0</v>
      </c>
      <c r="L503" s="59" cm="1">
        <f t="array" ref="L503">INDEX($D$1:$CP$117,MATCH($D503,$D$1:$D$117,0),MATCH(1,($F503=$D$1:$CP$1)*(AZ$2=$D$2:$CP$2),0))</f>
        <v>335.11762490000001</v>
      </c>
      <c r="M503" s="59" cm="1">
        <f t="array" ref="M503">INDEX($D$1:$CP$117,MATCH($D503,$D$1:$D$117,0),MATCH(1,($F503=$D$1:$CP$1)*(BA$2=$D$2:$CP$2),0))</f>
        <v>335.11762490000001</v>
      </c>
      <c r="N503" s="61" cm="1">
        <f t="array" ref="N503">INDEX($D$1:$CP$117,MATCH($D503,$D$1:$D$117,0),MATCH(1,($F503=$D$1:$CP$1)*(BB$2=$D$2:$CP$2),0))</f>
        <v>0</v>
      </c>
    </row>
    <row r="504" spans="4:14" x14ac:dyDescent="0.25">
      <c r="D504" t="str">
        <f t="shared" ref="D504:E504" si="427">D390</f>
        <v>GAB</v>
      </c>
      <c r="E504" t="str">
        <f t="shared" si="427"/>
        <v>Middle income</v>
      </c>
      <c r="F504">
        <f t="shared" si="365"/>
        <v>2012</v>
      </c>
      <c r="G504" s="60" cm="1">
        <f t="array" ref="G504">INDEX($D$1:$CP$117,MATCH($D504,$D$1:$D$117,0),MATCH(1,($F504=$D$1:$CP$1)*(G$2=$D$2:$CP$2),0))</f>
        <v>12280214</v>
      </c>
      <c r="H504" s="60" cm="1">
        <f t="array" ref="H504">INDEX($D$1:$CP$117,MATCH($D504,$D$1:$D$117,0),MATCH(1,($F504=$D$1:$CP$1)*(H$2=$D$2:$CP$2),0))</f>
        <v>2009291.8689999999</v>
      </c>
      <c r="I504" s="60" cm="1">
        <f t="array" ref="I504">INDEX($D$1:$CP$117,MATCH($D504,$D$1:$D$117,0),MATCH(1,($F504=$D$1:$CP$1)*(I$2=$D$2:$CP$2),0))</f>
        <v>15229284.894400001</v>
      </c>
      <c r="J504" s="60" cm="1">
        <f t="array" ref="J504">INDEX($D$1:$CP$117,MATCH($D504,$D$1:$D$117,0),MATCH(1,($F504=$D$1:$CP$1)*(J$2=$D$2:$CP$2),0))</f>
        <v>46000</v>
      </c>
      <c r="K504" s="59" cm="1">
        <f t="array" ref="K504">INDEX($D$1:$CP$117,MATCH($D504,$D$1:$D$117,0),MATCH(1,($F504=$D$1:$CP$1)*(AY$2=$D$2:$CP$2),0))</f>
        <v>266.96117391304347</v>
      </c>
      <c r="L504" s="59" cm="1">
        <f t="array" ref="L504">INDEX($D$1:$CP$117,MATCH($D504,$D$1:$D$117,0),MATCH(1,($F504=$D$1:$CP$1)*(AZ$2=$D$2:$CP$2),0))</f>
        <v>43.680258021739128</v>
      </c>
      <c r="M504" s="59" cm="1">
        <f t="array" ref="M504">INDEX($D$1:$CP$117,MATCH($D504,$D$1:$D$117,0),MATCH(1,($F504=$D$1:$CP$1)*(BA$2=$D$2:$CP$2),0))</f>
        <v>331.07141074782612</v>
      </c>
      <c r="N504" s="61" cm="1">
        <f t="array" ref="N504">INDEX($D$1:$CP$117,MATCH($D504,$D$1:$D$117,0),MATCH(1,($F504=$D$1:$CP$1)*(BB$2=$D$2:$CP$2),0))</f>
        <v>0.80635526127136725</v>
      </c>
    </row>
    <row r="505" spans="4:14" x14ac:dyDescent="0.25">
      <c r="D505" t="str">
        <f t="shared" ref="D505:E505" si="428">D391</f>
        <v>GMB</v>
      </c>
      <c r="E505" t="str">
        <f t="shared" si="428"/>
        <v>Low income</v>
      </c>
      <c r="F505">
        <f t="shared" si="365"/>
        <v>2012</v>
      </c>
      <c r="G505" s="60" cm="1">
        <f t="array" ref="G505">INDEX($D$1:$CP$117,MATCH($D505,$D$1:$D$117,0),MATCH(1,($F505=$D$1:$CP$1)*(G$2=$D$2:$CP$2),0))</f>
        <v>0</v>
      </c>
      <c r="H505" s="60" cm="1">
        <f t="array" ref="H505">INDEX($D$1:$CP$117,MATCH($D505,$D$1:$D$117,0),MATCH(1,($F505=$D$1:$CP$1)*(H$2=$D$2:$CP$2),0))</f>
        <v>0</v>
      </c>
      <c r="I505" s="60" cm="1">
        <f t="array" ref="I505">INDEX($D$1:$CP$117,MATCH($D505,$D$1:$D$117,0),MATCH(1,($F505=$D$1:$CP$1)*(I$2=$D$2:$CP$2),0))</f>
        <v>0</v>
      </c>
      <c r="J505" s="60" cm="1">
        <f t="array" ref="J505">INDEX($D$1:$CP$117,MATCH($D505,$D$1:$D$117,0),MATCH(1,($F505=$D$1:$CP$1)*(J$2=$D$2:$CP$2),0))</f>
        <v>22000</v>
      </c>
      <c r="K505" s="59" t="str" cm="1">
        <f t="array" ref="K505">INDEX($D$1:$CP$117,MATCH($D505,$D$1:$D$117,0),MATCH(1,($F505=$D$1:$CP$1)*(AY$2=$D$2:$CP$2),0))</f>
        <v/>
      </c>
      <c r="L505" s="59" t="str" cm="1">
        <f t="array" ref="L505">INDEX($D$1:$CP$117,MATCH($D505,$D$1:$D$117,0),MATCH(1,($F505=$D$1:$CP$1)*(AZ$2=$D$2:$CP$2),0))</f>
        <v/>
      </c>
      <c r="M505" s="59" t="str" cm="1">
        <f t="array" ref="M505">INDEX($D$1:$CP$117,MATCH($D505,$D$1:$D$117,0),MATCH(1,($F505=$D$1:$CP$1)*(BA$2=$D$2:$CP$2),0))</f>
        <v/>
      </c>
      <c r="N505" s="61" t="str" cm="1">
        <f t="array" ref="N505">INDEX($D$1:$CP$117,MATCH($D505,$D$1:$D$117,0),MATCH(1,($F505=$D$1:$CP$1)*(BB$2=$D$2:$CP$2),0))</f>
        <v/>
      </c>
    </row>
    <row r="506" spans="4:14" x14ac:dyDescent="0.25">
      <c r="D506" t="str">
        <f t="shared" ref="D506:E506" si="429">D392</f>
        <v>GEO</v>
      </c>
      <c r="E506" t="str">
        <f t="shared" si="429"/>
        <v>Middle income</v>
      </c>
      <c r="F506">
        <f t="shared" ref="F506:F569" si="430">F392+1</f>
        <v>2012</v>
      </c>
      <c r="G506" s="60" cm="1">
        <f t="array" ref="G506">INDEX($D$1:$CP$117,MATCH($D506,$D$1:$D$117,0),MATCH(1,($F506=$D$1:$CP$1)*(G$2=$D$2:$CP$2),0))</f>
        <v>4716172</v>
      </c>
      <c r="H506" s="60" cm="1">
        <f t="array" ref="H506">INDEX($D$1:$CP$117,MATCH($D506,$D$1:$D$117,0),MATCH(1,($F506=$D$1:$CP$1)*(H$2=$D$2:$CP$2),0))</f>
        <v>11064342</v>
      </c>
      <c r="I506" s="60" cm="1">
        <f t="array" ref="I506">INDEX($D$1:$CP$117,MATCH($D506,$D$1:$D$117,0),MATCH(1,($F506=$D$1:$CP$1)*(I$2=$D$2:$CP$2),0))</f>
        <v>16557873</v>
      </c>
      <c r="J506" s="60" cm="1">
        <f t="array" ref="J506">INDEX($D$1:$CP$117,MATCH($D506,$D$1:$D$117,0),MATCH(1,($F506=$D$1:$CP$1)*(J$2=$D$2:$CP$2),0))</f>
        <v>4000</v>
      </c>
      <c r="K506" s="59" cm="1">
        <f t="array" ref="K506">INDEX($D$1:$CP$117,MATCH($D506,$D$1:$D$117,0),MATCH(1,($F506=$D$1:$CP$1)*(AY$2=$D$2:$CP$2),0))</f>
        <v>1179.0429999999999</v>
      </c>
      <c r="L506" s="59" cm="1">
        <f t="array" ref="L506">INDEX($D$1:$CP$117,MATCH($D506,$D$1:$D$117,0),MATCH(1,($F506=$D$1:$CP$1)*(AZ$2=$D$2:$CP$2),0))</f>
        <v>2766.0855000000001</v>
      </c>
      <c r="M506" s="59" cm="1">
        <f t="array" ref="M506">INDEX($D$1:$CP$117,MATCH($D506,$D$1:$D$117,0),MATCH(1,($F506=$D$1:$CP$1)*(BA$2=$D$2:$CP$2),0))</f>
        <v>4139.4682499999999</v>
      </c>
      <c r="N506" s="61" cm="1">
        <f t="array" ref="N506">INDEX($D$1:$CP$117,MATCH($D506,$D$1:$D$117,0),MATCH(1,($F506=$D$1:$CP$1)*(BB$2=$D$2:$CP$2),0))</f>
        <v>0.28482957925815711</v>
      </c>
    </row>
    <row r="507" spans="4:14" x14ac:dyDescent="0.25">
      <c r="D507" t="str">
        <f t="shared" ref="D507:E507" si="431">D393</f>
        <v>GHA</v>
      </c>
      <c r="E507" t="str">
        <f t="shared" si="431"/>
        <v>Lower middle income</v>
      </c>
      <c r="F507">
        <f t="shared" si="430"/>
        <v>2012</v>
      </c>
      <c r="G507" s="60" cm="1">
        <f t="array" ref="G507">INDEX($D$1:$CP$117,MATCH($D507,$D$1:$D$117,0),MATCH(1,($F507=$D$1:$CP$1)*(G$2=$D$2:$CP$2),0))</f>
        <v>4524557</v>
      </c>
      <c r="H507" s="60" cm="1">
        <f t="array" ref="H507">INDEX($D$1:$CP$117,MATCH($D507,$D$1:$D$117,0),MATCH(1,($F507=$D$1:$CP$1)*(H$2=$D$2:$CP$2),0))</f>
        <v>87433712</v>
      </c>
      <c r="I507" s="60" cm="1">
        <f t="array" ref="I507">INDEX($D$1:$CP$117,MATCH($D507,$D$1:$D$117,0),MATCH(1,($F507=$D$1:$CP$1)*(I$2=$D$2:$CP$2),0))</f>
        <v>145105927</v>
      </c>
      <c r="J507" s="60" cm="1">
        <f t="array" ref="J507">INDEX($D$1:$CP$117,MATCH($D507,$D$1:$D$117,0),MATCH(1,($F507=$D$1:$CP$1)*(J$2=$D$2:$CP$2),0))</f>
        <v>310000</v>
      </c>
      <c r="K507" s="59" cm="1">
        <f t="array" ref="K507">INDEX($D$1:$CP$117,MATCH($D507,$D$1:$D$117,0),MATCH(1,($F507=$D$1:$CP$1)*(AY$2=$D$2:$CP$2),0))</f>
        <v>14.595345161290323</v>
      </c>
      <c r="L507" s="59" cm="1">
        <f t="array" ref="L507">INDEX($D$1:$CP$117,MATCH($D507,$D$1:$D$117,0),MATCH(1,($F507=$D$1:$CP$1)*(AZ$2=$D$2:$CP$2),0))</f>
        <v>282.04423225806454</v>
      </c>
      <c r="M507" s="59" cm="1">
        <f t="array" ref="M507">INDEX($D$1:$CP$117,MATCH($D507,$D$1:$D$117,0),MATCH(1,($F507=$D$1:$CP$1)*(BA$2=$D$2:$CP$2),0))</f>
        <v>468.08363548387098</v>
      </c>
      <c r="N507" s="61" cm="1">
        <f t="array" ref="N507">INDEX($D$1:$CP$117,MATCH($D507,$D$1:$D$117,0),MATCH(1,($F507=$D$1:$CP$1)*(BB$2=$D$2:$CP$2),0))</f>
        <v>3.1181062645359758E-2</v>
      </c>
    </row>
    <row r="508" spans="4:14" x14ac:dyDescent="0.25">
      <c r="D508" t="str">
        <f t="shared" ref="D508:E508" si="432">D394</f>
        <v>GTM</v>
      </c>
      <c r="E508" t="str">
        <f t="shared" si="432"/>
        <v>Middle income</v>
      </c>
      <c r="F508">
        <f t="shared" si="430"/>
        <v>2012</v>
      </c>
      <c r="G508" s="60" cm="1">
        <f t="array" ref="G508">INDEX($D$1:$CP$117,MATCH($D508,$D$1:$D$117,0),MATCH(1,($F508=$D$1:$CP$1)*(G$2=$D$2:$CP$2),0))</f>
        <v>27225416</v>
      </c>
      <c r="H508" s="60" cm="1">
        <f t="array" ref="H508">INDEX($D$1:$CP$117,MATCH($D508,$D$1:$D$117,0),MATCH(1,($F508=$D$1:$CP$1)*(H$2=$D$2:$CP$2),0))</f>
        <v>20625979</v>
      </c>
      <c r="I508" s="60" cm="1">
        <f t="array" ref="I508">INDEX($D$1:$CP$117,MATCH($D508,$D$1:$D$117,0),MATCH(1,($F508=$D$1:$CP$1)*(I$2=$D$2:$CP$2),0))</f>
        <v>53225006</v>
      </c>
      <c r="J508" s="60" cm="1">
        <f t="array" ref="J508">INDEX($D$1:$CP$117,MATCH($D508,$D$1:$D$117,0),MATCH(1,($F508=$D$1:$CP$1)*(J$2=$D$2:$CP$2),0))</f>
        <v>36000</v>
      </c>
      <c r="K508" s="59" cm="1">
        <f t="array" ref="K508">INDEX($D$1:$CP$117,MATCH($D508,$D$1:$D$117,0),MATCH(1,($F508=$D$1:$CP$1)*(AY$2=$D$2:$CP$2),0))</f>
        <v>756.26155555555556</v>
      </c>
      <c r="L508" s="59" cm="1">
        <f t="array" ref="L508">INDEX($D$1:$CP$117,MATCH($D508,$D$1:$D$117,0),MATCH(1,($F508=$D$1:$CP$1)*(AZ$2=$D$2:$CP$2),0))</f>
        <v>572.94386111111112</v>
      </c>
      <c r="M508" s="59" cm="1">
        <f t="array" ref="M508">INDEX($D$1:$CP$117,MATCH($D508,$D$1:$D$117,0),MATCH(1,($F508=$D$1:$CP$1)*(BA$2=$D$2:$CP$2),0))</f>
        <v>1478.4723888888889</v>
      </c>
      <c r="N508" s="61" cm="1">
        <f t="array" ref="N508">INDEX($D$1:$CP$117,MATCH($D508,$D$1:$D$117,0),MATCH(1,($F508=$D$1:$CP$1)*(BB$2=$D$2:$CP$2),0))</f>
        <v>0.51151550833080228</v>
      </c>
    </row>
    <row r="509" spans="4:14" x14ac:dyDescent="0.25">
      <c r="D509" t="str">
        <f t="shared" ref="D509:E509" si="433">D395</f>
        <v>GIN</v>
      </c>
      <c r="E509" t="str">
        <f t="shared" si="433"/>
        <v>Low income</v>
      </c>
      <c r="F509">
        <f t="shared" si="430"/>
        <v>2012</v>
      </c>
      <c r="G509" s="60" cm="1">
        <f t="array" ref="G509">INDEX($D$1:$CP$117,MATCH($D509,$D$1:$D$117,0),MATCH(1,($F509=$D$1:$CP$1)*(G$2=$D$2:$CP$2),0))</f>
        <v>2302175</v>
      </c>
      <c r="H509" s="60" cm="1">
        <f t="array" ref="H509">INDEX($D$1:$CP$117,MATCH($D509,$D$1:$D$117,0),MATCH(1,($F509=$D$1:$CP$1)*(H$2=$D$2:$CP$2),0))</f>
        <v>9486460.9820000008</v>
      </c>
      <c r="I509" s="60" cm="1">
        <f t="array" ref="I509">INDEX($D$1:$CP$117,MATCH($D509,$D$1:$D$117,0),MATCH(1,($F509=$D$1:$CP$1)*(I$2=$D$2:$CP$2),0))</f>
        <v>12076993.017200001</v>
      </c>
      <c r="J509" s="60" cm="1">
        <f t="array" ref="J509">INDEX($D$1:$CP$117,MATCH($D509,$D$1:$D$117,0),MATCH(1,($F509=$D$1:$CP$1)*(J$2=$D$2:$CP$2),0))</f>
        <v>99000</v>
      </c>
      <c r="K509" s="59" cm="1">
        <f t="array" ref="K509">INDEX($D$1:$CP$117,MATCH($D509,$D$1:$D$117,0),MATCH(1,($F509=$D$1:$CP$1)*(AY$2=$D$2:$CP$2),0))</f>
        <v>23.25429292929293</v>
      </c>
      <c r="L509" s="59" cm="1">
        <f t="array" ref="L509">INDEX($D$1:$CP$117,MATCH($D509,$D$1:$D$117,0),MATCH(1,($F509=$D$1:$CP$1)*(AZ$2=$D$2:$CP$2),0))</f>
        <v>95.822838202020208</v>
      </c>
      <c r="M509" s="59" cm="1">
        <f t="array" ref="M509">INDEX($D$1:$CP$117,MATCH($D509,$D$1:$D$117,0),MATCH(1,($F509=$D$1:$CP$1)*(BA$2=$D$2:$CP$2),0))</f>
        <v>121.98982845656566</v>
      </c>
      <c r="N509" s="61" cm="1">
        <f t="array" ref="N509">INDEX($D$1:$CP$117,MATCH($D509,$D$1:$D$117,0),MATCH(1,($F509=$D$1:$CP$1)*(BB$2=$D$2:$CP$2),0))</f>
        <v>0.19062485146105926</v>
      </c>
    </row>
    <row r="510" spans="4:14" x14ac:dyDescent="0.25">
      <c r="D510" t="str">
        <f t="shared" ref="D510:E510" si="434">D396</f>
        <v>GNB</v>
      </c>
      <c r="E510" t="str">
        <f t="shared" si="434"/>
        <v>Low income</v>
      </c>
      <c r="F510">
        <f t="shared" si="430"/>
        <v>2012</v>
      </c>
      <c r="G510" s="60" cm="1">
        <f t="array" ref="G510">INDEX($D$1:$CP$117,MATCH($D510,$D$1:$D$117,0),MATCH(1,($F510=$D$1:$CP$1)*(G$2=$D$2:$CP$2),0))</f>
        <v>0</v>
      </c>
      <c r="H510" s="60" cm="1">
        <f t="array" ref="H510">INDEX($D$1:$CP$117,MATCH($D510,$D$1:$D$117,0),MATCH(1,($F510=$D$1:$CP$1)*(H$2=$D$2:$CP$2),0))</f>
        <v>0</v>
      </c>
      <c r="I510" s="60" cm="1">
        <f t="array" ref="I510">INDEX($D$1:$CP$117,MATCH($D510,$D$1:$D$117,0),MATCH(1,($F510=$D$1:$CP$1)*(I$2=$D$2:$CP$2),0))</f>
        <v>0</v>
      </c>
      <c r="J510" s="60" cm="1">
        <f t="array" ref="J510">INDEX($D$1:$CP$117,MATCH($D510,$D$1:$D$117,0),MATCH(1,($F510=$D$1:$CP$1)*(J$2=$D$2:$CP$2),0))</f>
        <v>37000</v>
      </c>
      <c r="K510" s="59" t="str" cm="1">
        <f t="array" ref="K510">INDEX($D$1:$CP$117,MATCH($D510,$D$1:$D$117,0),MATCH(1,($F510=$D$1:$CP$1)*(AY$2=$D$2:$CP$2),0))</f>
        <v/>
      </c>
      <c r="L510" s="59" t="str" cm="1">
        <f t="array" ref="L510">INDEX($D$1:$CP$117,MATCH($D510,$D$1:$D$117,0),MATCH(1,($F510=$D$1:$CP$1)*(AZ$2=$D$2:$CP$2),0))</f>
        <v/>
      </c>
      <c r="M510" s="59" t="str" cm="1">
        <f t="array" ref="M510">INDEX($D$1:$CP$117,MATCH($D510,$D$1:$D$117,0),MATCH(1,($F510=$D$1:$CP$1)*(BA$2=$D$2:$CP$2),0))</f>
        <v/>
      </c>
      <c r="N510" s="61" t="str" cm="1">
        <f t="array" ref="N510">INDEX($D$1:$CP$117,MATCH($D510,$D$1:$D$117,0),MATCH(1,($F510=$D$1:$CP$1)*(BB$2=$D$2:$CP$2),0))</f>
        <v/>
      </c>
    </row>
    <row r="511" spans="4:14" x14ac:dyDescent="0.25">
      <c r="D511" t="str">
        <f t="shared" ref="D511:E511" si="435">D397</f>
        <v>GUY</v>
      </c>
      <c r="E511" t="str">
        <f t="shared" si="435"/>
        <v>Middle income</v>
      </c>
      <c r="F511">
        <f t="shared" si="430"/>
        <v>2012</v>
      </c>
      <c r="G511" s="60" cm="1">
        <f t="array" ref="G511">INDEX($D$1:$CP$117,MATCH($D511,$D$1:$D$117,0),MATCH(1,($F511=$D$1:$CP$1)*(G$2=$D$2:$CP$2),0))</f>
        <v>3300000</v>
      </c>
      <c r="H511" s="60" cm="1">
        <f t="array" ref="H511">INDEX($D$1:$CP$117,MATCH($D511,$D$1:$D$117,0),MATCH(1,($F511=$D$1:$CP$1)*(H$2=$D$2:$CP$2),0))</f>
        <v>0</v>
      </c>
      <c r="I511" s="60" cm="1">
        <f t="array" ref="I511">INDEX($D$1:$CP$117,MATCH($D511,$D$1:$D$117,0),MATCH(1,($F511=$D$1:$CP$1)*(I$2=$D$2:$CP$2),0))</f>
        <v>21800000</v>
      </c>
      <c r="J511" s="60" cm="1">
        <f t="array" ref="J511">INDEX($D$1:$CP$117,MATCH($D511,$D$1:$D$117,0),MATCH(1,($F511=$D$1:$CP$1)*(J$2=$D$2:$CP$2),0))</f>
        <v>7500</v>
      </c>
      <c r="K511" s="59" cm="1">
        <f t="array" ref="K511">INDEX($D$1:$CP$117,MATCH($D511,$D$1:$D$117,0),MATCH(1,($F511=$D$1:$CP$1)*(AY$2=$D$2:$CP$2),0))</f>
        <v>440</v>
      </c>
      <c r="L511" s="59" t="str" cm="1">
        <f t="array" ref="L511">INDEX($D$1:$CP$117,MATCH($D511,$D$1:$D$117,0),MATCH(1,($F511=$D$1:$CP$1)*(AZ$2=$D$2:$CP$2),0))</f>
        <v/>
      </c>
      <c r="M511" s="59" cm="1">
        <f t="array" ref="M511">INDEX($D$1:$CP$117,MATCH($D511,$D$1:$D$117,0),MATCH(1,($F511=$D$1:$CP$1)*(BA$2=$D$2:$CP$2),0))</f>
        <v>2906.6666666666665</v>
      </c>
      <c r="N511" s="61" cm="1">
        <f t="array" ref="N511">INDEX($D$1:$CP$117,MATCH($D511,$D$1:$D$117,0),MATCH(1,($F511=$D$1:$CP$1)*(BB$2=$D$2:$CP$2),0))</f>
        <v>0.15137614678899083</v>
      </c>
    </row>
    <row r="512" spans="4:14" x14ac:dyDescent="0.25">
      <c r="D512" t="str">
        <f t="shared" ref="D512:E512" si="436">D398</f>
        <v>HTI</v>
      </c>
      <c r="E512" t="str">
        <f t="shared" si="436"/>
        <v>Low income</v>
      </c>
      <c r="F512">
        <f t="shared" si="430"/>
        <v>2012</v>
      </c>
      <c r="G512" s="60" cm="1">
        <f t="array" ref="G512">INDEX($D$1:$CP$117,MATCH($D512,$D$1:$D$117,0),MATCH(1,($F512=$D$1:$CP$1)*(G$2=$D$2:$CP$2),0))</f>
        <v>884655</v>
      </c>
      <c r="H512" s="60" cm="1">
        <f t="array" ref="H512">INDEX($D$1:$CP$117,MATCH($D512,$D$1:$D$117,0),MATCH(1,($F512=$D$1:$CP$1)*(H$2=$D$2:$CP$2),0))</f>
        <v>114921741</v>
      </c>
      <c r="I512" s="60" cm="1">
        <f t="array" ref="I512">INDEX($D$1:$CP$117,MATCH($D512,$D$1:$D$117,0),MATCH(1,($F512=$D$1:$CP$1)*(I$2=$D$2:$CP$2),0))</f>
        <v>115806396</v>
      </c>
      <c r="J512" s="60" cm="1">
        <f t="array" ref="J512">INDEX($D$1:$CP$117,MATCH($D512,$D$1:$D$117,0),MATCH(1,($F512=$D$1:$CP$1)*(J$2=$D$2:$CP$2),0))</f>
        <v>150000</v>
      </c>
      <c r="K512" s="59" cm="1">
        <f t="array" ref="K512">INDEX($D$1:$CP$117,MATCH($D512,$D$1:$D$117,0),MATCH(1,($F512=$D$1:$CP$1)*(AY$2=$D$2:$CP$2),0))</f>
        <v>5.8977000000000004</v>
      </c>
      <c r="L512" s="59" cm="1">
        <f t="array" ref="L512">INDEX($D$1:$CP$117,MATCH($D512,$D$1:$D$117,0),MATCH(1,($F512=$D$1:$CP$1)*(AZ$2=$D$2:$CP$2),0))</f>
        <v>766.14494000000002</v>
      </c>
      <c r="M512" s="59" cm="1">
        <f t="array" ref="M512">INDEX($D$1:$CP$117,MATCH($D512,$D$1:$D$117,0),MATCH(1,($F512=$D$1:$CP$1)*(BA$2=$D$2:$CP$2),0))</f>
        <v>772.04264000000001</v>
      </c>
      <c r="N512" s="61" cm="1">
        <f t="array" ref="N512">INDEX($D$1:$CP$117,MATCH($D512,$D$1:$D$117,0),MATCH(1,($F512=$D$1:$CP$1)*(BB$2=$D$2:$CP$2),0))</f>
        <v>7.6390858411654571E-3</v>
      </c>
    </row>
    <row r="513" spans="4:14" x14ac:dyDescent="0.25">
      <c r="D513" t="str">
        <f t="shared" ref="D513:E513" si="437">D399</f>
        <v>HND</v>
      </c>
      <c r="E513" t="str">
        <f t="shared" si="437"/>
        <v>Lower middle income</v>
      </c>
      <c r="F513">
        <f t="shared" si="430"/>
        <v>2012</v>
      </c>
      <c r="G513" s="60" cm="1">
        <f t="array" ref="G513">INDEX($D$1:$CP$117,MATCH($D513,$D$1:$D$117,0),MATCH(1,($F513=$D$1:$CP$1)*(G$2=$D$2:$CP$2),0))</f>
        <v>16466390</v>
      </c>
      <c r="H513" s="60" cm="1">
        <f t="array" ref="H513">INDEX($D$1:$CP$117,MATCH($D513,$D$1:$D$117,0),MATCH(1,($F513=$D$1:$CP$1)*(H$2=$D$2:$CP$2),0))</f>
        <v>17981686.66</v>
      </c>
      <c r="I513" s="60" cm="1">
        <f t="array" ref="I513">INDEX($D$1:$CP$117,MATCH($D513,$D$1:$D$117,0),MATCH(1,($F513=$D$1:$CP$1)*(I$2=$D$2:$CP$2),0))</f>
        <v>38299978.068000004</v>
      </c>
      <c r="J513" s="60" cm="1">
        <f t="array" ref="J513">INDEX($D$1:$CP$117,MATCH($D513,$D$1:$D$117,0),MATCH(1,($F513=$D$1:$CP$1)*(J$2=$D$2:$CP$2),0))</f>
        <v>24000</v>
      </c>
      <c r="K513" s="59" cm="1">
        <f t="array" ref="K513">INDEX($D$1:$CP$117,MATCH($D513,$D$1:$D$117,0),MATCH(1,($F513=$D$1:$CP$1)*(AY$2=$D$2:$CP$2),0))</f>
        <v>686.09958333333338</v>
      </c>
      <c r="L513" s="59" cm="1">
        <f t="array" ref="L513">INDEX($D$1:$CP$117,MATCH($D513,$D$1:$D$117,0),MATCH(1,($F513=$D$1:$CP$1)*(AZ$2=$D$2:$CP$2),0))</f>
        <v>749.23694416666672</v>
      </c>
      <c r="M513" s="59" cm="1">
        <f t="array" ref="M513">INDEX($D$1:$CP$117,MATCH($D513,$D$1:$D$117,0),MATCH(1,($F513=$D$1:$CP$1)*(BA$2=$D$2:$CP$2),0))</f>
        <v>1595.8324195000002</v>
      </c>
      <c r="N513" s="61" cm="1">
        <f t="array" ref="N513">INDEX($D$1:$CP$117,MATCH($D513,$D$1:$D$117,0),MATCH(1,($F513=$D$1:$CP$1)*(BB$2=$D$2:$CP$2),0))</f>
        <v>0.42993209998096121</v>
      </c>
    </row>
    <row r="514" spans="4:14" x14ac:dyDescent="0.25">
      <c r="D514" t="str">
        <f t="shared" ref="D514:E514" si="438">D400</f>
        <v>IND</v>
      </c>
      <c r="E514" t="str">
        <f t="shared" si="438"/>
        <v>Lower middle income</v>
      </c>
      <c r="F514">
        <f t="shared" si="430"/>
        <v>2012</v>
      </c>
      <c r="G514" s="60" cm="1">
        <f t="array" ref="G514">INDEX($D$1:$CP$117,MATCH($D514,$D$1:$D$117,0),MATCH(1,($F514=$D$1:$CP$1)*(G$2=$D$2:$CP$2),0))</f>
        <v>205808366</v>
      </c>
      <c r="H514" s="60" cm="1">
        <f t="array" ref="H514">INDEX($D$1:$CP$117,MATCH($D514,$D$1:$D$117,0),MATCH(1,($F514=$D$1:$CP$1)*(H$2=$D$2:$CP$2),0))</f>
        <v>0</v>
      </c>
      <c r="I514" s="60" cm="1">
        <f t="array" ref="I514">INDEX($D$1:$CP$117,MATCH($D514,$D$1:$D$117,0),MATCH(1,($F514=$D$1:$CP$1)*(I$2=$D$2:$CP$2),0))</f>
        <v>205808366</v>
      </c>
      <c r="J514" s="60" t="str" cm="1">
        <f t="array" ref="J514">INDEX($D$1:$CP$117,MATCH($D514,$D$1:$D$117,0),MATCH(1,($F514=$D$1:$CP$1)*(J$2=$D$2:$CP$2),0))</f>
        <v/>
      </c>
      <c r="K514" s="59" t="str" cm="1">
        <f t="array" ref="K514">INDEX($D$1:$CP$117,MATCH($D514,$D$1:$D$117,0),MATCH(1,($F514=$D$1:$CP$1)*(AY$2=$D$2:$CP$2),0))</f>
        <v/>
      </c>
      <c r="L514" s="59" t="str" cm="1">
        <f t="array" ref="L514">INDEX($D$1:$CP$117,MATCH($D514,$D$1:$D$117,0),MATCH(1,($F514=$D$1:$CP$1)*(AZ$2=$D$2:$CP$2),0))</f>
        <v/>
      </c>
      <c r="M514" s="59" t="str" cm="1">
        <f t="array" ref="M514">INDEX($D$1:$CP$117,MATCH($D514,$D$1:$D$117,0),MATCH(1,($F514=$D$1:$CP$1)*(BA$2=$D$2:$CP$2),0))</f>
        <v/>
      </c>
      <c r="N514" s="61" t="str" cm="1">
        <f t="array" ref="N514">INDEX($D$1:$CP$117,MATCH($D514,$D$1:$D$117,0),MATCH(1,($F514=$D$1:$CP$1)*(BB$2=$D$2:$CP$2),0))</f>
        <v/>
      </c>
    </row>
    <row r="515" spans="4:14" x14ac:dyDescent="0.25">
      <c r="D515" t="str">
        <f t="shared" ref="D515:E515" si="439">D401</f>
        <v>IDN</v>
      </c>
      <c r="E515" t="str">
        <f t="shared" si="439"/>
        <v>Upper Middle Income</v>
      </c>
      <c r="F515">
        <f t="shared" si="430"/>
        <v>2012</v>
      </c>
      <c r="G515" s="60" cm="1">
        <f t="array" ref="G515">INDEX($D$1:$CP$117,MATCH($D515,$D$1:$D$117,0),MATCH(1,($F515=$D$1:$CP$1)*(G$2=$D$2:$CP$2),0))</f>
        <v>36851913</v>
      </c>
      <c r="H515" s="60" cm="1">
        <f t="array" ref="H515">INDEX($D$1:$CP$117,MATCH($D515,$D$1:$D$117,0),MATCH(1,($F515=$D$1:$CP$1)*(H$2=$D$2:$CP$2),0))</f>
        <v>50150781</v>
      </c>
      <c r="I515" s="60" cm="1">
        <f t="array" ref="I515">INDEX($D$1:$CP$117,MATCH($D515,$D$1:$D$117,0),MATCH(1,($F515=$D$1:$CP$1)*(I$2=$D$2:$CP$2),0))</f>
        <v>87002694</v>
      </c>
      <c r="J515" s="60" t="str" cm="1">
        <f t="array" ref="J515">INDEX($D$1:$CP$117,MATCH($D515,$D$1:$D$117,0),MATCH(1,($F515=$D$1:$CP$1)*(J$2=$D$2:$CP$2),0))</f>
        <v/>
      </c>
      <c r="K515" s="59" t="str" cm="1">
        <f t="array" ref="K515">INDEX($D$1:$CP$117,MATCH($D515,$D$1:$D$117,0),MATCH(1,($F515=$D$1:$CP$1)*(AY$2=$D$2:$CP$2),0))</f>
        <v/>
      </c>
      <c r="L515" s="59" t="str" cm="1">
        <f t="array" ref="L515">INDEX($D$1:$CP$117,MATCH($D515,$D$1:$D$117,0),MATCH(1,($F515=$D$1:$CP$1)*(AZ$2=$D$2:$CP$2),0))</f>
        <v/>
      </c>
      <c r="M515" s="59" t="str" cm="1">
        <f t="array" ref="M515">INDEX($D$1:$CP$117,MATCH($D515,$D$1:$D$117,0),MATCH(1,($F515=$D$1:$CP$1)*(BA$2=$D$2:$CP$2),0))</f>
        <v/>
      </c>
      <c r="N515" s="61" t="str" cm="1">
        <f t="array" ref="N515">INDEX($D$1:$CP$117,MATCH($D515,$D$1:$D$117,0),MATCH(1,($F515=$D$1:$CP$1)*(BB$2=$D$2:$CP$2),0))</f>
        <v/>
      </c>
    </row>
    <row r="516" spans="4:14" x14ac:dyDescent="0.25">
      <c r="D516" t="str">
        <f t="shared" ref="D516:E516" si="440">D402</f>
        <v>IRN</v>
      </c>
      <c r="E516" t="str">
        <f t="shared" si="440"/>
        <v>Middle income</v>
      </c>
      <c r="F516">
        <f t="shared" si="430"/>
        <v>2012</v>
      </c>
      <c r="G516" s="60" cm="1">
        <f t="array" ref="G516">INDEX($D$1:$CP$117,MATCH($D516,$D$1:$D$117,0),MATCH(1,($F516=$D$1:$CP$1)*(G$2=$D$2:$CP$2),0))</f>
        <v>69400000</v>
      </c>
      <c r="H516" s="60" cm="1">
        <f t="array" ref="H516">INDEX($D$1:$CP$117,MATCH($D516,$D$1:$D$117,0),MATCH(1,($F516=$D$1:$CP$1)*(H$2=$D$2:$CP$2),0))</f>
        <v>3000000</v>
      </c>
      <c r="I516" s="60" cm="1">
        <f t="array" ref="I516">INDEX($D$1:$CP$117,MATCH($D516,$D$1:$D$117,0),MATCH(1,($F516=$D$1:$CP$1)*(I$2=$D$2:$CP$2),0))</f>
        <v>74500000</v>
      </c>
      <c r="J516" s="60" cm="1">
        <f t="array" ref="J516">INDEX($D$1:$CP$117,MATCH($D516,$D$1:$D$117,0),MATCH(1,($F516=$D$1:$CP$1)*(J$2=$D$2:$CP$2),0))</f>
        <v>51000</v>
      </c>
      <c r="K516" s="59" cm="1">
        <f t="array" ref="K516">INDEX($D$1:$CP$117,MATCH($D516,$D$1:$D$117,0),MATCH(1,($F516=$D$1:$CP$1)*(AY$2=$D$2:$CP$2),0))</f>
        <v>1360.7843137254902</v>
      </c>
      <c r="L516" s="59" cm="1">
        <f t="array" ref="L516">INDEX($D$1:$CP$117,MATCH($D516,$D$1:$D$117,0),MATCH(1,($F516=$D$1:$CP$1)*(AZ$2=$D$2:$CP$2),0))</f>
        <v>58.823529411764703</v>
      </c>
      <c r="M516" s="59" cm="1">
        <f t="array" ref="M516">INDEX($D$1:$CP$117,MATCH($D516,$D$1:$D$117,0),MATCH(1,($F516=$D$1:$CP$1)*(BA$2=$D$2:$CP$2),0))</f>
        <v>1460.7843137254902</v>
      </c>
      <c r="N516" s="61" cm="1">
        <f t="array" ref="N516">INDEX($D$1:$CP$117,MATCH($D516,$D$1:$D$117,0),MATCH(1,($F516=$D$1:$CP$1)*(BB$2=$D$2:$CP$2),0))</f>
        <v>0.93154362416107384</v>
      </c>
    </row>
    <row r="517" spans="4:14" x14ac:dyDescent="0.25">
      <c r="D517" t="str">
        <f t="shared" ref="D517:E517" si="441">D403</f>
        <v>JAM</v>
      </c>
      <c r="E517" t="str">
        <f t="shared" si="441"/>
        <v>Middle income</v>
      </c>
      <c r="F517">
        <f t="shared" si="430"/>
        <v>2012</v>
      </c>
      <c r="G517" s="60" cm="1">
        <f t="array" ref="G517">INDEX($D$1:$CP$117,MATCH($D517,$D$1:$D$117,0),MATCH(1,($F517=$D$1:$CP$1)*(G$2=$D$2:$CP$2),0))</f>
        <v>3115403</v>
      </c>
      <c r="H517" s="60" cm="1">
        <f t="array" ref="H517">INDEX($D$1:$CP$117,MATCH($D517,$D$1:$D$117,0),MATCH(1,($F517=$D$1:$CP$1)*(H$2=$D$2:$CP$2),0))</f>
        <v>7064914</v>
      </c>
      <c r="I517" s="60" cm="1">
        <f t="array" ref="I517">INDEX($D$1:$CP$117,MATCH($D517,$D$1:$D$117,0),MATCH(1,($F517=$D$1:$CP$1)*(I$2=$D$2:$CP$2),0))</f>
        <v>17136135</v>
      </c>
      <c r="J517" s="60" cm="1">
        <f t="array" ref="J517">INDEX($D$1:$CP$117,MATCH($D517,$D$1:$D$117,0),MATCH(1,($F517=$D$1:$CP$1)*(J$2=$D$2:$CP$2),0))</f>
        <v>29000</v>
      </c>
      <c r="K517" s="59" cm="1">
        <f t="array" ref="K517">INDEX($D$1:$CP$117,MATCH($D517,$D$1:$D$117,0),MATCH(1,($F517=$D$1:$CP$1)*(AY$2=$D$2:$CP$2),0))</f>
        <v>107.42768965517241</v>
      </c>
      <c r="L517" s="59" cm="1">
        <f t="array" ref="L517">INDEX($D$1:$CP$117,MATCH($D517,$D$1:$D$117,0),MATCH(1,($F517=$D$1:$CP$1)*(AZ$2=$D$2:$CP$2),0))</f>
        <v>243.61772413793102</v>
      </c>
      <c r="M517" s="59" cm="1">
        <f t="array" ref="M517">INDEX($D$1:$CP$117,MATCH($D517,$D$1:$D$117,0),MATCH(1,($F517=$D$1:$CP$1)*(BA$2=$D$2:$CP$2),0))</f>
        <v>590.90120689655168</v>
      </c>
      <c r="N517" s="61" cm="1">
        <f t="array" ref="N517">INDEX($D$1:$CP$117,MATCH($D517,$D$1:$D$117,0),MATCH(1,($F517=$D$1:$CP$1)*(BB$2=$D$2:$CP$2),0))</f>
        <v>0.18180313121949612</v>
      </c>
    </row>
    <row r="518" spans="4:14" x14ac:dyDescent="0.25">
      <c r="D518" t="str">
        <f t="shared" ref="D518:E518" si="442">D404</f>
        <v>KAZ</v>
      </c>
      <c r="E518" t="str">
        <f t="shared" si="442"/>
        <v>Middle income</v>
      </c>
      <c r="F518">
        <f t="shared" si="430"/>
        <v>2012</v>
      </c>
      <c r="G518" s="60" cm="1">
        <f t="array" ref="G518">INDEX($D$1:$CP$117,MATCH($D518,$D$1:$D$117,0),MATCH(1,($F518=$D$1:$CP$1)*(G$2=$D$2:$CP$2),0))</f>
        <v>30352251</v>
      </c>
      <c r="H518" s="60" cm="1">
        <f t="array" ref="H518">INDEX($D$1:$CP$117,MATCH($D518,$D$1:$D$117,0),MATCH(1,($F518=$D$1:$CP$1)*(H$2=$D$2:$CP$2),0))</f>
        <v>7457644.3959999997</v>
      </c>
      <c r="I518" s="60" cm="1">
        <f t="array" ref="I518">INDEX($D$1:$CP$117,MATCH($D518,$D$1:$D$117,0),MATCH(1,($F518=$D$1:$CP$1)*(I$2=$D$2:$CP$2),0))</f>
        <v>37809895.395999998</v>
      </c>
      <c r="J518" s="60" cm="1">
        <f t="array" ref="J518">INDEX($D$1:$CP$117,MATCH($D518,$D$1:$D$117,0),MATCH(1,($F518=$D$1:$CP$1)*(J$2=$D$2:$CP$2),0))</f>
        <v>16000</v>
      </c>
      <c r="K518" s="59" cm="1">
        <f t="array" ref="K518">INDEX($D$1:$CP$117,MATCH($D518,$D$1:$D$117,0),MATCH(1,($F518=$D$1:$CP$1)*(AY$2=$D$2:$CP$2),0))</f>
        <v>1897.0156875</v>
      </c>
      <c r="L518" s="59" cm="1">
        <f t="array" ref="L518">INDEX($D$1:$CP$117,MATCH($D518,$D$1:$D$117,0),MATCH(1,($F518=$D$1:$CP$1)*(AZ$2=$D$2:$CP$2),0))</f>
        <v>466.10277474999998</v>
      </c>
      <c r="M518" s="59" cm="1">
        <f t="array" ref="M518">INDEX($D$1:$CP$117,MATCH($D518,$D$1:$D$117,0),MATCH(1,($F518=$D$1:$CP$1)*(BA$2=$D$2:$CP$2),0))</f>
        <v>2363.11846225</v>
      </c>
      <c r="N518" s="61" cm="1">
        <f t="array" ref="N518">INDEX($D$1:$CP$117,MATCH($D518,$D$1:$D$117,0),MATCH(1,($F518=$D$1:$CP$1)*(BB$2=$D$2:$CP$2),0))</f>
        <v>0.80275945442607699</v>
      </c>
    </row>
    <row r="519" spans="4:14" x14ac:dyDescent="0.25">
      <c r="D519" t="str">
        <f t="shared" ref="D519:E519" si="443">D405</f>
        <v>KEN</v>
      </c>
      <c r="E519" t="str">
        <f t="shared" si="443"/>
        <v>Lower middle income</v>
      </c>
      <c r="F519">
        <f t="shared" si="430"/>
        <v>2012</v>
      </c>
      <c r="G519" s="60" cm="1">
        <f t="array" ref="G519">INDEX($D$1:$CP$117,MATCH($D519,$D$1:$D$117,0),MATCH(1,($F519=$D$1:$CP$1)*(G$2=$D$2:$CP$2),0))</f>
        <v>140901567</v>
      </c>
      <c r="H519" s="60" cm="1">
        <f t="array" ref="H519">INDEX($D$1:$CP$117,MATCH($D519,$D$1:$D$117,0),MATCH(1,($F519=$D$1:$CP$1)*(H$2=$D$2:$CP$2),0))</f>
        <v>501380744.80000001</v>
      </c>
      <c r="I519" s="60" cm="1">
        <f t="array" ref="I519">INDEX($D$1:$CP$117,MATCH($D519,$D$1:$D$117,0),MATCH(1,($F519=$D$1:$CP$1)*(I$2=$D$2:$CP$2),0))</f>
        <v>740551431.10000002</v>
      </c>
      <c r="J519" s="60" cm="1">
        <f t="array" ref="J519">INDEX($D$1:$CP$117,MATCH($D519,$D$1:$D$117,0),MATCH(1,($F519=$D$1:$CP$1)*(J$2=$D$2:$CP$2),0))</f>
        <v>1400000</v>
      </c>
      <c r="K519" s="59" cm="1">
        <f t="array" ref="K519">INDEX($D$1:$CP$117,MATCH($D519,$D$1:$D$117,0),MATCH(1,($F519=$D$1:$CP$1)*(AY$2=$D$2:$CP$2),0))</f>
        <v>100.64397642857143</v>
      </c>
      <c r="L519" s="59" cm="1">
        <f t="array" ref="L519">INDEX($D$1:$CP$117,MATCH($D519,$D$1:$D$117,0),MATCH(1,($F519=$D$1:$CP$1)*(AZ$2=$D$2:$CP$2),0))</f>
        <v>358.12910342857145</v>
      </c>
      <c r="M519" s="59" cm="1">
        <f t="array" ref="M519">INDEX($D$1:$CP$117,MATCH($D519,$D$1:$D$117,0),MATCH(1,($F519=$D$1:$CP$1)*(BA$2=$D$2:$CP$2),0))</f>
        <v>528.96530792857141</v>
      </c>
      <c r="N519" s="61" cm="1">
        <f t="array" ref="N519">INDEX($D$1:$CP$117,MATCH($D519,$D$1:$D$117,0),MATCH(1,($F519=$D$1:$CP$1)*(BB$2=$D$2:$CP$2),0))</f>
        <v>0.19026574128782345</v>
      </c>
    </row>
    <row r="520" spans="4:14" x14ac:dyDescent="0.25">
      <c r="D520" t="str">
        <f t="shared" ref="D520:E520" si="444">D406</f>
        <v>KGZ</v>
      </c>
      <c r="E520" t="str">
        <f t="shared" si="444"/>
        <v>Lower middle income</v>
      </c>
      <c r="F520">
        <f t="shared" si="430"/>
        <v>2012</v>
      </c>
      <c r="G520" s="60" cm="1">
        <f t="array" ref="G520">INDEX($D$1:$CP$117,MATCH($D520,$D$1:$D$117,0),MATCH(1,($F520=$D$1:$CP$1)*(G$2=$D$2:$CP$2),0))</f>
        <v>3886526</v>
      </c>
      <c r="H520" s="60" cm="1">
        <f t="array" ref="H520">INDEX($D$1:$CP$117,MATCH($D520,$D$1:$D$117,0),MATCH(1,($F520=$D$1:$CP$1)*(H$2=$D$2:$CP$2),0))</f>
        <v>9512763</v>
      </c>
      <c r="I520" s="60" cm="1">
        <f t="array" ref="I520">INDEX($D$1:$CP$117,MATCH($D520,$D$1:$D$117,0),MATCH(1,($F520=$D$1:$CP$1)*(I$2=$D$2:$CP$2),0))</f>
        <v>13399289</v>
      </c>
      <c r="J520" s="60" cm="1">
        <f t="array" ref="J520">INDEX($D$1:$CP$117,MATCH($D520,$D$1:$D$117,0),MATCH(1,($F520=$D$1:$CP$1)*(J$2=$D$2:$CP$2),0))</f>
        <v>5400</v>
      </c>
      <c r="K520" s="59" cm="1">
        <f t="array" ref="K520">INDEX($D$1:$CP$117,MATCH($D520,$D$1:$D$117,0),MATCH(1,($F520=$D$1:$CP$1)*(AY$2=$D$2:$CP$2),0))</f>
        <v>719.72703703703701</v>
      </c>
      <c r="L520" s="59" cm="1">
        <f t="array" ref="L520">INDEX($D$1:$CP$117,MATCH($D520,$D$1:$D$117,0),MATCH(1,($F520=$D$1:$CP$1)*(AZ$2=$D$2:$CP$2),0))</f>
        <v>1761.6227777777779</v>
      </c>
      <c r="M520" s="59" cm="1">
        <f t="array" ref="M520">INDEX($D$1:$CP$117,MATCH($D520,$D$1:$D$117,0),MATCH(1,($F520=$D$1:$CP$1)*(BA$2=$D$2:$CP$2),0))</f>
        <v>2481.3498148148146</v>
      </c>
      <c r="N520" s="61" cm="1">
        <f t="array" ref="N520">INDEX($D$1:$CP$117,MATCH($D520,$D$1:$D$117,0),MATCH(1,($F520=$D$1:$CP$1)*(BB$2=$D$2:$CP$2),0))</f>
        <v>0.29005464394416747</v>
      </c>
    </row>
    <row r="521" spans="4:14" x14ac:dyDescent="0.25">
      <c r="D521" t="str">
        <f t="shared" ref="D521:E521" si="445">D407</f>
        <v>LAO</v>
      </c>
      <c r="E521" t="str">
        <f t="shared" si="445"/>
        <v>Lower middle income</v>
      </c>
      <c r="F521">
        <f t="shared" si="430"/>
        <v>2012</v>
      </c>
      <c r="G521" s="60" cm="1">
        <f t="array" ref="G521">INDEX($D$1:$CP$117,MATCH($D521,$D$1:$D$117,0),MATCH(1,($F521=$D$1:$CP$1)*(G$2=$D$2:$CP$2),0))</f>
        <v>0</v>
      </c>
      <c r="H521" s="60" cm="1">
        <f t="array" ref="H521">INDEX($D$1:$CP$117,MATCH($D521,$D$1:$D$117,0),MATCH(1,($F521=$D$1:$CP$1)*(H$2=$D$2:$CP$2),0))</f>
        <v>0</v>
      </c>
      <c r="I521" s="60" cm="1">
        <f t="array" ref="I521">INDEX($D$1:$CP$117,MATCH($D521,$D$1:$D$117,0),MATCH(1,($F521=$D$1:$CP$1)*(I$2=$D$2:$CP$2),0))</f>
        <v>0</v>
      </c>
      <c r="J521" s="60" cm="1">
        <f t="array" ref="J521">INDEX($D$1:$CP$117,MATCH($D521,$D$1:$D$117,0),MATCH(1,($F521=$D$1:$CP$1)*(J$2=$D$2:$CP$2),0))</f>
        <v>10000</v>
      </c>
      <c r="K521" s="59" t="str" cm="1">
        <f t="array" ref="K521">INDEX($D$1:$CP$117,MATCH($D521,$D$1:$D$117,0),MATCH(1,($F521=$D$1:$CP$1)*(AY$2=$D$2:$CP$2),0))</f>
        <v/>
      </c>
      <c r="L521" s="59" t="str" cm="1">
        <f t="array" ref="L521">INDEX($D$1:$CP$117,MATCH($D521,$D$1:$D$117,0),MATCH(1,($F521=$D$1:$CP$1)*(AZ$2=$D$2:$CP$2),0))</f>
        <v/>
      </c>
      <c r="M521" s="59" t="str" cm="1">
        <f t="array" ref="M521">INDEX($D$1:$CP$117,MATCH($D521,$D$1:$D$117,0),MATCH(1,($F521=$D$1:$CP$1)*(BA$2=$D$2:$CP$2),0))</f>
        <v/>
      </c>
      <c r="N521" s="61" t="str" cm="1">
        <f t="array" ref="N521">INDEX($D$1:$CP$117,MATCH($D521,$D$1:$D$117,0),MATCH(1,($F521=$D$1:$CP$1)*(BB$2=$D$2:$CP$2),0))</f>
        <v/>
      </c>
    </row>
    <row r="522" spans="4:14" x14ac:dyDescent="0.25">
      <c r="D522" t="str">
        <f t="shared" ref="D522:E522" si="446">D408</f>
        <v>LVA</v>
      </c>
      <c r="E522" t="str">
        <f t="shared" si="446"/>
        <v>High income</v>
      </c>
      <c r="F522">
        <f t="shared" si="430"/>
        <v>2012</v>
      </c>
      <c r="G522" s="60" cm="1">
        <f t="array" ref="G522">INDEX($D$1:$CP$117,MATCH($D522,$D$1:$D$117,0),MATCH(1,($F522=$D$1:$CP$1)*(G$2=$D$2:$CP$2),0))</f>
        <v>619656</v>
      </c>
      <c r="H522" s="60" cm="1">
        <f t="array" ref="H522">INDEX($D$1:$CP$117,MATCH($D522,$D$1:$D$117,0),MATCH(1,($F522=$D$1:$CP$1)*(H$2=$D$2:$CP$2),0))</f>
        <v>0</v>
      </c>
      <c r="I522" s="60" cm="1">
        <f t="array" ref="I522">INDEX($D$1:$CP$117,MATCH($D522,$D$1:$D$117,0),MATCH(1,($F522=$D$1:$CP$1)*(I$2=$D$2:$CP$2),0))</f>
        <v>619656</v>
      </c>
      <c r="J522" s="60" cm="1">
        <f t="array" ref="J522">INDEX($D$1:$CP$117,MATCH($D522,$D$1:$D$117,0),MATCH(1,($F522=$D$1:$CP$1)*(J$2=$D$2:$CP$2),0))</f>
        <v>4300</v>
      </c>
      <c r="K522" s="59" cm="1">
        <f t="array" ref="K522">INDEX($D$1:$CP$117,MATCH($D522,$D$1:$D$117,0),MATCH(1,($F522=$D$1:$CP$1)*(AY$2=$D$2:$CP$2),0))</f>
        <v>144.10604651162791</v>
      </c>
      <c r="L522" s="59" cm="1">
        <f t="array" ref="L522">INDEX($D$1:$CP$117,MATCH($D522,$D$1:$D$117,0),MATCH(1,($F522=$D$1:$CP$1)*(AZ$2=$D$2:$CP$2),0))</f>
        <v>0</v>
      </c>
      <c r="M522" s="59" cm="1">
        <f t="array" ref="M522">INDEX($D$1:$CP$117,MATCH($D522,$D$1:$D$117,0),MATCH(1,($F522=$D$1:$CP$1)*(BA$2=$D$2:$CP$2),0))</f>
        <v>144.10604651162791</v>
      </c>
      <c r="N522" s="61" cm="1">
        <f t="array" ref="N522">INDEX($D$1:$CP$117,MATCH($D522,$D$1:$D$117,0),MATCH(1,($F522=$D$1:$CP$1)*(BB$2=$D$2:$CP$2),0))</f>
        <v>1</v>
      </c>
    </row>
    <row r="523" spans="4:14" x14ac:dyDescent="0.25">
      <c r="D523" t="str">
        <f t="shared" ref="D523:E523" si="447">D409</f>
        <v>LBN</v>
      </c>
      <c r="E523" t="str">
        <f t="shared" si="447"/>
        <v>Middle income</v>
      </c>
      <c r="F523">
        <f t="shared" si="430"/>
        <v>2012</v>
      </c>
      <c r="G523" s="60" cm="1">
        <f t="array" ref="G523">INDEX($D$1:$CP$117,MATCH($D523,$D$1:$D$117,0),MATCH(1,($F523=$D$1:$CP$1)*(G$2=$D$2:$CP$2),0))</f>
        <v>0</v>
      </c>
      <c r="H523" s="60" cm="1">
        <f t="array" ref="H523">INDEX($D$1:$CP$117,MATCH($D523,$D$1:$D$117,0),MATCH(1,($F523=$D$1:$CP$1)*(H$2=$D$2:$CP$2),0))</f>
        <v>0</v>
      </c>
      <c r="I523" s="60" cm="1">
        <f t="array" ref="I523">INDEX($D$1:$CP$117,MATCH($D523,$D$1:$D$117,0),MATCH(1,($F523=$D$1:$CP$1)*(I$2=$D$2:$CP$2),0))</f>
        <v>0</v>
      </c>
      <c r="J523" s="60" cm="1">
        <f t="array" ref="J523">INDEX($D$1:$CP$117,MATCH($D523,$D$1:$D$117,0),MATCH(1,($F523=$D$1:$CP$1)*(J$2=$D$2:$CP$2),0))</f>
        <v>1700</v>
      </c>
      <c r="K523" s="59" t="str" cm="1">
        <f t="array" ref="K523">INDEX($D$1:$CP$117,MATCH($D523,$D$1:$D$117,0),MATCH(1,($F523=$D$1:$CP$1)*(AY$2=$D$2:$CP$2),0))</f>
        <v/>
      </c>
      <c r="L523" s="59" t="str" cm="1">
        <f t="array" ref="L523">INDEX($D$1:$CP$117,MATCH($D523,$D$1:$D$117,0),MATCH(1,($F523=$D$1:$CP$1)*(AZ$2=$D$2:$CP$2),0))</f>
        <v/>
      </c>
      <c r="M523" s="59" t="str" cm="1">
        <f t="array" ref="M523">INDEX($D$1:$CP$117,MATCH($D523,$D$1:$D$117,0),MATCH(1,($F523=$D$1:$CP$1)*(BA$2=$D$2:$CP$2),0))</f>
        <v/>
      </c>
      <c r="N523" s="61" t="str" cm="1">
        <f t="array" ref="N523">INDEX($D$1:$CP$117,MATCH($D523,$D$1:$D$117,0),MATCH(1,($F523=$D$1:$CP$1)*(BB$2=$D$2:$CP$2),0))</f>
        <v/>
      </c>
    </row>
    <row r="524" spans="4:14" x14ac:dyDescent="0.25">
      <c r="D524" t="str">
        <f t="shared" ref="D524:E524" si="448">D410</f>
        <v>LSO</v>
      </c>
      <c r="E524" t="str">
        <f t="shared" si="448"/>
        <v>Lower middle income</v>
      </c>
      <c r="F524">
        <f t="shared" si="430"/>
        <v>2012</v>
      </c>
      <c r="G524" s="60" cm="1">
        <f t="array" ref="G524">INDEX($D$1:$CP$117,MATCH($D524,$D$1:$D$117,0),MATCH(1,($F524=$D$1:$CP$1)*(G$2=$D$2:$CP$2),0))</f>
        <v>0</v>
      </c>
      <c r="H524" s="60" cm="1">
        <f t="array" ref="H524">INDEX($D$1:$CP$117,MATCH($D524,$D$1:$D$117,0),MATCH(1,($F524=$D$1:$CP$1)*(H$2=$D$2:$CP$2),0))</f>
        <v>0</v>
      </c>
      <c r="I524" s="60" cm="1">
        <f t="array" ref="I524">INDEX($D$1:$CP$117,MATCH($D524,$D$1:$D$117,0),MATCH(1,($F524=$D$1:$CP$1)*(I$2=$D$2:$CP$2),0))</f>
        <v>0</v>
      </c>
      <c r="J524" s="60" cm="1">
        <f t="array" ref="J524">INDEX($D$1:$CP$117,MATCH($D524,$D$1:$D$117,0),MATCH(1,($F524=$D$1:$CP$1)*(J$2=$D$2:$CP$2),0))</f>
        <v>320000</v>
      </c>
      <c r="K524" s="59" t="str" cm="1">
        <f t="array" ref="K524">INDEX($D$1:$CP$117,MATCH($D524,$D$1:$D$117,0),MATCH(1,($F524=$D$1:$CP$1)*(AY$2=$D$2:$CP$2),0))</f>
        <v/>
      </c>
      <c r="L524" s="59" t="str" cm="1">
        <f t="array" ref="L524">INDEX($D$1:$CP$117,MATCH($D524,$D$1:$D$117,0),MATCH(1,($F524=$D$1:$CP$1)*(AZ$2=$D$2:$CP$2),0))</f>
        <v/>
      </c>
      <c r="M524" s="59" t="str" cm="1">
        <f t="array" ref="M524">INDEX($D$1:$CP$117,MATCH($D524,$D$1:$D$117,0),MATCH(1,($F524=$D$1:$CP$1)*(BA$2=$D$2:$CP$2),0))</f>
        <v/>
      </c>
      <c r="N524" s="61" t="str" cm="1">
        <f t="array" ref="N524">INDEX($D$1:$CP$117,MATCH($D524,$D$1:$D$117,0),MATCH(1,($F524=$D$1:$CP$1)*(BB$2=$D$2:$CP$2),0))</f>
        <v/>
      </c>
    </row>
    <row r="525" spans="4:14" x14ac:dyDescent="0.25">
      <c r="D525" t="str">
        <f t="shared" ref="D525:E525" si="449">D411</f>
        <v>LBR</v>
      </c>
      <c r="E525" t="str">
        <f t="shared" si="449"/>
        <v>Low income</v>
      </c>
      <c r="F525">
        <f t="shared" si="430"/>
        <v>2012</v>
      </c>
      <c r="G525" s="60" cm="1">
        <f t="array" ref="G525">INDEX($D$1:$CP$117,MATCH($D525,$D$1:$D$117,0),MATCH(1,($F525=$D$1:$CP$1)*(G$2=$D$2:$CP$2),0))</f>
        <v>0</v>
      </c>
      <c r="H525" s="60" cm="1">
        <f t="array" ref="H525">INDEX($D$1:$CP$117,MATCH($D525,$D$1:$D$117,0),MATCH(1,($F525=$D$1:$CP$1)*(H$2=$D$2:$CP$2),0))</f>
        <v>0</v>
      </c>
      <c r="I525" s="60" cm="1">
        <f t="array" ref="I525">INDEX($D$1:$CP$117,MATCH($D525,$D$1:$D$117,0),MATCH(1,($F525=$D$1:$CP$1)*(I$2=$D$2:$CP$2),0))</f>
        <v>0</v>
      </c>
      <c r="J525" s="60" cm="1">
        <f t="array" ref="J525">INDEX($D$1:$CP$117,MATCH($D525,$D$1:$D$117,0),MATCH(1,($F525=$D$1:$CP$1)*(J$2=$D$2:$CP$2),0))</f>
        <v>50000</v>
      </c>
      <c r="K525" s="59" t="str" cm="1">
        <f t="array" ref="K525">INDEX($D$1:$CP$117,MATCH($D525,$D$1:$D$117,0),MATCH(1,($F525=$D$1:$CP$1)*(AY$2=$D$2:$CP$2),0))</f>
        <v/>
      </c>
      <c r="L525" s="59" t="str" cm="1">
        <f t="array" ref="L525">INDEX($D$1:$CP$117,MATCH($D525,$D$1:$D$117,0),MATCH(1,($F525=$D$1:$CP$1)*(AZ$2=$D$2:$CP$2),0))</f>
        <v/>
      </c>
      <c r="M525" s="59" t="str" cm="1">
        <f t="array" ref="M525">INDEX($D$1:$CP$117,MATCH($D525,$D$1:$D$117,0),MATCH(1,($F525=$D$1:$CP$1)*(BA$2=$D$2:$CP$2),0))</f>
        <v/>
      </c>
      <c r="N525" s="61" t="str" cm="1">
        <f t="array" ref="N525">INDEX($D$1:$CP$117,MATCH($D525,$D$1:$D$117,0),MATCH(1,($F525=$D$1:$CP$1)*(BB$2=$D$2:$CP$2),0))</f>
        <v/>
      </c>
    </row>
    <row r="526" spans="4:14" x14ac:dyDescent="0.25">
      <c r="D526" t="str">
        <f t="shared" ref="D526:E526" si="450">D412</f>
        <v>LTU</v>
      </c>
      <c r="E526" t="str">
        <f t="shared" si="450"/>
        <v>High income</v>
      </c>
      <c r="F526">
        <f t="shared" si="430"/>
        <v>2012</v>
      </c>
      <c r="G526" s="60" cm="1">
        <f t="array" ref="G526">INDEX($D$1:$CP$117,MATCH($D526,$D$1:$D$117,0),MATCH(1,($F526=$D$1:$CP$1)*(G$2=$D$2:$CP$2),0))</f>
        <v>2500000</v>
      </c>
      <c r="H526" s="60" cm="1">
        <f t="array" ref="H526">INDEX($D$1:$CP$117,MATCH($D526,$D$1:$D$117,0),MATCH(1,($F526=$D$1:$CP$1)*(H$2=$D$2:$CP$2),0))</f>
        <v>0</v>
      </c>
      <c r="I526" s="60" cm="1">
        <f t="array" ref="I526">INDEX($D$1:$CP$117,MATCH($D526,$D$1:$D$117,0),MATCH(1,($F526=$D$1:$CP$1)*(I$2=$D$2:$CP$2),0))</f>
        <v>2500000</v>
      </c>
      <c r="J526" s="60" cm="1">
        <f t="array" ref="J526">INDEX($D$1:$CP$117,MATCH($D526,$D$1:$D$117,0),MATCH(1,($F526=$D$1:$CP$1)*(J$2=$D$2:$CP$2),0))</f>
        <v>2300</v>
      </c>
      <c r="K526" s="59" cm="1">
        <f t="array" ref="K526">INDEX($D$1:$CP$117,MATCH($D526,$D$1:$D$117,0),MATCH(1,($F526=$D$1:$CP$1)*(AY$2=$D$2:$CP$2),0))</f>
        <v>1086.9565217391305</v>
      </c>
      <c r="L526" s="59" cm="1">
        <f t="array" ref="L526">INDEX($D$1:$CP$117,MATCH($D526,$D$1:$D$117,0),MATCH(1,($F526=$D$1:$CP$1)*(AZ$2=$D$2:$CP$2),0))</f>
        <v>0</v>
      </c>
      <c r="M526" s="59" cm="1">
        <f t="array" ref="M526">INDEX($D$1:$CP$117,MATCH($D526,$D$1:$D$117,0),MATCH(1,($F526=$D$1:$CP$1)*(BA$2=$D$2:$CP$2),0))</f>
        <v>1086.9565217391305</v>
      </c>
      <c r="N526" s="61" cm="1">
        <f t="array" ref="N526">INDEX($D$1:$CP$117,MATCH($D526,$D$1:$D$117,0),MATCH(1,($F526=$D$1:$CP$1)*(BB$2=$D$2:$CP$2),0))</f>
        <v>1</v>
      </c>
    </row>
    <row r="527" spans="4:14" x14ac:dyDescent="0.25">
      <c r="D527" t="str">
        <f t="shared" ref="D527:E527" si="451">D413</f>
        <v>MDG</v>
      </c>
      <c r="E527" t="str">
        <f t="shared" si="451"/>
        <v>Low income</v>
      </c>
      <c r="F527">
        <f t="shared" si="430"/>
        <v>2012</v>
      </c>
      <c r="G527" s="60" cm="1">
        <f t="array" ref="G527">INDEX($D$1:$CP$117,MATCH($D527,$D$1:$D$117,0),MATCH(1,($F527=$D$1:$CP$1)*(G$2=$D$2:$CP$2),0))</f>
        <v>4250295</v>
      </c>
      <c r="H527" s="60" cm="1">
        <f t="array" ref="H527">INDEX($D$1:$CP$117,MATCH($D527,$D$1:$D$117,0),MATCH(1,($F527=$D$1:$CP$1)*(H$2=$D$2:$CP$2),0))</f>
        <v>5565184.5329999998</v>
      </c>
      <c r="I527" s="60" cm="1">
        <f t="array" ref="I527">INDEX($D$1:$CP$117,MATCH($D527,$D$1:$D$117,0),MATCH(1,($F527=$D$1:$CP$1)*(I$2=$D$2:$CP$2),0))</f>
        <v>9820637.2620010003</v>
      </c>
      <c r="J527" s="60" cm="1">
        <f t="array" ref="J527">INDEX($D$1:$CP$117,MATCH($D527,$D$1:$D$117,0),MATCH(1,($F527=$D$1:$CP$1)*(J$2=$D$2:$CP$2),0))</f>
        <v>14000</v>
      </c>
      <c r="K527" s="59" cm="1">
        <f t="array" ref="K527">INDEX($D$1:$CP$117,MATCH($D527,$D$1:$D$117,0),MATCH(1,($F527=$D$1:$CP$1)*(AY$2=$D$2:$CP$2),0))</f>
        <v>303.59249999999997</v>
      </c>
      <c r="L527" s="59" cm="1">
        <f t="array" ref="L527">INDEX($D$1:$CP$117,MATCH($D527,$D$1:$D$117,0),MATCH(1,($F527=$D$1:$CP$1)*(AZ$2=$D$2:$CP$2),0))</f>
        <v>397.51318092857144</v>
      </c>
      <c r="M527" s="59" cm="1">
        <f t="array" ref="M527">INDEX($D$1:$CP$117,MATCH($D527,$D$1:$D$117,0),MATCH(1,($F527=$D$1:$CP$1)*(BA$2=$D$2:$CP$2),0))</f>
        <v>701.47409014292862</v>
      </c>
      <c r="N527" s="61" cm="1">
        <f t="array" ref="N527">INDEX($D$1:$CP$117,MATCH($D527,$D$1:$D$117,0),MATCH(1,($F527=$D$1:$CP$1)*(BB$2=$D$2:$CP$2),0))</f>
        <v>0.43279217902138278</v>
      </c>
    </row>
    <row r="528" spans="4:14" x14ac:dyDescent="0.25">
      <c r="D528" t="str">
        <f t="shared" ref="D528:E528" si="452">D414</f>
        <v>MWI</v>
      </c>
      <c r="E528" t="str">
        <f t="shared" si="452"/>
        <v>Low income</v>
      </c>
      <c r="F528">
        <f t="shared" si="430"/>
        <v>2012</v>
      </c>
      <c r="G528" s="60" cm="1">
        <f t="array" ref="G528">INDEX($D$1:$CP$117,MATCH($D528,$D$1:$D$117,0),MATCH(1,($F528=$D$1:$CP$1)*(G$2=$D$2:$CP$2),0))</f>
        <v>11827301</v>
      </c>
      <c r="H528" s="60" cm="1">
        <f t="array" ref="H528">INDEX($D$1:$CP$117,MATCH($D528,$D$1:$D$117,0),MATCH(1,($F528=$D$1:$CP$1)*(H$2=$D$2:$CP$2),0))</f>
        <v>133575811</v>
      </c>
      <c r="I528" s="60" cm="1">
        <f t="array" ref="I528">INDEX($D$1:$CP$117,MATCH($D528,$D$1:$D$117,0),MATCH(1,($F528=$D$1:$CP$1)*(I$2=$D$2:$CP$2),0))</f>
        <v>145522435</v>
      </c>
      <c r="J528" s="60" cm="1">
        <f t="array" ref="J528">INDEX($D$1:$CP$117,MATCH($D528,$D$1:$D$117,0),MATCH(1,($F528=$D$1:$CP$1)*(J$2=$D$2:$CP$2),0))</f>
        <v>940000</v>
      </c>
      <c r="K528" s="59" cm="1">
        <f t="array" ref="K528">INDEX($D$1:$CP$117,MATCH($D528,$D$1:$D$117,0),MATCH(1,($F528=$D$1:$CP$1)*(AY$2=$D$2:$CP$2),0))</f>
        <v>12.58223510638298</v>
      </c>
      <c r="L528" s="59" cm="1">
        <f t="array" ref="L528">INDEX($D$1:$CP$117,MATCH($D528,$D$1:$D$117,0),MATCH(1,($F528=$D$1:$CP$1)*(AZ$2=$D$2:$CP$2),0))</f>
        <v>142.10192659574469</v>
      </c>
      <c r="M528" s="59" cm="1">
        <f t="array" ref="M528">INDEX($D$1:$CP$117,MATCH($D528,$D$1:$D$117,0),MATCH(1,($F528=$D$1:$CP$1)*(BA$2=$D$2:$CP$2),0))</f>
        <v>154.8111010638298</v>
      </c>
      <c r="N528" s="61" cm="1">
        <f t="array" ref="N528">INDEX($D$1:$CP$117,MATCH($D528,$D$1:$D$117,0),MATCH(1,($F528=$D$1:$CP$1)*(BB$2=$D$2:$CP$2),0))</f>
        <v>8.1274760142654293E-2</v>
      </c>
    </row>
    <row r="529" spans="4:14" x14ac:dyDescent="0.25">
      <c r="D529" t="str">
        <f t="shared" ref="D529:E529" si="453">D415</f>
        <v>MYS</v>
      </c>
      <c r="E529" t="str">
        <f t="shared" si="453"/>
        <v>Middle income</v>
      </c>
      <c r="F529">
        <f t="shared" si="430"/>
        <v>2012</v>
      </c>
      <c r="G529" s="60" cm="1">
        <f t="array" ref="G529">INDEX($D$1:$CP$117,MATCH($D529,$D$1:$D$117,0),MATCH(1,($F529=$D$1:$CP$1)*(G$2=$D$2:$CP$2),0))</f>
        <v>54088511</v>
      </c>
      <c r="H529" s="60" cm="1">
        <f t="array" ref="H529">INDEX($D$1:$CP$117,MATCH($D529,$D$1:$D$117,0),MATCH(1,($F529=$D$1:$CP$1)*(H$2=$D$2:$CP$2),0))</f>
        <v>1665338.416</v>
      </c>
      <c r="I529" s="60" cm="1">
        <f t="array" ref="I529">INDEX($D$1:$CP$117,MATCH($D529,$D$1:$D$117,0),MATCH(1,($F529=$D$1:$CP$1)*(I$2=$D$2:$CP$2),0))</f>
        <v>56645650.416000001</v>
      </c>
      <c r="J529" s="60" cm="1">
        <f t="array" ref="J529">INDEX($D$1:$CP$117,MATCH($D529,$D$1:$D$117,0),MATCH(1,($F529=$D$1:$CP$1)*(J$2=$D$2:$CP$2),0))</f>
        <v>74000</v>
      </c>
      <c r="K529" s="59" cm="1">
        <f t="array" ref="K529">INDEX($D$1:$CP$117,MATCH($D529,$D$1:$D$117,0),MATCH(1,($F529=$D$1:$CP$1)*(AY$2=$D$2:$CP$2),0))</f>
        <v>730.92582432432437</v>
      </c>
      <c r="L529" s="59" cm="1">
        <f t="array" ref="L529">INDEX($D$1:$CP$117,MATCH($D529,$D$1:$D$117,0),MATCH(1,($F529=$D$1:$CP$1)*(AZ$2=$D$2:$CP$2),0))</f>
        <v>22.504573189189188</v>
      </c>
      <c r="M529" s="59" cm="1">
        <f t="array" ref="M529">INDEX($D$1:$CP$117,MATCH($D529,$D$1:$D$117,0),MATCH(1,($F529=$D$1:$CP$1)*(BA$2=$D$2:$CP$2),0))</f>
        <v>765.48176237837845</v>
      </c>
      <c r="N529" s="61" cm="1">
        <f t="array" ref="N529">INDEX($D$1:$CP$117,MATCH($D529,$D$1:$D$117,0),MATCH(1,($F529=$D$1:$CP$1)*(BB$2=$D$2:$CP$2),0))</f>
        <v>0.95485726799461879</v>
      </c>
    </row>
    <row r="530" spans="4:14" x14ac:dyDescent="0.25">
      <c r="D530" t="str">
        <f t="shared" ref="D530:E530" si="454">D416</f>
        <v>MLI</v>
      </c>
      <c r="E530" t="str">
        <f t="shared" si="454"/>
        <v>Low income</v>
      </c>
      <c r="F530">
        <f t="shared" si="430"/>
        <v>2012</v>
      </c>
      <c r="G530" s="60" cm="1">
        <f t="array" ref="G530">INDEX($D$1:$CP$117,MATCH($D530,$D$1:$D$117,0),MATCH(1,($F530=$D$1:$CP$1)*(G$2=$D$2:$CP$2),0))</f>
        <v>6136480</v>
      </c>
      <c r="H530" s="60" cm="1">
        <f t="array" ref="H530">INDEX($D$1:$CP$117,MATCH($D530,$D$1:$D$117,0),MATCH(1,($F530=$D$1:$CP$1)*(H$2=$D$2:$CP$2),0))</f>
        <v>15450592.449999999</v>
      </c>
      <c r="I530" s="60" cm="1">
        <f t="array" ref="I530">INDEX($D$1:$CP$117,MATCH($D530,$D$1:$D$117,0),MATCH(1,($F530=$D$1:$CP$1)*(I$2=$D$2:$CP$2),0))</f>
        <v>21794990.039999999</v>
      </c>
      <c r="J530" s="60" cm="1">
        <f t="array" ref="J530">INDEX($D$1:$CP$117,MATCH($D530,$D$1:$D$117,0),MATCH(1,($F530=$D$1:$CP$1)*(J$2=$D$2:$CP$2),0))</f>
        <v>120000</v>
      </c>
      <c r="K530" s="59" cm="1">
        <f t="array" ref="K530">INDEX($D$1:$CP$117,MATCH($D530,$D$1:$D$117,0),MATCH(1,($F530=$D$1:$CP$1)*(AY$2=$D$2:$CP$2),0))</f>
        <v>51.137333333333331</v>
      </c>
      <c r="L530" s="59" cm="1">
        <f t="array" ref="L530">INDEX($D$1:$CP$117,MATCH($D530,$D$1:$D$117,0),MATCH(1,($F530=$D$1:$CP$1)*(AZ$2=$D$2:$CP$2),0))</f>
        <v>128.75493708333332</v>
      </c>
      <c r="M530" s="59" cm="1">
        <f t="array" ref="M530">INDEX($D$1:$CP$117,MATCH($D530,$D$1:$D$117,0),MATCH(1,($F530=$D$1:$CP$1)*(BA$2=$D$2:$CP$2),0))</f>
        <v>181.62491699999998</v>
      </c>
      <c r="N530" s="61" cm="1">
        <f t="array" ref="N530">INDEX($D$1:$CP$117,MATCH($D530,$D$1:$D$117,0),MATCH(1,($F530=$D$1:$CP$1)*(BB$2=$D$2:$CP$2),0))</f>
        <v>0.281554613640007</v>
      </c>
    </row>
    <row r="531" spans="4:14" x14ac:dyDescent="0.25">
      <c r="D531" t="str">
        <f t="shared" ref="D531:E531" si="455">D417</f>
        <v>MRT</v>
      </c>
      <c r="E531" t="str">
        <f t="shared" si="455"/>
        <v>Lower middle income</v>
      </c>
      <c r="F531">
        <f t="shared" si="430"/>
        <v>2012</v>
      </c>
      <c r="G531" s="60" cm="1">
        <f t="array" ref="G531">INDEX($D$1:$CP$117,MATCH($D531,$D$1:$D$117,0),MATCH(1,($F531=$D$1:$CP$1)*(G$2=$D$2:$CP$2),0))</f>
        <v>616666</v>
      </c>
      <c r="H531" s="60" cm="1">
        <f t="array" ref="H531">INDEX($D$1:$CP$117,MATCH($D531,$D$1:$D$117,0),MATCH(1,($F531=$D$1:$CP$1)*(H$2=$D$2:$CP$2),0))</f>
        <v>3317575</v>
      </c>
      <c r="I531" s="60" cm="1">
        <f t="array" ref="I531">INDEX($D$1:$CP$117,MATCH($D531,$D$1:$D$117,0),MATCH(1,($F531=$D$1:$CP$1)*(I$2=$D$2:$CP$2),0))</f>
        <v>3934241</v>
      </c>
      <c r="J531" s="60" cm="1">
        <f t="array" ref="J531">INDEX($D$1:$CP$117,MATCH($D531,$D$1:$D$117,0),MATCH(1,($F531=$D$1:$CP$1)*(J$2=$D$2:$CP$2),0))</f>
        <v>6900</v>
      </c>
      <c r="K531" s="59" cm="1">
        <f t="array" ref="K531">INDEX($D$1:$CP$117,MATCH($D531,$D$1:$D$117,0),MATCH(1,($F531=$D$1:$CP$1)*(AY$2=$D$2:$CP$2),0))</f>
        <v>89.371884057971016</v>
      </c>
      <c r="L531" s="59" cm="1">
        <f t="array" ref="L531">INDEX($D$1:$CP$117,MATCH($D531,$D$1:$D$117,0),MATCH(1,($F531=$D$1:$CP$1)*(AZ$2=$D$2:$CP$2),0))</f>
        <v>480.80797101449275</v>
      </c>
      <c r="M531" s="59" cm="1">
        <f t="array" ref="M531">INDEX($D$1:$CP$117,MATCH($D531,$D$1:$D$117,0),MATCH(1,($F531=$D$1:$CP$1)*(BA$2=$D$2:$CP$2),0))</f>
        <v>570.17985507246374</v>
      </c>
      <c r="N531" s="61" cm="1">
        <f t="array" ref="N531">INDEX($D$1:$CP$117,MATCH($D531,$D$1:$D$117,0),MATCH(1,($F531=$D$1:$CP$1)*(BB$2=$D$2:$CP$2),0))</f>
        <v>0.15674332101160046</v>
      </c>
    </row>
    <row r="532" spans="4:14" x14ac:dyDescent="0.25">
      <c r="D532" t="str">
        <f t="shared" ref="D532:E532" si="456">D418</f>
        <v>MUS</v>
      </c>
      <c r="E532" t="str">
        <f t="shared" si="456"/>
        <v>High income</v>
      </c>
      <c r="F532">
        <f t="shared" si="430"/>
        <v>2012</v>
      </c>
      <c r="G532" s="60" cm="1">
        <f t="array" ref="G532">INDEX($D$1:$CP$117,MATCH($D532,$D$1:$D$117,0),MATCH(1,($F532=$D$1:$CP$1)*(G$2=$D$2:$CP$2),0))</f>
        <v>0</v>
      </c>
      <c r="H532" s="60" cm="1">
        <f t="array" ref="H532">INDEX($D$1:$CP$117,MATCH($D532,$D$1:$D$117,0),MATCH(1,($F532=$D$1:$CP$1)*(H$2=$D$2:$CP$2),0))</f>
        <v>0</v>
      </c>
      <c r="I532" s="60" cm="1">
        <f t="array" ref="I532">INDEX($D$1:$CP$117,MATCH($D532,$D$1:$D$117,0),MATCH(1,($F532=$D$1:$CP$1)*(I$2=$D$2:$CP$2),0))</f>
        <v>0</v>
      </c>
      <c r="J532" s="60" cm="1">
        <f t="array" ref="J532">INDEX($D$1:$CP$117,MATCH($D532,$D$1:$D$117,0),MATCH(1,($F532=$D$1:$CP$1)*(J$2=$D$2:$CP$2),0))</f>
        <v>11000</v>
      </c>
      <c r="K532" s="59" t="str" cm="1">
        <f t="array" ref="K532">INDEX($D$1:$CP$117,MATCH($D532,$D$1:$D$117,0),MATCH(1,($F532=$D$1:$CP$1)*(AY$2=$D$2:$CP$2),0))</f>
        <v/>
      </c>
      <c r="L532" s="59" t="str" cm="1">
        <f t="array" ref="L532">INDEX($D$1:$CP$117,MATCH($D532,$D$1:$D$117,0),MATCH(1,($F532=$D$1:$CP$1)*(AZ$2=$D$2:$CP$2),0))</f>
        <v/>
      </c>
      <c r="M532" s="59" t="str" cm="1">
        <f t="array" ref="M532">INDEX($D$1:$CP$117,MATCH($D532,$D$1:$D$117,0),MATCH(1,($F532=$D$1:$CP$1)*(BA$2=$D$2:$CP$2),0))</f>
        <v/>
      </c>
      <c r="N532" s="61" t="str" cm="1">
        <f t="array" ref="N532">INDEX($D$1:$CP$117,MATCH($D532,$D$1:$D$117,0),MATCH(1,($F532=$D$1:$CP$1)*(BB$2=$D$2:$CP$2),0))</f>
        <v/>
      </c>
    </row>
    <row r="533" spans="4:14" x14ac:dyDescent="0.25">
      <c r="D533" t="str">
        <f t="shared" ref="D533:E533" si="457">D419</f>
        <v>MNG</v>
      </c>
      <c r="E533" t="str">
        <f t="shared" si="457"/>
        <v>Lower middle income</v>
      </c>
      <c r="F533">
        <f t="shared" si="430"/>
        <v>2012</v>
      </c>
      <c r="G533" s="60" cm="1">
        <f t="array" ref="G533">INDEX($D$1:$CP$117,MATCH($D533,$D$1:$D$117,0),MATCH(1,($F533=$D$1:$CP$1)*(G$2=$D$2:$CP$2),0))</f>
        <v>0</v>
      </c>
      <c r="H533" s="60" cm="1">
        <f t="array" ref="H533">INDEX($D$1:$CP$117,MATCH($D533,$D$1:$D$117,0),MATCH(1,($F533=$D$1:$CP$1)*(H$2=$D$2:$CP$2),0))</f>
        <v>0</v>
      </c>
      <c r="I533" s="60" cm="1">
        <f t="array" ref="I533">INDEX($D$1:$CP$117,MATCH($D533,$D$1:$D$117,0),MATCH(1,($F533=$D$1:$CP$1)*(I$2=$D$2:$CP$2),0))</f>
        <v>0</v>
      </c>
      <c r="J533" s="60" cm="1">
        <f t="array" ref="J533">INDEX($D$1:$CP$117,MATCH($D533,$D$1:$D$117,0),MATCH(1,($F533=$D$1:$CP$1)*(J$2=$D$2:$CP$2),0))</f>
        <v>500</v>
      </c>
      <c r="K533" s="59" t="str" cm="1">
        <f t="array" ref="K533">INDEX($D$1:$CP$117,MATCH($D533,$D$1:$D$117,0),MATCH(1,($F533=$D$1:$CP$1)*(AY$2=$D$2:$CP$2),0))</f>
        <v/>
      </c>
      <c r="L533" s="59" t="str" cm="1">
        <f t="array" ref="L533">INDEX($D$1:$CP$117,MATCH($D533,$D$1:$D$117,0),MATCH(1,($F533=$D$1:$CP$1)*(AZ$2=$D$2:$CP$2),0))</f>
        <v/>
      </c>
      <c r="M533" s="59" t="str" cm="1">
        <f t="array" ref="M533">INDEX($D$1:$CP$117,MATCH($D533,$D$1:$D$117,0),MATCH(1,($F533=$D$1:$CP$1)*(BA$2=$D$2:$CP$2),0))</f>
        <v/>
      </c>
      <c r="N533" s="61" t="str" cm="1">
        <f t="array" ref="N533">INDEX($D$1:$CP$117,MATCH($D533,$D$1:$D$117,0),MATCH(1,($F533=$D$1:$CP$1)*(BB$2=$D$2:$CP$2),0))</f>
        <v/>
      </c>
    </row>
    <row r="534" spans="4:14" x14ac:dyDescent="0.25">
      <c r="D534" t="str">
        <f t="shared" ref="D534:E534" si="458">D420</f>
        <v>MNE</v>
      </c>
      <c r="E534" t="str">
        <f t="shared" si="458"/>
        <v>Middle income</v>
      </c>
      <c r="F534">
        <f t="shared" si="430"/>
        <v>2012</v>
      </c>
      <c r="G534" s="60" cm="1">
        <f t="array" ref="G534">INDEX($D$1:$CP$117,MATCH($D534,$D$1:$D$117,0),MATCH(1,($F534=$D$1:$CP$1)*(G$2=$D$2:$CP$2),0))</f>
        <v>0</v>
      </c>
      <c r="H534" s="60" cm="1">
        <f t="array" ref="H534">INDEX($D$1:$CP$117,MATCH($D534,$D$1:$D$117,0),MATCH(1,($F534=$D$1:$CP$1)*(H$2=$D$2:$CP$2),0))</f>
        <v>0</v>
      </c>
      <c r="I534" s="60" cm="1">
        <f t="array" ref="I534">INDEX($D$1:$CP$117,MATCH($D534,$D$1:$D$117,0),MATCH(1,($F534=$D$1:$CP$1)*(I$2=$D$2:$CP$2),0))</f>
        <v>0</v>
      </c>
      <c r="J534" s="60" cm="1">
        <f t="array" ref="J534">INDEX($D$1:$CP$117,MATCH($D534,$D$1:$D$117,0),MATCH(1,($F534=$D$1:$CP$1)*(J$2=$D$2:$CP$2),0))</f>
        <v>200</v>
      </c>
      <c r="K534" s="59" t="str" cm="1">
        <f t="array" ref="K534">INDEX($D$1:$CP$117,MATCH($D534,$D$1:$D$117,0),MATCH(1,($F534=$D$1:$CP$1)*(AY$2=$D$2:$CP$2),0))</f>
        <v/>
      </c>
      <c r="L534" s="59" t="str" cm="1">
        <f t="array" ref="L534">INDEX($D$1:$CP$117,MATCH($D534,$D$1:$D$117,0),MATCH(1,($F534=$D$1:$CP$1)*(AZ$2=$D$2:$CP$2),0))</f>
        <v/>
      </c>
      <c r="M534" s="59" t="str" cm="1">
        <f t="array" ref="M534">INDEX($D$1:$CP$117,MATCH($D534,$D$1:$D$117,0),MATCH(1,($F534=$D$1:$CP$1)*(BA$2=$D$2:$CP$2),0))</f>
        <v/>
      </c>
      <c r="N534" s="61" t="str" cm="1">
        <f t="array" ref="N534">INDEX($D$1:$CP$117,MATCH($D534,$D$1:$D$117,0),MATCH(1,($F534=$D$1:$CP$1)*(BB$2=$D$2:$CP$2),0))</f>
        <v/>
      </c>
    </row>
    <row r="535" spans="4:14" x14ac:dyDescent="0.25">
      <c r="D535" t="str">
        <f t="shared" ref="D535:E535" si="459">D421</f>
        <v>MAR</v>
      </c>
      <c r="E535" t="str">
        <f t="shared" si="459"/>
        <v>Lower middle income</v>
      </c>
      <c r="F535">
        <f t="shared" si="430"/>
        <v>2012</v>
      </c>
      <c r="G535" s="60" cm="1">
        <f t="array" ref="G535">INDEX($D$1:$CP$117,MATCH($D535,$D$1:$D$117,0),MATCH(1,($F535=$D$1:$CP$1)*(G$2=$D$2:$CP$2),0))</f>
        <v>8021984</v>
      </c>
      <c r="H535" s="60" cm="1">
        <f t="array" ref="H535">INDEX($D$1:$CP$117,MATCH($D535,$D$1:$D$117,0),MATCH(1,($F535=$D$1:$CP$1)*(H$2=$D$2:$CP$2),0))</f>
        <v>10290706</v>
      </c>
      <c r="I535" s="60" cm="1">
        <f t="array" ref="I535">INDEX($D$1:$CP$117,MATCH($D535,$D$1:$D$117,0),MATCH(1,($F535=$D$1:$CP$1)*(I$2=$D$2:$CP$2),0))</f>
        <v>21453834</v>
      </c>
      <c r="J535" s="60" cm="1">
        <f t="array" ref="J535">INDEX($D$1:$CP$117,MATCH($D535,$D$1:$D$117,0),MATCH(1,($F535=$D$1:$CP$1)*(J$2=$D$2:$CP$2),0))</f>
        <v>18000</v>
      </c>
      <c r="K535" s="59" cm="1">
        <f t="array" ref="K535">INDEX($D$1:$CP$117,MATCH($D535,$D$1:$D$117,0),MATCH(1,($F535=$D$1:$CP$1)*(AY$2=$D$2:$CP$2),0))</f>
        <v>445.66577777777781</v>
      </c>
      <c r="L535" s="59" cm="1">
        <f t="array" ref="L535">INDEX($D$1:$CP$117,MATCH($D535,$D$1:$D$117,0),MATCH(1,($F535=$D$1:$CP$1)*(AZ$2=$D$2:$CP$2),0))</f>
        <v>571.70588888888892</v>
      </c>
      <c r="M535" s="59" cm="1">
        <f t="array" ref="M535">INDEX($D$1:$CP$117,MATCH($D535,$D$1:$D$117,0),MATCH(1,($F535=$D$1:$CP$1)*(BA$2=$D$2:$CP$2),0))</f>
        <v>1191.8796666666667</v>
      </c>
      <c r="N535" s="61" cm="1">
        <f t="array" ref="N535">INDEX($D$1:$CP$117,MATCH($D535,$D$1:$D$117,0),MATCH(1,($F535=$D$1:$CP$1)*(BB$2=$D$2:$CP$2),0))</f>
        <v>0.37391843341381314</v>
      </c>
    </row>
    <row r="536" spans="4:14" x14ac:dyDescent="0.25">
      <c r="D536" t="str">
        <f t="shared" ref="D536:E536" si="460">D422</f>
        <v>MOZ</v>
      </c>
      <c r="E536" t="str">
        <f t="shared" si="460"/>
        <v>Low income</v>
      </c>
      <c r="F536">
        <f t="shared" si="430"/>
        <v>2012</v>
      </c>
      <c r="G536" s="60" cm="1">
        <f t="array" ref="G536">INDEX($D$1:$CP$117,MATCH($D536,$D$1:$D$117,0),MATCH(1,($F536=$D$1:$CP$1)*(G$2=$D$2:$CP$2),0))</f>
        <v>8635144</v>
      </c>
      <c r="H536" s="60" cm="1">
        <f t="array" ref="H536">INDEX($D$1:$CP$117,MATCH($D536,$D$1:$D$117,0),MATCH(1,($F536=$D$1:$CP$1)*(H$2=$D$2:$CP$2),0))</f>
        <v>246658914.80000001</v>
      </c>
      <c r="I536" s="60" cm="1">
        <f t="array" ref="I536">INDEX($D$1:$CP$117,MATCH($D536,$D$1:$D$117,0),MATCH(1,($F536=$D$1:$CP$1)*(I$2=$D$2:$CP$2),0))</f>
        <v>257440190.229</v>
      </c>
      <c r="J536" s="60" cm="1">
        <f t="array" ref="J536">INDEX($D$1:$CP$117,MATCH($D536,$D$1:$D$117,0),MATCH(1,($F536=$D$1:$CP$1)*(J$2=$D$2:$CP$2),0))</f>
        <v>1700000</v>
      </c>
      <c r="K536" s="59" cm="1">
        <f t="array" ref="K536">INDEX($D$1:$CP$117,MATCH($D536,$D$1:$D$117,0),MATCH(1,($F536=$D$1:$CP$1)*(AY$2=$D$2:$CP$2),0))</f>
        <v>5.0794964705882357</v>
      </c>
      <c r="L536" s="59" cm="1">
        <f t="array" ref="L536">INDEX($D$1:$CP$117,MATCH($D536,$D$1:$D$117,0),MATCH(1,($F536=$D$1:$CP$1)*(AZ$2=$D$2:$CP$2),0))</f>
        <v>145.09347929411766</v>
      </c>
      <c r="M536" s="59" cm="1">
        <f t="array" ref="M536">INDEX($D$1:$CP$117,MATCH($D536,$D$1:$D$117,0),MATCH(1,($F536=$D$1:$CP$1)*(BA$2=$D$2:$CP$2),0))</f>
        <v>151.43540601705882</v>
      </c>
      <c r="N536" s="61" cm="1">
        <f t="array" ref="N536">INDEX($D$1:$CP$117,MATCH($D536,$D$1:$D$117,0),MATCH(1,($F536=$D$1:$CP$1)*(BB$2=$D$2:$CP$2),0))</f>
        <v>3.354233071502475E-2</v>
      </c>
    </row>
    <row r="537" spans="4:14" x14ac:dyDescent="0.25">
      <c r="D537" t="str">
        <f t="shared" ref="D537:E537" si="461">D423</f>
        <v>MMR</v>
      </c>
      <c r="E537" t="str">
        <f t="shared" si="461"/>
        <v>Lower middle income</v>
      </c>
      <c r="F537">
        <f t="shared" si="430"/>
        <v>2012</v>
      </c>
      <c r="G537" s="60" cm="1">
        <f t="array" ref="G537">INDEX($D$1:$CP$117,MATCH($D537,$D$1:$D$117,0),MATCH(1,($F537=$D$1:$CP$1)*(G$2=$D$2:$CP$2),0))</f>
        <v>0</v>
      </c>
      <c r="H537" s="60" cm="1">
        <f t="array" ref="H537">INDEX($D$1:$CP$117,MATCH($D537,$D$1:$D$117,0),MATCH(1,($F537=$D$1:$CP$1)*(H$2=$D$2:$CP$2),0))</f>
        <v>0</v>
      </c>
      <c r="I537" s="60" cm="1">
        <f t="array" ref="I537">INDEX($D$1:$CP$117,MATCH($D537,$D$1:$D$117,0),MATCH(1,($F537=$D$1:$CP$1)*(I$2=$D$2:$CP$2),0))</f>
        <v>0</v>
      </c>
      <c r="J537" s="60" cm="1">
        <f t="array" ref="J537">INDEX($D$1:$CP$117,MATCH($D537,$D$1:$D$117,0),MATCH(1,($F537=$D$1:$CP$1)*(J$2=$D$2:$CP$2),0))</f>
        <v>240000</v>
      </c>
      <c r="K537" s="59" t="str" cm="1">
        <f t="array" ref="K537">INDEX($D$1:$CP$117,MATCH($D537,$D$1:$D$117,0),MATCH(1,($F537=$D$1:$CP$1)*(AY$2=$D$2:$CP$2),0))</f>
        <v/>
      </c>
      <c r="L537" s="59" t="str" cm="1">
        <f t="array" ref="L537">INDEX($D$1:$CP$117,MATCH($D537,$D$1:$D$117,0),MATCH(1,($F537=$D$1:$CP$1)*(AZ$2=$D$2:$CP$2),0))</f>
        <v/>
      </c>
      <c r="M537" s="59" t="str" cm="1">
        <f t="array" ref="M537">INDEX($D$1:$CP$117,MATCH($D537,$D$1:$D$117,0),MATCH(1,($F537=$D$1:$CP$1)*(BA$2=$D$2:$CP$2),0))</f>
        <v/>
      </c>
      <c r="N537" s="61" t="str" cm="1">
        <f t="array" ref="N537">INDEX($D$1:$CP$117,MATCH($D537,$D$1:$D$117,0),MATCH(1,($F537=$D$1:$CP$1)*(BB$2=$D$2:$CP$2),0))</f>
        <v/>
      </c>
    </row>
    <row r="538" spans="4:14" x14ac:dyDescent="0.25">
      <c r="D538" t="str">
        <f t="shared" ref="D538:E538" si="462">D424</f>
        <v>NAM</v>
      </c>
      <c r="E538" t="str">
        <f t="shared" si="462"/>
        <v>Middle income</v>
      </c>
      <c r="F538">
        <f t="shared" si="430"/>
        <v>2012</v>
      </c>
      <c r="G538" s="60" cm="1">
        <f t="array" ref="G538">INDEX($D$1:$CP$117,MATCH($D538,$D$1:$D$117,0),MATCH(1,($F538=$D$1:$CP$1)*(G$2=$D$2:$CP$2),0))</f>
        <v>111050386</v>
      </c>
      <c r="H538" s="60" cm="1">
        <f t="array" ref="H538">INDEX($D$1:$CP$117,MATCH($D538,$D$1:$D$117,0),MATCH(1,($F538=$D$1:$CP$1)*(H$2=$D$2:$CP$2),0))</f>
        <v>87408615</v>
      </c>
      <c r="I538" s="60" cm="1">
        <f t="array" ref="I538">INDEX($D$1:$CP$117,MATCH($D538,$D$1:$D$117,0),MATCH(1,($F538=$D$1:$CP$1)*(I$2=$D$2:$CP$2),0))</f>
        <v>485582541.42009997</v>
      </c>
      <c r="J538" s="60" cm="1">
        <f t="array" ref="J538">INDEX($D$1:$CP$117,MATCH($D538,$D$1:$D$117,0),MATCH(1,($F538=$D$1:$CP$1)*(J$2=$D$2:$CP$2),0))</f>
        <v>190000</v>
      </c>
      <c r="K538" s="59" cm="1">
        <f t="array" ref="K538">INDEX($D$1:$CP$117,MATCH($D538,$D$1:$D$117,0),MATCH(1,($F538=$D$1:$CP$1)*(AY$2=$D$2:$CP$2),0))</f>
        <v>584.47571578947372</v>
      </c>
      <c r="L538" s="59" cm="1">
        <f t="array" ref="L538">INDEX($D$1:$CP$117,MATCH($D538,$D$1:$D$117,0),MATCH(1,($F538=$D$1:$CP$1)*(AZ$2=$D$2:$CP$2),0))</f>
        <v>460.04534210526316</v>
      </c>
      <c r="M538" s="59" cm="1">
        <f t="array" ref="M538">INDEX($D$1:$CP$117,MATCH($D538,$D$1:$D$117,0),MATCH(1,($F538=$D$1:$CP$1)*(BA$2=$D$2:$CP$2),0))</f>
        <v>2555.6975864215788</v>
      </c>
      <c r="N538" s="61" cm="1">
        <f t="array" ref="N538">INDEX($D$1:$CP$117,MATCH($D538,$D$1:$D$117,0),MATCH(1,($F538=$D$1:$CP$1)*(BB$2=$D$2:$CP$2),0))</f>
        <v>0.22869517852769169</v>
      </c>
    </row>
    <row r="539" spans="4:14" x14ac:dyDescent="0.25">
      <c r="D539" t="str">
        <f t="shared" ref="D539:E539" si="463">D425</f>
        <v>NPL</v>
      </c>
      <c r="E539" t="str">
        <f t="shared" si="463"/>
        <v>Lower middle income</v>
      </c>
      <c r="F539">
        <f t="shared" si="430"/>
        <v>2012</v>
      </c>
      <c r="G539" s="60" cm="1">
        <f t="array" ref="G539">INDEX($D$1:$CP$117,MATCH($D539,$D$1:$D$117,0),MATCH(1,($F539=$D$1:$CP$1)*(G$2=$D$2:$CP$2),0))</f>
        <v>0</v>
      </c>
      <c r="H539" s="60" cm="1">
        <f t="array" ref="H539">INDEX($D$1:$CP$117,MATCH($D539,$D$1:$D$117,0),MATCH(1,($F539=$D$1:$CP$1)*(H$2=$D$2:$CP$2),0))</f>
        <v>0</v>
      </c>
      <c r="I539" s="60" cm="1">
        <f t="array" ref="I539">INDEX($D$1:$CP$117,MATCH($D539,$D$1:$D$117,0),MATCH(1,($F539=$D$1:$CP$1)*(I$2=$D$2:$CP$2),0))</f>
        <v>0</v>
      </c>
      <c r="J539" s="60" cm="1">
        <f t="array" ref="J539">INDEX($D$1:$CP$117,MATCH($D539,$D$1:$D$117,0),MATCH(1,($F539=$D$1:$CP$1)*(J$2=$D$2:$CP$2),0))</f>
        <v>30000</v>
      </c>
      <c r="K539" s="59" t="str" cm="1">
        <f t="array" ref="K539">INDEX($D$1:$CP$117,MATCH($D539,$D$1:$D$117,0),MATCH(1,($F539=$D$1:$CP$1)*(AY$2=$D$2:$CP$2),0))</f>
        <v/>
      </c>
      <c r="L539" s="59" t="str" cm="1">
        <f t="array" ref="L539">INDEX($D$1:$CP$117,MATCH($D539,$D$1:$D$117,0),MATCH(1,($F539=$D$1:$CP$1)*(AZ$2=$D$2:$CP$2),0))</f>
        <v/>
      </c>
      <c r="M539" s="59" t="str" cm="1">
        <f t="array" ref="M539">INDEX($D$1:$CP$117,MATCH($D539,$D$1:$D$117,0),MATCH(1,($F539=$D$1:$CP$1)*(BA$2=$D$2:$CP$2),0))</f>
        <v/>
      </c>
      <c r="N539" s="61" t="str" cm="1">
        <f t="array" ref="N539">INDEX($D$1:$CP$117,MATCH($D539,$D$1:$D$117,0),MATCH(1,($F539=$D$1:$CP$1)*(BB$2=$D$2:$CP$2),0))</f>
        <v/>
      </c>
    </row>
    <row r="540" spans="4:14" x14ac:dyDescent="0.25">
      <c r="D540" t="str">
        <f t="shared" ref="D540:E540" si="464">D426</f>
        <v>NIC</v>
      </c>
      <c r="E540" t="str">
        <f t="shared" si="464"/>
        <v>Lower middle income</v>
      </c>
      <c r="F540">
        <f t="shared" si="430"/>
        <v>2012</v>
      </c>
      <c r="G540" s="60" cm="1">
        <f t="array" ref="G540">INDEX($D$1:$CP$117,MATCH($D540,$D$1:$D$117,0),MATCH(1,($F540=$D$1:$CP$1)*(G$2=$D$2:$CP$2),0))</f>
        <v>0</v>
      </c>
      <c r="H540" s="60" cm="1">
        <f t="array" ref="H540">INDEX($D$1:$CP$117,MATCH($D540,$D$1:$D$117,0),MATCH(1,($F540=$D$1:$CP$1)*(H$2=$D$2:$CP$2),0))</f>
        <v>0</v>
      </c>
      <c r="I540" s="60" cm="1">
        <f t="array" ref="I540">INDEX($D$1:$CP$117,MATCH($D540,$D$1:$D$117,0),MATCH(1,($F540=$D$1:$CP$1)*(I$2=$D$2:$CP$2),0))</f>
        <v>0</v>
      </c>
      <c r="J540" s="60" cm="1">
        <f t="array" ref="J540">INDEX($D$1:$CP$117,MATCH($D540,$D$1:$D$117,0),MATCH(1,($F540=$D$1:$CP$1)*(J$2=$D$2:$CP$2),0))</f>
        <v>8400</v>
      </c>
      <c r="K540" s="59" t="str" cm="1">
        <f t="array" ref="K540">INDEX($D$1:$CP$117,MATCH($D540,$D$1:$D$117,0),MATCH(1,($F540=$D$1:$CP$1)*(AY$2=$D$2:$CP$2),0))</f>
        <v/>
      </c>
      <c r="L540" s="59" t="str" cm="1">
        <f t="array" ref="L540">INDEX($D$1:$CP$117,MATCH($D540,$D$1:$D$117,0),MATCH(1,($F540=$D$1:$CP$1)*(AZ$2=$D$2:$CP$2),0))</f>
        <v/>
      </c>
      <c r="M540" s="59" t="str" cm="1">
        <f t="array" ref="M540">INDEX($D$1:$CP$117,MATCH($D540,$D$1:$D$117,0),MATCH(1,($F540=$D$1:$CP$1)*(BA$2=$D$2:$CP$2),0))</f>
        <v/>
      </c>
      <c r="N540" s="61" t="str" cm="1">
        <f t="array" ref="N540">INDEX($D$1:$CP$117,MATCH($D540,$D$1:$D$117,0),MATCH(1,($F540=$D$1:$CP$1)*(BB$2=$D$2:$CP$2),0))</f>
        <v/>
      </c>
    </row>
    <row r="541" spans="4:14" x14ac:dyDescent="0.25">
      <c r="D541" t="str">
        <f t="shared" ref="D541:E541" si="465">D427</f>
        <v>NER</v>
      </c>
      <c r="E541" t="str">
        <f t="shared" si="465"/>
        <v>Low income</v>
      </c>
      <c r="F541">
        <f t="shared" si="430"/>
        <v>2012</v>
      </c>
      <c r="G541" s="60" cm="1">
        <f t="array" ref="G541">INDEX($D$1:$CP$117,MATCH($D541,$D$1:$D$117,0),MATCH(1,($F541=$D$1:$CP$1)*(G$2=$D$2:$CP$2),0))</f>
        <v>4786972</v>
      </c>
      <c r="H541" s="60" cm="1">
        <f t="array" ref="H541">INDEX($D$1:$CP$117,MATCH($D541,$D$1:$D$117,0),MATCH(1,($F541=$D$1:$CP$1)*(H$2=$D$2:$CP$2),0))</f>
        <v>10760853.779999999</v>
      </c>
      <c r="I541" s="60" cm="1">
        <f t="array" ref="I541">INDEX($D$1:$CP$117,MATCH($D541,$D$1:$D$117,0),MATCH(1,($F541=$D$1:$CP$1)*(I$2=$D$2:$CP$2),0))</f>
        <v>16094799.874700001</v>
      </c>
      <c r="J541" s="60" cm="1">
        <f t="array" ref="J541">INDEX($D$1:$CP$117,MATCH($D541,$D$1:$D$117,0),MATCH(1,($F541=$D$1:$CP$1)*(J$2=$D$2:$CP$2),0))</f>
        <v>36000</v>
      </c>
      <c r="K541" s="59" cm="1">
        <f t="array" ref="K541">INDEX($D$1:$CP$117,MATCH($D541,$D$1:$D$117,0),MATCH(1,($F541=$D$1:$CP$1)*(AY$2=$D$2:$CP$2),0))</f>
        <v>132.97144444444444</v>
      </c>
      <c r="L541" s="59" cm="1">
        <f t="array" ref="L541">INDEX($D$1:$CP$117,MATCH($D541,$D$1:$D$117,0),MATCH(1,($F541=$D$1:$CP$1)*(AZ$2=$D$2:$CP$2),0))</f>
        <v>298.91260499999999</v>
      </c>
      <c r="M541" s="59" cm="1">
        <f t="array" ref="M541">INDEX($D$1:$CP$117,MATCH($D541,$D$1:$D$117,0),MATCH(1,($F541=$D$1:$CP$1)*(BA$2=$D$2:$CP$2),0))</f>
        <v>447.07777429722222</v>
      </c>
      <c r="N541" s="61" cm="1">
        <f t="array" ref="N541">INDEX($D$1:$CP$117,MATCH($D541,$D$1:$D$117,0),MATCH(1,($F541=$D$1:$CP$1)*(BB$2=$D$2:$CP$2),0))</f>
        <v>0.297423517985136</v>
      </c>
    </row>
    <row r="542" spans="4:14" x14ac:dyDescent="0.25">
      <c r="D542" t="str">
        <f t="shared" ref="D542:E542" si="466">D428</f>
        <v>NGA</v>
      </c>
      <c r="E542" t="str">
        <f t="shared" si="466"/>
        <v>Lower middle income</v>
      </c>
      <c r="F542">
        <f t="shared" si="430"/>
        <v>2012</v>
      </c>
      <c r="G542" s="60" cm="1">
        <f t="array" ref="G542">INDEX($D$1:$CP$117,MATCH($D542,$D$1:$D$117,0),MATCH(1,($F542=$D$1:$CP$1)*(G$2=$D$2:$CP$2),0))</f>
        <v>122964880</v>
      </c>
      <c r="H542" s="60" cm="1">
        <f t="array" ref="H542">INDEX($D$1:$CP$117,MATCH($D542,$D$1:$D$117,0),MATCH(1,($F542=$D$1:$CP$1)*(H$2=$D$2:$CP$2),0))</f>
        <v>442069265</v>
      </c>
      <c r="I542" s="60" cm="1">
        <f t="array" ref="I542">INDEX($D$1:$CP$117,MATCH($D542,$D$1:$D$117,0),MATCH(1,($F542=$D$1:$CP$1)*(I$2=$D$2:$CP$2),0))</f>
        <v>574310062</v>
      </c>
      <c r="J542" s="60" cm="1">
        <f t="array" ref="J542">INDEX($D$1:$CP$117,MATCH($D542,$D$1:$D$117,0),MATCH(1,($F542=$D$1:$CP$1)*(J$2=$D$2:$CP$2),0))</f>
        <v>1400000</v>
      </c>
      <c r="K542" s="59" cm="1">
        <f t="array" ref="K542">INDEX($D$1:$CP$117,MATCH($D542,$D$1:$D$117,0),MATCH(1,($F542=$D$1:$CP$1)*(AY$2=$D$2:$CP$2),0))</f>
        <v>87.832057142857138</v>
      </c>
      <c r="L542" s="59" cm="1">
        <f t="array" ref="L542">INDEX($D$1:$CP$117,MATCH($D542,$D$1:$D$117,0),MATCH(1,($F542=$D$1:$CP$1)*(AZ$2=$D$2:$CP$2),0))</f>
        <v>315.7637607142857</v>
      </c>
      <c r="M542" s="59" cm="1">
        <f t="array" ref="M542">INDEX($D$1:$CP$117,MATCH($D542,$D$1:$D$117,0),MATCH(1,($F542=$D$1:$CP$1)*(BA$2=$D$2:$CP$2),0))</f>
        <v>410.22147285714289</v>
      </c>
      <c r="N542" s="61" cm="1">
        <f t="array" ref="N542">INDEX($D$1:$CP$117,MATCH($D542,$D$1:$D$117,0),MATCH(1,($F542=$D$1:$CP$1)*(BB$2=$D$2:$CP$2),0))</f>
        <v>0.2141088727782032</v>
      </c>
    </row>
    <row r="543" spans="4:14" x14ac:dyDescent="0.25">
      <c r="D543" t="str">
        <f t="shared" ref="D543:E543" si="467">D429</f>
        <v>OMN</v>
      </c>
      <c r="E543" t="str">
        <f t="shared" si="467"/>
        <v>High income</v>
      </c>
      <c r="F543">
        <f t="shared" si="430"/>
        <v>2012</v>
      </c>
      <c r="G543" s="60" cm="1">
        <f t="array" ref="G543">INDEX($D$1:$CP$117,MATCH($D543,$D$1:$D$117,0),MATCH(1,($F543=$D$1:$CP$1)*(G$2=$D$2:$CP$2),0))</f>
        <v>5318814</v>
      </c>
      <c r="H543" s="60" cm="1">
        <f t="array" ref="H543">INDEX($D$1:$CP$117,MATCH($D543,$D$1:$D$117,0),MATCH(1,($F543=$D$1:$CP$1)*(H$2=$D$2:$CP$2),0))</f>
        <v>103261</v>
      </c>
      <c r="I543" s="60" cm="1">
        <f t="array" ref="I543">INDEX($D$1:$CP$117,MATCH($D543,$D$1:$D$117,0),MATCH(1,($F543=$D$1:$CP$1)*(I$2=$D$2:$CP$2),0))</f>
        <v>5422075</v>
      </c>
      <c r="J543" s="60" cm="1">
        <f t="array" ref="J543">INDEX($D$1:$CP$117,MATCH($D543,$D$1:$D$117,0),MATCH(1,($F543=$D$1:$CP$1)*(J$2=$D$2:$CP$2),0))</f>
        <v>1900</v>
      </c>
      <c r="K543" s="59" cm="1">
        <f t="array" ref="K543">INDEX($D$1:$CP$117,MATCH($D543,$D$1:$D$117,0),MATCH(1,($F543=$D$1:$CP$1)*(AY$2=$D$2:$CP$2),0))</f>
        <v>2799.3757894736841</v>
      </c>
      <c r="L543" s="59" cm="1">
        <f t="array" ref="L543">INDEX($D$1:$CP$117,MATCH($D543,$D$1:$D$117,0),MATCH(1,($F543=$D$1:$CP$1)*(AZ$2=$D$2:$CP$2),0))</f>
        <v>54.347894736842107</v>
      </c>
      <c r="M543" s="59" cm="1">
        <f t="array" ref="M543">INDEX($D$1:$CP$117,MATCH($D543,$D$1:$D$117,0),MATCH(1,($F543=$D$1:$CP$1)*(BA$2=$D$2:$CP$2),0))</f>
        <v>2853.7236842105262</v>
      </c>
      <c r="N543" s="61" cm="1">
        <f t="array" ref="N543">INDEX($D$1:$CP$117,MATCH($D543,$D$1:$D$117,0),MATCH(1,($F543=$D$1:$CP$1)*(BB$2=$D$2:$CP$2),0))</f>
        <v>0.98095544602389306</v>
      </c>
    </row>
    <row r="544" spans="4:14" x14ac:dyDescent="0.25">
      <c r="D544" t="str">
        <f t="shared" ref="D544:E544" si="468">D430</f>
        <v>PAK</v>
      </c>
      <c r="E544" t="str">
        <f t="shared" si="468"/>
        <v>Lower middle income</v>
      </c>
      <c r="F544">
        <f t="shared" si="430"/>
        <v>2012</v>
      </c>
      <c r="G544" s="60" cm="1">
        <f t="array" ref="G544">INDEX($D$1:$CP$117,MATCH($D544,$D$1:$D$117,0),MATCH(1,($F544=$D$1:$CP$1)*(G$2=$D$2:$CP$2),0))</f>
        <v>3457681</v>
      </c>
      <c r="H544" s="60" cm="1">
        <f t="array" ref="H544">INDEX($D$1:$CP$117,MATCH($D544,$D$1:$D$117,0),MATCH(1,($F544=$D$1:$CP$1)*(H$2=$D$2:$CP$2),0))</f>
        <v>6992470.3600000003</v>
      </c>
      <c r="I544" s="60" cm="1">
        <f t="array" ref="I544">INDEX($D$1:$CP$117,MATCH($D544,$D$1:$D$117,0),MATCH(1,($F544=$D$1:$CP$1)*(I$2=$D$2:$CP$2),0))</f>
        <v>10450151.359999999</v>
      </c>
      <c r="J544" s="60" cm="1">
        <f t="array" ref="J544">INDEX($D$1:$CP$117,MATCH($D544,$D$1:$D$117,0),MATCH(1,($F544=$D$1:$CP$1)*(J$2=$D$2:$CP$2),0))</f>
        <v>92000</v>
      </c>
      <c r="K544" s="59" cm="1">
        <f t="array" ref="K544">INDEX($D$1:$CP$117,MATCH($D544,$D$1:$D$117,0),MATCH(1,($F544=$D$1:$CP$1)*(AY$2=$D$2:$CP$2),0))</f>
        <v>37.583489130434785</v>
      </c>
      <c r="L544" s="59" cm="1">
        <f t="array" ref="L544">INDEX($D$1:$CP$117,MATCH($D544,$D$1:$D$117,0),MATCH(1,($F544=$D$1:$CP$1)*(AZ$2=$D$2:$CP$2),0))</f>
        <v>76.005112608695654</v>
      </c>
      <c r="M544" s="59" cm="1">
        <f t="array" ref="M544">INDEX($D$1:$CP$117,MATCH($D544,$D$1:$D$117,0),MATCH(1,($F544=$D$1:$CP$1)*(BA$2=$D$2:$CP$2),0))</f>
        <v>113.58860173913043</v>
      </c>
      <c r="N544" s="61" cm="1">
        <f t="array" ref="N544">INDEX($D$1:$CP$117,MATCH($D544,$D$1:$D$117,0),MATCH(1,($F544=$D$1:$CP$1)*(BB$2=$D$2:$CP$2),0))</f>
        <v>0.33087377214792807</v>
      </c>
    </row>
    <row r="545" spans="4:14" x14ac:dyDescent="0.25">
      <c r="D545" t="str">
        <f t="shared" ref="D545:E545" si="469">D431</f>
        <v>PNG</v>
      </c>
      <c r="E545" t="str">
        <f t="shared" si="469"/>
        <v>Lower middle income</v>
      </c>
      <c r="F545">
        <f t="shared" si="430"/>
        <v>2012</v>
      </c>
      <c r="G545" s="60" cm="1">
        <f t="array" ref="G545">INDEX($D$1:$CP$117,MATCH($D545,$D$1:$D$117,0),MATCH(1,($F545=$D$1:$CP$1)*(G$2=$D$2:$CP$2),0))</f>
        <v>6385677</v>
      </c>
      <c r="H545" s="60" cm="1">
        <f t="array" ref="H545">INDEX($D$1:$CP$117,MATCH($D545,$D$1:$D$117,0),MATCH(1,($F545=$D$1:$CP$1)*(H$2=$D$2:$CP$2),0))</f>
        <v>29533509.129999999</v>
      </c>
      <c r="I545" s="60" cm="1">
        <f t="array" ref="I545">INDEX($D$1:$CP$117,MATCH($D545,$D$1:$D$117,0),MATCH(1,($F545=$D$1:$CP$1)*(I$2=$D$2:$CP$2),0))</f>
        <v>36659267.380000003</v>
      </c>
      <c r="J545" s="60" cm="1">
        <f t="array" ref="J545">INDEX($D$1:$CP$117,MATCH($D545,$D$1:$D$117,0),MATCH(1,($F545=$D$1:$CP$1)*(J$2=$D$2:$CP$2),0))</f>
        <v>36000</v>
      </c>
      <c r="K545" s="59" cm="1">
        <f t="array" ref="K545">INDEX($D$1:$CP$117,MATCH($D545,$D$1:$D$117,0),MATCH(1,($F545=$D$1:$CP$1)*(AY$2=$D$2:$CP$2),0))</f>
        <v>177.37991666666667</v>
      </c>
      <c r="L545" s="59" cm="1">
        <f t="array" ref="L545">INDEX($D$1:$CP$117,MATCH($D545,$D$1:$D$117,0),MATCH(1,($F545=$D$1:$CP$1)*(AZ$2=$D$2:$CP$2),0))</f>
        <v>820.37525361111113</v>
      </c>
      <c r="M545" s="59" cm="1">
        <f t="array" ref="M545">INDEX($D$1:$CP$117,MATCH($D545,$D$1:$D$117,0),MATCH(1,($F545=$D$1:$CP$1)*(BA$2=$D$2:$CP$2),0))</f>
        <v>1018.3129827777778</v>
      </c>
      <c r="N545" s="61" cm="1">
        <f t="array" ref="N545">INDEX($D$1:$CP$117,MATCH($D545,$D$1:$D$117,0),MATCH(1,($F545=$D$1:$CP$1)*(BB$2=$D$2:$CP$2),0))</f>
        <v>0.17418997858871013</v>
      </c>
    </row>
    <row r="546" spans="4:14" x14ac:dyDescent="0.25">
      <c r="D546" t="str">
        <f t="shared" ref="D546:E546" si="470">D432</f>
        <v>PRY</v>
      </c>
      <c r="E546" t="str">
        <f t="shared" si="470"/>
        <v>Middle income</v>
      </c>
      <c r="F546">
        <f t="shared" si="430"/>
        <v>2012</v>
      </c>
      <c r="G546" s="60" cm="1">
        <f t="array" ref="G546">INDEX($D$1:$CP$117,MATCH($D546,$D$1:$D$117,0),MATCH(1,($F546=$D$1:$CP$1)*(G$2=$D$2:$CP$2),0))</f>
        <v>9521067</v>
      </c>
      <c r="H546" s="60" cm="1">
        <f t="array" ref="H546">INDEX($D$1:$CP$117,MATCH($D546,$D$1:$D$117,0),MATCH(1,($F546=$D$1:$CP$1)*(H$2=$D$2:$CP$2),0))</f>
        <v>2515629.6349999998</v>
      </c>
      <c r="I546" s="60" cm="1">
        <f t="array" ref="I546">INDEX($D$1:$CP$117,MATCH($D546,$D$1:$D$117,0),MATCH(1,($F546=$D$1:$CP$1)*(I$2=$D$2:$CP$2),0))</f>
        <v>13657172.375</v>
      </c>
      <c r="J546" s="60" cm="1">
        <f t="array" ref="J546">INDEX($D$1:$CP$117,MATCH($D546,$D$1:$D$117,0),MATCH(1,($F546=$D$1:$CP$1)*(J$2=$D$2:$CP$2),0))</f>
        <v>20000</v>
      </c>
      <c r="K546" s="59" cm="1">
        <f t="array" ref="K546">INDEX($D$1:$CP$117,MATCH($D546,$D$1:$D$117,0),MATCH(1,($F546=$D$1:$CP$1)*(AY$2=$D$2:$CP$2),0))</f>
        <v>476.05335000000002</v>
      </c>
      <c r="L546" s="59" cm="1">
        <f t="array" ref="L546">INDEX($D$1:$CP$117,MATCH($D546,$D$1:$D$117,0),MATCH(1,($F546=$D$1:$CP$1)*(AZ$2=$D$2:$CP$2),0))</f>
        <v>125.78148174999998</v>
      </c>
      <c r="M546" s="59" cm="1">
        <f t="array" ref="M546">INDEX($D$1:$CP$117,MATCH($D546,$D$1:$D$117,0),MATCH(1,($F546=$D$1:$CP$1)*(BA$2=$D$2:$CP$2),0))</f>
        <v>682.85861875000001</v>
      </c>
      <c r="N546" s="61" cm="1">
        <f t="array" ref="N546">INDEX($D$1:$CP$117,MATCH($D546,$D$1:$D$117,0),MATCH(1,($F546=$D$1:$CP$1)*(BB$2=$D$2:$CP$2),0))</f>
        <v>0.6971477505423227</v>
      </c>
    </row>
    <row r="547" spans="4:14" x14ac:dyDescent="0.25">
      <c r="D547" t="str">
        <f t="shared" ref="D547:E547" si="471">D433</f>
        <v>PER</v>
      </c>
      <c r="E547" t="str">
        <f t="shared" si="471"/>
        <v>Middle income</v>
      </c>
      <c r="F547">
        <f t="shared" si="430"/>
        <v>2012</v>
      </c>
      <c r="G547" s="60" cm="1">
        <f t="array" ref="G547">INDEX($D$1:$CP$117,MATCH($D547,$D$1:$D$117,0),MATCH(1,($F547=$D$1:$CP$1)*(G$2=$D$2:$CP$2),0))</f>
        <v>0</v>
      </c>
      <c r="H547" s="60" cm="1">
        <f t="array" ref="H547">INDEX($D$1:$CP$117,MATCH($D547,$D$1:$D$117,0),MATCH(1,($F547=$D$1:$CP$1)*(H$2=$D$2:$CP$2),0))</f>
        <v>0</v>
      </c>
      <c r="I547" s="60" cm="1">
        <f t="array" ref="I547">INDEX($D$1:$CP$117,MATCH($D547,$D$1:$D$117,0),MATCH(1,($F547=$D$1:$CP$1)*(I$2=$D$2:$CP$2),0))</f>
        <v>0</v>
      </c>
      <c r="J547" s="60" cm="1">
        <f t="array" ref="J547">INDEX($D$1:$CP$117,MATCH($D547,$D$1:$D$117,0),MATCH(1,($F547=$D$1:$CP$1)*(J$2=$D$2:$CP$2),0))</f>
        <v>61000</v>
      </c>
      <c r="K547" s="59" t="str" cm="1">
        <f t="array" ref="K547">INDEX($D$1:$CP$117,MATCH($D547,$D$1:$D$117,0),MATCH(1,($F547=$D$1:$CP$1)*(AY$2=$D$2:$CP$2),0))</f>
        <v/>
      </c>
      <c r="L547" s="59" t="str" cm="1">
        <f t="array" ref="L547">INDEX($D$1:$CP$117,MATCH($D547,$D$1:$D$117,0),MATCH(1,($F547=$D$1:$CP$1)*(AZ$2=$D$2:$CP$2),0))</f>
        <v/>
      </c>
      <c r="M547" s="59" t="str" cm="1">
        <f t="array" ref="M547">INDEX($D$1:$CP$117,MATCH($D547,$D$1:$D$117,0),MATCH(1,($F547=$D$1:$CP$1)*(BA$2=$D$2:$CP$2),0))</f>
        <v/>
      </c>
      <c r="N547" s="61" t="str" cm="1">
        <f t="array" ref="N547">INDEX($D$1:$CP$117,MATCH($D547,$D$1:$D$117,0),MATCH(1,($F547=$D$1:$CP$1)*(BB$2=$D$2:$CP$2),0))</f>
        <v/>
      </c>
    </row>
    <row r="548" spans="4:14" x14ac:dyDescent="0.25">
      <c r="D548" t="str">
        <f t="shared" ref="D548:E548" si="472">D434</f>
        <v>PHL</v>
      </c>
      <c r="E548" t="str">
        <f t="shared" si="472"/>
        <v>Lower middle income</v>
      </c>
      <c r="F548">
        <f t="shared" si="430"/>
        <v>2012</v>
      </c>
      <c r="G548" s="60" cm="1">
        <f t="array" ref="G548">INDEX($D$1:$CP$117,MATCH($D548,$D$1:$D$117,0),MATCH(1,($F548=$D$1:$CP$1)*(G$2=$D$2:$CP$2),0))</f>
        <v>4654505</v>
      </c>
      <c r="H548" s="60" cm="1">
        <f t="array" ref="H548">INDEX($D$1:$CP$117,MATCH($D548,$D$1:$D$117,0),MATCH(1,($F548=$D$1:$CP$1)*(H$2=$D$2:$CP$2),0))</f>
        <v>4964855.0939999996</v>
      </c>
      <c r="I548" s="60" cm="1">
        <f t="array" ref="I548">INDEX($D$1:$CP$117,MATCH($D548,$D$1:$D$117,0),MATCH(1,($F548=$D$1:$CP$1)*(I$2=$D$2:$CP$2),0))</f>
        <v>9642394.6225000005</v>
      </c>
      <c r="J548" s="60" cm="1">
        <f t="array" ref="J548">INDEX($D$1:$CP$117,MATCH($D548,$D$1:$D$117,0),MATCH(1,($F548=$D$1:$CP$1)*(J$2=$D$2:$CP$2),0))</f>
        <v>27000</v>
      </c>
      <c r="K548" s="59" cm="1">
        <f t="array" ref="K548">INDEX($D$1:$CP$117,MATCH($D548,$D$1:$D$117,0),MATCH(1,($F548=$D$1:$CP$1)*(AY$2=$D$2:$CP$2),0))</f>
        <v>172.38907407407407</v>
      </c>
      <c r="L548" s="59" cm="1">
        <f t="array" ref="L548">INDEX($D$1:$CP$117,MATCH($D548,$D$1:$D$117,0),MATCH(1,($F548=$D$1:$CP$1)*(AZ$2=$D$2:$CP$2),0))</f>
        <v>183.88352199999997</v>
      </c>
      <c r="M548" s="59" cm="1">
        <f t="array" ref="M548">INDEX($D$1:$CP$117,MATCH($D548,$D$1:$D$117,0),MATCH(1,($F548=$D$1:$CP$1)*(BA$2=$D$2:$CP$2),0))</f>
        <v>357.12572675925929</v>
      </c>
      <c r="N548" s="61" cm="1">
        <f t="array" ref="N548">INDEX($D$1:$CP$117,MATCH($D548,$D$1:$D$117,0),MATCH(1,($F548=$D$1:$CP$1)*(BB$2=$D$2:$CP$2),0))</f>
        <v>0.48271256075114027</v>
      </c>
    </row>
    <row r="549" spans="4:14" x14ac:dyDescent="0.25">
      <c r="D549" t="str">
        <f t="shared" ref="D549:E549" si="473">D435</f>
        <v>MDA</v>
      </c>
      <c r="E549" t="str">
        <f t="shared" si="473"/>
        <v>Lower middle income</v>
      </c>
      <c r="F549">
        <f t="shared" si="430"/>
        <v>2012</v>
      </c>
      <c r="G549" s="60" cm="1">
        <f t="array" ref="G549">INDEX($D$1:$CP$117,MATCH($D549,$D$1:$D$117,0),MATCH(1,($F549=$D$1:$CP$1)*(G$2=$D$2:$CP$2),0))</f>
        <v>2381695</v>
      </c>
      <c r="H549" s="60" cm="1">
        <f t="array" ref="H549">INDEX($D$1:$CP$117,MATCH($D549,$D$1:$D$117,0),MATCH(1,($F549=$D$1:$CP$1)*(H$2=$D$2:$CP$2),0))</f>
        <v>6709992.2390000001</v>
      </c>
      <c r="I549" s="60" cm="1">
        <f t="array" ref="I549">INDEX($D$1:$CP$117,MATCH($D549,$D$1:$D$117,0),MATCH(1,($F549=$D$1:$CP$1)*(I$2=$D$2:$CP$2),0))</f>
        <v>9582311.6508000009</v>
      </c>
      <c r="J549" s="60" cm="1">
        <f t="array" ref="J549">INDEX($D$1:$CP$117,MATCH($D549,$D$1:$D$117,0),MATCH(1,($F549=$D$1:$CP$1)*(J$2=$D$2:$CP$2),0))</f>
        <v>14000</v>
      </c>
      <c r="K549" s="59" cm="1">
        <f t="array" ref="K549">INDEX($D$1:$CP$117,MATCH($D549,$D$1:$D$117,0),MATCH(1,($F549=$D$1:$CP$1)*(AY$2=$D$2:$CP$2),0))</f>
        <v>170.12107142857144</v>
      </c>
      <c r="L549" s="59" cm="1">
        <f t="array" ref="L549">INDEX($D$1:$CP$117,MATCH($D549,$D$1:$D$117,0),MATCH(1,($F549=$D$1:$CP$1)*(AZ$2=$D$2:$CP$2),0))</f>
        <v>479.28515992857143</v>
      </c>
      <c r="M549" s="59" cm="1">
        <f t="array" ref="M549">INDEX($D$1:$CP$117,MATCH($D549,$D$1:$D$117,0),MATCH(1,($F549=$D$1:$CP$1)*(BA$2=$D$2:$CP$2),0))</f>
        <v>684.45083220000004</v>
      </c>
      <c r="N549" s="61" cm="1">
        <f t="array" ref="N549">INDEX($D$1:$CP$117,MATCH($D549,$D$1:$D$117,0),MATCH(1,($F549=$D$1:$CP$1)*(BB$2=$D$2:$CP$2),0))</f>
        <v>0.24855119378226015</v>
      </c>
    </row>
    <row r="550" spans="4:14" x14ac:dyDescent="0.25">
      <c r="D550" t="str">
        <f t="shared" ref="D550:E550" si="474">D436</f>
        <v>ROU</v>
      </c>
      <c r="E550" t="str">
        <f t="shared" si="474"/>
        <v>High income</v>
      </c>
      <c r="F550">
        <f t="shared" si="430"/>
        <v>2012</v>
      </c>
      <c r="G550" s="60" cm="1">
        <f t="array" ref="G550">INDEX($D$1:$CP$117,MATCH($D550,$D$1:$D$117,0),MATCH(1,($F550=$D$1:$CP$1)*(G$2=$D$2:$CP$2),0))</f>
        <v>34383944</v>
      </c>
      <c r="H550" s="60" cm="1">
        <f t="array" ref="H550">INDEX($D$1:$CP$117,MATCH($D550,$D$1:$D$117,0),MATCH(1,($F550=$D$1:$CP$1)*(H$2=$D$2:$CP$2),0))</f>
        <v>199176.8266</v>
      </c>
      <c r="I550" s="60" cm="1">
        <f t="array" ref="I550">INDEX($D$1:$CP$117,MATCH($D550,$D$1:$D$117,0),MATCH(1,($F550=$D$1:$CP$1)*(I$2=$D$2:$CP$2),0))</f>
        <v>34583120.8266</v>
      </c>
      <c r="J550" s="60" cm="1">
        <f t="array" ref="J550">INDEX($D$1:$CP$117,MATCH($D550,$D$1:$D$117,0),MATCH(1,($F550=$D$1:$CP$1)*(J$2=$D$2:$CP$2),0))</f>
        <v>16000</v>
      </c>
      <c r="K550" s="59" cm="1">
        <f t="array" ref="K550">INDEX($D$1:$CP$117,MATCH($D550,$D$1:$D$117,0),MATCH(1,($F550=$D$1:$CP$1)*(AY$2=$D$2:$CP$2),0))</f>
        <v>2148.9965000000002</v>
      </c>
      <c r="L550" s="59" cm="1">
        <f t="array" ref="L550">INDEX($D$1:$CP$117,MATCH($D550,$D$1:$D$117,0),MATCH(1,($F550=$D$1:$CP$1)*(AZ$2=$D$2:$CP$2),0))</f>
        <v>12.4485516625</v>
      </c>
      <c r="M550" s="59" cm="1">
        <f t="array" ref="M550">INDEX($D$1:$CP$117,MATCH($D550,$D$1:$D$117,0),MATCH(1,($F550=$D$1:$CP$1)*(BA$2=$D$2:$CP$2),0))</f>
        <v>2161.4450516625002</v>
      </c>
      <c r="N550" s="61" cm="1">
        <f t="array" ref="N550">INDEX($D$1:$CP$117,MATCH($D550,$D$1:$D$117,0),MATCH(1,($F550=$D$1:$CP$1)*(BB$2=$D$2:$CP$2),0))</f>
        <v>0.9942406346842243</v>
      </c>
    </row>
    <row r="551" spans="4:14" x14ac:dyDescent="0.25">
      <c r="D551" t="str">
        <f t="shared" ref="D551:E551" si="475">D437</f>
        <v>RWA</v>
      </c>
      <c r="E551" t="str">
        <f t="shared" si="475"/>
        <v>Low income</v>
      </c>
      <c r="F551">
        <f t="shared" si="430"/>
        <v>2012</v>
      </c>
      <c r="G551" s="60" cm="1">
        <f t="array" ref="G551">INDEX($D$1:$CP$117,MATCH($D551,$D$1:$D$117,0),MATCH(1,($F551=$D$1:$CP$1)*(G$2=$D$2:$CP$2),0))</f>
        <v>19946470</v>
      </c>
      <c r="H551" s="60" cm="1">
        <f t="array" ref="H551">INDEX($D$1:$CP$117,MATCH($D551,$D$1:$D$117,0),MATCH(1,($F551=$D$1:$CP$1)*(H$2=$D$2:$CP$2),0))</f>
        <v>223721213.09999999</v>
      </c>
      <c r="I551" s="60" cm="1">
        <f t="array" ref="I551">INDEX($D$1:$CP$117,MATCH($D551,$D$1:$D$117,0),MATCH(1,($F551=$D$1:$CP$1)*(I$2=$D$2:$CP$2),0))</f>
        <v>243667683.09999999</v>
      </c>
      <c r="J551" s="60" cm="1">
        <f t="array" ref="J551">INDEX($D$1:$CP$117,MATCH($D551,$D$1:$D$117,0),MATCH(1,($F551=$D$1:$CP$1)*(J$2=$D$2:$CP$2),0))</f>
        <v>220000</v>
      </c>
      <c r="K551" s="59" cm="1">
        <f t="array" ref="K551">INDEX($D$1:$CP$117,MATCH($D551,$D$1:$D$117,0),MATCH(1,($F551=$D$1:$CP$1)*(AY$2=$D$2:$CP$2),0))</f>
        <v>90.665772727272724</v>
      </c>
      <c r="L551" s="59" cm="1">
        <f t="array" ref="L551">INDEX($D$1:$CP$117,MATCH($D551,$D$1:$D$117,0),MATCH(1,($F551=$D$1:$CP$1)*(AZ$2=$D$2:$CP$2),0))</f>
        <v>1016.9146049999999</v>
      </c>
      <c r="M551" s="59" cm="1">
        <f t="array" ref="M551">INDEX($D$1:$CP$117,MATCH($D551,$D$1:$D$117,0),MATCH(1,($F551=$D$1:$CP$1)*(BA$2=$D$2:$CP$2),0))</f>
        <v>1107.5803777272727</v>
      </c>
      <c r="N551" s="61" cm="1">
        <f t="array" ref="N551">INDEX($D$1:$CP$117,MATCH($D551,$D$1:$D$117,0),MATCH(1,($F551=$D$1:$CP$1)*(BB$2=$D$2:$CP$2),0))</f>
        <v>8.1859316534043908E-2</v>
      </c>
    </row>
    <row r="552" spans="4:14" x14ac:dyDescent="0.25">
      <c r="D552" t="str">
        <f t="shared" ref="D552:E552" si="476">D438</f>
        <v>SEN</v>
      </c>
      <c r="E552" t="str">
        <f t="shared" si="476"/>
        <v>Lower middle income</v>
      </c>
      <c r="F552">
        <f t="shared" si="430"/>
        <v>2012</v>
      </c>
      <c r="G552" s="60" cm="1">
        <f t="array" ref="G552">INDEX($D$1:$CP$117,MATCH($D552,$D$1:$D$117,0),MATCH(1,($F552=$D$1:$CP$1)*(G$2=$D$2:$CP$2),0))</f>
        <v>4453112</v>
      </c>
      <c r="H552" s="60" cm="1">
        <f t="array" ref="H552">INDEX($D$1:$CP$117,MATCH($D552,$D$1:$D$117,0),MATCH(1,($F552=$D$1:$CP$1)*(H$2=$D$2:$CP$2),0))</f>
        <v>18452967.280000001</v>
      </c>
      <c r="I552" s="60" cm="1">
        <f t="array" ref="I552">INDEX($D$1:$CP$117,MATCH($D552,$D$1:$D$117,0),MATCH(1,($F552=$D$1:$CP$1)*(I$2=$D$2:$CP$2),0))</f>
        <v>25134303.651999999</v>
      </c>
      <c r="J552" s="60" cm="1">
        <f t="array" ref="J552">INDEX($D$1:$CP$117,MATCH($D552,$D$1:$D$117,0),MATCH(1,($F552=$D$1:$CP$1)*(J$2=$D$2:$CP$2),0))</f>
        <v>44000</v>
      </c>
      <c r="K552" s="59" cm="1">
        <f t="array" ref="K552">INDEX($D$1:$CP$117,MATCH($D552,$D$1:$D$117,0),MATCH(1,($F552=$D$1:$CP$1)*(AY$2=$D$2:$CP$2),0))</f>
        <v>101.20709090909091</v>
      </c>
      <c r="L552" s="59" cm="1">
        <f t="array" ref="L552">INDEX($D$1:$CP$117,MATCH($D552,$D$1:$D$117,0),MATCH(1,($F552=$D$1:$CP$1)*(AZ$2=$D$2:$CP$2),0))</f>
        <v>419.38562000000002</v>
      </c>
      <c r="M552" s="59" cm="1">
        <f t="array" ref="M552">INDEX($D$1:$CP$117,MATCH($D552,$D$1:$D$117,0),MATCH(1,($F552=$D$1:$CP$1)*(BA$2=$D$2:$CP$2),0))</f>
        <v>571.23417390909083</v>
      </c>
      <c r="N552" s="61" cm="1">
        <f t="array" ref="N552">INDEX($D$1:$CP$117,MATCH($D552,$D$1:$D$117,0),MATCH(1,($F552=$D$1:$CP$1)*(BB$2=$D$2:$CP$2),0))</f>
        <v>0.17717268246839435</v>
      </c>
    </row>
    <row r="553" spans="4:14" x14ac:dyDescent="0.25">
      <c r="D553" t="str">
        <f t="shared" ref="D553:E553" si="477">D439</f>
        <v>SRB</v>
      </c>
      <c r="E553" t="str">
        <f t="shared" si="477"/>
        <v>Middle income</v>
      </c>
      <c r="F553">
        <f t="shared" si="430"/>
        <v>2012</v>
      </c>
      <c r="G553" s="60" cm="1">
        <f t="array" ref="G553">INDEX($D$1:$CP$117,MATCH($D553,$D$1:$D$117,0),MATCH(1,($F553=$D$1:$CP$1)*(G$2=$D$2:$CP$2),0))</f>
        <v>9100000</v>
      </c>
      <c r="H553" s="60" cm="1">
        <f t="array" ref="H553">INDEX($D$1:$CP$117,MATCH($D553,$D$1:$D$117,0),MATCH(1,($F553=$D$1:$CP$1)*(H$2=$D$2:$CP$2),0))</f>
        <v>4300000</v>
      </c>
      <c r="I553" s="60" cm="1">
        <f t="array" ref="I553">INDEX($D$1:$CP$117,MATCH($D553,$D$1:$D$117,0),MATCH(1,($F553=$D$1:$CP$1)*(I$2=$D$2:$CP$2),0))</f>
        <v>13400000</v>
      </c>
      <c r="J553" s="60" cm="1">
        <f t="array" ref="J553">INDEX($D$1:$CP$117,MATCH($D553,$D$1:$D$117,0),MATCH(1,($F553=$D$1:$CP$1)*(J$2=$D$2:$CP$2),0))</f>
        <v>2100</v>
      </c>
      <c r="K553" s="59" cm="1">
        <f t="array" ref="K553">INDEX($D$1:$CP$117,MATCH($D553,$D$1:$D$117,0),MATCH(1,($F553=$D$1:$CP$1)*(AY$2=$D$2:$CP$2),0))</f>
        <v>4333.333333333333</v>
      </c>
      <c r="L553" s="59" cm="1">
        <f t="array" ref="L553">INDEX($D$1:$CP$117,MATCH($D553,$D$1:$D$117,0),MATCH(1,($F553=$D$1:$CP$1)*(AZ$2=$D$2:$CP$2),0))</f>
        <v>2047.6190476190477</v>
      </c>
      <c r="M553" s="59" cm="1">
        <f t="array" ref="M553">INDEX($D$1:$CP$117,MATCH($D553,$D$1:$D$117,0),MATCH(1,($F553=$D$1:$CP$1)*(BA$2=$D$2:$CP$2),0))</f>
        <v>6380.9523809523807</v>
      </c>
      <c r="N553" s="61" cm="1">
        <f t="array" ref="N553">INDEX($D$1:$CP$117,MATCH($D553,$D$1:$D$117,0),MATCH(1,($F553=$D$1:$CP$1)*(BB$2=$D$2:$CP$2),0))</f>
        <v>0.67910447761194026</v>
      </c>
    </row>
    <row r="554" spans="4:14" x14ac:dyDescent="0.25">
      <c r="D554" t="str">
        <f t="shared" ref="D554:E554" si="478">D440</f>
        <v>SYC</v>
      </c>
      <c r="E554" t="str">
        <f t="shared" si="478"/>
        <v>High income</v>
      </c>
      <c r="F554">
        <f t="shared" si="430"/>
        <v>2012</v>
      </c>
      <c r="G554" s="60" cm="1">
        <f t="array" ref="G554">INDEX($D$1:$CP$117,MATCH($D554,$D$1:$D$117,0),MATCH(1,($F554=$D$1:$CP$1)*(G$2=$D$2:$CP$2),0))</f>
        <v>4278262</v>
      </c>
      <c r="H554" s="60" cm="1">
        <f t="array" ref="H554">INDEX($D$1:$CP$117,MATCH($D554,$D$1:$D$117,0),MATCH(1,($F554=$D$1:$CP$1)*(H$2=$D$2:$CP$2),0))</f>
        <v>408109.8333</v>
      </c>
      <c r="I554" s="60" cm="1">
        <f t="array" ref="I554">INDEX($D$1:$CP$117,MATCH($D554,$D$1:$D$117,0),MATCH(1,($F554=$D$1:$CP$1)*(I$2=$D$2:$CP$2),0))</f>
        <v>4686371.8333000001</v>
      </c>
      <c r="J554" s="60" t="str" cm="1">
        <f t="array" ref="J554">INDEX($D$1:$CP$117,MATCH($D554,$D$1:$D$117,0),MATCH(1,($F554=$D$1:$CP$1)*(J$2=$D$2:$CP$2),0))</f>
        <v/>
      </c>
      <c r="K554" s="59" t="str" cm="1">
        <f t="array" ref="K554">INDEX($D$1:$CP$117,MATCH($D554,$D$1:$D$117,0),MATCH(1,($F554=$D$1:$CP$1)*(AY$2=$D$2:$CP$2),0))</f>
        <v/>
      </c>
      <c r="L554" s="59" t="str" cm="1">
        <f t="array" ref="L554">INDEX($D$1:$CP$117,MATCH($D554,$D$1:$D$117,0),MATCH(1,($F554=$D$1:$CP$1)*(AZ$2=$D$2:$CP$2),0))</f>
        <v/>
      </c>
      <c r="M554" s="59" t="str" cm="1">
        <f t="array" ref="M554">INDEX($D$1:$CP$117,MATCH($D554,$D$1:$D$117,0),MATCH(1,($F554=$D$1:$CP$1)*(BA$2=$D$2:$CP$2),0))</f>
        <v/>
      </c>
      <c r="N554" s="61" t="str" cm="1">
        <f t="array" ref="N554">INDEX($D$1:$CP$117,MATCH($D554,$D$1:$D$117,0),MATCH(1,($F554=$D$1:$CP$1)*(BB$2=$D$2:$CP$2),0))</f>
        <v/>
      </c>
    </row>
    <row r="555" spans="4:14" x14ac:dyDescent="0.25">
      <c r="D555" t="str">
        <f t="shared" ref="D555:E555" si="479">D441</f>
        <v>SLE</v>
      </c>
      <c r="E555" t="str">
        <f t="shared" si="479"/>
        <v>Low income</v>
      </c>
      <c r="F555">
        <f t="shared" si="430"/>
        <v>2012</v>
      </c>
      <c r="G555" s="60" cm="1">
        <f t="array" ref="G555">INDEX($D$1:$CP$117,MATCH($D555,$D$1:$D$117,0),MATCH(1,($F555=$D$1:$CP$1)*(G$2=$D$2:$CP$2),0))</f>
        <v>0</v>
      </c>
      <c r="H555" s="60" cm="1">
        <f t="array" ref="H555">INDEX($D$1:$CP$117,MATCH($D555,$D$1:$D$117,0),MATCH(1,($F555=$D$1:$CP$1)*(H$2=$D$2:$CP$2),0))</f>
        <v>0</v>
      </c>
      <c r="I555" s="60" cm="1">
        <f t="array" ref="I555">INDEX($D$1:$CP$117,MATCH($D555,$D$1:$D$117,0),MATCH(1,($F555=$D$1:$CP$1)*(I$2=$D$2:$CP$2),0))</f>
        <v>0</v>
      </c>
      <c r="J555" s="60" cm="1">
        <f t="array" ref="J555">INDEX($D$1:$CP$117,MATCH($D555,$D$1:$D$117,0),MATCH(1,($F555=$D$1:$CP$1)*(J$2=$D$2:$CP$2),0))</f>
        <v>67000</v>
      </c>
      <c r="K555" s="59" t="str" cm="1">
        <f t="array" ref="K555">INDEX($D$1:$CP$117,MATCH($D555,$D$1:$D$117,0),MATCH(1,($F555=$D$1:$CP$1)*(AY$2=$D$2:$CP$2),0))</f>
        <v/>
      </c>
      <c r="L555" s="59" t="str" cm="1">
        <f t="array" ref="L555">INDEX($D$1:$CP$117,MATCH($D555,$D$1:$D$117,0),MATCH(1,($F555=$D$1:$CP$1)*(AZ$2=$D$2:$CP$2),0))</f>
        <v/>
      </c>
      <c r="M555" s="59" t="str" cm="1">
        <f t="array" ref="M555">INDEX($D$1:$CP$117,MATCH($D555,$D$1:$D$117,0),MATCH(1,($F555=$D$1:$CP$1)*(BA$2=$D$2:$CP$2),0))</f>
        <v/>
      </c>
      <c r="N555" s="61" t="str" cm="1">
        <f t="array" ref="N555">INDEX($D$1:$CP$117,MATCH($D555,$D$1:$D$117,0),MATCH(1,($F555=$D$1:$CP$1)*(BB$2=$D$2:$CP$2),0))</f>
        <v/>
      </c>
    </row>
    <row r="556" spans="4:14" x14ac:dyDescent="0.25">
      <c r="D556" t="str">
        <f t="shared" ref="D556:E556" si="480">D442</f>
        <v>SGP</v>
      </c>
      <c r="E556" t="str">
        <f t="shared" si="480"/>
        <v>High income</v>
      </c>
      <c r="F556">
        <f t="shared" si="430"/>
        <v>2012</v>
      </c>
      <c r="G556" s="60" cm="1">
        <f t="array" ref="G556">INDEX($D$1:$CP$117,MATCH($D556,$D$1:$D$117,0),MATCH(1,($F556=$D$1:$CP$1)*(G$2=$D$2:$CP$2),0))</f>
        <v>23746298</v>
      </c>
      <c r="H556" s="60" cm="1">
        <f t="array" ref="H556">INDEX($D$1:$CP$117,MATCH($D556,$D$1:$D$117,0),MATCH(1,($F556=$D$1:$CP$1)*(H$2=$D$2:$CP$2),0))</f>
        <v>0</v>
      </c>
      <c r="I556" s="60" cm="1">
        <f t="array" ref="I556">INDEX($D$1:$CP$117,MATCH($D556,$D$1:$D$117,0),MATCH(1,($F556=$D$1:$CP$1)*(I$2=$D$2:$CP$2),0))</f>
        <v>23746298</v>
      </c>
      <c r="J556" s="60" cm="1">
        <f t="array" ref="J556">INDEX($D$1:$CP$117,MATCH($D556,$D$1:$D$117,0),MATCH(1,($F556=$D$1:$CP$1)*(J$2=$D$2:$CP$2),0))</f>
        <v>7200</v>
      </c>
      <c r="K556" s="59" cm="1">
        <f t="array" ref="K556">INDEX($D$1:$CP$117,MATCH($D556,$D$1:$D$117,0),MATCH(1,($F556=$D$1:$CP$1)*(AY$2=$D$2:$CP$2),0))</f>
        <v>3298.0969444444445</v>
      </c>
      <c r="L556" s="59" cm="1">
        <f t="array" ref="L556">INDEX($D$1:$CP$117,MATCH($D556,$D$1:$D$117,0),MATCH(1,($F556=$D$1:$CP$1)*(AZ$2=$D$2:$CP$2),0))</f>
        <v>0</v>
      </c>
      <c r="M556" s="59" cm="1">
        <f t="array" ref="M556">INDEX($D$1:$CP$117,MATCH($D556,$D$1:$D$117,0),MATCH(1,($F556=$D$1:$CP$1)*(BA$2=$D$2:$CP$2),0))</f>
        <v>3298.0969444444445</v>
      </c>
      <c r="N556" s="61" cm="1">
        <f t="array" ref="N556">INDEX($D$1:$CP$117,MATCH($D556,$D$1:$D$117,0),MATCH(1,($F556=$D$1:$CP$1)*(BB$2=$D$2:$CP$2),0))</f>
        <v>1</v>
      </c>
    </row>
    <row r="557" spans="4:14" x14ac:dyDescent="0.25">
      <c r="D557" t="str">
        <f t="shared" ref="D557:E557" si="481">D443</f>
        <v>SOM</v>
      </c>
      <c r="E557" t="str">
        <f t="shared" si="481"/>
        <v>Low income</v>
      </c>
      <c r="F557">
        <f t="shared" si="430"/>
        <v>2012</v>
      </c>
      <c r="G557" s="60" cm="1">
        <f t="array" ref="G557">INDEX($D$1:$CP$117,MATCH($D557,$D$1:$D$117,0),MATCH(1,($F557=$D$1:$CP$1)*(G$2=$D$2:$CP$2),0))</f>
        <v>0</v>
      </c>
      <c r="H557" s="60" cm="1">
        <f t="array" ref="H557">INDEX($D$1:$CP$117,MATCH($D557,$D$1:$D$117,0),MATCH(1,($F557=$D$1:$CP$1)*(H$2=$D$2:$CP$2),0))</f>
        <v>0</v>
      </c>
      <c r="I557" s="60" cm="1">
        <f t="array" ref="I557">INDEX($D$1:$CP$117,MATCH($D557,$D$1:$D$117,0),MATCH(1,($F557=$D$1:$CP$1)*(I$2=$D$2:$CP$2),0))</f>
        <v>0</v>
      </c>
      <c r="J557" s="60" cm="1">
        <f t="array" ref="J557">INDEX($D$1:$CP$117,MATCH($D557,$D$1:$D$117,0),MATCH(1,($F557=$D$1:$CP$1)*(J$2=$D$2:$CP$2),0))</f>
        <v>14000</v>
      </c>
      <c r="K557" s="59" t="str" cm="1">
        <f t="array" ref="K557">INDEX($D$1:$CP$117,MATCH($D557,$D$1:$D$117,0),MATCH(1,($F557=$D$1:$CP$1)*(AY$2=$D$2:$CP$2),0))</f>
        <v/>
      </c>
      <c r="L557" s="59" t="str" cm="1">
        <f t="array" ref="L557">INDEX($D$1:$CP$117,MATCH($D557,$D$1:$D$117,0),MATCH(1,($F557=$D$1:$CP$1)*(AZ$2=$D$2:$CP$2),0))</f>
        <v/>
      </c>
      <c r="M557" s="59" t="str" cm="1">
        <f t="array" ref="M557">INDEX($D$1:$CP$117,MATCH($D557,$D$1:$D$117,0),MATCH(1,($F557=$D$1:$CP$1)*(BA$2=$D$2:$CP$2),0))</f>
        <v/>
      </c>
      <c r="N557" s="61" t="str" cm="1">
        <f t="array" ref="N557">INDEX($D$1:$CP$117,MATCH($D557,$D$1:$D$117,0),MATCH(1,($F557=$D$1:$CP$1)*(BB$2=$D$2:$CP$2),0))</f>
        <v/>
      </c>
    </row>
    <row r="558" spans="4:14" x14ac:dyDescent="0.25">
      <c r="D558" t="str">
        <f t="shared" ref="D558:E558" si="482">D444</f>
        <v>ZAF</v>
      </c>
      <c r="E558" t="str">
        <f t="shared" si="482"/>
        <v>Middle income</v>
      </c>
      <c r="F558">
        <f t="shared" si="430"/>
        <v>2012</v>
      </c>
      <c r="G558" s="60" cm="1">
        <f t="array" ref="G558">INDEX($D$1:$CP$117,MATCH($D558,$D$1:$D$117,0),MATCH(1,($F558=$D$1:$CP$1)*(G$2=$D$2:$CP$2),0))</f>
        <v>0</v>
      </c>
      <c r="H558" s="60" cm="1">
        <f t="array" ref="H558">INDEX($D$1:$CP$117,MATCH($D558,$D$1:$D$117,0),MATCH(1,($F558=$D$1:$CP$1)*(H$2=$D$2:$CP$2),0))</f>
        <v>0</v>
      </c>
      <c r="I558" s="60" cm="1">
        <f t="array" ref="I558">INDEX($D$1:$CP$117,MATCH($D558,$D$1:$D$117,0),MATCH(1,($F558=$D$1:$CP$1)*(I$2=$D$2:$CP$2),0))</f>
        <v>0</v>
      </c>
      <c r="J558" s="60" cm="1">
        <f t="array" ref="J558">INDEX($D$1:$CP$117,MATCH($D558,$D$1:$D$117,0),MATCH(1,($F558=$D$1:$CP$1)*(J$2=$D$2:$CP$2),0))</f>
        <v>6400000</v>
      </c>
      <c r="K558" s="59" t="str" cm="1">
        <f t="array" ref="K558">INDEX($D$1:$CP$117,MATCH($D558,$D$1:$D$117,0),MATCH(1,($F558=$D$1:$CP$1)*(AY$2=$D$2:$CP$2),0))</f>
        <v/>
      </c>
      <c r="L558" s="59" t="str" cm="1">
        <f t="array" ref="L558">INDEX($D$1:$CP$117,MATCH($D558,$D$1:$D$117,0),MATCH(1,($F558=$D$1:$CP$1)*(AZ$2=$D$2:$CP$2),0))</f>
        <v/>
      </c>
      <c r="M558" s="59" t="str" cm="1">
        <f t="array" ref="M558">INDEX($D$1:$CP$117,MATCH($D558,$D$1:$D$117,0),MATCH(1,($F558=$D$1:$CP$1)*(BA$2=$D$2:$CP$2),0))</f>
        <v/>
      </c>
      <c r="N558" s="61" t="str" cm="1">
        <f t="array" ref="N558">INDEX($D$1:$CP$117,MATCH($D558,$D$1:$D$117,0),MATCH(1,($F558=$D$1:$CP$1)*(BB$2=$D$2:$CP$2),0))</f>
        <v/>
      </c>
    </row>
    <row r="559" spans="4:14" x14ac:dyDescent="0.25">
      <c r="D559" t="str">
        <f t="shared" ref="D559:E559" si="483">D445</f>
        <v>LKA</v>
      </c>
      <c r="E559" t="str">
        <f t="shared" si="483"/>
        <v>Lower middle income</v>
      </c>
      <c r="F559">
        <f t="shared" si="430"/>
        <v>2012</v>
      </c>
      <c r="G559" s="60" cm="1">
        <f t="array" ref="G559">INDEX($D$1:$CP$117,MATCH($D559,$D$1:$D$117,0),MATCH(1,($F559=$D$1:$CP$1)*(G$2=$D$2:$CP$2),0))</f>
        <v>0</v>
      </c>
      <c r="H559" s="60" cm="1">
        <f t="array" ref="H559">INDEX($D$1:$CP$117,MATCH($D559,$D$1:$D$117,0),MATCH(1,($F559=$D$1:$CP$1)*(H$2=$D$2:$CP$2),0))</f>
        <v>0</v>
      </c>
      <c r="I559" s="60" cm="1">
        <f t="array" ref="I559">INDEX($D$1:$CP$117,MATCH($D559,$D$1:$D$117,0),MATCH(1,($F559=$D$1:$CP$1)*(I$2=$D$2:$CP$2),0))</f>
        <v>0</v>
      </c>
      <c r="J559" s="60" cm="1">
        <f t="array" ref="J559">INDEX($D$1:$CP$117,MATCH($D559,$D$1:$D$117,0),MATCH(1,($F559=$D$1:$CP$1)*(J$2=$D$2:$CP$2),0))</f>
        <v>3900</v>
      </c>
      <c r="K559" s="59" t="str" cm="1">
        <f t="array" ref="K559">INDEX($D$1:$CP$117,MATCH($D559,$D$1:$D$117,0),MATCH(1,($F559=$D$1:$CP$1)*(AY$2=$D$2:$CP$2),0))</f>
        <v/>
      </c>
      <c r="L559" s="59" t="str" cm="1">
        <f t="array" ref="L559">INDEX($D$1:$CP$117,MATCH($D559,$D$1:$D$117,0),MATCH(1,($F559=$D$1:$CP$1)*(AZ$2=$D$2:$CP$2),0))</f>
        <v/>
      </c>
      <c r="M559" s="59" t="str" cm="1">
        <f t="array" ref="M559">INDEX($D$1:$CP$117,MATCH($D559,$D$1:$D$117,0),MATCH(1,($F559=$D$1:$CP$1)*(BA$2=$D$2:$CP$2),0))</f>
        <v/>
      </c>
      <c r="N559" s="61" t="str" cm="1">
        <f t="array" ref="N559">INDEX($D$1:$CP$117,MATCH($D559,$D$1:$D$117,0),MATCH(1,($F559=$D$1:$CP$1)*(BB$2=$D$2:$CP$2),0))</f>
        <v/>
      </c>
    </row>
    <row r="560" spans="4:14" x14ac:dyDescent="0.25">
      <c r="D560" t="str">
        <f t="shared" ref="D560:E560" si="484">D446</f>
        <v>SDN</v>
      </c>
      <c r="E560" t="str">
        <f t="shared" si="484"/>
        <v>Low income</v>
      </c>
      <c r="F560">
        <f t="shared" si="430"/>
        <v>2012</v>
      </c>
      <c r="G560" s="60" cm="1">
        <f t="array" ref="G560">INDEX($D$1:$CP$117,MATCH($D560,$D$1:$D$117,0),MATCH(1,($F560=$D$1:$CP$1)*(G$2=$D$2:$CP$2),0))</f>
        <v>4698522</v>
      </c>
      <c r="H560" s="60" cm="1">
        <f t="array" ref="H560">INDEX($D$1:$CP$117,MATCH($D560,$D$1:$D$117,0),MATCH(1,($F560=$D$1:$CP$1)*(H$2=$D$2:$CP$2),0))</f>
        <v>12345112</v>
      </c>
      <c r="I560" s="60" cm="1">
        <f t="array" ref="I560">INDEX($D$1:$CP$117,MATCH($D560,$D$1:$D$117,0),MATCH(1,($F560=$D$1:$CP$1)*(I$2=$D$2:$CP$2),0))</f>
        <v>18458156</v>
      </c>
      <c r="J560" s="60" cm="1">
        <f t="array" ref="J560">INDEX($D$1:$CP$117,MATCH($D560,$D$1:$D$117,0),MATCH(1,($F560=$D$1:$CP$1)*(J$2=$D$2:$CP$2),0))</f>
        <v>43000</v>
      </c>
      <c r="K560" s="59" cm="1">
        <f t="array" ref="K560">INDEX($D$1:$CP$117,MATCH($D560,$D$1:$D$117,0),MATCH(1,($F560=$D$1:$CP$1)*(AY$2=$D$2:$CP$2),0))</f>
        <v>109.26795348837209</v>
      </c>
      <c r="L560" s="59" cm="1">
        <f t="array" ref="L560">INDEX($D$1:$CP$117,MATCH($D560,$D$1:$D$117,0),MATCH(1,($F560=$D$1:$CP$1)*(AZ$2=$D$2:$CP$2),0))</f>
        <v>287.09562790697674</v>
      </c>
      <c r="M560" s="59" cm="1">
        <f t="array" ref="M560">INDEX($D$1:$CP$117,MATCH($D560,$D$1:$D$117,0),MATCH(1,($F560=$D$1:$CP$1)*(BA$2=$D$2:$CP$2),0))</f>
        <v>429.25944186046513</v>
      </c>
      <c r="N560" s="61" cm="1">
        <f t="array" ref="N560">INDEX($D$1:$CP$117,MATCH($D560,$D$1:$D$117,0),MATCH(1,($F560=$D$1:$CP$1)*(BB$2=$D$2:$CP$2),0))</f>
        <v>0.254549912786521</v>
      </c>
    </row>
    <row r="561" spans="4:14" x14ac:dyDescent="0.25">
      <c r="D561" t="str">
        <f t="shared" ref="D561:E561" si="485">D447</f>
        <v>SUR</v>
      </c>
      <c r="E561" t="str">
        <f t="shared" si="485"/>
        <v>Middle income</v>
      </c>
      <c r="F561">
        <f t="shared" si="430"/>
        <v>2012</v>
      </c>
      <c r="G561" s="60" cm="1">
        <f t="array" ref="G561">INDEX($D$1:$CP$117,MATCH($D561,$D$1:$D$117,0),MATCH(1,($F561=$D$1:$CP$1)*(G$2=$D$2:$CP$2),0))</f>
        <v>0</v>
      </c>
      <c r="H561" s="60" cm="1">
        <f t="array" ref="H561">INDEX($D$1:$CP$117,MATCH($D561,$D$1:$D$117,0),MATCH(1,($F561=$D$1:$CP$1)*(H$2=$D$2:$CP$2),0))</f>
        <v>0</v>
      </c>
      <c r="I561" s="60" cm="1">
        <f t="array" ref="I561">INDEX($D$1:$CP$117,MATCH($D561,$D$1:$D$117,0),MATCH(1,($F561=$D$1:$CP$1)*(I$2=$D$2:$CP$2),0))</f>
        <v>0</v>
      </c>
      <c r="J561" s="60" cm="1">
        <f t="array" ref="J561">INDEX($D$1:$CP$117,MATCH($D561,$D$1:$D$117,0),MATCH(1,($F561=$D$1:$CP$1)*(J$2=$D$2:$CP$2),0))</f>
        <v>5100</v>
      </c>
      <c r="K561" s="59" t="str" cm="1">
        <f t="array" ref="K561">INDEX($D$1:$CP$117,MATCH($D561,$D$1:$D$117,0),MATCH(1,($F561=$D$1:$CP$1)*(AY$2=$D$2:$CP$2),0))</f>
        <v/>
      </c>
      <c r="L561" s="59" t="str" cm="1">
        <f t="array" ref="L561">INDEX($D$1:$CP$117,MATCH($D561,$D$1:$D$117,0),MATCH(1,($F561=$D$1:$CP$1)*(AZ$2=$D$2:$CP$2),0))</f>
        <v/>
      </c>
      <c r="M561" s="59" t="str" cm="1">
        <f t="array" ref="M561">INDEX($D$1:$CP$117,MATCH($D561,$D$1:$D$117,0),MATCH(1,($F561=$D$1:$CP$1)*(BA$2=$D$2:$CP$2),0))</f>
        <v/>
      </c>
      <c r="N561" s="61" t="str" cm="1">
        <f t="array" ref="N561">INDEX($D$1:$CP$117,MATCH($D561,$D$1:$D$117,0),MATCH(1,($F561=$D$1:$CP$1)*(BB$2=$D$2:$CP$2),0))</f>
        <v/>
      </c>
    </row>
    <row r="562" spans="4:14" x14ac:dyDescent="0.25">
      <c r="D562" t="str">
        <f t="shared" ref="D562:E562" si="486">D448</f>
        <v>TJK</v>
      </c>
      <c r="E562" t="str">
        <f t="shared" si="486"/>
        <v>Low income</v>
      </c>
      <c r="F562">
        <f t="shared" si="430"/>
        <v>2012</v>
      </c>
      <c r="G562" s="60" cm="1">
        <f t="array" ref="G562">INDEX($D$1:$CP$117,MATCH($D562,$D$1:$D$117,0),MATCH(1,($F562=$D$1:$CP$1)*(G$2=$D$2:$CP$2),0))</f>
        <v>2569872</v>
      </c>
      <c r="H562" s="60" cm="1">
        <f t="array" ref="H562">INDEX($D$1:$CP$117,MATCH($D562,$D$1:$D$117,0),MATCH(1,($F562=$D$1:$CP$1)*(H$2=$D$2:$CP$2),0))</f>
        <v>9803764.4210000001</v>
      </c>
      <c r="I562" s="60" cm="1">
        <f t="array" ref="I562">INDEX($D$1:$CP$117,MATCH($D562,$D$1:$D$117,0),MATCH(1,($F562=$D$1:$CP$1)*(I$2=$D$2:$CP$2),0))</f>
        <v>12715923.9999</v>
      </c>
      <c r="J562" s="60" cm="1">
        <f t="array" ref="J562">INDEX($D$1:$CP$117,MATCH($D562,$D$1:$D$117,0),MATCH(1,($F562=$D$1:$CP$1)*(J$2=$D$2:$CP$2),0))</f>
        <v>6900</v>
      </c>
      <c r="K562" s="59" cm="1">
        <f t="array" ref="K562">INDEX($D$1:$CP$117,MATCH($D562,$D$1:$D$117,0),MATCH(1,($F562=$D$1:$CP$1)*(AY$2=$D$2:$CP$2),0))</f>
        <v>372.44521739130437</v>
      </c>
      <c r="L562" s="59" cm="1">
        <f t="array" ref="L562">INDEX($D$1:$CP$117,MATCH($D562,$D$1:$D$117,0),MATCH(1,($F562=$D$1:$CP$1)*(AZ$2=$D$2:$CP$2),0))</f>
        <v>1420.8354233333334</v>
      </c>
      <c r="M562" s="59" cm="1">
        <f t="array" ref="M562">INDEX($D$1:$CP$117,MATCH($D562,$D$1:$D$117,0),MATCH(1,($F562=$D$1:$CP$1)*(BA$2=$D$2:$CP$2),0))</f>
        <v>1842.8875362173912</v>
      </c>
      <c r="N562" s="61" cm="1">
        <f t="array" ref="N562">INDEX($D$1:$CP$117,MATCH($D562,$D$1:$D$117,0),MATCH(1,($F562=$D$1:$CP$1)*(BB$2=$D$2:$CP$2),0))</f>
        <v>0.20209872283132629</v>
      </c>
    </row>
    <row r="563" spans="4:14" x14ac:dyDescent="0.25">
      <c r="D563" t="str">
        <f t="shared" ref="D563:E563" si="487">D449</f>
        <v>THA</v>
      </c>
      <c r="E563" t="str">
        <f t="shared" si="487"/>
        <v>Middle income</v>
      </c>
      <c r="F563">
        <f t="shared" si="430"/>
        <v>2012</v>
      </c>
      <c r="G563" s="60" cm="1">
        <f t="array" ref="G563">INDEX($D$1:$CP$117,MATCH($D563,$D$1:$D$117,0),MATCH(1,($F563=$D$1:$CP$1)*(G$2=$D$2:$CP$2),0))</f>
        <v>253666819</v>
      </c>
      <c r="H563" s="60" cm="1">
        <f t="array" ref="H563">INDEX($D$1:$CP$117,MATCH($D563,$D$1:$D$117,0),MATCH(1,($F563=$D$1:$CP$1)*(H$2=$D$2:$CP$2),0))</f>
        <v>28969017.309999999</v>
      </c>
      <c r="I563" s="60" cm="1">
        <f t="array" ref="I563">INDEX($D$1:$CP$117,MATCH($D563,$D$1:$D$117,0),MATCH(1,($F563=$D$1:$CP$1)*(I$2=$D$2:$CP$2),0))</f>
        <v>282888793.48610002</v>
      </c>
      <c r="J563" s="60" cm="1">
        <f t="array" ref="J563">INDEX($D$1:$CP$117,MATCH($D563,$D$1:$D$117,0),MATCH(1,($F563=$D$1:$CP$1)*(J$2=$D$2:$CP$2),0))</f>
        <v>560000</v>
      </c>
      <c r="K563" s="59" cm="1">
        <f t="array" ref="K563">INDEX($D$1:$CP$117,MATCH($D563,$D$1:$D$117,0),MATCH(1,($F563=$D$1:$CP$1)*(AY$2=$D$2:$CP$2),0))</f>
        <v>452.97646250000003</v>
      </c>
      <c r="L563" s="59" cm="1">
        <f t="array" ref="L563">INDEX($D$1:$CP$117,MATCH($D563,$D$1:$D$117,0),MATCH(1,($F563=$D$1:$CP$1)*(AZ$2=$D$2:$CP$2),0))</f>
        <v>51.730388053571424</v>
      </c>
      <c r="M563" s="59" cm="1">
        <f t="array" ref="M563">INDEX($D$1:$CP$117,MATCH($D563,$D$1:$D$117,0),MATCH(1,($F563=$D$1:$CP$1)*(BA$2=$D$2:$CP$2),0))</f>
        <v>505.15855979660716</v>
      </c>
      <c r="N563" s="61" cm="1">
        <f t="array" ref="N563">INDEX($D$1:$CP$117,MATCH($D563,$D$1:$D$117,0),MATCH(1,($F563=$D$1:$CP$1)*(BB$2=$D$2:$CP$2),0))</f>
        <v>0.89670154789098833</v>
      </c>
    </row>
    <row r="564" spans="4:14" x14ac:dyDescent="0.25">
      <c r="D564" t="str">
        <f t="shared" ref="D564:E564" si="488">D450</f>
        <v>MKD</v>
      </c>
      <c r="E564" t="str">
        <f t="shared" si="488"/>
        <v>Middle income</v>
      </c>
      <c r="F564">
        <f t="shared" si="430"/>
        <v>2012</v>
      </c>
      <c r="G564" s="60" cm="1">
        <f t="array" ref="G564">INDEX($D$1:$CP$117,MATCH($D564,$D$1:$D$117,0),MATCH(1,($F564=$D$1:$CP$1)*(G$2=$D$2:$CP$2),0))</f>
        <v>0</v>
      </c>
      <c r="H564" s="60" cm="1">
        <f t="array" ref="H564">INDEX($D$1:$CP$117,MATCH($D564,$D$1:$D$117,0),MATCH(1,($F564=$D$1:$CP$1)*(H$2=$D$2:$CP$2),0))</f>
        <v>0</v>
      </c>
      <c r="I564" s="60" cm="1">
        <f t="array" ref="I564">INDEX($D$1:$CP$117,MATCH($D564,$D$1:$D$117,0),MATCH(1,($F564=$D$1:$CP$1)*(I$2=$D$2:$CP$2),0))</f>
        <v>0</v>
      </c>
      <c r="J564" s="60" t="str" cm="1">
        <f t="array" ref="J564">INDEX($D$1:$CP$117,MATCH($D564,$D$1:$D$117,0),MATCH(1,($F564=$D$1:$CP$1)*(J$2=$D$2:$CP$2),0))</f>
        <v/>
      </c>
      <c r="K564" s="59" t="str" cm="1">
        <f t="array" ref="K564">INDEX($D$1:$CP$117,MATCH($D564,$D$1:$D$117,0),MATCH(1,($F564=$D$1:$CP$1)*(AY$2=$D$2:$CP$2),0))</f>
        <v/>
      </c>
      <c r="L564" s="59" t="str" cm="1">
        <f t="array" ref="L564">INDEX($D$1:$CP$117,MATCH($D564,$D$1:$D$117,0),MATCH(1,($F564=$D$1:$CP$1)*(AZ$2=$D$2:$CP$2),0))</f>
        <v/>
      </c>
      <c r="M564" s="59" t="str" cm="1">
        <f t="array" ref="M564">INDEX($D$1:$CP$117,MATCH($D564,$D$1:$D$117,0),MATCH(1,($F564=$D$1:$CP$1)*(BA$2=$D$2:$CP$2),0))</f>
        <v/>
      </c>
      <c r="N564" s="61" t="str" cm="1">
        <f t="array" ref="N564">INDEX($D$1:$CP$117,MATCH($D564,$D$1:$D$117,0),MATCH(1,($F564=$D$1:$CP$1)*(BB$2=$D$2:$CP$2),0))</f>
        <v/>
      </c>
    </row>
    <row r="565" spans="4:14" x14ac:dyDescent="0.25">
      <c r="D565" t="str">
        <f t="shared" ref="D565:E565" si="489">D451</f>
        <v>TGO</v>
      </c>
      <c r="E565" t="str">
        <f t="shared" si="489"/>
        <v>Low income</v>
      </c>
      <c r="F565">
        <f t="shared" si="430"/>
        <v>2012</v>
      </c>
      <c r="G565" s="60" cm="1">
        <f t="array" ref="G565">INDEX($D$1:$CP$117,MATCH($D565,$D$1:$D$117,0),MATCH(1,($F565=$D$1:$CP$1)*(G$2=$D$2:$CP$2),0))</f>
        <v>6300102</v>
      </c>
      <c r="H565" s="60" cm="1">
        <f t="array" ref="H565">INDEX($D$1:$CP$117,MATCH($D565,$D$1:$D$117,0),MATCH(1,($F565=$D$1:$CP$1)*(H$2=$D$2:$CP$2),0))</f>
        <v>12328341</v>
      </c>
      <c r="I565" s="60" cm="1">
        <f t="array" ref="I565">INDEX($D$1:$CP$117,MATCH($D565,$D$1:$D$117,0),MATCH(1,($F565=$D$1:$CP$1)*(I$2=$D$2:$CP$2),0))</f>
        <v>20455089.93</v>
      </c>
      <c r="J565" s="60" cm="1">
        <f t="array" ref="J565">INDEX($D$1:$CP$117,MATCH($D565,$D$1:$D$117,0),MATCH(1,($F565=$D$1:$CP$1)*(J$2=$D$2:$CP$2),0))</f>
        <v>110000</v>
      </c>
      <c r="K565" s="59" cm="1">
        <f t="array" ref="K565">INDEX($D$1:$CP$117,MATCH($D565,$D$1:$D$117,0),MATCH(1,($F565=$D$1:$CP$1)*(AY$2=$D$2:$CP$2),0))</f>
        <v>57.273654545454548</v>
      </c>
      <c r="L565" s="59" cm="1">
        <f t="array" ref="L565">INDEX($D$1:$CP$117,MATCH($D565,$D$1:$D$117,0),MATCH(1,($F565=$D$1:$CP$1)*(AZ$2=$D$2:$CP$2),0))</f>
        <v>112.07582727272727</v>
      </c>
      <c r="M565" s="59" cm="1">
        <f t="array" ref="M565">INDEX($D$1:$CP$117,MATCH($D565,$D$1:$D$117,0),MATCH(1,($F565=$D$1:$CP$1)*(BA$2=$D$2:$CP$2),0))</f>
        <v>185.95536300000001</v>
      </c>
      <c r="N565" s="61" cm="1">
        <f t="array" ref="N565">INDEX($D$1:$CP$117,MATCH($D565,$D$1:$D$117,0),MATCH(1,($F565=$D$1:$CP$1)*(BB$2=$D$2:$CP$2),0))</f>
        <v>0.30799678816176196</v>
      </c>
    </row>
    <row r="566" spans="4:14" x14ac:dyDescent="0.25">
      <c r="D566" t="str">
        <f t="shared" ref="D566:E566" si="490">D452</f>
        <v>TTO</v>
      </c>
      <c r="E566" t="str">
        <f t="shared" si="490"/>
        <v>High income</v>
      </c>
      <c r="F566">
        <f t="shared" si="430"/>
        <v>2012</v>
      </c>
      <c r="G566" s="60" cm="1">
        <f t="array" ref="G566">INDEX($D$1:$CP$117,MATCH($D566,$D$1:$D$117,0),MATCH(1,($F566=$D$1:$CP$1)*(G$2=$D$2:$CP$2),0))</f>
        <v>0</v>
      </c>
      <c r="H566" s="60" cm="1">
        <f t="array" ref="H566">INDEX($D$1:$CP$117,MATCH($D566,$D$1:$D$117,0),MATCH(1,($F566=$D$1:$CP$1)*(H$2=$D$2:$CP$2),0))</f>
        <v>0</v>
      </c>
      <c r="I566" s="60" cm="1">
        <f t="array" ref="I566">INDEX($D$1:$CP$117,MATCH($D566,$D$1:$D$117,0),MATCH(1,($F566=$D$1:$CP$1)*(I$2=$D$2:$CP$2),0))</f>
        <v>0</v>
      </c>
      <c r="J566" s="60" cm="1">
        <f t="array" ref="J566">INDEX($D$1:$CP$117,MATCH($D566,$D$1:$D$117,0),MATCH(1,($F566=$D$1:$CP$1)*(J$2=$D$2:$CP$2),0))</f>
        <v>11000</v>
      </c>
      <c r="K566" s="59" t="str" cm="1">
        <f t="array" ref="K566">INDEX($D$1:$CP$117,MATCH($D566,$D$1:$D$117,0),MATCH(1,($F566=$D$1:$CP$1)*(AY$2=$D$2:$CP$2),0))</f>
        <v/>
      </c>
      <c r="L566" s="59" t="str" cm="1">
        <f t="array" ref="L566">INDEX($D$1:$CP$117,MATCH($D566,$D$1:$D$117,0),MATCH(1,($F566=$D$1:$CP$1)*(AZ$2=$D$2:$CP$2),0))</f>
        <v/>
      </c>
      <c r="M566" s="59" t="str" cm="1">
        <f t="array" ref="M566">INDEX($D$1:$CP$117,MATCH($D566,$D$1:$D$117,0),MATCH(1,($F566=$D$1:$CP$1)*(BA$2=$D$2:$CP$2),0))</f>
        <v/>
      </c>
      <c r="N566" s="61" t="str" cm="1">
        <f t="array" ref="N566">INDEX($D$1:$CP$117,MATCH($D566,$D$1:$D$117,0),MATCH(1,($F566=$D$1:$CP$1)*(BB$2=$D$2:$CP$2),0))</f>
        <v/>
      </c>
    </row>
    <row r="567" spans="4:14" x14ac:dyDescent="0.25">
      <c r="D567" t="str">
        <f t="shared" ref="D567:E567" si="491">D453</f>
        <v>TUN</v>
      </c>
      <c r="E567" t="str">
        <f t="shared" si="491"/>
        <v>Lower middle income</v>
      </c>
      <c r="F567">
        <f t="shared" si="430"/>
        <v>2012</v>
      </c>
      <c r="G567" s="60" cm="1">
        <f t="array" ref="G567">INDEX($D$1:$CP$117,MATCH($D567,$D$1:$D$117,0),MATCH(1,($F567=$D$1:$CP$1)*(G$2=$D$2:$CP$2),0))</f>
        <v>0</v>
      </c>
      <c r="H567" s="60" cm="1">
        <f t="array" ref="H567">INDEX($D$1:$CP$117,MATCH($D567,$D$1:$D$117,0),MATCH(1,($F567=$D$1:$CP$1)*(H$2=$D$2:$CP$2),0))</f>
        <v>0</v>
      </c>
      <c r="I567" s="60" cm="1">
        <f t="array" ref="I567">INDEX($D$1:$CP$117,MATCH($D567,$D$1:$D$117,0),MATCH(1,($F567=$D$1:$CP$1)*(I$2=$D$2:$CP$2),0))</f>
        <v>0</v>
      </c>
      <c r="J567" s="60" cm="1">
        <f t="array" ref="J567">INDEX($D$1:$CP$117,MATCH($D567,$D$1:$D$117,0),MATCH(1,($F567=$D$1:$CP$1)*(J$2=$D$2:$CP$2),0))</f>
        <v>3800</v>
      </c>
      <c r="K567" s="59" t="str" cm="1">
        <f t="array" ref="K567">INDEX($D$1:$CP$117,MATCH($D567,$D$1:$D$117,0),MATCH(1,($F567=$D$1:$CP$1)*(AY$2=$D$2:$CP$2),0))</f>
        <v/>
      </c>
      <c r="L567" s="59" t="str" cm="1">
        <f t="array" ref="L567">INDEX($D$1:$CP$117,MATCH($D567,$D$1:$D$117,0),MATCH(1,($F567=$D$1:$CP$1)*(AZ$2=$D$2:$CP$2),0))</f>
        <v/>
      </c>
      <c r="M567" s="59" t="str" cm="1">
        <f t="array" ref="M567">INDEX($D$1:$CP$117,MATCH($D567,$D$1:$D$117,0),MATCH(1,($F567=$D$1:$CP$1)*(BA$2=$D$2:$CP$2),0))</f>
        <v/>
      </c>
      <c r="N567" s="61" t="str" cm="1">
        <f t="array" ref="N567">INDEX($D$1:$CP$117,MATCH($D567,$D$1:$D$117,0),MATCH(1,($F567=$D$1:$CP$1)*(BB$2=$D$2:$CP$2),0))</f>
        <v/>
      </c>
    </row>
    <row r="568" spans="4:14" x14ac:dyDescent="0.25">
      <c r="D568" t="str">
        <f t="shared" ref="D568:E568" si="492">D454</f>
        <v>UGA</v>
      </c>
      <c r="E568" t="str">
        <f t="shared" si="492"/>
        <v>Low income</v>
      </c>
      <c r="F568">
        <f t="shared" si="430"/>
        <v>2012</v>
      </c>
      <c r="G568" s="60" cm="1">
        <f t="array" ref="G568">INDEX($D$1:$CP$117,MATCH($D568,$D$1:$D$117,0),MATCH(1,($F568=$D$1:$CP$1)*(G$2=$D$2:$CP$2),0))</f>
        <v>0</v>
      </c>
      <c r="H568" s="60" cm="1">
        <f t="array" ref="H568">INDEX($D$1:$CP$117,MATCH($D568,$D$1:$D$117,0),MATCH(1,($F568=$D$1:$CP$1)*(H$2=$D$2:$CP$2),0))</f>
        <v>0</v>
      </c>
      <c r="I568" s="60" cm="1">
        <f t="array" ref="I568">INDEX($D$1:$CP$117,MATCH($D568,$D$1:$D$117,0),MATCH(1,($F568=$D$1:$CP$1)*(I$2=$D$2:$CP$2),0))</f>
        <v>0</v>
      </c>
      <c r="J568" s="60" cm="1">
        <f t="array" ref="J568">INDEX($D$1:$CP$117,MATCH($D568,$D$1:$D$117,0),MATCH(1,($F568=$D$1:$CP$1)*(J$2=$D$2:$CP$2),0))</f>
        <v>1200000</v>
      </c>
      <c r="K568" s="59" t="str" cm="1">
        <f t="array" ref="K568">INDEX($D$1:$CP$117,MATCH($D568,$D$1:$D$117,0),MATCH(1,($F568=$D$1:$CP$1)*(AY$2=$D$2:$CP$2),0))</f>
        <v/>
      </c>
      <c r="L568" s="59" t="str" cm="1">
        <f t="array" ref="L568">INDEX($D$1:$CP$117,MATCH($D568,$D$1:$D$117,0),MATCH(1,($F568=$D$1:$CP$1)*(AZ$2=$D$2:$CP$2),0))</f>
        <v/>
      </c>
      <c r="M568" s="59" t="str" cm="1">
        <f t="array" ref="M568">INDEX($D$1:$CP$117,MATCH($D568,$D$1:$D$117,0),MATCH(1,($F568=$D$1:$CP$1)*(BA$2=$D$2:$CP$2),0))</f>
        <v/>
      </c>
      <c r="N568" s="61" t="str" cm="1">
        <f t="array" ref="N568">INDEX($D$1:$CP$117,MATCH($D568,$D$1:$D$117,0),MATCH(1,($F568=$D$1:$CP$1)*(BB$2=$D$2:$CP$2),0))</f>
        <v/>
      </c>
    </row>
    <row r="569" spans="4:14" x14ac:dyDescent="0.25">
      <c r="D569" t="str">
        <f t="shared" ref="D569:E569" si="493">D455</f>
        <v>UKR</v>
      </c>
      <c r="E569" t="str">
        <f t="shared" si="493"/>
        <v>Lower middle income</v>
      </c>
      <c r="F569">
        <f t="shared" si="430"/>
        <v>2012</v>
      </c>
      <c r="G569" s="60" cm="1">
        <f t="array" ref="G569">INDEX($D$1:$CP$117,MATCH($D569,$D$1:$D$117,0),MATCH(1,($F569=$D$1:$CP$1)*(G$2=$D$2:$CP$2),0))</f>
        <v>71777759</v>
      </c>
      <c r="H569" s="60" cm="1">
        <f t="array" ref="H569">INDEX($D$1:$CP$117,MATCH($D569,$D$1:$D$117,0),MATCH(1,($F569=$D$1:$CP$1)*(H$2=$D$2:$CP$2),0))</f>
        <v>41506391.710000001</v>
      </c>
      <c r="I569" s="60" cm="1">
        <f t="array" ref="I569">INDEX($D$1:$CP$117,MATCH($D569,$D$1:$D$117,0),MATCH(1,($F569=$D$1:$CP$1)*(I$2=$D$2:$CP$2),0))</f>
        <v>124325857.09999999</v>
      </c>
      <c r="J569" s="60" cm="1">
        <f t="array" ref="J569">INDEX($D$1:$CP$117,MATCH($D569,$D$1:$D$117,0),MATCH(1,($F569=$D$1:$CP$1)*(J$2=$D$2:$CP$2),0))</f>
        <v>240000</v>
      </c>
      <c r="K569" s="59" cm="1">
        <f t="array" ref="K569">INDEX($D$1:$CP$117,MATCH($D569,$D$1:$D$117,0),MATCH(1,($F569=$D$1:$CP$1)*(AY$2=$D$2:$CP$2),0))</f>
        <v>299.07399583333336</v>
      </c>
      <c r="L569" s="59" cm="1">
        <f t="array" ref="L569">INDEX($D$1:$CP$117,MATCH($D569,$D$1:$D$117,0),MATCH(1,($F569=$D$1:$CP$1)*(AZ$2=$D$2:$CP$2),0))</f>
        <v>172.94329879166668</v>
      </c>
      <c r="M569" s="59" cm="1">
        <f t="array" ref="M569">INDEX($D$1:$CP$117,MATCH($D569,$D$1:$D$117,0),MATCH(1,($F569=$D$1:$CP$1)*(BA$2=$D$2:$CP$2),0))</f>
        <v>518.02440458333331</v>
      </c>
      <c r="N569" s="61" cm="1">
        <f t="array" ref="N569">INDEX($D$1:$CP$117,MATCH($D569,$D$1:$D$117,0),MATCH(1,($F569=$D$1:$CP$1)*(BB$2=$D$2:$CP$2),0))</f>
        <v>0.57733572624612139</v>
      </c>
    </row>
    <row r="570" spans="4:14" x14ac:dyDescent="0.25">
      <c r="D570" t="str">
        <f t="shared" ref="D570:E570" si="494">D456</f>
        <v>TZA</v>
      </c>
      <c r="E570" t="str">
        <f t="shared" si="494"/>
        <v>Lower middle income</v>
      </c>
      <c r="F570">
        <f t="shared" ref="F570:F633" si="495">F456+1</f>
        <v>2012</v>
      </c>
      <c r="G570" s="60" cm="1">
        <f t="array" ref="G570">INDEX($D$1:$CP$117,MATCH($D570,$D$1:$D$117,0),MATCH(1,($F570=$D$1:$CP$1)*(G$2=$D$2:$CP$2),0))</f>
        <v>0</v>
      </c>
      <c r="H570" s="60" cm="1">
        <f t="array" ref="H570">INDEX($D$1:$CP$117,MATCH($D570,$D$1:$D$117,0),MATCH(1,($F570=$D$1:$CP$1)*(H$2=$D$2:$CP$2),0))</f>
        <v>0</v>
      </c>
      <c r="I570" s="60" cm="1">
        <f t="array" ref="I570">INDEX($D$1:$CP$117,MATCH($D570,$D$1:$D$117,0),MATCH(1,($F570=$D$1:$CP$1)*(I$2=$D$2:$CP$2),0))</f>
        <v>0</v>
      </c>
      <c r="J570" s="60" cm="1">
        <f t="array" ref="J570">INDEX($D$1:$CP$117,MATCH($D570,$D$1:$D$117,0),MATCH(1,($F570=$D$1:$CP$1)*(J$2=$D$2:$CP$2),0))</f>
        <v>1400000</v>
      </c>
      <c r="K570" s="59" t="str" cm="1">
        <f t="array" ref="K570">INDEX($D$1:$CP$117,MATCH($D570,$D$1:$D$117,0),MATCH(1,($F570=$D$1:$CP$1)*(AY$2=$D$2:$CP$2),0))</f>
        <v/>
      </c>
      <c r="L570" s="59" t="str" cm="1">
        <f t="array" ref="L570">INDEX($D$1:$CP$117,MATCH($D570,$D$1:$D$117,0),MATCH(1,($F570=$D$1:$CP$1)*(AZ$2=$D$2:$CP$2),0))</f>
        <v/>
      </c>
      <c r="M570" s="59" t="str" cm="1">
        <f t="array" ref="M570">INDEX($D$1:$CP$117,MATCH($D570,$D$1:$D$117,0),MATCH(1,($F570=$D$1:$CP$1)*(BA$2=$D$2:$CP$2),0))</f>
        <v/>
      </c>
      <c r="N570" s="61" t="str" cm="1">
        <f t="array" ref="N570">INDEX($D$1:$CP$117,MATCH($D570,$D$1:$D$117,0),MATCH(1,($F570=$D$1:$CP$1)*(BB$2=$D$2:$CP$2),0))</f>
        <v/>
      </c>
    </row>
    <row r="571" spans="4:14" x14ac:dyDescent="0.25">
      <c r="D571" t="str">
        <f t="shared" ref="D571:E571" si="496">D457</f>
        <v>UZB</v>
      </c>
      <c r="E571" t="str">
        <f t="shared" si="496"/>
        <v>Lower middle income</v>
      </c>
      <c r="F571">
        <f t="shared" si="495"/>
        <v>2012</v>
      </c>
      <c r="G571" s="60" cm="1">
        <f t="array" ref="G571">INDEX($D$1:$CP$117,MATCH($D571,$D$1:$D$117,0),MATCH(1,($F571=$D$1:$CP$1)*(G$2=$D$2:$CP$2),0))</f>
        <v>13334449</v>
      </c>
      <c r="H571" s="60" cm="1">
        <f t="array" ref="H571">INDEX($D$1:$CP$117,MATCH($D571,$D$1:$D$117,0),MATCH(1,($F571=$D$1:$CP$1)*(H$2=$D$2:$CP$2),0))</f>
        <v>10771819</v>
      </c>
      <c r="I571" s="60" cm="1">
        <f t="array" ref="I571">INDEX($D$1:$CP$117,MATCH($D571,$D$1:$D$117,0),MATCH(1,($F571=$D$1:$CP$1)*(I$2=$D$2:$CP$2),0))</f>
        <v>24106268</v>
      </c>
      <c r="J571" s="60" cm="1">
        <f t="array" ref="J571">INDEX($D$1:$CP$117,MATCH($D571,$D$1:$D$117,0),MATCH(1,($F571=$D$1:$CP$1)*(J$2=$D$2:$CP$2),0))</f>
        <v>27000</v>
      </c>
      <c r="K571" s="59" cm="1">
        <f t="array" ref="K571">INDEX($D$1:$CP$117,MATCH($D571,$D$1:$D$117,0),MATCH(1,($F571=$D$1:$CP$1)*(AY$2=$D$2:$CP$2),0))</f>
        <v>493.86848148148147</v>
      </c>
      <c r="L571" s="59" cm="1">
        <f t="array" ref="L571">INDEX($D$1:$CP$117,MATCH($D571,$D$1:$D$117,0),MATCH(1,($F571=$D$1:$CP$1)*(AZ$2=$D$2:$CP$2),0))</f>
        <v>398.95625925925924</v>
      </c>
      <c r="M571" s="59" cm="1">
        <f t="array" ref="M571">INDEX($D$1:$CP$117,MATCH($D571,$D$1:$D$117,0),MATCH(1,($F571=$D$1:$CP$1)*(BA$2=$D$2:$CP$2),0))</f>
        <v>892.82474074074071</v>
      </c>
      <c r="N571" s="61" cm="1">
        <f t="array" ref="N571">INDEX($D$1:$CP$117,MATCH($D571,$D$1:$D$117,0),MATCH(1,($F571=$D$1:$CP$1)*(BB$2=$D$2:$CP$2),0))</f>
        <v>0.55315277337827651</v>
      </c>
    </row>
    <row r="572" spans="4:14" x14ac:dyDescent="0.25">
      <c r="D572" t="str">
        <f t="shared" ref="D572:E572" si="497">D458</f>
        <v>VEN</v>
      </c>
      <c r="E572" t="str">
        <f t="shared" si="497"/>
        <v>Middle income</v>
      </c>
      <c r="F572">
        <f t="shared" si="495"/>
        <v>2012</v>
      </c>
      <c r="G572" s="60" cm="1">
        <f t="array" ref="G572">INDEX($D$1:$CP$117,MATCH($D572,$D$1:$D$117,0),MATCH(1,($F572=$D$1:$CP$1)*(G$2=$D$2:$CP$2),0))</f>
        <v>65915889</v>
      </c>
      <c r="H572" s="60" cm="1">
        <f t="array" ref="H572">INDEX($D$1:$CP$117,MATCH($D572,$D$1:$D$117,0),MATCH(1,($F572=$D$1:$CP$1)*(H$2=$D$2:$CP$2),0))</f>
        <v>702562.89119999995</v>
      </c>
      <c r="I572" s="60" cm="1">
        <f t="array" ref="I572">INDEX($D$1:$CP$117,MATCH($D572,$D$1:$D$117,0),MATCH(1,($F572=$D$1:$CP$1)*(I$2=$D$2:$CP$2),0))</f>
        <v>66618451.891199999</v>
      </c>
      <c r="J572" s="60" cm="1">
        <f t="array" ref="J572">INDEX($D$1:$CP$117,MATCH($D572,$D$1:$D$117,0),MATCH(1,($F572=$D$1:$CP$1)*(J$2=$D$2:$CP$2),0))</f>
        <v>130000</v>
      </c>
      <c r="K572" s="59" cm="1">
        <f t="array" ref="K572">INDEX($D$1:$CP$117,MATCH($D572,$D$1:$D$117,0),MATCH(1,($F572=$D$1:$CP$1)*(AY$2=$D$2:$CP$2),0))</f>
        <v>507.0453</v>
      </c>
      <c r="L572" s="59" cm="1">
        <f t="array" ref="L572">INDEX($D$1:$CP$117,MATCH($D572,$D$1:$D$117,0),MATCH(1,($F572=$D$1:$CP$1)*(AZ$2=$D$2:$CP$2),0))</f>
        <v>5.4043299323076921</v>
      </c>
      <c r="M572" s="59" cm="1">
        <f t="array" ref="M572">INDEX($D$1:$CP$117,MATCH($D572,$D$1:$D$117,0),MATCH(1,($F572=$D$1:$CP$1)*(BA$2=$D$2:$CP$2),0))</f>
        <v>512.44962993230763</v>
      </c>
      <c r="N572" s="61" cm="1">
        <f t="array" ref="N572">INDEX($D$1:$CP$117,MATCH($D572,$D$1:$D$117,0),MATCH(1,($F572=$D$1:$CP$1)*(BB$2=$D$2:$CP$2),0))</f>
        <v>0.98945392948567157</v>
      </c>
    </row>
    <row r="573" spans="4:14" x14ac:dyDescent="0.25">
      <c r="D573" t="str">
        <f t="shared" ref="D573:E573" si="498">D459</f>
        <v>VNM</v>
      </c>
      <c r="E573" t="str">
        <f t="shared" si="498"/>
        <v>Lower middle income</v>
      </c>
      <c r="F573">
        <f t="shared" si="495"/>
        <v>2012</v>
      </c>
      <c r="G573" s="60" cm="1">
        <f t="array" ref="G573">INDEX($D$1:$CP$117,MATCH($D573,$D$1:$D$117,0),MATCH(1,($F573=$D$1:$CP$1)*(G$2=$D$2:$CP$2),0))</f>
        <v>30327094</v>
      </c>
      <c r="H573" s="60" cm="1">
        <f t="array" ref="H573">INDEX($D$1:$CP$117,MATCH($D573,$D$1:$D$117,0),MATCH(1,($F573=$D$1:$CP$1)*(H$2=$D$2:$CP$2),0))</f>
        <v>65119393</v>
      </c>
      <c r="I573" s="60" cm="1">
        <f t="array" ref="I573">INDEX($D$1:$CP$117,MATCH($D573,$D$1:$D$117,0),MATCH(1,($F573=$D$1:$CP$1)*(I$2=$D$2:$CP$2),0))</f>
        <v>95446487</v>
      </c>
      <c r="J573" s="60" cm="1">
        <f t="array" ref="J573">INDEX($D$1:$CP$117,MATCH($D573,$D$1:$D$117,0),MATCH(1,($F573=$D$1:$CP$1)*(J$2=$D$2:$CP$2),0))</f>
        <v>220000</v>
      </c>
      <c r="K573" s="59" cm="1">
        <f t="array" ref="K573">INDEX($D$1:$CP$117,MATCH($D573,$D$1:$D$117,0),MATCH(1,($F573=$D$1:$CP$1)*(AY$2=$D$2:$CP$2),0))</f>
        <v>137.85042727272727</v>
      </c>
      <c r="L573" s="59" cm="1">
        <f t="array" ref="L573">INDEX($D$1:$CP$117,MATCH($D573,$D$1:$D$117,0),MATCH(1,($F573=$D$1:$CP$1)*(AZ$2=$D$2:$CP$2),0))</f>
        <v>295.99724090909092</v>
      </c>
      <c r="M573" s="59" cm="1">
        <f t="array" ref="M573">INDEX($D$1:$CP$117,MATCH($D573,$D$1:$D$117,0),MATCH(1,($F573=$D$1:$CP$1)*(BA$2=$D$2:$CP$2),0))</f>
        <v>433.84766818181816</v>
      </c>
      <c r="N573" s="61" cm="1">
        <f t="array" ref="N573">INDEX($D$1:$CP$117,MATCH($D573,$D$1:$D$117,0),MATCH(1,($F573=$D$1:$CP$1)*(BB$2=$D$2:$CP$2),0))</f>
        <v>0.3177392374849794</v>
      </c>
    </row>
    <row r="574" spans="4:14" x14ac:dyDescent="0.25">
      <c r="D574" t="str">
        <f t="shared" ref="D574:E574" si="499">D460</f>
        <v>YEM</v>
      </c>
      <c r="E574" t="str">
        <f t="shared" si="499"/>
        <v>Low income</v>
      </c>
      <c r="F574">
        <f t="shared" si="495"/>
        <v>2012</v>
      </c>
      <c r="G574" s="60" cm="1">
        <f t="array" ref="G574">INDEX($D$1:$CP$117,MATCH($D574,$D$1:$D$117,0),MATCH(1,($F574=$D$1:$CP$1)*(G$2=$D$2:$CP$2),0))</f>
        <v>0</v>
      </c>
      <c r="H574" s="60" cm="1">
        <f t="array" ref="H574">INDEX($D$1:$CP$117,MATCH($D574,$D$1:$D$117,0),MATCH(1,($F574=$D$1:$CP$1)*(H$2=$D$2:$CP$2),0))</f>
        <v>0</v>
      </c>
      <c r="I574" s="60" cm="1">
        <f t="array" ref="I574">INDEX($D$1:$CP$117,MATCH($D574,$D$1:$D$117,0),MATCH(1,($F574=$D$1:$CP$1)*(I$2=$D$2:$CP$2),0))</f>
        <v>0</v>
      </c>
      <c r="J574" s="60" cm="1">
        <f t="array" ref="J574">INDEX($D$1:$CP$117,MATCH($D574,$D$1:$D$117,0),MATCH(1,($F574=$D$1:$CP$1)*(J$2=$D$2:$CP$2),0))</f>
        <v>7000</v>
      </c>
      <c r="K574" s="59" t="str" cm="1">
        <f t="array" ref="K574">INDEX($D$1:$CP$117,MATCH($D574,$D$1:$D$117,0),MATCH(1,($F574=$D$1:$CP$1)*(AY$2=$D$2:$CP$2),0))</f>
        <v/>
      </c>
      <c r="L574" s="59" t="str" cm="1">
        <f t="array" ref="L574">INDEX($D$1:$CP$117,MATCH($D574,$D$1:$D$117,0),MATCH(1,($F574=$D$1:$CP$1)*(AZ$2=$D$2:$CP$2),0))</f>
        <v/>
      </c>
      <c r="M574" s="59" t="str" cm="1">
        <f t="array" ref="M574">INDEX($D$1:$CP$117,MATCH($D574,$D$1:$D$117,0),MATCH(1,($F574=$D$1:$CP$1)*(BA$2=$D$2:$CP$2),0))</f>
        <v/>
      </c>
      <c r="N574" s="61" t="str" cm="1">
        <f t="array" ref="N574">INDEX($D$1:$CP$117,MATCH($D574,$D$1:$D$117,0),MATCH(1,($F574=$D$1:$CP$1)*(BB$2=$D$2:$CP$2),0))</f>
        <v/>
      </c>
    </row>
    <row r="575" spans="4:14" x14ac:dyDescent="0.25">
      <c r="D575" t="str">
        <f t="shared" ref="D575:E575" si="500">D461</f>
        <v>ZMB</v>
      </c>
      <c r="E575" t="str">
        <f t="shared" si="500"/>
        <v>Lower middle income</v>
      </c>
      <c r="F575">
        <f t="shared" si="495"/>
        <v>2012</v>
      </c>
      <c r="G575" s="60" cm="1">
        <f t="array" ref="G575">INDEX($D$1:$CP$117,MATCH($D575,$D$1:$D$117,0),MATCH(1,($F575=$D$1:$CP$1)*(G$2=$D$2:$CP$2),0))</f>
        <v>15800000</v>
      </c>
      <c r="H575" s="60" cm="1">
        <f t="array" ref="H575">INDEX($D$1:$CP$117,MATCH($D575,$D$1:$D$117,0),MATCH(1,($F575=$D$1:$CP$1)*(H$2=$D$2:$CP$2),0))</f>
        <v>263300000</v>
      </c>
      <c r="I575" s="60" cm="1">
        <f t="array" ref="I575">INDEX($D$1:$CP$117,MATCH($D575,$D$1:$D$117,0),MATCH(1,($F575=$D$1:$CP$1)*(I$2=$D$2:$CP$2),0))</f>
        <v>282200000</v>
      </c>
      <c r="J575" s="60" cm="1">
        <f t="array" ref="J575">INDEX($D$1:$CP$117,MATCH($D575,$D$1:$D$117,0),MATCH(1,($F575=$D$1:$CP$1)*(J$2=$D$2:$CP$2),0))</f>
        <v>1000000</v>
      </c>
      <c r="K575" s="59" cm="1">
        <f t="array" ref="K575">INDEX($D$1:$CP$117,MATCH($D575,$D$1:$D$117,0),MATCH(1,($F575=$D$1:$CP$1)*(AY$2=$D$2:$CP$2),0))</f>
        <v>15.8</v>
      </c>
      <c r="L575" s="59" cm="1">
        <f t="array" ref="L575">INDEX($D$1:$CP$117,MATCH($D575,$D$1:$D$117,0),MATCH(1,($F575=$D$1:$CP$1)*(AZ$2=$D$2:$CP$2),0))</f>
        <v>263.3</v>
      </c>
      <c r="M575" s="59" cm="1">
        <f t="array" ref="M575">INDEX($D$1:$CP$117,MATCH($D575,$D$1:$D$117,0),MATCH(1,($F575=$D$1:$CP$1)*(BA$2=$D$2:$CP$2),0))</f>
        <v>282.2</v>
      </c>
      <c r="N575" s="61" cm="1">
        <f t="array" ref="N575">INDEX($D$1:$CP$117,MATCH($D575,$D$1:$D$117,0),MATCH(1,($F575=$D$1:$CP$1)*(BB$2=$D$2:$CP$2),0))</f>
        <v>5.5988660524450749E-2</v>
      </c>
    </row>
    <row r="576" spans="4:14" x14ac:dyDescent="0.25">
      <c r="D576" t="str">
        <f t="shared" ref="D576:E576" si="501">D462</f>
        <v>ZWE</v>
      </c>
      <c r="E576" t="str">
        <f t="shared" si="501"/>
        <v>Lower middle income</v>
      </c>
      <c r="F576">
        <f t="shared" si="495"/>
        <v>2012</v>
      </c>
      <c r="G576" s="60" cm="1">
        <f t="array" ref="G576">INDEX($D$1:$CP$117,MATCH($D576,$D$1:$D$117,0),MATCH(1,($F576=$D$1:$CP$1)*(G$2=$D$2:$CP$2),0))</f>
        <v>34570495</v>
      </c>
      <c r="H576" s="60" cm="1">
        <f t="array" ref="H576">INDEX($D$1:$CP$117,MATCH($D576,$D$1:$D$117,0),MATCH(1,($F576=$D$1:$CP$1)*(H$2=$D$2:$CP$2),0))</f>
        <v>220722218</v>
      </c>
      <c r="I576" s="60" cm="1">
        <f t="array" ref="I576">INDEX($D$1:$CP$117,MATCH($D576,$D$1:$D$117,0),MATCH(1,($F576=$D$1:$CP$1)*(I$2=$D$2:$CP$2),0))</f>
        <v>308835446</v>
      </c>
      <c r="J576" s="60" cm="1">
        <f t="array" ref="J576">INDEX($D$1:$CP$117,MATCH($D576,$D$1:$D$117,0),MATCH(1,($F576=$D$1:$CP$1)*(J$2=$D$2:$CP$2),0))</f>
        <v>1300000</v>
      </c>
      <c r="K576" s="59" cm="1">
        <f t="array" ref="K576">INDEX($D$1:$CP$117,MATCH($D576,$D$1:$D$117,0),MATCH(1,($F576=$D$1:$CP$1)*(AY$2=$D$2:$CP$2),0))</f>
        <v>26.592688461538462</v>
      </c>
      <c r="L576" s="59" cm="1">
        <f t="array" ref="L576">INDEX($D$1:$CP$117,MATCH($D576,$D$1:$D$117,0),MATCH(1,($F576=$D$1:$CP$1)*(AZ$2=$D$2:$CP$2),0))</f>
        <v>169.78632153846155</v>
      </c>
      <c r="M576" s="59" cm="1">
        <f t="array" ref="M576">INDEX($D$1:$CP$117,MATCH($D576,$D$1:$D$117,0),MATCH(1,($F576=$D$1:$CP$1)*(BA$2=$D$2:$CP$2),0))</f>
        <v>237.56572769230769</v>
      </c>
      <c r="N576" s="61" cm="1">
        <f t="array" ref="N576">INDEX($D$1:$CP$117,MATCH($D576,$D$1:$D$117,0),MATCH(1,($F576=$D$1:$CP$1)*(BB$2=$D$2:$CP$2),0))</f>
        <v>0.11193823587205726</v>
      </c>
    </row>
    <row r="577" spans="4:14" x14ac:dyDescent="0.25">
      <c r="D577" t="str">
        <f t="shared" ref="D577:E577" si="502">D463</f>
        <v>AFG</v>
      </c>
      <c r="E577" t="str">
        <f t="shared" si="502"/>
        <v>Low income</v>
      </c>
      <c r="F577">
        <f t="shared" si="495"/>
        <v>2013</v>
      </c>
      <c r="G577" s="60" cm="1">
        <f t="array" ref="G577">INDEX($D$1:$CP$117,MATCH($D577,$D$1:$D$117,0),MATCH(1,($F577=$D$1:$CP$1)*(G$2=$D$2:$CP$2),0))</f>
        <v>245000</v>
      </c>
      <c r="H577" s="60" cm="1">
        <f t="array" ref="H577">INDEX($D$1:$CP$117,MATCH($D577,$D$1:$D$117,0),MATCH(1,($F577=$D$1:$CP$1)*(H$2=$D$2:$CP$2),0))</f>
        <v>5067479</v>
      </c>
      <c r="I577" s="60" cm="1">
        <f t="array" ref="I577">INDEX($D$1:$CP$117,MATCH($D577,$D$1:$D$117,0),MATCH(1,($F577=$D$1:$CP$1)*(I$2=$D$2:$CP$2),0))</f>
        <v>5312479</v>
      </c>
      <c r="J577" s="60" cm="1">
        <f t="array" ref="J577">INDEX($D$1:$CP$117,MATCH($D577,$D$1:$D$117,0),MATCH(1,($F577=$D$1:$CP$1)*(J$2=$D$2:$CP$2),0))</f>
        <v>6300</v>
      </c>
      <c r="K577" s="59" cm="1">
        <f t="array" ref="K577">INDEX($D$1:$CP$117,MATCH($D577,$D$1:$D$117,0),MATCH(1,($F577=$D$1:$CP$1)*(AY$2=$D$2:$CP$2),0))</f>
        <v>38.888888888888886</v>
      </c>
      <c r="L577" s="59" cm="1">
        <f t="array" ref="L577">INDEX($D$1:$CP$117,MATCH($D577,$D$1:$D$117,0),MATCH(1,($F577=$D$1:$CP$1)*(AZ$2=$D$2:$CP$2),0))</f>
        <v>804.36174603174607</v>
      </c>
      <c r="M577" s="59" cm="1">
        <f t="array" ref="M577">INDEX($D$1:$CP$117,MATCH($D577,$D$1:$D$117,0),MATCH(1,($F577=$D$1:$CP$1)*(BA$2=$D$2:$CP$2),0))</f>
        <v>843.25063492063487</v>
      </c>
      <c r="N577" s="61" cm="1">
        <f t="array" ref="N577">INDEX($D$1:$CP$117,MATCH($D577,$D$1:$D$117,0),MATCH(1,($F577=$D$1:$CP$1)*(BB$2=$D$2:$CP$2),0))</f>
        <v>4.6117829359890172E-2</v>
      </c>
    </row>
    <row r="578" spans="4:14" x14ac:dyDescent="0.25">
      <c r="D578" t="str">
        <f t="shared" ref="D578:E578" si="503">D464</f>
        <v>ALB</v>
      </c>
      <c r="E578" t="str">
        <f t="shared" si="503"/>
        <v>Middle income</v>
      </c>
      <c r="F578">
        <f t="shared" si="495"/>
        <v>2013</v>
      </c>
      <c r="G578" s="60" cm="1">
        <f t="array" ref="G578">INDEX($D$1:$CP$117,MATCH($D578,$D$1:$D$117,0),MATCH(1,($F578=$D$1:$CP$1)*(G$2=$D$2:$CP$2),0))</f>
        <v>0</v>
      </c>
      <c r="H578" s="60" cm="1">
        <f t="array" ref="H578">INDEX($D$1:$CP$117,MATCH($D578,$D$1:$D$117,0),MATCH(1,($F578=$D$1:$CP$1)*(H$2=$D$2:$CP$2),0))</f>
        <v>0</v>
      </c>
      <c r="I578" s="60" cm="1">
        <f t="array" ref="I578">INDEX($D$1:$CP$117,MATCH($D578,$D$1:$D$117,0),MATCH(1,($F578=$D$1:$CP$1)*(I$2=$D$2:$CP$2),0))</f>
        <v>0</v>
      </c>
      <c r="J578" s="60" cm="1">
        <f t="array" ref="J578">INDEX($D$1:$CP$117,MATCH($D578,$D$1:$D$117,0),MATCH(1,($F578=$D$1:$CP$1)*(J$2=$D$2:$CP$2),0))</f>
        <v>1000</v>
      </c>
      <c r="K578" s="59" t="str" cm="1">
        <f t="array" ref="K578">INDEX($D$1:$CP$117,MATCH($D578,$D$1:$D$117,0),MATCH(1,($F578=$D$1:$CP$1)*(AY$2=$D$2:$CP$2),0))</f>
        <v/>
      </c>
      <c r="L578" s="59" cm="1">
        <f t="array" ref="L578">INDEX($D$1:$CP$117,MATCH($D578,$D$1:$D$117,0),MATCH(1,($F578=$D$1:$CP$1)*(AZ$2=$D$2:$CP$2),0))</f>
        <v>0</v>
      </c>
      <c r="M578" s="59" t="str" cm="1">
        <f t="array" ref="M578">INDEX($D$1:$CP$117,MATCH($D578,$D$1:$D$117,0),MATCH(1,($F578=$D$1:$CP$1)*(BA$2=$D$2:$CP$2),0))</f>
        <v/>
      </c>
      <c r="N578" s="61" t="str" cm="1">
        <f t="array" ref="N578">INDEX($D$1:$CP$117,MATCH($D578,$D$1:$D$117,0),MATCH(1,($F578=$D$1:$CP$1)*(BB$2=$D$2:$CP$2),0))</f>
        <v/>
      </c>
    </row>
    <row r="579" spans="4:14" x14ac:dyDescent="0.25">
      <c r="D579" t="str">
        <f t="shared" ref="D579:E579" si="504">D465</f>
        <v>DZA</v>
      </c>
      <c r="E579" t="str">
        <f t="shared" si="504"/>
        <v>Lower middle income</v>
      </c>
      <c r="F579">
        <f t="shared" si="495"/>
        <v>2013</v>
      </c>
      <c r="G579" s="60" cm="1">
        <f t="array" ref="G579">INDEX($D$1:$CP$117,MATCH($D579,$D$1:$D$117,0),MATCH(1,($F579=$D$1:$CP$1)*(G$2=$D$2:$CP$2),0))</f>
        <v>12022798</v>
      </c>
      <c r="H579" s="60" cm="1">
        <f t="array" ref="H579">INDEX($D$1:$CP$117,MATCH($D579,$D$1:$D$117,0),MATCH(1,($F579=$D$1:$CP$1)*(H$2=$D$2:$CP$2),0))</f>
        <v>433410.61309999973</v>
      </c>
      <c r="I579" s="60" cm="1">
        <f t="array" ref="I579">INDEX($D$1:$CP$117,MATCH($D579,$D$1:$D$117,0),MATCH(1,($F579=$D$1:$CP$1)*(I$2=$D$2:$CP$2),0))</f>
        <v>12456208.6131</v>
      </c>
      <c r="J579" s="60" cm="1">
        <f t="array" ref="J579">INDEX($D$1:$CP$117,MATCH($D579,$D$1:$D$117,0),MATCH(1,($F579=$D$1:$CP$1)*(J$2=$D$2:$CP$2),0))</f>
        <v>12000</v>
      </c>
      <c r="K579" s="59" cm="1">
        <f t="array" ref="K579">INDEX($D$1:$CP$117,MATCH($D579,$D$1:$D$117,0),MATCH(1,($F579=$D$1:$CP$1)*(AY$2=$D$2:$CP$2),0))</f>
        <v>1001.8998333333333</v>
      </c>
      <c r="L579" s="59" cm="1">
        <f t="array" ref="L579">INDEX($D$1:$CP$117,MATCH($D579,$D$1:$D$117,0),MATCH(1,($F579=$D$1:$CP$1)*(AZ$2=$D$2:$CP$2),0))</f>
        <v>36.117551091666641</v>
      </c>
      <c r="M579" s="59" cm="1">
        <f t="array" ref="M579">INDEX($D$1:$CP$117,MATCH($D579,$D$1:$D$117,0),MATCH(1,($F579=$D$1:$CP$1)*(BA$2=$D$2:$CP$2),0))</f>
        <v>1038.017384425</v>
      </c>
      <c r="N579" s="61" cm="1">
        <f t="array" ref="N579">INDEX($D$1:$CP$117,MATCH($D579,$D$1:$D$117,0),MATCH(1,($F579=$D$1:$CP$1)*(BB$2=$D$2:$CP$2),0))</f>
        <v>0.9652052541377486</v>
      </c>
    </row>
    <row r="580" spans="4:14" x14ac:dyDescent="0.25">
      <c r="D580" t="str">
        <f t="shared" ref="D580:E580" si="505">D466</f>
        <v>AGO</v>
      </c>
      <c r="E580" t="str">
        <f t="shared" si="505"/>
        <v>Lower middle income</v>
      </c>
      <c r="F580">
        <f t="shared" si="495"/>
        <v>2013</v>
      </c>
      <c r="G580" s="60" cm="1">
        <f t="array" ref="G580">INDEX($D$1:$CP$117,MATCH($D580,$D$1:$D$117,0),MATCH(1,($F580=$D$1:$CP$1)*(G$2=$D$2:$CP$2),0))</f>
        <v>0</v>
      </c>
      <c r="H580" s="60" cm="1">
        <f t="array" ref="H580">INDEX($D$1:$CP$117,MATCH($D580,$D$1:$D$117,0),MATCH(1,($F580=$D$1:$CP$1)*(H$2=$D$2:$CP$2),0))</f>
        <v>0</v>
      </c>
      <c r="I580" s="60" cm="1">
        <f t="array" ref="I580">INDEX($D$1:$CP$117,MATCH($D580,$D$1:$D$117,0),MATCH(1,($F580=$D$1:$CP$1)*(I$2=$D$2:$CP$2),0))</f>
        <v>0</v>
      </c>
      <c r="J580" s="60" cm="1">
        <f t="array" ref="J580">INDEX($D$1:$CP$117,MATCH($D580,$D$1:$D$117,0),MATCH(1,($F580=$D$1:$CP$1)*(J$2=$D$2:$CP$2),0))</f>
        <v>260000</v>
      </c>
      <c r="K580" s="59" t="str" cm="1">
        <f t="array" ref="K580">INDEX($D$1:$CP$117,MATCH($D580,$D$1:$D$117,0),MATCH(1,($F580=$D$1:$CP$1)*(AY$2=$D$2:$CP$2),0))</f>
        <v/>
      </c>
      <c r="L580" s="59" cm="1">
        <f t="array" ref="L580">INDEX($D$1:$CP$117,MATCH($D580,$D$1:$D$117,0),MATCH(1,($F580=$D$1:$CP$1)*(AZ$2=$D$2:$CP$2),0))</f>
        <v>0</v>
      </c>
      <c r="M580" s="59" t="str" cm="1">
        <f t="array" ref="M580">INDEX($D$1:$CP$117,MATCH($D580,$D$1:$D$117,0),MATCH(1,($F580=$D$1:$CP$1)*(BA$2=$D$2:$CP$2),0))</f>
        <v/>
      </c>
      <c r="N580" s="61" t="str" cm="1">
        <f t="array" ref="N580">INDEX($D$1:$CP$117,MATCH($D580,$D$1:$D$117,0),MATCH(1,($F580=$D$1:$CP$1)*(BB$2=$D$2:$CP$2),0))</f>
        <v/>
      </c>
    </row>
    <row r="581" spans="4:14" x14ac:dyDescent="0.25">
      <c r="D581" t="str">
        <f t="shared" ref="D581:E581" si="506">D467</f>
        <v>ARG</v>
      </c>
      <c r="E581" t="str">
        <f t="shared" si="506"/>
        <v>Middle income</v>
      </c>
      <c r="F581">
        <f t="shared" si="495"/>
        <v>2013</v>
      </c>
      <c r="G581" s="60" cm="1">
        <f t="array" ref="G581">INDEX($D$1:$CP$117,MATCH($D581,$D$1:$D$117,0),MATCH(1,($F581=$D$1:$CP$1)*(G$2=$D$2:$CP$2),0))</f>
        <v>0</v>
      </c>
      <c r="H581" s="60" cm="1">
        <f t="array" ref="H581">INDEX($D$1:$CP$117,MATCH($D581,$D$1:$D$117,0),MATCH(1,($F581=$D$1:$CP$1)*(H$2=$D$2:$CP$2),0))</f>
        <v>0</v>
      </c>
      <c r="I581" s="60" cm="1">
        <f t="array" ref="I581">INDEX($D$1:$CP$117,MATCH($D581,$D$1:$D$117,0),MATCH(1,($F581=$D$1:$CP$1)*(I$2=$D$2:$CP$2),0))</f>
        <v>0</v>
      </c>
      <c r="J581" s="60" cm="1">
        <f t="array" ref="J581">INDEX($D$1:$CP$117,MATCH($D581,$D$1:$D$117,0),MATCH(1,($F581=$D$1:$CP$1)*(J$2=$D$2:$CP$2),0))</f>
        <v>110000</v>
      </c>
      <c r="K581" s="59" t="str" cm="1">
        <f t="array" ref="K581">INDEX($D$1:$CP$117,MATCH($D581,$D$1:$D$117,0),MATCH(1,($F581=$D$1:$CP$1)*(AY$2=$D$2:$CP$2),0))</f>
        <v/>
      </c>
      <c r="L581" s="59" cm="1">
        <f t="array" ref="L581">INDEX($D$1:$CP$117,MATCH($D581,$D$1:$D$117,0),MATCH(1,($F581=$D$1:$CP$1)*(AZ$2=$D$2:$CP$2),0))</f>
        <v>0</v>
      </c>
      <c r="M581" s="59" t="str" cm="1">
        <f t="array" ref="M581">INDEX($D$1:$CP$117,MATCH($D581,$D$1:$D$117,0),MATCH(1,($F581=$D$1:$CP$1)*(BA$2=$D$2:$CP$2),0))</f>
        <v/>
      </c>
      <c r="N581" s="61" t="str" cm="1">
        <f t="array" ref="N581">INDEX($D$1:$CP$117,MATCH($D581,$D$1:$D$117,0),MATCH(1,($F581=$D$1:$CP$1)*(BB$2=$D$2:$CP$2),0))</f>
        <v/>
      </c>
    </row>
    <row r="582" spans="4:14" x14ac:dyDescent="0.25">
      <c r="D582" t="str">
        <f t="shared" ref="D582:E582" si="507">D468</f>
        <v>ARM</v>
      </c>
      <c r="E582" t="str">
        <f t="shared" si="507"/>
        <v>Middle income</v>
      </c>
      <c r="F582">
        <f t="shared" si="495"/>
        <v>2013</v>
      </c>
      <c r="G582" s="60" cm="1">
        <f t="array" ref="G582">INDEX($D$1:$CP$117,MATCH($D582,$D$1:$D$117,0),MATCH(1,($F582=$D$1:$CP$1)*(G$2=$D$2:$CP$2),0))</f>
        <v>1072918</v>
      </c>
      <c r="H582" s="60" cm="1">
        <f t="array" ref="H582">INDEX($D$1:$CP$117,MATCH($D582,$D$1:$D$117,0),MATCH(1,($F582=$D$1:$CP$1)*(H$2=$D$2:$CP$2),0))</f>
        <v>3933209.4050040003</v>
      </c>
      <c r="I582" s="60" cm="1">
        <f t="array" ref="I582">INDEX($D$1:$CP$117,MATCH($D582,$D$1:$D$117,0),MATCH(1,($F582=$D$1:$CP$1)*(I$2=$D$2:$CP$2),0))</f>
        <v>5006127.4050040003</v>
      </c>
      <c r="J582" s="60" cm="1">
        <f t="array" ref="J582">INDEX($D$1:$CP$117,MATCH($D582,$D$1:$D$117,0),MATCH(1,($F582=$D$1:$CP$1)*(J$2=$D$2:$CP$2),0))</f>
        <v>3300</v>
      </c>
      <c r="K582" s="59" cm="1">
        <f t="array" ref="K582">INDEX($D$1:$CP$117,MATCH($D582,$D$1:$D$117,0),MATCH(1,($F582=$D$1:$CP$1)*(AY$2=$D$2:$CP$2),0))</f>
        <v>325.12666666666667</v>
      </c>
      <c r="L582" s="59" cm="1">
        <f t="array" ref="L582">INDEX($D$1:$CP$117,MATCH($D582,$D$1:$D$117,0),MATCH(1,($F582=$D$1:$CP$1)*(AZ$2=$D$2:$CP$2),0))</f>
        <v>1191.8816378800002</v>
      </c>
      <c r="M582" s="59" cm="1">
        <f t="array" ref="M582">INDEX($D$1:$CP$117,MATCH($D582,$D$1:$D$117,0),MATCH(1,($F582=$D$1:$CP$1)*(BA$2=$D$2:$CP$2),0))</f>
        <v>1517.0083045466667</v>
      </c>
      <c r="N582" s="61" cm="1">
        <f t="array" ref="N582">INDEX($D$1:$CP$117,MATCH($D582,$D$1:$D$117,0),MATCH(1,($F582=$D$1:$CP$1)*(BB$2=$D$2:$CP$2),0))</f>
        <v>0.21432095374311447</v>
      </c>
    </row>
    <row r="583" spans="4:14" x14ac:dyDescent="0.25">
      <c r="D583" t="str">
        <f t="shared" ref="D583:E583" si="508">D469</f>
        <v>AZE</v>
      </c>
      <c r="E583" t="str">
        <f t="shared" si="508"/>
        <v>Middle income</v>
      </c>
      <c r="F583">
        <f t="shared" si="495"/>
        <v>2013</v>
      </c>
      <c r="G583" s="60" cm="1">
        <f t="array" ref="G583">INDEX($D$1:$CP$117,MATCH($D583,$D$1:$D$117,0),MATCH(1,($F583=$D$1:$CP$1)*(G$2=$D$2:$CP$2),0))</f>
        <v>13390123</v>
      </c>
      <c r="H583" s="60" cm="1">
        <f t="array" ref="H583">INDEX($D$1:$CP$117,MATCH($D583,$D$1:$D$117,0),MATCH(1,($F583=$D$1:$CP$1)*(H$2=$D$2:$CP$2),0))</f>
        <v>5221577.868999999</v>
      </c>
      <c r="I583" s="60" cm="1">
        <f t="array" ref="I583">INDEX($D$1:$CP$117,MATCH($D583,$D$1:$D$117,0),MATCH(1,($F583=$D$1:$CP$1)*(I$2=$D$2:$CP$2),0))</f>
        <v>18611700.868999999</v>
      </c>
      <c r="J583" s="60" cm="1">
        <f t="array" ref="J583">INDEX($D$1:$CP$117,MATCH($D583,$D$1:$D$117,0),MATCH(1,($F583=$D$1:$CP$1)*(J$2=$D$2:$CP$2),0))</f>
        <v>9500</v>
      </c>
      <c r="K583" s="59" cm="1">
        <f t="array" ref="K583">INDEX($D$1:$CP$117,MATCH($D583,$D$1:$D$117,0),MATCH(1,($F583=$D$1:$CP$1)*(AY$2=$D$2:$CP$2),0))</f>
        <v>1409.4866315789475</v>
      </c>
      <c r="L583" s="59" cm="1">
        <f t="array" ref="L583">INDEX($D$1:$CP$117,MATCH($D583,$D$1:$D$117,0),MATCH(1,($F583=$D$1:$CP$1)*(AZ$2=$D$2:$CP$2),0))</f>
        <v>549.63977568421046</v>
      </c>
      <c r="M583" s="59" cm="1">
        <f t="array" ref="M583">INDEX($D$1:$CP$117,MATCH($D583,$D$1:$D$117,0),MATCH(1,($F583=$D$1:$CP$1)*(BA$2=$D$2:$CP$2),0))</f>
        <v>1959.1264072631577</v>
      </c>
      <c r="N583" s="61" cm="1">
        <f t="array" ref="N583">INDEX($D$1:$CP$117,MATCH($D583,$D$1:$D$117,0),MATCH(1,($F583=$D$1:$CP$1)*(BB$2=$D$2:$CP$2),0))</f>
        <v>0.71944649735386856</v>
      </c>
    </row>
    <row r="584" spans="4:14" x14ac:dyDescent="0.25">
      <c r="D584" t="str">
        <f t="shared" ref="D584:E584" si="509">D470</f>
        <v>BHS</v>
      </c>
      <c r="E584" t="str">
        <f t="shared" si="509"/>
        <v>Upper Middle Income</v>
      </c>
      <c r="F584">
        <f t="shared" si="495"/>
        <v>2013</v>
      </c>
      <c r="G584" s="60" cm="1">
        <f t="array" ref="G584">INDEX($D$1:$CP$117,MATCH($D584,$D$1:$D$117,0),MATCH(1,($F584=$D$1:$CP$1)*(G$2=$D$2:$CP$2),0))</f>
        <v>0</v>
      </c>
      <c r="H584" s="60" cm="1">
        <f t="array" ref="H584">INDEX($D$1:$CP$117,MATCH($D584,$D$1:$D$117,0),MATCH(1,($F584=$D$1:$CP$1)*(H$2=$D$2:$CP$2),0))</f>
        <v>0</v>
      </c>
      <c r="I584" s="60" cm="1">
        <f t="array" ref="I584">INDEX($D$1:$CP$117,MATCH($D584,$D$1:$D$117,0),MATCH(1,($F584=$D$1:$CP$1)*(I$2=$D$2:$CP$2),0))</f>
        <v>0</v>
      </c>
      <c r="J584" s="60" t="str" cm="1">
        <f t="array" ref="J584">INDEX($D$1:$CP$117,MATCH($D584,$D$1:$D$117,0),MATCH(1,($F584=$D$1:$CP$1)*(J$2=$D$2:$CP$2),0))</f>
        <v/>
      </c>
      <c r="K584" s="59" t="str" cm="1">
        <f t="array" ref="K584">INDEX($D$1:$CP$117,MATCH($D584,$D$1:$D$117,0),MATCH(1,($F584=$D$1:$CP$1)*(AY$2=$D$2:$CP$2),0))</f>
        <v/>
      </c>
      <c r="L584" s="59" t="str" cm="1">
        <f t="array" ref="L584">INDEX($D$1:$CP$117,MATCH($D584,$D$1:$D$117,0),MATCH(1,($F584=$D$1:$CP$1)*(AZ$2=$D$2:$CP$2),0))</f>
        <v/>
      </c>
      <c r="M584" s="59" t="str" cm="1">
        <f t="array" ref="M584">INDEX($D$1:$CP$117,MATCH($D584,$D$1:$D$117,0),MATCH(1,($F584=$D$1:$CP$1)*(BA$2=$D$2:$CP$2),0))</f>
        <v/>
      </c>
      <c r="N584" s="61" t="str" cm="1">
        <f t="array" ref="N584">INDEX($D$1:$CP$117,MATCH($D584,$D$1:$D$117,0),MATCH(1,($F584=$D$1:$CP$1)*(BB$2=$D$2:$CP$2),0))</f>
        <v/>
      </c>
    </row>
    <row r="585" spans="4:14" x14ac:dyDescent="0.25">
      <c r="D585" t="str">
        <f t="shared" ref="D585:E585" si="510">D471</f>
        <v>BGD</v>
      </c>
      <c r="E585" t="str">
        <f t="shared" si="510"/>
        <v>Lower middle income</v>
      </c>
      <c r="F585">
        <f t="shared" si="495"/>
        <v>2013</v>
      </c>
      <c r="G585" s="60" cm="1">
        <f t="array" ref="G585">INDEX($D$1:$CP$117,MATCH($D585,$D$1:$D$117,0),MATCH(1,($F585=$D$1:$CP$1)*(G$2=$D$2:$CP$2),0))</f>
        <v>3470437</v>
      </c>
      <c r="H585" s="60" cm="1">
        <f t="array" ref="H585">INDEX($D$1:$CP$117,MATCH($D585,$D$1:$D$117,0),MATCH(1,($F585=$D$1:$CP$1)*(H$2=$D$2:$CP$2),0))</f>
        <v>17673104.870000001</v>
      </c>
      <c r="I585" s="60" cm="1">
        <f t="array" ref="I585">INDEX($D$1:$CP$117,MATCH($D585,$D$1:$D$117,0),MATCH(1,($F585=$D$1:$CP$1)*(I$2=$D$2:$CP$2),0))</f>
        <v>21143541.870000001</v>
      </c>
      <c r="J585" s="60" t="str" cm="1">
        <f t="array" ref="J585">INDEX($D$1:$CP$117,MATCH($D585,$D$1:$D$117,0),MATCH(1,($F585=$D$1:$CP$1)*(J$2=$D$2:$CP$2),0))</f>
        <v/>
      </c>
      <c r="K585" s="59" t="str" cm="1">
        <f t="array" ref="K585">INDEX($D$1:$CP$117,MATCH($D585,$D$1:$D$117,0),MATCH(1,($F585=$D$1:$CP$1)*(AY$2=$D$2:$CP$2),0))</f>
        <v/>
      </c>
      <c r="L585" s="59" t="str" cm="1">
        <f t="array" ref="L585">INDEX($D$1:$CP$117,MATCH($D585,$D$1:$D$117,0),MATCH(1,($F585=$D$1:$CP$1)*(AZ$2=$D$2:$CP$2),0))</f>
        <v/>
      </c>
      <c r="M585" s="59" t="str" cm="1">
        <f t="array" ref="M585">INDEX($D$1:$CP$117,MATCH($D585,$D$1:$D$117,0),MATCH(1,($F585=$D$1:$CP$1)*(BA$2=$D$2:$CP$2),0))</f>
        <v/>
      </c>
      <c r="N585" s="61" t="str" cm="1">
        <f t="array" ref="N585">INDEX($D$1:$CP$117,MATCH($D585,$D$1:$D$117,0),MATCH(1,($F585=$D$1:$CP$1)*(BB$2=$D$2:$CP$2),0))</f>
        <v/>
      </c>
    </row>
    <row r="586" spans="4:14" x14ac:dyDescent="0.25">
      <c r="D586" t="str">
        <f t="shared" ref="D586:E586" si="511">D472</f>
        <v>BRB</v>
      </c>
      <c r="E586" t="str">
        <f t="shared" si="511"/>
        <v>High income</v>
      </c>
      <c r="F586">
        <f t="shared" si="495"/>
        <v>2013</v>
      </c>
      <c r="G586" s="60" cm="1">
        <f t="array" ref="G586">INDEX($D$1:$CP$117,MATCH($D586,$D$1:$D$117,0),MATCH(1,($F586=$D$1:$CP$1)*(G$2=$D$2:$CP$2),0))</f>
        <v>5500000</v>
      </c>
      <c r="H586" s="60" cm="1">
        <f t="array" ref="H586">INDEX($D$1:$CP$117,MATCH($D586,$D$1:$D$117,0),MATCH(1,($F586=$D$1:$CP$1)*(H$2=$D$2:$CP$2),0))</f>
        <v>10500000</v>
      </c>
      <c r="I586" s="60" cm="1">
        <f t="array" ref="I586">INDEX($D$1:$CP$117,MATCH($D586,$D$1:$D$117,0),MATCH(1,($F586=$D$1:$CP$1)*(I$2=$D$2:$CP$2),0))</f>
        <v>16000000</v>
      </c>
      <c r="J586" s="60" cm="1">
        <f t="array" ref="J586">INDEX($D$1:$CP$117,MATCH($D586,$D$1:$D$117,0),MATCH(1,($F586=$D$1:$CP$1)*(J$2=$D$2:$CP$2),0))</f>
        <v>2900</v>
      </c>
      <c r="K586" s="59" cm="1">
        <f t="array" ref="K586">INDEX($D$1:$CP$117,MATCH($D586,$D$1:$D$117,0),MATCH(1,($F586=$D$1:$CP$1)*(AY$2=$D$2:$CP$2),0))</f>
        <v>1896.5517241379309</v>
      </c>
      <c r="L586" s="59" cm="1">
        <f t="array" ref="L586">INDEX($D$1:$CP$117,MATCH($D586,$D$1:$D$117,0),MATCH(1,($F586=$D$1:$CP$1)*(AZ$2=$D$2:$CP$2),0))</f>
        <v>3620.6896551724139</v>
      </c>
      <c r="M586" s="59" cm="1">
        <f t="array" ref="M586">INDEX($D$1:$CP$117,MATCH($D586,$D$1:$D$117,0),MATCH(1,($F586=$D$1:$CP$1)*(BA$2=$D$2:$CP$2),0))</f>
        <v>5517.2413793103451</v>
      </c>
      <c r="N586" s="61" cm="1">
        <f t="array" ref="N586">INDEX($D$1:$CP$117,MATCH($D586,$D$1:$D$117,0),MATCH(1,($F586=$D$1:$CP$1)*(BB$2=$D$2:$CP$2),0))</f>
        <v>0.34374999999999994</v>
      </c>
    </row>
    <row r="587" spans="4:14" x14ac:dyDescent="0.25">
      <c r="D587" t="str">
        <f t="shared" ref="D587:E587" si="512">D473</f>
        <v>BLR</v>
      </c>
      <c r="E587" t="str">
        <f t="shared" si="512"/>
        <v>Middle income</v>
      </c>
      <c r="F587">
        <f t="shared" si="495"/>
        <v>2013</v>
      </c>
      <c r="G587" s="60" cm="1">
        <f t="array" ref="G587">INDEX($D$1:$CP$117,MATCH($D587,$D$1:$D$117,0),MATCH(1,($F587=$D$1:$CP$1)*(G$2=$D$2:$CP$2),0))</f>
        <v>11712470</v>
      </c>
      <c r="H587" s="60" cm="1">
        <f t="array" ref="H587">INDEX($D$1:$CP$117,MATCH($D587,$D$1:$D$117,0),MATCH(1,($F587=$D$1:$CP$1)*(H$2=$D$2:$CP$2),0))</f>
        <v>6869816.118999999</v>
      </c>
      <c r="I587" s="60" cm="1">
        <f t="array" ref="I587">INDEX($D$1:$CP$117,MATCH($D587,$D$1:$D$117,0),MATCH(1,($F587=$D$1:$CP$1)*(I$2=$D$2:$CP$2),0))</f>
        <v>18582286.118999999</v>
      </c>
      <c r="J587" s="60" cm="1">
        <f t="array" ref="J587">INDEX($D$1:$CP$117,MATCH($D587,$D$1:$D$117,0),MATCH(1,($F587=$D$1:$CP$1)*(J$2=$D$2:$CP$2),0))</f>
        <v>18000</v>
      </c>
      <c r="K587" s="59" cm="1">
        <f t="array" ref="K587">INDEX($D$1:$CP$117,MATCH($D587,$D$1:$D$117,0),MATCH(1,($F587=$D$1:$CP$1)*(AY$2=$D$2:$CP$2),0))</f>
        <v>650.69277777777779</v>
      </c>
      <c r="L587" s="59" cm="1">
        <f t="array" ref="L587">INDEX($D$1:$CP$117,MATCH($D587,$D$1:$D$117,0),MATCH(1,($F587=$D$1:$CP$1)*(AZ$2=$D$2:$CP$2),0))</f>
        <v>381.65645105555552</v>
      </c>
      <c r="M587" s="59" cm="1">
        <f t="array" ref="M587">INDEX($D$1:$CP$117,MATCH($D587,$D$1:$D$117,0),MATCH(1,($F587=$D$1:$CP$1)*(BA$2=$D$2:$CP$2),0))</f>
        <v>1032.3492288333332</v>
      </c>
      <c r="N587" s="61" cm="1">
        <f t="array" ref="N587">INDEX($D$1:$CP$117,MATCH($D587,$D$1:$D$117,0),MATCH(1,($F587=$D$1:$CP$1)*(BB$2=$D$2:$CP$2),0))</f>
        <v>0.6303029629935708</v>
      </c>
    </row>
    <row r="588" spans="4:14" x14ac:dyDescent="0.25">
      <c r="D588" t="str">
        <f t="shared" ref="D588:E588" si="513">D474</f>
        <v>BLZ</v>
      </c>
      <c r="E588" t="str">
        <f t="shared" si="513"/>
        <v>Upper Middle Income</v>
      </c>
      <c r="F588">
        <f t="shared" si="495"/>
        <v>2013</v>
      </c>
      <c r="G588" s="60" cm="1">
        <f t="array" ref="G588">INDEX($D$1:$CP$117,MATCH($D588,$D$1:$D$117,0),MATCH(1,($F588=$D$1:$CP$1)*(G$2=$D$2:$CP$2),0))</f>
        <v>0</v>
      </c>
      <c r="H588" s="60" cm="1">
        <f t="array" ref="H588">INDEX($D$1:$CP$117,MATCH($D588,$D$1:$D$117,0),MATCH(1,($F588=$D$1:$CP$1)*(H$2=$D$2:$CP$2),0))</f>
        <v>0</v>
      </c>
      <c r="I588" s="60" cm="1">
        <f t="array" ref="I588">INDEX($D$1:$CP$117,MATCH($D588,$D$1:$D$117,0),MATCH(1,($F588=$D$1:$CP$1)*(I$2=$D$2:$CP$2),0))</f>
        <v>0</v>
      </c>
      <c r="J588" s="60" t="str" cm="1">
        <f t="array" ref="J588">INDEX($D$1:$CP$117,MATCH($D588,$D$1:$D$117,0),MATCH(1,($F588=$D$1:$CP$1)*(J$2=$D$2:$CP$2),0))</f>
        <v/>
      </c>
      <c r="K588" s="59" t="str" cm="1">
        <f t="array" ref="K588">INDEX($D$1:$CP$117,MATCH($D588,$D$1:$D$117,0),MATCH(1,($F588=$D$1:$CP$1)*(AY$2=$D$2:$CP$2),0))</f>
        <v/>
      </c>
      <c r="L588" s="59" t="str" cm="1">
        <f t="array" ref="L588">INDEX($D$1:$CP$117,MATCH($D588,$D$1:$D$117,0),MATCH(1,($F588=$D$1:$CP$1)*(AZ$2=$D$2:$CP$2),0))</f>
        <v/>
      </c>
      <c r="M588" s="59" t="str" cm="1">
        <f t="array" ref="M588">INDEX($D$1:$CP$117,MATCH($D588,$D$1:$D$117,0),MATCH(1,($F588=$D$1:$CP$1)*(BA$2=$D$2:$CP$2),0))</f>
        <v/>
      </c>
      <c r="N588" s="61" t="str" cm="1">
        <f t="array" ref="N588">INDEX($D$1:$CP$117,MATCH($D588,$D$1:$D$117,0),MATCH(1,($F588=$D$1:$CP$1)*(BB$2=$D$2:$CP$2),0))</f>
        <v/>
      </c>
    </row>
    <row r="589" spans="4:14" x14ac:dyDescent="0.25">
      <c r="D589" t="str">
        <f t="shared" ref="D589:E589" si="514">D475</f>
        <v>BEN</v>
      </c>
      <c r="E589" t="str">
        <f t="shared" si="514"/>
        <v>Lower middle income</v>
      </c>
      <c r="F589">
        <f t="shared" si="495"/>
        <v>2013</v>
      </c>
      <c r="G589" s="60" cm="1">
        <f t="array" ref="G589">INDEX($D$1:$CP$117,MATCH($D589,$D$1:$D$117,0),MATCH(1,($F589=$D$1:$CP$1)*(G$2=$D$2:$CP$2),0))</f>
        <v>3211305</v>
      </c>
      <c r="H589" s="60" cm="1">
        <f t="array" ref="H589">INDEX($D$1:$CP$117,MATCH($D589,$D$1:$D$117,0),MATCH(1,($F589=$D$1:$CP$1)*(H$2=$D$2:$CP$2),0))</f>
        <v>19046335.539999999</v>
      </c>
      <c r="I589" s="60" cm="1">
        <f t="array" ref="I589">INDEX($D$1:$CP$117,MATCH($D589,$D$1:$D$117,0),MATCH(1,($F589=$D$1:$CP$1)*(I$2=$D$2:$CP$2),0))</f>
        <v>22257640.539999999</v>
      </c>
      <c r="J589" s="60" cm="1">
        <f t="array" ref="J589">INDEX($D$1:$CP$117,MATCH($D589,$D$1:$D$117,0),MATCH(1,($F589=$D$1:$CP$1)*(J$2=$D$2:$CP$2),0))</f>
        <v>70000</v>
      </c>
      <c r="K589" s="59" cm="1">
        <f t="array" ref="K589">INDEX($D$1:$CP$117,MATCH($D589,$D$1:$D$117,0),MATCH(1,($F589=$D$1:$CP$1)*(AY$2=$D$2:$CP$2),0))</f>
        <v>45.875785714285712</v>
      </c>
      <c r="L589" s="59" cm="1">
        <f t="array" ref="L589">INDEX($D$1:$CP$117,MATCH($D589,$D$1:$D$117,0),MATCH(1,($F589=$D$1:$CP$1)*(AZ$2=$D$2:$CP$2),0))</f>
        <v>272.09050771428571</v>
      </c>
      <c r="M589" s="59" cm="1">
        <f t="array" ref="M589">INDEX($D$1:$CP$117,MATCH($D589,$D$1:$D$117,0),MATCH(1,($F589=$D$1:$CP$1)*(BA$2=$D$2:$CP$2),0))</f>
        <v>317.96629342857142</v>
      </c>
      <c r="N589" s="61" cm="1">
        <f t="array" ref="N589">INDEX($D$1:$CP$117,MATCH($D589,$D$1:$D$117,0),MATCH(1,($F589=$D$1:$CP$1)*(BB$2=$D$2:$CP$2),0))</f>
        <v>0.14427876999041517</v>
      </c>
    </row>
    <row r="590" spans="4:14" x14ac:dyDescent="0.25">
      <c r="D590" t="str">
        <f t="shared" ref="D590:E590" si="515">D476</f>
        <v>BOL</v>
      </c>
      <c r="E590" t="str">
        <f t="shared" si="515"/>
        <v>Lower middle income</v>
      </c>
      <c r="F590">
        <f t="shared" si="495"/>
        <v>2013</v>
      </c>
      <c r="G590" s="60" cm="1">
        <f t="array" ref="G590">INDEX($D$1:$CP$117,MATCH($D590,$D$1:$D$117,0),MATCH(1,($F590=$D$1:$CP$1)*(G$2=$D$2:$CP$2),0))</f>
        <v>0</v>
      </c>
      <c r="H590" s="60" cm="1">
        <f t="array" ref="H590">INDEX($D$1:$CP$117,MATCH($D590,$D$1:$D$117,0),MATCH(1,($F590=$D$1:$CP$1)*(H$2=$D$2:$CP$2),0))</f>
        <v>0</v>
      </c>
      <c r="I590" s="60" cm="1">
        <f t="array" ref="I590">INDEX($D$1:$CP$117,MATCH($D590,$D$1:$D$117,0),MATCH(1,($F590=$D$1:$CP$1)*(I$2=$D$2:$CP$2),0))</f>
        <v>0</v>
      </c>
      <c r="J590" s="60" cm="1">
        <f t="array" ref="J590">INDEX($D$1:$CP$117,MATCH($D590,$D$1:$D$117,0),MATCH(1,($F590=$D$1:$CP$1)*(J$2=$D$2:$CP$2),0))</f>
        <v>16000</v>
      </c>
      <c r="K590" s="59" t="str" cm="1">
        <f t="array" ref="K590">INDEX($D$1:$CP$117,MATCH($D590,$D$1:$D$117,0),MATCH(1,($F590=$D$1:$CP$1)*(AY$2=$D$2:$CP$2),0))</f>
        <v/>
      </c>
      <c r="L590" s="59" cm="1">
        <f t="array" ref="L590">INDEX($D$1:$CP$117,MATCH($D590,$D$1:$D$117,0),MATCH(1,($F590=$D$1:$CP$1)*(AZ$2=$D$2:$CP$2),0))</f>
        <v>0</v>
      </c>
      <c r="M590" s="59" t="str" cm="1">
        <f t="array" ref="M590">INDEX($D$1:$CP$117,MATCH($D590,$D$1:$D$117,0),MATCH(1,($F590=$D$1:$CP$1)*(BA$2=$D$2:$CP$2),0))</f>
        <v/>
      </c>
      <c r="N590" s="61" t="str" cm="1">
        <f t="array" ref="N590">INDEX($D$1:$CP$117,MATCH($D590,$D$1:$D$117,0),MATCH(1,($F590=$D$1:$CP$1)*(BB$2=$D$2:$CP$2),0))</f>
        <v/>
      </c>
    </row>
    <row r="591" spans="4:14" x14ac:dyDescent="0.25">
      <c r="D591" t="str">
        <f t="shared" ref="D591:E591" si="516">D477</f>
        <v>BWA</v>
      </c>
      <c r="E591" t="str">
        <f t="shared" si="516"/>
        <v>Middle income</v>
      </c>
      <c r="F591">
        <f t="shared" si="495"/>
        <v>2013</v>
      </c>
      <c r="G591" s="60" cm="1">
        <f t="array" ref="G591">INDEX($D$1:$CP$117,MATCH($D591,$D$1:$D$117,0),MATCH(1,($F591=$D$1:$CP$1)*(G$2=$D$2:$CP$2),0))</f>
        <v>0</v>
      </c>
      <c r="H591" s="60" cm="1">
        <f t="array" ref="H591">INDEX($D$1:$CP$117,MATCH($D591,$D$1:$D$117,0),MATCH(1,($F591=$D$1:$CP$1)*(H$2=$D$2:$CP$2),0))</f>
        <v>0</v>
      </c>
      <c r="I591" s="60" cm="1">
        <f t="array" ref="I591">INDEX($D$1:$CP$117,MATCH($D591,$D$1:$D$117,0),MATCH(1,($F591=$D$1:$CP$1)*(I$2=$D$2:$CP$2),0))</f>
        <v>0</v>
      </c>
      <c r="J591" s="60" cm="1">
        <f t="array" ref="J591">INDEX($D$1:$CP$117,MATCH($D591,$D$1:$D$117,0),MATCH(1,($F591=$D$1:$CP$1)*(J$2=$D$2:$CP$2),0))</f>
        <v>360000</v>
      </c>
      <c r="K591" s="59" t="str" cm="1">
        <f t="array" ref="K591">INDEX($D$1:$CP$117,MATCH($D591,$D$1:$D$117,0),MATCH(1,($F591=$D$1:$CP$1)*(AY$2=$D$2:$CP$2),0))</f>
        <v/>
      </c>
      <c r="L591" s="59" cm="1">
        <f t="array" ref="L591">INDEX($D$1:$CP$117,MATCH($D591,$D$1:$D$117,0),MATCH(1,($F591=$D$1:$CP$1)*(AZ$2=$D$2:$CP$2),0))</f>
        <v>0</v>
      </c>
      <c r="M591" s="59" t="str" cm="1">
        <f t="array" ref="M591">INDEX($D$1:$CP$117,MATCH($D591,$D$1:$D$117,0),MATCH(1,($F591=$D$1:$CP$1)*(BA$2=$D$2:$CP$2),0))</f>
        <v/>
      </c>
      <c r="N591" s="61" t="str" cm="1">
        <f t="array" ref="N591">INDEX($D$1:$CP$117,MATCH($D591,$D$1:$D$117,0),MATCH(1,($F591=$D$1:$CP$1)*(BB$2=$D$2:$CP$2),0))</f>
        <v/>
      </c>
    </row>
    <row r="592" spans="4:14" x14ac:dyDescent="0.25">
      <c r="D592" t="str">
        <f t="shared" ref="D592:E592" si="517">D478</f>
        <v>BRA</v>
      </c>
      <c r="E592" t="str">
        <f t="shared" si="517"/>
        <v>Middle income</v>
      </c>
      <c r="F592">
        <f t="shared" si="495"/>
        <v>2013</v>
      </c>
      <c r="G592" s="60" cm="1">
        <f t="array" ref="G592">INDEX($D$1:$CP$117,MATCH($D592,$D$1:$D$117,0),MATCH(1,($F592=$D$1:$CP$1)*(G$2=$D$2:$CP$2),0))</f>
        <v>0</v>
      </c>
      <c r="H592" s="60" cm="1">
        <f t="array" ref="H592">INDEX($D$1:$CP$117,MATCH($D592,$D$1:$D$117,0),MATCH(1,($F592=$D$1:$CP$1)*(H$2=$D$2:$CP$2),0))</f>
        <v>0</v>
      </c>
      <c r="I592" s="60" cm="1">
        <f t="array" ref="I592">INDEX($D$1:$CP$117,MATCH($D592,$D$1:$D$117,0),MATCH(1,($F592=$D$1:$CP$1)*(I$2=$D$2:$CP$2),0))</f>
        <v>0</v>
      </c>
      <c r="J592" s="60" cm="1">
        <f t="array" ref="J592">INDEX($D$1:$CP$117,MATCH($D592,$D$1:$D$117,0),MATCH(1,($F592=$D$1:$CP$1)*(J$2=$D$2:$CP$2),0))</f>
        <v>750000</v>
      </c>
      <c r="K592" s="59" t="str" cm="1">
        <f t="array" ref="K592">INDEX($D$1:$CP$117,MATCH($D592,$D$1:$D$117,0),MATCH(1,($F592=$D$1:$CP$1)*(AY$2=$D$2:$CP$2),0))</f>
        <v/>
      </c>
      <c r="L592" s="59" cm="1">
        <f t="array" ref="L592">INDEX($D$1:$CP$117,MATCH($D592,$D$1:$D$117,0),MATCH(1,($F592=$D$1:$CP$1)*(AZ$2=$D$2:$CP$2),0))</f>
        <v>0</v>
      </c>
      <c r="M592" s="59" t="str" cm="1">
        <f t="array" ref="M592">INDEX($D$1:$CP$117,MATCH($D592,$D$1:$D$117,0),MATCH(1,($F592=$D$1:$CP$1)*(BA$2=$D$2:$CP$2),0))</f>
        <v/>
      </c>
      <c r="N592" s="61" t="str" cm="1">
        <f t="array" ref="N592">INDEX($D$1:$CP$117,MATCH($D592,$D$1:$D$117,0),MATCH(1,($F592=$D$1:$CP$1)*(BB$2=$D$2:$CP$2),0))</f>
        <v/>
      </c>
    </row>
    <row r="593" spans="4:14" x14ac:dyDescent="0.25">
      <c r="D593" t="str">
        <f t="shared" ref="D593:E593" si="518">D479</f>
        <v>BGR</v>
      </c>
      <c r="E593" t="str">
        <f t="shared" si="518"/>
        <v>Middle income</v>
      </c>
      <c r="F593">
        <f t="shared" si="495"/>
        <v>2013</v>
      </c>
      <c r="G593" s="60" cm="1">
        <f t="array" ref="G593">INDEX($D$1:$CP$117,MATCH($D593,$D$1:$D$117,0),MATCH(1,($F593=$D$1:$CP$1)*(G$2=$D$2:$CP$2),0))</f>
        <v>8731855</v>
      </c>
      <c r="H593" s="60" cm="1">
        <f t="array" ref="H593">INDEX($D$1:$CP$117,MATCH($D593,$D$1:$D$117,0),MATCH(1,($F593=$D$1:$CP$1)*(H$2=$D$2:$CP$2),0))</f>
        <v>3227606.5549999997</v>
      </c>
      <c r="I593" s="60" cm="1">
        <f t="array" ref="I593">INDEX($D$1:$CP$117,MATCH($D593,$D$1:$D$117,0),MATCH(1,($F593=$D$1:$CP$1)*(I$2=$D$2:$CP$2),0))</f>
        <v>11959461.555</v>
      </c>
      <c r="J593" s="60" cm="1">
        <f t="array" ref="J593">INDEX($D$1:$CP$117,MATCH($D593,$D$1:$D$117,0),MATCH(1,($F593=$D$1:$CP$1)*(J$2=$D$2:$CP$2),0))</f>
        <v>2100</v>
      </c>
      <c r="K593" s="59" cm="1">
        <f t="array" ref="K593">INDEX($D$1:$CP$117,MATCH($D593,$D$1:$D$117,0),MATCH(1,($F593=$D$1:$CP$1)*(AY$2=$D$2:$CP$2),0))</f>
        <v>4158.0261904761901</v>
      </c>
      <c r="L593" s="59" cm="1">
        <f t="array" ref="L593">INDEX($D$1:$CP$117,MATCH($D593,$D$1:$D$117,0),MATCH(1,($F593=$D$1:$CP$1)*(AZ$2=$D$2:$CP$2),0))</f>
        <v>1536.9555023809523</v>
      </c>
      <c r="M593" s="59" cm="1">
        <f t="array" ref="M593">INDEX($D$1:$CP$117,MATCH($D593,$D$1:$D$117,0),MATCH(1,($F593=$D$1:$CP$1)*(BA$2=$D$2:$CP$2),0))</f>
        <v>5694.9816928571427</v>
      </c>
      <c r="N593" s="61" cm="1">
        <f t="array" ref="N593">INDEX($D$1:$CP$117,MATCH($D593,$D$1:$D$117,0),MATCH(1,($F593=$D$1:$CP$1)*(BB$2=$D$2:$CP$2),0))</f>
        <v>0.73012108110748464</v>
      </c>
    </row>
    <row r="594" spans="4:14" x14ac:dyDescent="0.25">
      <c r="D594" t="str">
        <f t="shared" ref="D594:E594" si="519">D480</f>
        <v>BFA</v>
      </c>
      <c r="E594" t="str">
        <f t="shared" si="519"/>
        <v>Low income</v>
      </c>
      <c r="F594">
        <f t="shared" si="495"/>
        <v>2013</v>
      </c>
      <c r="G594" s="60" cm="1">
        <f t="array" ref="G594">INDEX($D$1:$CP$117,MATCH($D594,$D$1:$D$117,0),MATCH(1,($F594=$D$1:$CP$1)*(G$2=$D$2:$CP$2),0))</f>
        <v>7780061</v>
      </c>
      <c r="H594" s="60" cm="1">
        <f t="array" ref="H594">INDEX($D$1:$CP$117,MATCH($D594,$D$1:$D$117,0),MATCH(1,($F594=$D$1:$CP$1)*(H$2=$D$2:$CP$2),0))</f>
        <v>50621016.946999997</v>
      </c>
      <c r="I594" s="60" cm="1">
        <f t="array" ref="I594">INDEX($D$1:$CP$117,MATCH($D594,$D$1:$D$117,0),MATCH(1,($F594=$D$1:$CP$1)*(I$2=$D$2:$CP$2),0))</f>
        <v>58401077.946999997</v>
      </c>
      <c r="J594" s="60" cm="1">
        <f t="array" ref="J594">INDEX($D$1:$CP$117,MATCH($D594,$D$1:$D$117,0),MATCH(1,($F594=$D$1:$CP$1)*(J$2=$D$2:$CP$2),0))</f>
        <v>110000</v>
      </c>
      <c r="K594" s="59" cm="1">
        <f t="array" ref="K594">INDEX($D$1:$CP$117,MATCH($D594,$D$1:$D$117,0),MATCH(1,($F594=$D$1:$CP$1)*(AY$2=$D$2:$CP$2),0))</f>
        <v>70.727827272727268</v>
      </c>
      <c r="L594" s="59" cm="1">
        <f t="array" ref="L594">INDEX($D$1:$CP$117,MATCH($D594,$D$1:$D$117,0),MATCH(1,($F594=$D$1:$CP$1)*(AZ$2=$D$2:$CP$2),0))</f>
        <v>460.19106315454542</v>
      </c>
      <c r="M594" s="59" cm="1">
        <f t="array" ref="M594">INDEX($D$1:$CP$117,MATCH($D594,$D$1:$D$117,0),MATCH(1,($F594=$D$1:$CP$1)*(BA$2=$D$2:$CP$2),0))</f>
        <v>530.91889042727269</v>
      </c>
      <c r="N594" s="61" cm="1">
        <f t="array" ref="N594">INDEX($D$1:$CP$117,MATCH($D594,$D$1:$D$117,0),MATCH(1,($F594=$D$1:$CP$1)*(BB$2=$D$2:$CP$2),0))</f>
        <v>0.13321776366971413</v>
      </c>
    </row>
    <row r="595" spans="4:14" x14ac:dyDescent="0.25">
      <c r="D595" t="str">
        <f t="shared" ref="D595:E595" si="520">D481</f>
        <v>BDI</v>
      </c>
      <c r="E595" t="str">
        <f t="shared" si="520"/>
        <v>Low income</v>
      </c>
      <c r="F595">
        <f t="shared" si="495"/>
        <v>2013</v>
      </c>
      <c r="G595" s="60" cm="1">
        <f t="array" ref="G595">INDEX($D$1:$CP$117,MATCH($D595,$D$1:$D$117,0),MATCH(1,($F595=$D$1:$CP$1)*(G$2=$D$2:$CP$2),0))</f>
        <v>1841735</v>
      </c>
      <c r="H595" s="60" cm="1">
        <f t="array" ref="H595">INDEX($D$1:$CP$117,MATCH($D595,$D$1:$D$117,0),MATCH(1,($F595=$D$1:$CP$1)*(H$2=$D$2:$CP$2),0))</f>
        <v>39619171</v>
      </c>
      <c r="I595" s="60" cm="1">
        <f t="array" ref="I595">INDEX($D$1:$CP$117,MATCH($D595,$D$1:$D$117,0),MATCH(1,($F595=$D$1:$CP$1)*(I$2=$D$2:$CP$2),0))</f>
        <v>41460906</v>
      </c>
      <c r="J595" s="60" cm="1">
        <f t="array" ref="J595">INDEX($D$1:$CP$117,MATCH($D595,$D$1:$D$117,0),MATCH(1,($F595=$D$1:$CP$1)*(J$2=$D$2:$CP$2),0))</f>
        <v>91000</v>
      </c>
      <c r="K595" s="59" cm="1">
        <f t="array" ref="K595">INDEX($D$1:$CP$117,MATCH($D595,$D$1:$D$117,0),MATCH(1,($F595=$D$1:$CP$1)*(AY$2=$D$2:$CP$2),0))</f>
        <v>20.238846153846154</v>
      </c>
      <c r="L595" s="59" cm="1">
        <f t="array" ref="L595">INDEX($D$1:$CP$117,MATCH($D595,$D$1:$D$117,0),MATCH(1,($F595=$D$1:$CP$1)*(AZ$2=$D$2:$CP$2),0))</f>
        <v>435.37550549450549</v>
      </c>
      <c r="M595" s="59" cm="1">
        <f t="array" ref="M595">INDEX($D$1:$CP$117,MATCH($D595,$D$1:$D$117,0),MATCH(1,($F595=$D$1:$CP$1)*(BA$2=$D$2:$CP$2),0))</f>
        <v>455.61435164835166</v>
      </c>
      <c r="N595" s="61" cm="1">
        <f t="array" ref="N595">INDEX($D$1:$CP$117,MATCH($D595,$D$1:$D$117,0),MATCH(1,($F595=$D$1:$CP$1)*(BB$2=$D$2:$CP$2),0))</f>
        <v>4.4421002281040359E-2</v>
      </c>
    </row>
    <row r="596" spans="4:14" x14ac:dyDescent="0.25">
      <c r="D596" t="str">
        <f t="shared" ref="D596:E596" si="521">D482</f>
        <v>CPV</v>
      </c>
      <c r="E596" t="str">
        <f t="shared" si="521"/>
        <v>Lower middle income</v>
      </c>
      <c r="F596">
        <f t="shared" si="495"/>
        <v>2013</v>
      </c>
      <c r="G596" s="60" cm="1">
        <f t="array" ref="G596">INDEX($D$1:$CP$117,MATCH($D596,$D$1:$D$117,0),MATCH(1,($F596=$D$1:$CP$1)*(G$2=$D$2:$CP$2),0))</f>
        <v>1814407</v>
      </c>
      <c r="H596" s="60" cm="1">
        <f t="array" ref="H596">INDEX($D$1:$CP$117,MATCH($D596,$D$1:$D$117,0),MATCH(1,($F596=$D$1:$CP$1)*(H$2=$D$2:$CP$2),0))</f>
        <v>3101879.0449999999</v>
      </c>
      <c r="I596" s="60" cm="1">
        <f t="array" ref="I596">INDEX($D$1:$CP$117,MATCH($D596,$D$1:$D$117,0),MATCH(1,($F596=$D$1:$CP$1)*(I$2=$D$2:$CP$2),0))</f>
        <v>4916286.0449999999</v>
      </c>
      <c r="J596" s="60" cm="1">
        <f t="array" ref="J596">INDEX($D$1:$CP$117,MATCH($D596,$D$1:$D$117,0),MATCH(1,($F596=$D$1:$CP$1)*(J$2=$D$2:$CP$2),0))</f>
        <v>2200</v>
      </c>
      <c r="K596" s="59" cm="1">
        <f t="array" ref="K596">INDEX($D$1:$CP$117,MATCH($D596,$D$1:$D$117,0),MATCH(1,($F596=$D$1:$CP$1)*(AY$2=$D$2:$CP$2),0))</f>
        <v>824.73045454545456</v>
      </c>
      <c r="L596" s="59" cm="1">
        <f t="array" ref="L596">INDEX($D$1:$CP$117,MATCH($D596,$D$1:$D$117,0),MATCH(1,($F596=$D$1:$CP$1)*(AZ$2=$D$2:$CP$2),0))</f>
        <v>1409.9450204545453</v>
      </c>
      <c r="M596" s="59" cm="1">
        <f t="array" ref="M596">INDEX($D$1:$CP$117,MATCH($D596,$D$1:$D$117,0),MATCH(1,($F596=$D$1:$CP$1)*(BA$2=$D$2:$CP$2),0))</f>
        <v>2234.675475</v>
      </c>
      <c r="N596" s="61" cm="1">
        <f t="array" ref="N596">INDEX($D$1:$CP$117,MATCH($D596,$D$1:$D$117,0),MATCH(1,($F596=$D$1:$CP$1)*(BB$2=$D$2:$CP$2),0))</f>
        <v>0.36906050286583764</v>
      </c>
    </row>
    <row r="597" spans="4:14" x14ac:dyDescent="0.25">
      <c r="D597" t="str">
        <f t="shared" ref="D597:E597" si="522">D483</f>
        <v>KHM</v>
      </c>
      <c r="E597" t="str">
        <f t="shared" si="522"/>
        <v>Lower middle income</v>
      </c>
      <c r="F597">
        <f t="shared" si="495"/>
        <v>2013</v>
      </c>
      <c r="G597" s="60" cm="1">
        <f t="array" ref="G597">INDEX($D$1:$CP$117,MATCH($D597,$D$1:$D$117,0),MATCH(1,($F597=$D$1:$CP$1)*(G$2=$D$2:$CP$2),0))</f>
        <v>0</v>
      </c>
      <c r="H597" s="60" cm="1">
        <f t="array" ref="H597">INDEX($D$1:$CP$117,MATCH($D597,$D$1:$D$117,0),MATCH(1,($F597=$D$1:$CP$1)*(H$2=$D$2:$CP$2),0))</f>
        <v>0</v>
      </c>
      <c r="I597" s="60" cm="1">
        <f t="array" ref="I597">INDEX($D$1:$CP$117,MATCH($D597,$D$1:$D$117,0),MATCH(1,($F597=$D$1:$CP$1)*(I$2=$D$2:$CP$2),0))</f>
        <v>0</v>
      </c>
      <c r="J597" s="60" cm="1">
        <f t="array" ref="J597">INDEX($D$1:$CP$117,MATCH($D597,$D$1:$D$117,0),MATCH(1,($F597=$D$1:$CP$1)*(J$2=$D$2:$CP$2),0))</f>
        <v>81000</v>
      </c>
      <c r="K597" s="59" t="str" cm="1">
        <f t="array" ref="K597">INDEX($D$1:$CP$117,MATCH($D597,$D$1:$D$117,0),MATCH(1,($F597=$D$1:$CP$1)*(AY$2=$D$2:$CP$2),0))</f>
        <v/>
      </c>
      <c r="L597" s="59" cm="1">
        <f t="array" ref="L597">INDEX($D$1:$CP$117,MATCH($D597,$D$1:$D$117,0),MATCH(1,($F597=$D$1:$CP$1)*(AZ$2=$D$2:$CP$2),0))</f>
        <v>0</v>
      </c>
      <c r="M597" s="59" t="str" cm="1">
        <f t="array" ref="M597">INDEX($D$1:$CP$117,MATCH($D597,$D$1:$D$117,0),MATCH(1,($F597=$D$1:$CP$1)*(BA$2=$D$2:$CP$2),0))</f>
        <v/>
      </c>
      <c r="N597" s="61" t="str" cm="1">
        <f t="array" ref="N597">INDEX($D$1:$CP$117,MATCH($D597,$D$1:$D$117,0),MATCH(1,($F597=$D$1:$CP$1)*(BB$2=$D$2:$CP$2),0))</f>
        <v/>
      </c>
    </row>
    <row r="598" spans="4:14" x14ac:dyDescent="0.25">
      <c r="D598" t="str">
        <f t="shared" ref="D598:E598" si="523">D484</f>
        <v>CMR</v>
      </c>
      <c r="E598" t="str">
        <f t="shared" si="523"/>
        <v>Lower middle income</v>
      </c>
      <c r="F598">
        <f t="shared" si="495"/>
        <v>2013</v>
      </c>
      <c r="G598" s="60" cm="1">
        <f t="array" ref="G598">INDEX($D$1:$CP$117,MATCH($D598,$D$1:$D$117,0),MATCH(1,($F598=$D$1:$CP$1)*(G$2=$D$2:$CP$2),0))</f>
        <v>14805716</v>
      </c>
      <c r="H598" s="60" cm="1">
        <f t="array" ref="H598">INDEX($D$1:$CP$117,MATCH($D598,$D$1:$D$117,0),MATCH(1,($F598=$D$1:$CP$1)*(H$2=$D$2:$CP$2),0))</f>
        <v>57743586.969999999</v>
      </c>
      <c r="I598" s="60" cm="1">
        <f t="array" ref="I598">INDEX($D$1:$CP$117,MATCH($D598,$D$1:$D$117,0),MATCH(1,($F598=$D$1:$CP$1)*(I$2=$D$2:$CP$2),0))</f>
        <v>72549302.969999999</v>
      </c>
      <c r="J598" s="60" cm="1">
        <f t="array" ref="J598">INDEX($D$1:$CP$117,MATCH($D598,$D$1:$D$117,0),MATCH(1,($F598=$D$1:$CP$1)*(J$2=$D$2:$CP$2),0))</f>
        <v>530000</v>
      </c>
      <c r="K598" s="59" cm="1">
        <f t="array" ref="K598">INDEX($D$1:$CP$117,MATCH($D598,$D$1:$D$117,0),MATCH(1,($F598=$D$1:$CP$1)*(AY$2=$D$2:$CP$2),0))</f>
        <v>27.935313207547171</v>
      </c>
      <c r="L598" s="59" cm="1">
        <f t="array" ref="L598">INDEX($D$1:$CP$117,MATCH($D598,$D$1:$D$117,0),MATCH(1,($F598=$D$1:$CP$1)*(AZ$2=$D$2:$CP$2),0))</f>
        <v>108.95016409433963</v>
      </c>
      <c r="M598" s="59" cm="1">
        <f t="array" ref="M598">INDEX($D$1:$CP$117,MATCH($D598,$D$1:$D$117,0),MATCH(1,($F598=$D$1:$CP$1)*(BA$2=$D$2:$CP$2),0))</f>
        <v>136.88547730188679</v>
      </c>
      <c r="N598" s="61" cm="1">
        <f t="array" ref="N598">INDEX($D$1:$CP$117,MATCH($D598,$D$1:$D$117,0),MATCH(1,($F598=$D$1:$CP$1)*(BB$2=$D$2:$CP$2),0))</f>
        <v>0.20407799101973922</v>
      </c>
    </row>
    <row r="599" spans="4:14" x14ac:dyDescent="0.25">
      <c r="D599" t="str">
        <f t="shared" ref="D599:E599" si="524">D485</f>
        <v>CAF</v>
      </c>
      <c r="E599" t="str">
        <f t="shared" si="524"/>
        <v>Low income</v>
      </c>
      <c r="F599">
        <f t="shared" si="495"/>
        <v>2013</v>
      </c>
      <c r="G599" s="60" cm="1">
        <f t="array" ref="G599">INDEX($D$1:$CP$117,MATCH($D599,$D$1:$D$117,0),MATCH(1,($F599=$D$1:$CP$1)*(G$2=$D$2:$CP$2),0))</f>
        <v>0</v>
      </c>
      <c r="H599" s="60" cm="1">
        <f t="array" ref="H599">INDEX($D$1:$CP$117,MATCH($D599,$D$1:$D$117,0),MATCH(1,($F599=$D$1:$CP$1)*(H$2=$D$2:$CP$2),0))</f>
        <v>0</v>
      </c>
      <c r="I599" s="60" cm="1">
        <f t="array" ref="I599">INDEX($D$1:$CP$117,MATCH($D599,$D$1:$D$117,0),MATCH(1,($F599=$D$1:$CP$1)*(I$2=$D$2:$CP$2),0))</f>
        <v>0</v>
      </c>
      <c r="J599" s="60" cm="1">
        <f t="array" ref="J599">INDEX($D$1:$CP$117,MATCH($D599,$D$1:$D$117,0),MATCH(1,($F599=$D$1:$CP$1)*(J$2=$D$2:$CP$2),0))</f>
        <v>110000</v>
      </c>
      <c r="K599" s="59" t="str" cm="1">
        <f t="array" ref="K599">INDEX($D$1:$CP$117,MATCH($D599,$D$1:$D$117,0),MATCH(1,($F599=$D$1:$CP$1)*(AY$2=$D$2:$CP$2),0))</f>
        <v/>
      </c>
      <c r="L599" s="59" cm="1">
        <f t="array" ref="L599">INDEX($D$1:$CP$117,MATCH($D599,$D$1:$D$117,0),MATCH(1,($F599=$D$1:$CP$1)*(AZ$2=$D$2:$CP$2),0))</f>
        <v>0</v>
      </c>
      <c r="M599" s="59" t="str" cm="1">
        <f t="array" ref="M599">INDEX($D$1:$CP$117,MATCH($D599,$D$1:$D$117,0),MATCH(1,($F599=$D$1:$CP$1)*(BA$2=$D$2:$CP$2),0))</f>
        <v/>
      </c>
      <c r="N599" s="61" t="str" cm="1">
        <f t="array" ref="N599">INDEX($D$1:$CP$117,MATCH($D599,$D$1:$D$117,0),MATCH(1,($F599=$D$1:$CP$1)*(BB$2=$D$2:$CP$2),0))</f>
        <v/>
      </c>
    </row>
    <row r="600" spans="4:14" x14ac:dyDescent="0.25">
      <c r="D600" t="str">
        <f t="shared" ref="D600:E600" si="525">D486</f>
        <v>TCD</v>
      </c>
      <c r="E600" t="str">
        <f t="shared" si="525"/>
        <v>Low income</v>
      </c>
      <c r="F600">
        <f t="shared" si="495"/>
        <v>2013</v>
      </c>
      <c r="G600" s="60" cm="1">
        <f t="array" ref="G600">INDEX($D$1:$CP$117,MATCH($D600,$D$1:$D$117,0),MATCH(1,($F600=$D$1:$CP$1)*(G$2=$D$2:$CP$2),0))</f>
        <v>4622591</v>
      </c>
      <c r="H600" s="60" cm="1">
        <f t="array" ref="H600">INDEX($D$1:$CP$117,MATCH($D600,$D$1:$D$117,0),MATCH(1,($F600=$D$1:$CP$1)*(H$2=$D$2:$CP$2),0))</f>
        <v>13010062.699999999</v>
      </c>
      <c r="I600" s="60" cm="1">
        <f t="array" ref="I600">INDEX($D$1:$CP$117,MATCH($D600,$D$1:$D$117,0),MATCH(1,($F600=$D$1:$CP$1)*(I$2=$D$2:$CP$2),0))</f>
        <v>17632653.699999999</v>
      </c>
      <c r="J600" s="60" cm="1">
        <f t="array" ref="J600">INDEX($D$1:$CP$117,MATCH($D600,$D$1:$D$117,0),MATCH(1,($F600=$D$1:$CP$1)*(J$2=$D$2:$CP$2),0))</f>
        <v>110000</v>
      </c>
      <c r="K600" s="59" cm="1">
        <f t="array" ref="K600">INDEX($D$1:$CP$117,MATCH($D600,$D$1:$D$117,0),MATCH(1,($F600=$D$1:$CP$1)*(AY$2=$D$2:$CP$2),0))</f>
        <v>42.023554545454544</v>
      </c>
      <c r="L600" s="59" cm="1">
        <f t="array" ref="L600">INDEX($D$1:$CP$117,MATCH($D600,$D$1:$D$117,0),MATCH(1,($F600=$D$1:$CP$1)*(AZ$2=$D$2:$CP$2),0))</f>
        <v>118.27329727272726</v>
      </c>
      <c r="M600" s="59" cm="1">
        <f t="array" ref="M600">INDEX($D$1:$CP$117,MATCH($D600,$D$1:$D$117,0),MATCH(1,($F600=$D$1:$CP$1)*(BA$2=$D$2:$CP$2),0))</f>
        <v>160.29685181818181</v>
      </c>
      <c r="N600" s="61" cm="1">
        <f t="array" ref="N600">INDEX($D$1:$CP$117,MATCH($D600,$D$1:$D$117,0),MATCH(1,($F600=$D$1:$CP$1)*(BB$2=$D$2:$CP$2),0))</f>
        <v>0.26216082267866464</v>
      </c>
    </row>
    <row r="601" spans="4:14" x14ac:dyDescent="0.25">
      <c r="D601" t="str">
        <f t="shared" ref="D601:E601" si="526">D487</f>
        <v>CHL</v>
      </c>
      <c r="E601" t="str">
        <f t="shared" si="526"/>
        <v>High income</v>
      </c>
      <c r="F601">
        <f t="shared" si="495"/>
        <v>2013</v>
      </c>
      <c r="G601" s="60" cm="1">
        <f t="array" ref="G601">INDEX($D$1:$CP$117,MATCH($D601,$D$1:$D$117,0),MATCH(1,($F601=$D$1:$CP$1)*(G$2=$D$2:$CP$2),0))</f>
        <v>0</v>
      </c>
      <c r="H601" s="60" cm="1">
        <f t="array" ref="H601">INDEX($D$1:$CP$117,MATCH($D601,$D$1:$D$117,0),MATCH(1,($F601=$D$1:$CP$1)*(H$2=$D$2:$CP$2),0))</f>
        <v>0</v>
      </c>
      <c r="I601" s="60" cm="1">
        <f t="array" ref="I601">INDEX($D$1:$CP$117,MATCH($D601,$D$1:$D$117,0),MATCH(1,($F601=$D$1:$CP$1)*(I$2=$D$2:$CP$2),0))</f>
        <v>0</v>
      </c>
      <c r="J601" s="60" cm="1">
        <f t="array" ref="J601">INDEX($D$1:$CP$117,MATCH($D601,$D$1:$D$117,0),MATCH(1,($F601=$D$1:$CP$1)*(J$2=$D$2:$CP$2),0))</f>
        <v>47000</v>
      </c>
      <c r="K601" s="59" t="str" cm="1">
        <f t="array" ref="K601">INDEX($D$1:$CP$117,MATCH($D601,$D$1:$D$117,0),MATCH(1,($F601=$D$1:$CP$1)*(AY$2=$D$2:$CP$2),0))</f>
        <v/>
      </c>
      <c r="L601" s="59" t="str" cm="1">
        <f t="array" ref="L601">INDEX($D$1:$CP$117,MATCH($D601,$D$1:$D$117,0),MATCH(1,($F601=$D$1:$CP$1)*(AZ$2=$D$2:$CP$2),0))</f>
        <v/>
      </c>
      <c r="M601" s="59" t="str" cm="1">
        <f t="array" ref="M601">INDEX($D$1:$CP$117,MATCH($D601,$D$1:$D$117,0),MATCH(1,($F601=$D$1:$CP$1)*(BA$2=$D$2:$CP$2),0))</f>
        <v/>
      </c>
      <c r="N601" s="61" t="str" cm="1">
        <f t="array" ref="N601">INDEX($D$1:$CP$117,MATCH($D601,$D$1:$D$117,0),MATCH(1,($F601=$D$1:$CP$1)*(BB$2=$D$2:$CP$2),0))</f>
        <v/>
      </c>
    </row>
    <row r="602" spans="4:14" x14ac:dyDescent="0.25">
      <c r="D602" t="str">
        <f t="shared" ref="D602:E602" si="527">D488</f>
        <v>COL</v>
      </c>
      <c r="E602" t="str">
        <f t="shared" si="527"/>
        <v>Middle income</v>
      </c>
      <c r="F602">
        <f t="shared" si="495"/>
        <v>2013</v>
      </c>
      <c r="G602" s="60" cm="1">
        <f t="array" ref="G602">INDEX($D$1:$CP$117,MATCH($D602,$D$1:$D$117,0),MATCH(1,($F602=$D$1:$CP$1)*(G$2=$D$2:$CP$2),0))</f>
        <v>84674170</v>
      </c>
      <c r="H602" s="60" cm="1">
        <f t="array" ref="H602">INDEX($D$1:$CP$117,MATCH($D602,$D$1:$D$117,0),MATCH(1,($F602=$D$1:$CP$1)*(H$2=$D$2:$CP$2),0))</f>
        <v>306019.7254</v>
      </c>
      <c r="I602" s="60" cm="1">
        <f t="array" ref="I602">INDEX($D$1:$CP$117,MATCH($D602,$D$1:$D$117,0),MATCH(1,($F602=$D$1:$CP$1)*(I$2=$D$2:$CP$2),0))</f>
        <v>119528046.6654</v>
      </c>
      <c r="J602" s="60" cm="1">
        <f t="array" ref="J602">INDEX($D$1:$CP$117,MATCH($D602,$D$1:$D$117,0),MATCH(1,($F602=$D$1:$CP$1)*(J$2=$D$2:$CP$2),0))</f>
        <v>150000</v>
      </c>
      <c r="K602" s="59" cm="1">
        <f t="array" ref="K602">INDEX($D$1:$CP$117,MATCH($D602,$D$1:$D$117,0),MATCH(1,($F602=$D$1:$CP$1)*(AY$2=$D$2:$CP$2),0))</f>
        <v>564.49446666666665</v>
      </c>
      <c r="L602" s="59" cm="1">
        <f t="array" ref="L602">INDEX($D$1:$CP$117,MATCH($D602,$D$1:$D$117,0),MATCH(1,($F602=$D$1:$CP$1)*(AZ$2=$D$2:$CP$2),0))</f>
        <v>2.0401315026666667</v>
      </c>
      <c r="M602" s="59" cm="1">
        <f t="array" ref="M602">INDEX($D$1:$CP$117,MATCH($D602,$D$1:$D$117,0),MATCH(1,($F602=$D$1:$CP$1)*(BA$2=$D$2:$CP$2),0))</f>
        <v>796.85364443599997</v>
      </c>
      <c r="N602" s="61" cm="1">
        <f t="array" ref="N602">INDEX($D$1:$CP$117,MATCH($D602,$D$1:$D$117,0),MATCH(1,($F602=$D$1:$CP$1)*(BB$2=$D$2:$CP$2),0))</f>
        <v>0.70840419769455487</v>
      </c>
    </row>
    <row r="603" spans="4:14" x14ac:dyDescent="0.25">
      <c r="D603" t="str">
        <f t="shared" ref="D603:E603" si="528">D489</f>
        <v>COM</v>
      </c>
      <c r="E603" t="str">
        <f t="shared" si="528"/>
        <v>Lower middle income</v>
      </c>
      <c r="F603">
        <f t="shared" si="495"/>
        <v>2013</v>
      </c>
      <c r="G603" s="60" cm="1">
        <f t="array" ref="G603">INDEX($D$1:$CP$117,MATCH($D603,$D$1:$D$117,0),MATCH(1,($F603=$D$1:$CP$1)*(G$2=$D$2:$CP$2),0))</f>
        <v>230686</v>
      </c>
      <c r="H603" s="60" cm="1">
        <f t="array" ref="H603">INDEX($D$1:$CP$117,MATCH($D603,$D$1:$D$117,0),MATCH(1,($F603=$D$1:$CP$1)*(H$2=$D$2:$CP$2),0))</f>
        <v>462274.98859999998</v>
      </c>
      <c r="I603" s="60" cm="1">
        <f t="array" ref="I603">INDEX($D$1:$CP$117,MATCH($D603,$D$1:$D$117,0),MATCH(1,($F603=$D$1:$CP$1)*(I$2=$D$2:$CP$2),0))</f>
        <v>696389.56002900004</v>
      </c>
      <c r="J603" s="60" cm="1">
        <f t="array" ref="J603">INDEX($D$1:$CP$117,MATCH($D603,$D$1:$D$117,0),MATCH(1,($F603=$D$1:$CP$1)*(J$2=$D$2:$CP$2),0))</f>
        <v>200</v>
      </c>
      <c r="K603" s="59" cm="1">
        <f t="array" ref="K603">INDEX($D$1:$CP$117,MATCH($D603,$D$1:$D$117,0),MATCH(1,($F603=$D$1:$CP$1)*(AY$2=$D$2:$CP$2),0))</f>
        <v>1153.43</v>
      </c>
      <c r="L603" s="59" cm="1">
        <f t="array" ref="L603">INDEX($D$1:$CP$117,MATCH($D603,$D$1:$D$117,0),MATCH(1,($F603=$D$1:$CP$1)*(AZ$2=$D$2:$CP$2),0))</f>
        <v>2311.3749429999998</v>
      </c>
      <c r="M603" s="59" cm="1">
        <f t="array" ref="M603">INDEX($D$1:$CP$117,MATCH($D603,$D$1:$D$117,0),MATCH(1,($F603=$D$1:$CP$1)*(BA$2=$D$2:$CP$2),0))</f>
        <v>3481.9478001450002</v>
      </c>
      <c r="N603" s="61" cm="1">
        <f t="array" ref="N603">INDEX($D$1:$CP$117,MATCH($D603,$D$1:$D$117,0),MATCH(1,($F603=$D$1:$CP$1)*(BB$2=$D$2:$CP$2),0))</f>
        <v>0.33125999187924854</v>
      </c>
    </row>
    <row r="604" spans="4:14" x14ac:dyDescent="0.25">
      <c r="D604" t="str">
        <f t="shared" ref="D604:E604" si="529">D490</f>
        <v>COG</v>
      </c>
      <c r="E604" t="str">
        <f t="shared" si="529"/>
        <v>Lower middle income</v>
      </c>
      <c r="F604">
        <f t="shared" si="495"/>
        <v>2013</v>
      </c>
      <c r="G604" s="60" cm="1">
        <f t="array" ref="G604">INDEX($D$1:$CP$117,MATCH($D604,$D$1:$D$117,0),MATCH(1,($F604=$D$1:$CP$1)*(G$2=$D$2:$CP$2),0))</f>
        <v>0</v>
      </c>
      <c r="H604" s="60" cm="1">
        <f t="array" ref="H604">INDEX($D$1:$CP$117,MATCH($D604,$D$1:$D$117,0),MATCH(1,($F604=$D$1:$CP$1)*(H$2=$D$2:$CP$2),0))</f>
        <v>0</v>
      </c>
      <c r="I604" s="60" cm="1">
        <f t="array" ref="I604">INDEX($D$1:$CP$117,MATCH($D604,$D$1:$D$117,0),MATCH(1,($F604=$D$1:$CP$1)*(I$2=$D$2:$CP$2),0))</f>
        <v>0</v>
      </c>
      <c r="J604" s="60" cm="1">
        <f t="array" ref="J604">INDEX($D$1:$CP$117,MATCH($D604,$D$1:$D$117,0),MATCH(1,($F604=$D$1:$CP$1)*(J$2=$D$2:$CP$2),0))</f>
        <v>89000</v>
      </c>
      <c r="K604" s="59" t="str" cm="1">
        <f t="array" ref="K604">INDEX($D$1:$CP$117,MATCH($D604,$D$1:$D$117,0),MATCH(1,($F604=$D$1:$CP$1)*(AY$2=$D$2:$CP$2),0))</f>
        <v/>
      </c>
      <c r="L604" s="59" t="str" cm="1">
        <f t="array" ref="L604">INDEX($D$1:$CP$117,MATCH($D604,$D$1:$D$117,0),MATCH(1,($F604=$D$1:$CP$1)*(AZ$2=$D$2:$CP$2),0))</f>
        <v/>
      </c>
      <c r="M604" s="59" t="str" cm="1">
        <f t="array" ref="M604">INDEX($D$1:$CP$117,MATCH($D604,$D$1:$D$117,0),MATCH(1,($F604=$D$1:$CP$1)*(BA$2=$D$2:$CP$2),0))</f>
        <v/>
      </c>
      <c r="N604" s="61" t="str" cm="1">
        <f t="array" ref="N604">INDEX($D$1:$CP$117,MATCH($D604,$D$1:$D$117,0),MATCH(1,($F604=$D$1:$CP$1)*(BB$2=$D$2:$CP$2),0))</f>
        <v/>
      </c>
    </row>
    <row r="605" spans="4:14" x14ac:dyDescent="0.25">
      <c r="D605" t="str">
        <f t="shared" ref="D605:E605" si="530">D491</f>
        <v>CRI</v>
      </c>
      <c r="E605" t="str">
        <f t="shared" si="530"/>
        <v>Middle income</v>
      </c>
      <c r="F605">
        <f t="shared" si="495"/>
        <v>2013</v>
      </c>
      <c r="G605" s="60" cm="1">
        <f t="array" ref="G605">INDEX($D$1:$CP$117,MATCH($D605,$D$1:$D$117,0),MATCH(1,($F605=$D$1:$CP$1)*(G$2=$D$2:$CP$2),0))</f>
        <v>0</v>
      </c>
      <c r="H605" s="60" cm="1">
        <f t="array" ref="H605">INDEX($D$1:$CP$117,MATCH($D605,$D$1:$D$117,0),MATCH(1,($F605=$D$1:$CP$1)*(H$2=$D$2:$CP$2),0))</f>
        <v>0</v>
      </c>
      <c r="I605" s="60" cm="1">
        <f t="array" ref="I605">INDEX($D$1:$CP$117,MATCH($D605,$D$1:$D$117,0),MATCH(1,($F605=$D$1:$CP$1)*(I$2=$D$2:$CP$2),0))</f>
        <v>0</v>
      </c>
      <c r="J605" s="60" cm="1">
        <f t="array" ref="J605">INDEX($D$1:$CP$117,MATCH($D605,$D$1:$D$117,0),MATCH(1,($F605=$D$1:$CP$1)*(J$2=$D$2:$CP$2),0))</f>
        <v>10000</v>
      </c>
      <c r="K605" s="59" t="str" cm="1">
        <f t="array" ref="K605">INDEX($D$1:$CP$117,MATCH($D605,$D$1:$D$117,0),MATCH(1,($F605=$D$1:$CP$1)*(AY$2=$D$2:$CP$2),0))</f>
        <v/>
      </c>
      <c r="L605" s="59" t="str" cm="1">
        <f t="array" ref="L605">INDEX($D$1:$CP$117,MATCH($D605,$D$1:$D$117,0),MATCH(1,($F605=$D$1:$CP$1)*(AZ$2=$D$2:$CP$2),0))</f>
        <v/>
      </c>
      <c r="M605" s="59" t="str" cm="1">
        <f t="array" ref="M605">INDEX($D$1:$CP$117,MATCH($D605,$D$1:$D$117,0),MATCH(1,($F605=$D$1:$CP$1)*(BA$2=$D$2:$CP$2),0))</f>
        <v/>
      </c>
      <c r="N605" s="61" t="str" cm="1">
        <f t="array" ref="N605">INDEX($D$1:$CP$117,MATCH($D605,$D$1:$D$117,0),MATCH(1,($F605=$D$1:$CP$1)*(BB$2=$D$2:$CP$2),0))</f>
        <v/>
      </c>
    </row>
    <row r="606" spans="4:14" x14ac:dyDescent="0.25">
      <c r="D606" t="str">
        <f t="shared" ref="D606:E606" si="531">D492</f>
        <v>CIV</v>
      </c>
      <c r="E606" t="str">
        <f t="shared" si="531"/>
        <v>Lower middle income</v>
      </c>
      <c r="F606">
        <f t="shared" si="495"/>
        <v>2013</v>
      </c>
      <c r="G606" s="60" cm="1">
        <f t="array" ref="G606">INDEX($D$1:$CP$117,MATCH($D606,$D$1:$D$117,0),MATCH(1,($F606=$D$1:$CP$1)*(G$2=$D$2:$CP$2),0))</f>
        <v>8334163</v>
      </c>
      <c r="H606" s="60" cm="1">
        <f t="array" ref="H606">INDEX($D$1:$CP$117,MATCH($D606,$D$1:$D$117,0),MATCH(1,($F606=$D$1:$CP$1)*(H$2=$D$2:$CP$2),0))</f>
        <v>54548459.82</v>
      </c>
      <c r="I606" s="60" cm="1">
        <f t="array" ref="I606">INDEX($D$1:$CP$117,MATCH($D606,$D$1:$D$117,0),MATCH(1,($F606=$D$1:$CP$1)*(I$2=$D$2:$CP$2),0))</f>
        <v>63012679.566399999</v>
      </c>
      <c r="J606" s="60" cm="1">
        <f t="array" ref="J606">INDEX($D$1:$CP$117,MATCH($D606,$D$1:$D$117,0),MATCH(1,($F606=$D$1:$CP$1)*(J$2=$D$2:$CP$2),0))</f>
        <v>470000</v>
      </c>
      <c r="K606" s="59" cm="1">
        <f t="array" ref="K606">INDEX($D$1:$CP$117,MATCH($D606,$D$1:$D$117,0),MATCH(1,($F606=$D$1:$CP$1)*(AY$2=$D$2:$CP$2),0))</f>
        <v>17.732261702127659</v>
      </c>
      <c r="L606" s="59" cm="1">
        <f t="array" ref="L606">INDEX($D$1:$CP$117,MATCH($D606,$D$1:$D$117,0),MATCH(1,($F606=$D$1:$CP$1)*(AZ$2=$D$2:$CP$2),0))</f>
        <v>116.06055280851064</v>
      </c>
      <c r="M606" s="59" cm="1">
        <f t="array" ref="M606">INDEX($D$1:$CP$117,MATCH($D606,$D$1:$D$117,0),MATCH(1,($F606=$D$1:$CP$1)*(BA$2=$D$2:$CP$2),0))</f>
        <v>134.06953099234042</v>
      </c>
      <c r="N606" s="61" cm="1">
        <f t="array" ref="N606">INDEX($D$1:$CP$117,MATCH($D606,$D$1:$D$117,0),MATCH(1,($F606=$D$1:$CP$1)*(BB$2=$D$2:$CP$2),0))</f>
        <v>0.13226168220981341</v>
      </c>
    </row>
    <row r="607" spans="4:14" x14ac:dyDescent="0.25">
      <c r="D607" t="str">
        <f t="shared" ref="D607:E607" si="532">D493</f>
        <v>CUB</v>
      </c>
      <c r="E607" t="str">
        <f t="shared" si="532"/>
        <v>Middle income</v>
      </c>
      <c r="F607">
        <f t="shared" si="495"/>
        <v>2013</v>
      </c>
      <c r="G607" s="60" cm="1">
        <f t="array" ref="G607">INDEX($D$1:$CP$117,MATCH($D607,$D$1:$D$117,0),MATCH(1,($F607=$D$1:$CP$1)*(G$2=$D$2:$CP$2),0))</f>
        <v>63807290</v>
      </c>
      <c r="H607" s="60" cm="1">
        <f t="array" ref="H607">INDEX($D$1:$CP$117,MATCH($D607,$D$1:$D$117,0),MATCH(1,($F607=$D$1:$CP$1)*(H$2=$D$2:$CP$2),0))</f>
        <v>5927082.3969999999</v>
      </c>
      <c r="I607" s="60" cm="1">
        <f t="array" ref="I607">INDEX($D$1:$CP$117,MATCH($D607,$D$1:$D$117,0),MATCH(1,($F607=$D$1:$CP$1)*(I$2=$D$2:$CP$2),0))</f>
        <v>69734372.397</v>
      </c>
      <c r="J607" s="60" cm="1">
        <f t="array" ref="J607">INDEX($D$1:$CP$117,MATCH($D607,$D$1:$D$117,0),MATCH(1,($F607=$D$1:$CP$1)*(J$2=$D$2:$CP$2),0))</f>
        <v>23000</v>
      </c>
      <c r="K607" s="59" cm="1">
        <f t="array" ref="K607">INDEX($D$1:$CP$117,MATCH($D607,$D$1:$D$117,0),MATCH(1,($F607=$D$1:$CP$1)*(AY$2=$D$2:$CP$2),0))</f>
        <v>2774.23</v>
      </c>
      <c r="L607" s="59" cm="1">
        <f t="array" ref="L607">INDEX($D$1:$CP$117,MATCH($D607,$D$1:$D$117,0),MATCH(1,($F607=$D$1:$CP$1)*(AZ$2=$D$2:$CP$2),0))</f>
        <v>257.69923465217391</v>
      </c>
      <c r="M607" s="59" cm="1">
        <f t="array" ref="M607">INDEX($D$1:$CP$117,MATCH($D607,$D$1:$D$117,0),MATCH(1,($F607=$D$1:$CP$1)*(BA$2=$D$2:$CP$2),0))</f>
        <v>3031.9292346521738</v>
      </c>
      <c r="N607" s="61" cm="1">
        <f t="array" ref="N607">INDEX($D$1:$CP$117,MATCH($D607,$D$1:$D$117,0),MATCH(1,($F607=$D$1:$CP$1)*(BB$2=$D$2:$CP$2),0))</f>
        <v>0.91500486498599387</v>
      </c>
    </row>
    <row r="608" spans="4:14" x14ac:dyDescent="0.25">
      <c r="D608" t="str">
        <f t="shared" ref="D608:E608" si="533">D494</f>
        <v>COD</v>
      </c>
      <c r="E608" t="str">
        <f t="shared" si="533"/>
        <v>Low income</v>
      </c>
      <c r="F608">
        <f t="shared" si="495"/>
        <v>2013</v>
      </c>
      <c r="G608" s="60" cm="1">
        <f t="array" ref="G608">INDEX($D$1:$CP$117,MATCH($D608,$D$1:$D$117,0),MATCH(1,($F608=$D$1:$CP$1)*(G$2=$D$2:$CP$2),0))</f>
        <v>18701115</v>
      </c>
      <c r="H608" s="60" cm="1">
        <f t="array" ref="H608">INDEX($D$1:$CP$117,MATCH($D608,$D$1:$D$117,0),MATCH(1,($F608=$D$1:$CP$1)*(H$2=$D$2:$CP$2),0))</f>
        <v>103913389</v>
      </c>
      <c r="I608" s="60" cm="1">
        <f t="array" ref="I608">INDEX($D$1:$CP$117,MATCH($D608,$D$1:$D$117,0),MATCH(1,($F608=$D$1:$CP$1)*(I$2=$D$2:$CP$2),0))</f>
        <v>222443091</v>
      </c>
      <c r="J608" s="60" cm="1">
        <f t="array" ref="J608">INDEX($D$1:$CP$117,MATCH($D608,$D$1:$D$117,0),MATCH(1,($F608=$D$1:$CP$1)*(J$2=$D$2:$CP$2),0))</f>
        <v>520000</v>
      </c>
      <c r="K608" s="59" cm="1">
        <f t="array" ref="K608">INDEX($D$1:$CP$117,MATCH($D608,$D$1:$D$117,0),MATCH(1,($F608=$D$1:$CP$1)*(AY$2=$D$2:$CP$2),0))</f>
        <v>35.963682692307692</v>
      </c>
      <c r="L608" s="59" cm="1">
        <f t="array" ref="L608">INDEX($D$1:$CP$117,MATCH($D608,$D$1:$D$117,0),MATCH(1,($F608=$D$1:$CP$1)*(AZ$2=$D$2:$CP$2),0))</f>
        <v>199.83344038461539</v>
      </c>
      <c r="M608" s="59" cm="1">
        <f t="array" ref="M608">INDEX($D$1:$CP$117,MATCH($D608,$D$1:$D$117,0),MATCH(1,($F608=$D$1:$CP$1)*(BA$2=$D$2:$CP$2),0))</f>
        <v>427.77517499999999</v>
      </c>
      <c r="N608" s="61" cm="1">
        <f t="array" ref="N608">INDEX($D$1:$CP$117,MATCH($D608,$D$1:$D$117,0),MATCH(1,($F608=$D$1:$CP$1)*(BB$2=$D$2:$CP$2),0))</f>
        <v>8.4071458079136296E-2</v>
      </c>
    </row>
    <row r="609" spans="4:14" x14ac:dyDescent="0.25">
      <c r="D609" t="str">
        <f t="shared" ref="D609:E609" si="534">D495</f>
        <v>DJI</v>
      </c>
      <c r="E609" t="str">
        <f t="shared" si="534"/>
        <v>Lower middle income</v>
      </c>
      <c r="F609">
        <f t="shared" si="495"/>
        <v>2013</v>
      </c>
      <c r="G609" s="60" cm="1">
        <f t="array" ref="G609">INDEX($D$1:$CP$117,MATCH($D609,$D$1:$D$117,0),MATCH(1,($F609=$D$1:$CP$1)*(G$2=$D$2:$CP$2),0))</f>
        <v>0</v>
      </c>
      <c r="H609" s="60" cm="1">
        <f t="array" ref="H609">INDEX($D$1:$CP$117,MATCH($D609,$D$1:$D$117,0),MATCH(1,($F609=$D$1:$CP$1)*(H$2=$D$2:$CP$2),0))</f>
        <v>0</v>
      </c>
      <c r="I609" s="60" cm="1">
        <f t="array" ref="I609">INDEX($D$1:$CP$117,MATCH($D609,$D$1:$D$117,0),MATCH(1,($F609=$D$1:$CP$1)*(I$2=$D$2:$CP$2),0))</f>
        <v>0</v>
      </c>
      <c r="J609" s="60" cm="1">
        <f t="array" ref="J609">INDEX($D$1:$CP$117,MATCH($D609,$D$1:$D$117,0),MATCH(1,($F609=$D$1:$CP$1)*(J$2=$D$2:$CP$2),0))</f>
        <v>9000</v>
      </c>
      <c r="K609" s="59" t="str" cm="1">
        <f t="array" ref="K609">INDEX($D$1:$CP$117,MATCH($D609,$D$1:$D$117,0),MATCH(1,($F609=$D$1:$CP$1)*(AY$2=$D$2:$CP$2),0))</f>
        <v/>
      </c>
      <c r="L609" s="59" t="str" cm="1">
        <f t="array" ref="L609">INDEX($D$1:$CP$117,MATCH($D609,$D$1:$D$117,0),MATCH(1,($F609=$D$1:$CP$1)*(AZ$2=$D$2:$CP$2),0))</f>
        <v/>
      </c>
      <c r="M609" s="59" t="str" cm="1">
        <f t="array" ref="M609">INDEX($D$1:$CP$117,MATCH($D609,$D$1:$D$117,0),MATCH(1,($F609=$D$1:$CP$1)*(BA$2=$D$2:$CP$2),0))</f>
        <v/>
      </c>
      <c r="N609" s="61" t="str" cm="1">
        <f t="array" ref="N609">INDEX($D$1:$CP$117,MATCH($D609,$D$1:$D$117,0),MATCH(1,($F609=$D$1:$CP$1)*(BB$2=$D$2:$CP$2),0))</f>
        <v/>
      </c>
    </row>
    <row r="610" spans="4:14" x14ac:dyDescent="0.25">
      <c r="D610" t="str">
        <f t="shared" ref="D610:E610" si="535">D496</f>
        <v>DOM</v>
      </c>
      <c r="E610" t="str">
        <f t="shared" si="535"/>
        <v>Middle income</v>
      </c>
      <c r="F610">
        <f t="shared" si="495"/>
        <v>2013</v>
      </c>
      <c r="G610" s="60" cm="1">
        <f t="array" ref="G610">INDEX($D$1:$CP$117,MATCH($D610,$D$1:$D$117,0),MATCH(1,($F610=$D$1:$CP$1)*(G$2=$D$2:$CP$2),0))</f>
        <v>3972430</v>
      </c>
      <c r="H610" s="60" cm="1">
        <f t="array" ref="H610">INDEX($D$1:$CP$117,MATCH($D610,$D$1:$D$117,0),MATCH(1,($F610=$D$1:$CP$1)*(H$2=$D$2:$CP$2),0))</f>
        <v>13081145.08</v>
      </c>
      <c r="I610" s="60" cm="1">
        <f t="array" ref="I610">INDEX($D$1:$CP$117,MATCH($D610,$D$1:$D$117,0),MATCH(1,($F610=$D$1:$CP$1)*(I$2=$D$2:$CP$2),0))</f>
        <v>17053575.079999998</v>
      </c>
      <c r="J610" s="60" cm="1">
        <f t="array" ref="J610">INDEX($D$1:$CP$117,MATCH($D610,$D$1:$D$117,0),MATCH(1,($F610=$D$1:$CP$1)*(J$2=$D$2:$CP$2),0))</f>
        <v>75000</v>
      </c>
      <c r="K610" s="59" cm="1">
        <f t="array" ref="K610">INDEX($D$1:$CP$117,MATCH($D610,$D$1:$D$117,0),MATCH(1,($F610=$D$1:$CP$1)*(AY$2=$D$2:$CP$2),0))</f>
        <v>52.965733333333333</v>
      </c>
      <c r="L610" s="59" cm="1">
        <f t="array" ref="L610">INDEX($D$1:$CP$117,MATCH($D610,$D$1:$D$117,0),MATCH(1,($F610=$D$1:$CP$1)*(AZ$2=$D$2:$CP$2),0))</f>
        <v>174.41526773333334</v>
      </c>
      <c r="M610" s="59" cm="1">
        <f t="array" ref="M610">INDEX($D$1:$CP$117,MATCH($D610,$D$1:$D$117,0),MATCH(1,($F610=$D$1:$CP$1)*(BA$2=$D$2:$CP$2),0))</f>
        <v>227.38100106666664</v>
      </c>
      <c r="N610" s="61" cm="1">
        <f t="array" ref="N610">INDEX($D$1:$CP$117,MATCH($D610,$D$1:$D$117,0),MATCH(1,($F610=$D$1:$CP$1)*(BB$2=$D$2:$CP$2),0))</f>
        <v>0.23293825378930461</v>
      </c>
    </row>
    <row r="611" spans="4:14" x14ac:dyDescent="0.25">
      <c r="D611" t="str">
        <f t="shared" ref="D611:E611" si="536">D497</f>
        <v>ECU</v>
      </c>
      <c r="E611" t="str">
        <f t="shared" si="536"/>
        <v>Middle income</v>
      </c>
      <c r="F611">
        <f t="shared" si="495"/>
        <v>2013</v>
      </c>
      <c r="G611" s="60" cm="1">
        <f t="array" ref="G611">INDEX($D$1:$CP$117,MATCH($D611,$D$1:$D$117,0),MATCH(1,($F611=$D$1:$CP$1)*(G$2=$D$2:$CP$2),0))</f>
        <v>0</v>
      </c>
      <c r="H611" s="60" cm="1">
        <f t="array" ref="H611">INDEX($D$1:$CP$117,MATCH($D611,$D$1:$D$117,0),MATCH(1,($F611=$D$1:$CP$1)*(H$2=$D$2:$CP$2),0))</f>
        <v>0</v>
      </c>
      <c r="I611" s="60" cm="1">
        <f t="array" ref="I611">INDEX($D$1:$CP$117,MATCH($D611,$D$1:$D$117,0),MATCH(1,($F611=$D$1:$CP$1)*(I$2=$D$2:$CP$2),0))</f>
        <v>0</v>
      </c>
      <c r="J611" s="60" cm="1">
        <f t="array" ref="J611">INDEX($D$1:$CP$117,MATCH($D611,$D$1:$D$117,0),MATCH(1,($F611=$D$1:$CP$1)*(J$2=$D$2:$CP$2),0))</f>
        <v>38000</v>
      </c>
      <c r="K611" s="59" t="str" cm="1">
        <f t="array" ref="K611">INDEX($D$1:$CP$117,MATCH($D611,$D$1:$D$117,0),MATCH(1,($F611=$D$1:$CP$1)*(AY$2=$D$2:$CP$2),0))</f>
        <v/>
      </c>
      <c r="L611" s="59" t="str" cm="1">
        <f t="array" ref="L611">INDEX($D$1:$CP$117,MATCH($D611,$D$1:$D$117,0),MATCH(1,($F611=$D$1:$CP$1)*(AZ$2=$D$2:$CP$2),0))</f>
        <v/>
      </c>
      <c r="M611" s="59" t="str" cm="1">
        <f t="array" ref="M611">INDEX($D$1:$CP$117,MATCH($D611,$D$1:$D$117,0),MATCH(1,($F611=$D$1:$CP$1)*(BA$2=$D$2:$CP$2),0))</f>
        <v/>
      </c>
      <c r="N611" s="61" t="str" cm="1">
        <f t="array" ref="N611">INDEX($D$1:$CP$117,MATCH($D611,$D$1:$D$117,0),MATCH(1,($F611=$D$1:$CP$1)*(BB$2=$D$2:$CP$2),0))</f>
        <v/>
      </c>
    </row>
    <row r="612" spans="4:14" x14ac:dyDescent="0.25">
      <c r="D612" t="str">
        <f t="shared" ref="D612:E612" si="537">D498</f>
        <v>SLV</v>
      </c>
      <c r="E612" t="str">
        <f t="shared" si="537"/>
        <v>Lower middle income</v>
      </c>
      <c r="F612">
        <f t="shared" si="495"/>
        <v>2013</v>
      </c>
      <c r="G612" s="60" cm="1">
        <f t="array" ref="G612">INDEX($D$1:$CP$117,MATCH($D612,$D$1:$D$117,0),MATCH(1,($F612=$D$1:$CP$1)*(G$2=$D$2:$CP$2),0))</f>
        <v>46595135</v>
      </c>
      <c r="H612" s="60" cm="1">
        <f t="array" ref="H612">INDEX($D$1:$CP$117,MATCH($D612,$D$1:$D$117,0),MATCH(1,($F612=$D$1:$CP$1)*(H$2=$D$2:$CP$2),0))</f>
        <v>13764792</v>
      </c>
      <c r="I612" s="60" cm="1">
        <f t="array" ref="I612">INDEX($D$1:$CP$117,MATCH($D612,$D$1:$D$117,0),MATCH(1,($F612=$D$1:$CP$1)*(I$2=$D$2:$CP$2),0))</f>
        <v>62305782</v>
      </c>
      <c r="J612" s="60" cm="1">
        <f t="array" ref="J612">INDEX($D$1:$CP$117,MATCH($D612,$D$1:$D$117,0),MATCH(1,($F612=$D$1:$CP$1)*(J$2=$D$2:$CP$2),0))</f>
        <v>28000</v>
      </c>
      <c r="K612" s="59" cm="1">
        <f t="array" ref="K612">INDEX($D$1:$CP$117,MATCH($D612,$D$1:$D$117,0),MATCH(1,($F612=$D$1:$CP$1)*(AY$2=$D$2:$CP$2),0))</f>
        <v>1664.1119642857143</v>
      </c>
      <c r="L612" s="59" cm="1">
        <f t="array" ref="L612">INDEX($D$1:$CP$117,MATCH($D612,$D$1:$D$117,0),MATCH(1,($F612=$D$1:$CP$1)*(AZ$2=$D$2:$CP$2),0))</f>
        <v>491.5997142857143</v>
      </c>
      <c r="M612" s="59" cm="1">
        <f t="array" ref="M612">INDEX($D$1:$CP$117,MATCH($D612,$D$1:$D$117,0),MATCH(1,($F612=$D$1:$CP$1)*(BA$2=$D$2:$CP$2),0))</f>
        <v>2225.2064999999998</v>
      </c>
      <c r="N612" s="61" cm="1">
        <f t="array" ref="N612">INDEX($D$1:$CP$117,MATCH($D612,$D$1:$D$117,0),MATCH(1,($F612=$D$1:$CP$1)*(BB$2=$D$2:$CP$2),0))</f>
        <v>0.74784608272792408</v>
      </c>
    </row>
    <row r="613" spans="4:14" x14ac:dyDescent="0.25">
      <c r="D613" t="str">
        <f t="shared" ref="D613:E613" si="538">D499</f>
        <v>GNQ</v>
      </c>
      <c r="E613" t="str">
        <f t="shared" si="538"/>
        <v>Middle income</v>
      </c>
      <c r="F613">
        <f t="shared" si="495"/>
        <v>2013</v>
      </c>
      <c r="G613" s="60" cm="1">
        <f t="array" ref="G613">INDEX($D$1:$CP$117,MATCH($D613,$D$1:$D$117,0),MATCH(1,($F613=$D$1:$CP$1)*(G$2=$D$2:$CP$2),0))</f>
        <v>7800000</v>
      </c>
      <c r="H613" s="60" cm="1">
        <f t="array" ref="H613">INDEX($D$1:$CP$117,MATCH($D613,$D$1:$D$117,0),MATCH(1,($F613=$D$1:$CP$1)*(H$2=$D$2:$CP$2),0))</f>
        <v>0</v>
      </c>
      <c r="I613" s="60" cm="1">
        <f t="array" ref="I613">INDEX($D$1:$CP$117,MATCH($D613,$D$1:$D$117,0),MATCH(1,($F613=$D$1:$CP$1)*(I$2=$D$2:$CP$2),0))</f>
        <v>8672000</v>
      </c>
      <c r="J613" s="60" cm="1">
        <f t="array" ref="J613">INDEX($D$1:$CP$117,MATCH($D613,$D$1:$D$117,0),MATCH(1,($F613=$D$1:$CP$1)*(J$2=$D$2:$CP$2),0))</f>
        <v>44000</v>
      </c>
      <c r="K613" s="59" cm="1">
        <f t="array" ref="K613">INDEX($D$1:$CP$117,MATCH($D613,$D$1:$D$117,0),MATCH(1,($F613=$D$1:$CP$1)*(AY$2=$D$2:$CP$2),0))</f>
        <v>177.27272727272728</v>
      </c>
      <c r="L613" s="59" t="str" cm="1">
        <f t="array" ref="L613">INDEX($D$1:$CP$117,MATCH($D613,$D$1:$D$117,0),MATCH(1,($F613=$D$1:$CP$1)*(AZ$2=$D$2:$CP$2),0))</f>
        <v/>
      </c>
      <c r="M613" s="59" cm="1">
        <f t="array" ref="M613">INDEX($D$1:$CP$117,MATCH($D613,$D$1:$D$117,0),MATCH(1,($F613=$D$1:$CP$1)*(BA$2=$D$2:$CP$2),0))</f>
        <v>197.09090909090909</v>
      </c>
      <c r="N613" s="61" cm="1">
        <f t="array" ref="N613">INDEX($D$1:$CP$117,MATCH($D613,$D$1:$D$117,0),MATCH(1,($F613=$D$1:$CP$1)*(BB$2=$D$2:$CP$2),0))</f>
        <v>0.89944649446494462</v>
      </c>
    </row>
    <row r="614" spans="4:14" x14ac:dyDescent="0.25">
      <c r="D614" t="str">
        <f t="shared" ref="D614:E614" si="539">D500</f>
        <v>ERI</v>
      </c>
      <c r="E614" t="str">
        <f t="shared" si="539"/>
        <v>Low income</v>
      </c>
      <c r="F614">
        <f t="shared" si="495"/>
        <v>2013</v>
      </c>
      <c r="G614" s="60" cm="1">
        <f t="array" ref="G614">INDEX($D$1:$CP$117,MATCH($D614,$D$1:$D$117,0),MATCH(1,($F614=$D$1:$CP$1)*(G$2=$D$2:$CP$2),0))</f>
        <v>0</v>
      </c>
      <c r="H614" s="60" cm="1">
        <f t="array" ref="H614">INDEX($D$1:$CP$117,MATCH($D614,$D$1:$D$117,0),MATCH(1,($F614=$D$1:$CP$1)*(H$2=$D$2:$CP$2),0))</f>
        <v>0</v>
      </c>
      <c r="I614" s="60" cm="1">
        <f t="array" ref="I614">INDEX($D$1:$CP$117,MATCH($D614,$D$1:$D$117,0),MATCH(1,($F614=$D$1:$CP$1)*(I$2=$D$2:$CP$2),0))</f>
        <v>0</v>
      </c>
      <c r="J614" s="60" cm="1">
        <f t="array" ref="J614">INDEX($D$1:$CP$117,MATCH($D614,$D$1:$D$117,0),MATCH(1,($F614=$D$1:$CP$1)*(J$2=$D$2:$CP$2),0))</f>
        <v>16000</v>
      </c>
      <c r="K614" s="59" t="str" cm="1">
        <f t="array" ref="K614">INDEX($D$1:$CP$117,MATCH($D614,$D$1:$D$117,0),MATCH(1,($F614=$D$1:$CP$1)*(AY$2=$D$2:$CP$2),0))</f>
        <v/>
      </c>
      <c r="L614" s="59" t="str" cm="1">
        <f t="array" ref="L614">INDEX($D$1:$CP$117,MATCH($D614,$D$1:$D$117,0),MATCH(1,($F614=$D$1:$CP$1)*(AZ$2=$D$2:$CP$2),0))</f>
        <v/>
      </c>
      <c r="M614" s="59" t="str" cm="1">
        <f t="array" ref="M614">INDEX($D$1:$CP$117,MATCH($D614,$D$1:$D$117,0),MATCH(1,($F614=$D$1:$CP$1)*(BA$2=$D$2:$CP$2),0))</f>
        <v/>
      </c>
      <c r="N614" s="61" t="str" cm="1">
        <f t="array" ref="N614">INDEX($D$1:$CP$117,MATCH($D614,$D$1:$D$117,0),MATCH(1,($F614=$D$1:$CP$1)*(BB$2=$D$2:$CP$2),0))</f>
        <v/>
      </c>
    </row>
    <row r="615" spans="4:14" x14ac:dyDescent="0.25">
      <c r="D615" t="str">
        <f t="shared" ref="D615:E615" si="540">D501</f>
        <v>SWZ</v>
      </c>
      <c r="E615" t="str">
        <f t="shared" si="540"/>
        <v>Lower middle income</v>
      </c>
      <c r="F615">
        <f t="shared" si="495"/>
        <v>2013</v>
      </c>
      <c r="G615" s="60" cm="1">
        <f t="array" ref="G615">INDEX($D$1:$CP$117,MATCH($D615,$D$1:$D$117,0),MATCH(1,($F615=$D$1:$CP$1)*(G$2=$D$2:$CP$2),0))</f>
        <v>33200000</v>
      </c>
      <c r="H615" s="60" cm="1">
        <f t="array" ref="H615">INDEX($D$1:$CP$117,MATCH($D615,$D$1:$D$117,0),MATCH(1,($F615=$D$1:$CP$1)*(H$2=$D$2:$CP$2),0))</f>
        <v>63800000</v>
      </c>
      <c r="I615" s="60" cm="1">
        <f t="array" ref="I615">INDEX($D$1:$CP$117,MATCH($D615,$D$1:$D$117,0),MATCH(1,($F615=$D$1:$CP$1)*(I$2=$D$2:$CP$2),0))</f>
        <v>97000000</v>
      </c>
      <c r="J615" s="60" cm="1">
        <f t="array" ref="J615">INDEX($D$1:$CP$117,MATCH($D615,$D$1:$D$117,0),MATCH(1,($F615=$D$1:$CP$1)*(J$2=$D$2:$CP$2),0))</f>
        <v>190000</v>
      </c>
      <c r="K615" s="59" cm="1">
        <f t="array" ref="K615">INDEX($D$1:$CP$117,MATCH($D615,$D$1:$D$117,0),MATCH(1,($F615=$D$1:$CP$1)*(AY$2=$D$2:$CP$2),0))</f>
        <v>174.73684210526315</v>
      </c>
      <c r="L615" s="59" cm="1">
        <f t="array" ref="L615">INDEX($D$1:$CP$117,MATCH($D615,$D$1:$D$117,0),MATCH(1,($F615=$D$1:$CP$1)*(AZ$2=$D$2:$CP$2),0))</f>
        <v>335.78947368421052</v>
      </c>
      <c r="M615" s="59" cm="1">
        <f t="array" ref="M615">INDEX($D$1:$CP$117,MATCH($D615,$D$1:$D$117,0),MATCH(1,($F615=$D$1:$CP$1)*(BA$2=$D$2:$CP$2),0))</f>
        <v>510.5263157894737</v>
      </c>
      <c r="N615" s="61" cm="1">
        <f t="array" ref="N615">INDEX($D$1:$CP$117,MATCH($D615,$D$1:$D$117,0),MATCH(1,($F615=$D$1:$CP$1)*(BB$2=$D$2:$CP$2),0))</f>
        <v>0.34226804123711335</v>
      </c>
    </row>
    <row r="616" spans="4:14" x14ac:dyDescent="0.25">
      <c r="D616" t="str">
        <f t="shared" ref="D616:E616" si="541">D502</f>
        <v>ETH</v>
      </c>
      <c r="E616" t="str">
        <f t="shared" si="541"/>
        <v>Low income</v>
      </c>
      <c r="F616">
        <f t="shared" si="495"/>
        <v>2013</v>
      </c>
      <c r="G616" s="60" cm="1">
        <f t="array" ref="G616">INDEX($D$1:$CP$117,MATCH($D616,$D$1:$D$117,0),MATCH(1,($F616=$D$1:$CP$1)*(G$2=$D$2:$CP$2),0))</f>
        <v>0</v>
      </c>
      <c r="H616" s="60" cm="1">
        <f t="array" ref="H616">INDEX($D$1:$CP$117,MATCH($D616,$D$1:$D$117,0),MATCH(1,($F616=$D$1:$CP$1)*(H$2=$D$2:$CP$2),0))</f>
        <v>0</v>
      </c>
      <c r="I616" s="60" cm="1">
        <f t="array" ref="I616">INDEX($D$1:$CP$117,MATCH($D616,$D$1:$D$117,0),MATCH(1,($F616=$D$1:$CP$1)*(I$2=$D$2:$CP$2),0))</f>
        <v>0</v>
      </c>
      <c r="J616" s="60" cm="1">
        <f t="array" ref="J616">INDEX($D$1:$CP$117,MATCH($D616,$D$1:$D$117,0),MATCH(1,($F616=$D$1:$CP$1)*(J$2=$D$2:$CP$2),0))</f>
        <v>670000</v>
      </c>
      <c r="K616" s="59" t="str" cm="1">
        <f t="array" ref="K616">INDEX($D$1:$CP$117,MATCH($D616,$D$1:$D$117,0),MATCH(1,($F616=$D$1:$CP$1)*(AY$2=$D$2:$CP$2),0))</f>
        <v/>
      </c>
      <c r="L616" s="59" t="str" cm="1">
        <f t="array" ref="L616">INDEX($D$1:$CP$117,MATCH($D616,$D$1:$D$117,0),MATCH(1,($F616=$D$1:$CP$1)*(AZ$2=$D$2:$CP$2),0))</f>
        <v/>
      </c>
      <c r="M616" s="59" t="str" cm="1">
        <f t="array" ref="M616">INDEX($D$1:$CP$117,MATCH($D616,$D$1:$D$117,0),MATCH(1,($F616=$D$1:$CP$1)*(BA$2=$D$2:$CP$2),0))</f>
        <v/>
      </c>
      <c r="N616" s="61" t="str" cm="1">
        <f t="array" ref="N616">INDEX($D$1:$CP$117,MATCH($D616,$D$1:$D$117,0),MATCH(1,($F616=$D$1:$CP$1)*(BB$2=$D$2:$CP$2),0))</f>
        <v/>
      </c>
    </row>
    <row r="617" spans="4:14" x14ac:dyDescent="0.25">
      <c r="D617" t="str">
        <f t="shared" ref="D617:E617" si="542">D503</f>
        <v>FJI</v>
      </c>
      <c r="E617" t="str">
        <f t="shared" si="542"/>
        <v>Middle income</v>
      </c>
      <c r="F617">
        <f t="shared" si="495"/>
        <v>2013</v>
      </c>
      <c r="G617" s="60" cm="1">
        <f t="array" ref="G617">INDEX($D$1:$CP$117,MATCH($D617,$D$1:$D$117,0),MATCH(1,($F617=$D$1:$CP$1)*(G$2=$D$2:$CP$2),0))</f>
        <v>191953</v>
      </c>
      <c r="H617" s="60" cm="1">
        <f t="array" ref="H617">INDEX($D$1:$CP$117,MATCH($D617,$D$1:$D$117,0),MATCH(1,($F617=$D$1:$CP$1)*(H$2=$D$2:$CP$2),0))</f>
        <v>0</v>
      </c>
      <c r="I617" s="60" cm="1">
        <f t="array" ref="I617">INDEX($D$1:$CP$117,MATCH($D617,$D$1:$D$117,0),MATCH(1,($F617=$D$1:$CP$1)*(I$2=$D$2:$CP$2),0))</f>
        <v>191953</v>
      </c>
      <c r="J617" s="60" cm="1">
        <f t="array" ref="J617">INDEX($D$1:$CP$117,MATCH($D617,$D$1:$D$117,0),MATCH(1,($F617=$D$1:$CP$1)*(J$2=$D$2:$CP$2),0))</f>
        <v>1000</v>
      </c>
      <c r="K617" s="59" cm="1">
        <f t="array" ref="K617">INDEX($D$1:$CP$117,MATCH($D617,$D$1:$D$117,0),MATCH(1,($F617=$D$1:$CP$1)*(AY$2=$D$2:$CP$2),0))</f>
        <v>191.953</v>
      </c>
      <c r="L617" s="59" cm="1">
        <f t="array" ref="L617">INDEX($D$1:$CP$117,MATCH($D617,$D$1:$D$117,0),MATCH(1,($F617=$D$1:$CP$1)*(AZ$2=$D$2:$CP$2),0))</f>
        <v>0</v>
      </c>
      <c r="M617" s="59" cm="1">
        <f t="array" ref="M617">INDEX($D$1:$CP$117,MATCH($D617,$D$1:$D$117,0),MATCH(1,($F617=$D$1:$CP$1)*(BA$2=$D$2:$CP$2),0))</f>
        <v>191.953</v>
      </c>
      <c r="N617" s="61" cm="1">
        <f t="array" ref="N617">INDEX($D$1:$CP$117,MATCH($D617,$D$1:$D$117,0),MATCH(1,($F617=$D$1:$CP$1)*(BB$2=$D$2:$CP$2),0))</f>
        <v>1</v>
      </c>
    </row>
    <row r="618" spans="4:14" x14ac:dyDescent="0.25">
      <c r="D618" t="str">
        <f t="shared" ref="D618:E618" si="543">D504</f>
        <v>GAB</v>
      </c>
      <c r="E618" t="str">
        <f t="shared" si="543"/>
        <v>Middle income</v>
      </c>
      <c r="F618">
        <f t="shared" si="495"/>
        <v>2013</v>
      </c>
      <c r="G618" s="60" cm="1">
        <f t="array" ref="G618">INDEX($D$1:$CP$117,MATCH($D618,$D$1:$D$117,0),MATCH(1,($F618=$D$1:$CP$1)*(G$2=$D$2:$CP$2),0))</f>
        <v>10121784</v>
      </c>
      <c r="H618" s="60" cm="1">
        <f t="array" ref="H618">INDEX($D$1:$CP$117,MATCH($D618,$D$1:$D$117,0),MATCH(1,($F618=$D$1:$CP$1)*(H$2=$D$2:$CP$2),0))</f>
        <v>750860.54009999998</v>
      </c>
      <c r="I618" s="60" cm="1">
        <f t="array" ref="I618">INDEX($D$1:$CP$117,MATCH($D618,$D$1:$D$117,0),MATCH(1,($F618=$D$1:$CP$1)*(I$2=$D$2:$CP$2),0))</f>
        <v>11176198.454500001</v>
      </c>
      <c r="J618" s="60" cm="1">
        <f t="array" ref="J618">INDEX($D$1:$CP$117,MATCH($D618,$D$1:$D$117,0),MATCH(1,($F618=$D$1:$CP$1)*(J$2=$D$2:$CP$2),0))</f>
        <v>48000</v>
      </c>
      <c r="K618" s="59" cm="1">
        <f t="array" ref="K618">INDEX($D$1:$CP$117,MATCH($D618,$D$1:$D$117,0),MATCH(1,($F618=$D$1:$CP$1)*(AY$2=$D$2:$CP$2),0))</f>
        <v>210.87049999999999</v>
      </c>
      <c r="L618" s="59" cm="1">
        <f t="array" ref="L618">INDEX($D$1:$CP$117,MATCH($D618,$D$1:$D$117,0),MATCH(1,($F618=$D$1:$CP$1)*(AZ$2=$D$2:$CP$2),0))</f>
        <v>15.642927918749999</v>
      </c>
      <c r="M618" s="59" cm="1">
        <f t="array" ref="M618">INDEX($D$1:$CP$117,MATCH($D618,$D$1:$D$117,0),MATCH(1,($F618=$D$1:$CP$1)*(BA$2=$D$2:$CP$2),0))</f>
        <v>232.83746780208335</v>
      </c>
      <c r="N618" s="61" cm="1">
        <f t="array" ref="N618">INDEX($D$1:$CP$117,MATCH($D618,$D$1:$D$117,0),MATCH(1,($F618=$D$1:$CP$1)*(BB$2=$D$2:$CP$2),0))</f>
        <v>0.90565535689146159</v>
      </c>
    </row>
    <row r="619" spans="4:14" x14ac:dyDescent="0.25">
      <c r="D619" t="str">
        <f t="shared" ref="D619:E619" si="544">D505</f>
        <v>GMB</v>
      </c>
      <c r="E619" t="str">
        <f t="shared" si="544"/>
        <v>Low income</v>
      </c>
      <c r="F619">
        <f t="shared" si="495"/>
        <v>2013</v>
      </c>
      <c r="G619" s="60" cm="1">
        <f t="array" ref="G619">INDEX($D$1:$CP$117,MATCH($D619,$D$1:$D$117,0),MATCH(1,($F619=$D$1:$CP$1)*(G$2=$D$2:$CP$2),0))</f>
        <v>0</v>
      </c>
      <c r="H619" s="60" cm="1">
        <f t="array" ref="H619">INDEX($D$1:$CP$117,MATCH($D619,$D$1:$D$117,0),MATCH(1,($F619=$D$1:$CP$1)*(H$2=$D$2:$CP$2),0))</f>
        <v>0</v>
      </c>
      <c r="I619" s="60" cm="1">
        <f t="array" ref="I619">INDEX($D$1:$CP$117,MATCH($D619,$D$1:$D$117,0),MATCH(1,($F619=$D$1:$CP$1)*(I$2=$D$2:$CP$2),0))</f>
        <v>0</v>
      </c>
      <c r="J619" s="60" cm="1">
        <f t="array" ref="J619">INDEX($D$1:$CP$117,MATCH($D619,$D$1:$D$117,0),MATCH(1,($F619=$D$1:$CP$1)*(J$2=$D$2:$CP$2),0))</f>
        <v>23000</v>
      </c>
      <c r="K619" s="59" t="str" cm="1">
        <f t="array" ref="K619">INDEX($D$1:$CP$117,MATCH($D619,$D$1:$D$117,0),MATCH(1,($F619=$D$1:$CP$1)*(AY$2=$D$2:$CP$2),0))</f>
        <v/>
      </c>
      <c r="L619" s="59" t="str" cm="1">
        <f t="array" ref="L619">INDEX($D$1:$CP$117,MATCH($D619,$D$1:$D$117,0),MATCH(1,($F619=$D$1:$CP$1)*(AZ$2=$D$2:$CP$2),0))</f>
        <v/>
      </c>
      <c r="M619" s="59" t="str" cm="1">
        <f t="array" ref="M619">INDEX($D$1:$CP$117,MATCH($D619,$D$1:$D$117,0),MATCH(1,($F619=$D$1:$CP$1)*(BA$2=$D$2:$CP$2),0))</f>
        <v/>
      </c>
      <c r="N619" s="61" t="str" cm="1">
        <f t="array" ref="N619">INDEX($D$1:$CP$117,MATCH($D619,$D$1:$D$117,0),MATCH(1,($F619=$D$1:$CP$1)*(BB$2=$D$2:$CP$2),0))</f>
        <v/>
      </c>
    </row>
    <row r="620" spans="4:14" x14ac:dyDescent="0.25">
      <c r="D620" t="str">
        <f t="shared" ref="D620:E620" si="545">D506</f>
        <v>GEO</v>
      </c>
      <c r="E620" t="str">
        <f t="shared" si="545"/>
        <v>Middle income</v>
      </c>
      <c r="F620">
        <f t="shared" si="495"/>
        <v>2013</v>
      </c>
      <c r="G620" s="60" cm="1">
        <f t="array" ref="G620">INDEX($D$1:$CP$117,MATCH($D620,$D$1:$D$117,0),MATCH(1,($F620=$D$1:$CP$1)*(G$2=$D$2:$CP$2),0))</f>
        <v>5361536</v>
      </c>
      <c r="H620" s="60" cm="1">
        <f t="array" ref="H620">INDEX($D$1:$CP$117,MATCH($D620,$D$1:$D$117,0),MATCH(1,($F620=$D$1:$CP$1)*(H$2=$D$2:$CP$2),0))</f>
        <v>9137970</v>
      </c>
      <c r="I620" s="60" cm="1">
        <f t="array" ref="I620">INDEX($D$1:$CP$117,MATCH($D620,$D$1:$D$117,0),MATCH(1,($F620=$D$1:$CP$1)*(I$2=$D$2:$CP$2),0))</f>
        <v>16103397</v>
      </c>
      <c r="J620" s="60" cm="1">
        <f t="array" ref="J620">INDEX($D$1:$CP$117,MATCH($D620,$D$1:$D$117,0),MATCH(1,($F620=$D$1:$CP$1)*(J$2=$D$2:$CP$2),0))</f>
        <v>4700</v>
      </c>
      <c r="K620" s="59" cm="1">
        <f t="array" ref="K620">INDEX($D$1:$CP$117,MATCH($D620,$D$1:$D$117,0),MATCH(1,($F620=$D$1:$CP$1)*(AY$2=$D$2:$CP$2),0))</f>
        <v>1140.7523404255319</v>
      </c>
      <c r="L620" s="59" cm="1">
        <f t="array" ref="L620">INDEX($D$1:$CP$117,MATCH($D620,$D$1:$D$117,0),MATCH(1,($F620=$D$1:$CP$1)*(AZ$2=$D$2:$CP$2),0))</f>
        <v>1944.2489361702128</v>
      </c>
      <c r="M620" s="59" cm="1">
        <f t="array" ref="M620">INDEX($D$1:$CP$117,MATCH($D620,$D$1:$D$117,0),MATCH(1,($F620=$D$1:$CP$1)*(BA$2=$D$2:$CP$2),0))</f>
        <v>3426.2546808510638</v>
      </c>
      <c r="N620" s="61" cm="1">
        <f t="array" ref="N620">INDEX($D$1:$CP$117,MATCH($D620,$D$1:$D$117,0),MATCH(1,($F620=$D$1:$CP$1)*(BB$2=$D$2:$CP$2),0))</f>
        <v>0.33294440918273333</v>
      </c>
    </row>
    <row r="621" spans="4:14" x14ac:dyDescent="0.25">
      <c r="D621" t="str">
        <f t="shared" ref="D621:E621" si="546">D507</f>
        <v>GHA</v>
      </c>
      <c r="E621" t="str">
        <f t="shared" si="546"/>
        <v>Lower middle income</v>
      </c>
      <c r="F621">
        <f t="shared" si="495"/>
        <v>2013</v>
      </c>
      <c r="G621" s="60" cm="1">
        <f t="array" ref="G621">INDEX($D$1:$CP$117,MATCH($D621,$D$1:$D$117,0),MATCH(1,($F621=$D$1:$CP$1)*(G$2=$D$2:$CP$2),0))</f>
        <v>6830808</v>
      </c>
      <c r="H621" s="60" cm="1">
        <f t="array" ref="H621">INDEX($D$1:$CP$117,MATCH($D621,$D$1:$D$117,0),MATCH(1,($F621=$D$1:$CP$1)*(H$2=$D$2:$CP$2),0))</f>
        <v>40457844</v>
      </c>
      <c r="I621" s="60" cm="1">
        <f t="array" ref="I621">INDEX($D$1:$CP$117,MATCH($D621,$D$1:$D$117,0),MATCH(1,($F621=$D$1:$CP$1)*(I$2=$D$2:$CP$2),0))</f>
        <v>106502691</v>
      </c>
      <c r="J621" s="60" cm="1">
        <f t="array" ref="J621">INDEX($D$1:$CP$117,MATCH($D621,$D$1:$D$117,0),MATCH(1,($F621=$D$1:$CP$1)*(J$2=$D$2:$CP$2),0))</f>
        <v>310000</v>
      </c>
      <c r="K621" s="59" cm="1">
        <f t="array" ref="K621">INDEX($D$1:$CP$117,MATCH($D621,$D$1:$D$117,0),MATCH(1,($F621=$D$1:$CP$1)*(AY$2=$D$2:$CP$2),0))</f>
        <v>22.034864516129034</v>
      </c>
      <c r="L621" s="59" cm="1">
        <f t="array" ref="L621">INDEX($D$1:$CP$117,MATCH($D621,$D$1:$D$117,0),MATCH(1,($F621=$D$1:$CP$1)*(AZ$2=$D$2:$CP$2),0))</f>
        <v>130.50917419354838</v>
      </c>
      <c r="M621" s="59" cm="1">
        <f t="array" ref="M621">INDEX($D$1:$CP$117,MATCH($D621,$D$1:$D$117,0),MATCH(1,($F621=$D$1:$CP$1)*(BA$2=$D$2:$CP$2),0))</f>
        <v>343.5570677419355</v>
      </c>
      <c r="N621" s="61" cm="1">
        <f t="array" ref="N621">INDEX($D$1:$CP$117,MATCH($D621,$D$1:$D$117,0),MATCH(1,($F621=$D$1:$CP$1)*(BB$2=$D$2:$CP$2),0))</f>
        <v>6.4137421654444388E-2</v>
      </c>
    </row>
    <row r="622" spans="4:14" x14ac:dyDescent="0.25">
      <c r="D622" t="str">
        <f t="shared" ref="D622:E622" si="547">D508</f>
        <v>GTM</v>
      </c>
      <c r="E622" t="str">
        <f t="shared" si="547"/>
        <v>Middle income</v>
      </c>
      <c r="F622">
        <f t="shared" si="495"/>
        <v>2013</v>
      </c>
      <c r="G622" s="60" cm="1">
        <f t="array" ref="G622">INDEX($D$1:$CP$117,MATCH($D622,$D$1:$D$117,0),MATCH(1,($F622=$D$1:$CP$1)*(G$2=$D$2:$CP$2),0))</f>
        <v>32797020</v>
      </c>
      <c r="H622" s="60" cm="1">
        <f t="array" ref="H622">INDEX($D$1:$CP$117,MATCH($D622,$D$1:$D$117,0),MATCH(1,($F622=$D$1:$CP$1)*(H$2=$D$2:$CP$2),0))</f>
        <v>19767052</v>
      </c>
      <c r="I622" s="60" cm="1">
        <f t="array" ref="I622">INDEX($D$1:$CP$117,MATCH($D622,$D$1:$D$117,0),MATCH(1,($F622=$D$1:$CP$1)*(I$2=$D$2:$CP$2),0))</f>
        <v>57371338</v>
      </c>
      <c r="J622" s="60" cm="1">
        <f t="array" ref="J622">INDEX($D$1:$CP$117,MATCH($D622,$D$1:$D$117,0),MATCH(1,($F622=$D$1:$CP$1)*(J$2=$D$2:$CP$2),0))</f>
        <v>37000</v>
      </c>
      <c r="K622" s="59" cm="1">
        <f t="array" ref="K622">INDEX($D$1:$CP$117,MATCH($D622,$D$1:$D$117,0),MATCH(1,($F622=$D$1:$CP$1)*(AY$2=$D$2:$CP$2),0))</f>
        <v>886.40594594594597</v>
      </c>
      <c r="L622" s="59" cm="1">
        <f t="array" ref="L622">INDEX($D$1:$CP$117,MATCH($D622,$D$1:$D$117,0),MATCH(1,($F622=$D$1:$CP$1)*(AZ$2=$D$2:$CP$2),0))</f>
        <v>534.24464864864865</v>
      </c>
      <c r="M622" s="59" cm="1">
        <f t="array" ref="M622">INDEX($D$1:$CP$117,MATCH($D622,$D$1:$D$117,0),MATCH(1,($F622=$D$1:$CP$1)*(BA$2=$D$2:$CP$2),0))</f>
        <v>1550.5767027027027</v>
      </c>
      <c r="N622" s="61" cm="1">
        <f t="array" ref="N622">INDEX($D$1:$CP$117,MATCH($D622,$D$1:$D$117,0),MATCH(1,($F622=$D$1:$CP$1)*(BB$2=$D$2:$CP$2),0))</f>
        <v>0.5716621076538253</v>
      </c>
    </row>
    <row r="623" spans="4:14" x14ac:dyDescent="0.25">
      <c r="D623" t="str">
        <f t="shared" ref="D623:E623" si="548">D509</f>
        <v>GIN</v>
      </c>
      <c r="E623" t="str">
        <f t="shared" si="548"/>
        <v>Low income</v>
      </c>
      <c r="F623">
        <f t="shared" si="495"/>
        <v>2013</v>
      </c>
      <c r="G623" s="60" cm="1">
        <f t="array" ref="G623">INDEX($D$1:$CP$117,MATCH($D623,$D$1:$D$117,0),MATCH(1,($F623=$D$1:$CP$1)*(G$2=$D$2:$CP$2),0))</f>
        <v>2579555</v>
      </c>
      <c r="H623" s="60" cm="1">
        <f t="array" ref="H623">INDEX($D$1:$CP$117,MATCH($D623,$D$1:$D$117,0),MATCH(1,($F623=$D$1:$CP$1)*(H$2=$D$2:$CP$2),0))</f>
        <v>11834280.380000001</v>
      </c>
      <c r="I623" s="60" cm="1">
        <f t="array" ref="I623">INDEX($D$1:$CP$117,MATCH($D623,$D$1:$D$117,0),MATCH(1,($F623=$D$1:$CP$1)*(I$2=$D$2:$CP$2),0))</f>
        <v>14413835.380000001</v>
      </c>
      <c r="J623" s="60" cm="1">
        <f t="array" ref="J623">INDEX($D$1:$CP$117,MATCH($D623,$D$1:$D$117,0),MATCH(1,($F623=$D$1:$CP$1)*(J$2=$D$2:$CP$2),0))</f>
        <v>100000</v>
      </c>
      <c r="K623" s="59" cm="1">
        <f t="array" ref="K623">INDEX($D$1:$CP$117,MATCH($D623,$D$1:$D$117,0),MATCH(1,($F623=$D$1:$CP$1)*(AY$2=$D$2:$CP$2),0))</f>
        <v>25.795549999999999</v>
      </c>
      <c r="L623" s="59" cm="1">
        <f t="array" ref="L623">INDEX($D$1:$CP$117,MATCH($D623,$D$1:$D$117,0),MATCH(1,($F623=$D$1:$CP$1)*(AZ$2=$D$2:$CP$2),0))</f>
        <v>118.34280380000001</v>
      </c>
      <c r="M623" s="59" cm="1">
        <f t="array" ref="M623">INDEX($D$1:$CP$117,MATCH($D623,$D$1:$D$117,0),MATCH(1,($F623=$D$1:$CP$1)*(BA$2=$D$2:$CP$2),0))</f>
        <v>144.1383538</v>
      </c>
      <c r="N623" s="61" cm="1">
        <f t="array" ref="N623">INDEX($D$1:$CP$117,MATCH($D623,$D$1:$D$117,0),MATCH(1,($F623=$D$1:$CP$1)*(BB$2=$D$2:$CP$2),0))</f>
        <v>0.1789638171932556</v>
      </c>
    </row>
    <row r="624" spans="4:14" x14ac:dyDescent="0.25">
      <c r="D624" t="str">
        <f t="shared" ref="D624:E624" si="549">D510</f>
        <v>GNB</v>
      </c>
      <c r="E624" t="str">
        <f t="shared" si="549"/>
        <v>Low income</v>
      </c>
      <c r="F624">
        <f t="shared" si="495"/>
        <v>2013</v>
      </c>
      <c r="G624" s="60" cm="1">
        <f t="array" ref="G624">INDEX($D$1:$CP$117,MATCH($D624,$D$1:$D$117,0),MATCH(1,($F624=$D$1:$CP$1)*(G$2=$D$2:$CP$2),0))</f>
        <v>0</v>
      </c>
      <c r="H624" s="60" cm="1">
        <f t="array" ref="H624">INDEX($D$1:$CP$117,MATCH($D624,$D$1:$D$117,0),MATCH(1,($F624=$D$1:$CP$1)*(H$2=$D$2:$CP$2),0))</f>
        <v>0</v>
      </c>
      <c r="I624" s="60" cm="1">
        <f t="array" ref="I624">INDEX($D$1:$CP$117,MATCH($D624,$D$1:$D$117,0),MATCH(1,($F624=$D$1:$CP$1)*(I$2=$D$2:$CP$2),0))</f>
        <v>0</v>
      </c>
      <c r="J624" s="60" cm="1">
        <f t="array" ref="J624">INDEX($D$1:$CP$117,MATCH($D624,$D$1:$D$117,0),MATCH(1,($F624=$D$1:$CP$1)*(J$2=$D$2:$CP$2),0))</f>
        <v>38000</v>
      </c>
      <c r="K624" s="59" t="str" cm="1">
        <f t="array" ref="K624">INDEX($D$1:$CP$117,MATCH($D624,$D$1:$D$117,0),MATCH(1,($F624=$D$1:$CP$1)*(AY$2=$D$2:$CP$2),0))</f>
        <v/>
      </c>
      <c r="L624" s="59" t="str" cm="1">
        <f t="array" ref="L624">INDEX($D$1:$CP$117,MATCH($D624,$D$1:$D$117,0),MATCH(1,($F624=$D$1:$CP$1)*(AZ$2=$D$2:$CP$2),0))</f>
        <v/>
      </c>
      <c r="M624" s="59" t="str" cm="1">
        <f t="array" ref="M624">INDEX($D$1:$CP$117,MATCH($D624,$D$1:$D$117,0),MATCH(1,($F624=$D$1:$CP$1)*(BA$2=$D$2:$CP$2),0))</f>
        <v/>
      </c>
      <c r="N624" s="61" t="str" cm="1">
        <f t="array" ref="N624">INDEX($D$1:$CP$117,MATCH($D624,$D$1:$D$117,0),MATCH(1,($F624=$D$1:$CP$1)*(BB$2=$D$2:$CP$2),0))</f>
        <v/>
      </c>
    </row>
    <row r="625" spans="4:14" x14ac:dyDescent="0.25">
      <c r="D625" t="str">
        <f t="shared" ref="D625:E625" si="550">D511</f>
        <v>GUY</v>
      </c>
      <c r="E625" t="str">
        <f t="shared" si="550"/>
        <v>Middle income</v>
      </c>
      <c r="F625">
        <f t="shared" si="495"/>
        <v>2013</v>
      </c>
      <c r="G625" s="60" cm="1">
        <f t="array" ref="G625">INDEX($D$1:$CP$117,MATCH($D625,$D$1:$D$117,0),MATCH(1,($F625=$D$1:$CP$1)*(G$2=$D$2:$CP$2),0))</f>
        <v>0</v>
      </c>
      <c r="H625" s="60" cm="1">
        <f t="array" ref="H625">INDEX($D$1:$CP$117,MATCH($D625,$D$1:$D$117,0),MATCH(1,($F625=$D$1:$CP$1)*(H$2=$D$2:$CP$2),0))</f>
        <v>0</v>
      </c>
      <c r="I625" s="60" cm="1">
        <f t="array" ref="I625">INDEX($D$1:$CP$117,MATCH($D625,$D$1:$D$117,0),MATCH(1,($F625=$D$1:$CP$1)*(I$2=$D$2:$CP$2),0))</f>
        <v>0</v>
      </c>
      <c r="J625" s="60" cm="1">
        <f t="array" ref="J625">INDEX($D$1:$CP$117,MATCH($D625,$D$1:$D$117,0),MATCH(1,($F625=$D$1:$CP$1)*(J$2=$D$2:$CP$2),0))</f>
        <v>7700</v>
      </c>
      <c r="K625" s="59" t="str" cm="1">
        <f t="array" ref="K625">INDEX($D$1:$CP$117,MATCH($D625,$D$1:$D$117,0),MATCH(1,($F625=$D$1:$CP$1)*(AY$2=$D$2:$CP$2),0))</f>
        <v/>
      </c>
      <c r="L625" s="59" t="str" cm="1">
        <f t="array" ref="L625">INDEX($D$1:$CP$117,MATCH($D625,$D$1:$D$117,0),MATCH(1,($F625=$D$1:$CP$1)*(AZ$2=$D$2:$CP$2),0))</f>
        <v/>
      </c>
      <c r="M625" s="59" t="str" cm="1">
        <f t="array" ref="M625">INDEX($D$1:$CP$117,MATCH($D625,$D$1:$D$117,0),MATCH(1,($F625=$D$1:$CP$1)*(BA$2=$D$2:$CP$2),0))</f>
        <v/>
      </c>
      <c r="N625" s="61" t="str" cm="1">
        <f t="array" ref="N625">INDEX($D$1:$CP$117,MATCH($D625,$D$1:$D$117,0),MATCH(1,($F625=$D$1:$CP$1)*(BB$2=$D$2:$CP$2),0))</f>
        <v/>
      </c>
    </row>
    <row r="626" spans="4:14" x14ac:dyDescent="0.25">
      <c r="D626" t="str">
        <f t="shared" ref="D626:E626" si="551">D512</f>
        <v>HTI</v>
      </c>
      <c r="E626" t="str">
        <f t="shared" si="551"/>
        <v>Low income</v>
      </c>
      <c r="F626">
        <f t="shared" si="495"/>
        <v>2013</v>
      </c>
      <c r="G626" s="60" cm="1">
        <f t="array" ref="G626">INDEX($D$1:$CP$117,MATCH($D626,$D$1:$D$117,0),MATCH(1,($F626=$D$1:$CP$1)*(G$2=$D$2:$CP$2),0))</f>
        <v>352174</v>
      </c>
      <c r="H626" s="60" cm="1">
        <f t="array" ref="H626">INDEX($D$1:$CP$117,MATCH($D626,$D$1:$D$117,0),MATCH(1,($F626=$D$1:$CP$1)*(H$2=$D$2:$CP$2),0))</f>
        <v>127522213</v>
      </c>
      <c r="I626" s="60" cm="1">
        <f t="array" ref="I626">INDEX($D$1:$CP$117,MATCH($D626,$D$1:$D$117,0),MATCH(1,($F626=$D$1:$CP$1)*(I$2=$D$2:$CP$2),0))</f>
        <v>127874387</v>
      </c>
      <c r="J626" s="60" cm="1">
        <f t="array" ref="J626">INDEX($D$1:$CP$117,MATCH($D626,$D$1:$D$117,0),MATCH(1,($F626=$D$1:$CP$1)*(J$2=$D$2:$CP$2),0))</f>
        <v>150000</v>
      </c>
      <c r="K626" s="59" cm="1">
        <f t="array" ref="K626">INDEX($D$1:$CP$117,MATCH($D626,$D$1:$D$117,0),MATCH(1,($F626=$D$1:$CP$1)*(AY$2=$D$2:$CP$2),0))</f>
        <v>2.3478266666666667</v>
      </c>
      <c r="L626" s="59" cm="1">
        <f t="array" ref="L626">INDEX($D$1:$CP$117,MATCH($D626,$D$1:$D$117,0),MATCH(1,($F626=$D$1:$CP$1)*(AZ$2=$D$2:$CP$2),0))</f>
        <v>850.1480866666667</v>
      </c>
      <c r="M626" s="59" cm="1">
        <f t="array" ref="M626">INDEX($D$1:$CP$117,MATCH($D626,$D$1:$D$117,0),MATCH(1,($F626=$D$1:$CP$1)*(BA$2=$D$2:$CP$2),0))</f>
        <v>852.49591333333331</v>
      </c>
      <c r="N626" s="61" cm="1">
        <f t="array" ref="N626">INDEX($D$1:$CP$117,MATCH($D626,$D$1:$D$117,0),MATCH(1,($F626=$D$1:$CP$1)*(BB$2=$D$2:$CP$2),0))</f>
        <v>2.7540620781235886E-3</v>
      </c>
    </row>
    <row r="627" spans="4:14" x14ac:dyDescent="0.25">
      <c r="D627" t="str">
        <f t="shared" ref="D627:E627" si="552">D513</f>
        <v>HND</v>
      </c>
      <c r="E627" t="str">
        <f t="shared" si="552"/>
        <v>Lower middle income</v>
      </c>
      <c r="F627">
        <f t="shared" si="495"/>
        <v>2013</v>
      </c>
      <c r="G627" s="60" cm="1">
        <f t="array" ref="G627">INDEX($D$1:$CP$117,MATCH($D627,$D$1:$D$117,0),MATCH(1,($F627=$D$1:$CP$1)*(G$2=$D$2:$CP$2),0))</f>
        <v>15784431</v>
      </c>
      <c r="H627" s="60" cm="1">
        <f t="array" ref="H627">INDEX($D$1:$CP$117,MATCH($D627,$D$1:$D$117,0),MATCH(1,($F627=$D$1:$CP$1)*(H$2=$D$2:$CP$2),0))</f>
        <v>17236971.829999998</v>
      </c>
      <c r="I627" s="60" cm="1">
        <f t="array" ref="I627">INDEX($D$1:$CP$117,MATCH($D627,$D$1:$D$117,0),MATCH(1,($F627=$D$1:$CP$1)*(I$2=$D$2:$CP$2),0))</f>
        <v>36713777.038999997</v>
      </c>
      <c r="J627" s="60" cm="1">
        <f t="array" ref="J627">INDEX($D$1:$CP$117,MATCH($D627,$D$1:$D$117,0),MATCH(1,($F627=$D$1:$CP$1)*(J$2=$D$2:$CP$2),0))</f>
        <v>24000</v>
      </c>
      <c r="K627" s="59" cm="1">
        <f t="array" ref="K627">INDEX($D$1:$CP$117,MATCH($D627,$D$1:$D$117,0),MATCH(1,($F627=$D$1:$CP$1)*(AY$2=$D$2:$CP$2),0))</f>
        <v>657.68462499999998</v>
      </c>
      <c r="L627" s="59" cm="1">
        <f t="array" ref="L627">INDEX($D$1:$CP$117,MATCH($D627,$D$1:$D$117,0),MATCH(1,($F627=$D$1:$CP$1)*(AZ$2=$D$2:$CP$2),0))</f>
        <v>718.20715958333324</v>
      </c>
      <c r="M627" s="59" cm="1">
        <f t="array" ref="M627">INDEX($D$1:$CP$117,MATCH($D627,$D$1:$D$117,0),MATCH(1,($F627=$D$1:$CP$1)*(BA$2=$D$2:$CP$2),0))</f>
        <v>1529.7407099583331</v>
      </c>
      <c r="N627" s="61" cm="1">
        <f t="array" ref="N627">INDEX($D$1:$CP$117,MATCH($D627,$D$1:$D$117,0),MATCH(1,($F627=$D$1:$CP$1)*(BB$2=$D$2:$CP$2),0))</f>
        <v>0.42993209288253426</v>
      </c>
    </row>
    <row r="628" spans="4:14" x14ac:dyDescent="0.25">
      <c r="D628" t="str">
        <f t="shared" ref="D628:E628" si="553">D514</f>
        <v>IND</v>
      </c>
      <c r="E628" t="str">
        <f t="shared" si="553"/>
        <v>Lower middle income</v>
      </c>
      <c r="F628">
        <f t="shared" si="495"/>
        <v>2013</v>
      </c>
      <c r="G628" s="60" cm="1">
        <f t="array" ref="G628">INDEX($D$1:$CP$117,MATCH($D628,$D$1:$D$117,0),MATCH(1,($F628=$D$1:$CP$1)*(G$2=$D$2:$CP$2),0))</f>
        <v>144554317</v>
      </c>
      <c r="H628" s="60" cm="1">
        <f t="array" ref="H628">INDEX($D$1:$CP$117,MATCH($D628,$D$1:$D$117,0),MATCH(1,($F628=$D$1:$CP$1)*(H$2=$D$2:$CP$2),0))</f>
        <v>0</v>
      </c>
      <c r="I628" s="60" cm="1">
        <f t="array" ref="I628">INDEX($D$1:$CP$117,MATCH($D628,$D$1:$D$117,0),MATCH(1,($F628=$D$1:$CP$1)*(I$2=$D$2:$CP$2),0))</f>
        <v>144554317</v>
      </c>
      <c r="J628" s="60" t="str" cm="1">
        <f t="array" ref="J628">INDEX($D$1:$CP$117,MATCH($D628,$D$1:$D$117,0),MATCH(1,($F628=$D$1:$CP$1)*(J$2=$D$2:$CP$2),0))</f>
        <v/>
      </c>
      <c r="K628" s="59" t="str" cm="1">
        <f t="array" ref="K628">INDEX($D$1:$CP$117,MATCH($D628,$D$1:$D$117,0),MATCH(1,($F628=$D$1:$CP$1)*(AY$2=$D$2:$CP$2),0))</f>
        <v/>
      </c>
      <c r="L628" s="59" t="str" cm="1">
        <f t="array" ref="L628">INDEX($D$1:$CP$117,MATCH($D628,$D$1:$D$117,0),MATCH(1,($F628=$D$1:$CP$1)*(AZ$2=$D$2:$CP$2),0))</f>
        <v/>
      </c>
      <c r="M628" s="59" t="str" cm="1">
        <f t="array" ref="M628">INDEX($D$1:$CP$117,MATCH($D628,$D$1:$D$117,0),MATCH(1,($F628=$D$1:$CP$1)*(BA$2=$D$2:$CP$2),0))</f>
        <v/>
      </c>
      <c r="N628" s="61" t="str" cm="1">
        <f t="array" ref="N628">INDEX($D$1:$CP$117,MATCH($D628,$D$1:$D$117,0),MATCH(1,($F628=$D$1:$CP$1)*(BB$2=$D$2:$CP$2),0))</f>
        <v/>
      </c>
    </row>
    <row r="629" spans="4:14" x14ac:dyDescent="0.25">
      <c r="D629" t="str">
        <f t="shared" ref="D629:E629" si="554">D515</f>
        <v>IDN</v>
      </c>
      <c r="E629" t="str">
        <f t="shared" si="554"/>
        <v>Upper Middle Income</v>
      </c>
      <c r="F629">
        <f t="shared" si="495"/>
        <v>2013</v>
      </c>
      <c r="G629" s="60" cm="1">
        <f t="array" ref="G629">INDEX($D$1:$CP$117,MATCH($D629,$D$1:$D$117,0),MATCH(1,($F629=$D$1:$CP$1)*(G$2=$D$2:$CP$2),0))</f>
        <v>0</v>
      </c>
      <c r="H629" s="60" cm="1">
        <f t="array" ref="H629">INDEX($D$1:$CP$117,MATCH($D629,$D$1:$D$117,0),MATCH(1,($F629=$D$1:$CP$1)*(H$2=$D$2:$CP$2),0))</f>
        <v>0</v>
      </c>
      <c r="I629" s="60" cm="1">
        <f t="array" ref="I629">INDEX($D$1:$CP$117,MATCH($D629,$D$1:$D$117,0),MATCH(1,($F629=$D$1:$CP$1)*(I$2=$D$2:$CP$2),0))</f>
        <v>0</v>
      </c>
      <c r="J629" s="60" t="str" cm="1">
        <f t="array" ref="J629">INDEX($D$1:$CP$117,MATCH($D629,$D$1:$D$117,0),MATCH(1,($F629=$D$1:$CP$1)*(J$2=$D$2:$CP$2),0))</f>
        <v/>
      </c>
      <c r="K629" s="59" t="str" cm="1">
        <f t="array" ref="K629">INDEX($D$1:$CP$117,MATCH($D629,$D$1:$D$117,0),MATCH(1,($F629=$D$1:$CP$1)*(AY$2=$D$2:$CP$2),0))</f>
        <v/>
      </c>
      <c r="L629" s="59" t="str" cm="1">
        <f t="array" ref="L629">INDEX($D$1:$CP$117,MATCH($D629,$D$1:$D$117,0),MATCH(1,($F629=$D$1:$CP$1)*(AZ$2=$D$2:$CP$2),0))</f>
        <v/>
      </c>
      <c r="M629" s="59" t="str" cm="1">
        <f t="array" ref="M629">INDEX($D$1:$CP$117,MATCH($D629,$D$1:$D$117,0),MATCH(1,($F629=$D$1:$CP$1)*(BA$2=$D$2:$CP$2),0))</f>
        <v/>
      </c>
      <c r="N629" s="61" t="str" cm="1">
        <f t="array" ref="N629">INDEX($D$1:$CP$117,MATCH($D629,$D$1:$D$117,0),MATCH(1,($F629=$D$1:$CP$1)*(BB$2=$D$2:$CP$2),0))</f>
        <v/>
      </c>
    </row>
    <row r="630" spans="4:14" x14ac:dyDescent="0.25">
      <c r="D630" t="str">
        <f t="shared" ref="D630:E630" si="555">D516</f>
        <v>IRN</v>
      </c>
      <c r="E630" t="str">
        <f t="shared" si="555"/>
        <v>Middle income</v>
      </c>
      <c r="F630">
        <f t="shared" si="495"/>
        <v>2013</v>
      </c>
      <c r="G630" s="60" cm="1">
        <f t="array" ref="G630">INDEX($D$1:$CP$117,MATCH($D630,$D$1:$D$117,0),MATCH(1,($F630=$D$1:$CP$1)*(G$2=$D$2:$CP$2),0))</f>
        <v>0</v>
      </c>
      <c r="H630" s="60" cm="1">
        <f t="array" ref="H630">INDEX($D$1:$CP$117,MATCH($D630,$D$1:$D$117,0),MATCH(1,($F630=$D$1:$CP$1)*(H$2=$D$2:$CP$2),0))</f>
        <v>0</v>
      </c>
      <c r="I630" s="60" cm="1">
        <f t="array" ref="I630">INDEX($D$1:$CP$117,MATCH($D630,$D$1:$D$117,0),MATCH(1,($F630=$D$1:$CP$1)*(I$2=$D$2:$CP$2),0))</f>
        <v>0</v>
      </c>
      <c r="J630" s="60" cm="1">
        <f t="array" ref="J630">INDEX($D$1:$CP$117,MATCH($D630,$D$1:$D$117,0),MATCH(1,($F630=$D$1:$CP$1)*(J$2=$D$2:$CP$2),0))</f>
        <v>52000</v>
      </c>
      <c r="K630" s="59" t="str" cm="1">
        <f t="array" ref="K630">INDEX($D$1:$CP$117,MATCH($D630,$D$1:$D$117,0),MATCH(1,($F630=$D$1:$CP$1)*(AY$2=$D$2:$CP$2),0))</f>
        <v/>
      </c>
      <c r="L630" s="59" t="str" cm="1">
        <f t="array" ref="L630">INDEX($D$1:$CP$117,MATCH($D630,$D$1:$D$117,0),MATCH(1,($F630=$D$1:$CP$1)*(AZ$2=$D$2:$CP$2),0))</f>
        <v/>
      </c>
      <c r="M630" s="59" t="str" cm="1">
        <f t="array" ref="M630">INDEX($D$1:$CP$117,MATCH($D630,$D$1:$D$117,0),MATCH(1,($F630=$D$1:$CP$1)*(BA$2=$D$2:$CP$2),0))</f>
        <v/>
      </c>
      <c r="N630" s="61" t="str" cm="1">
        <f t="array" ref="N630">INDEX($D$1:$CP$117,MATCH($D630,$D$1:$D$117,0),MATCH(1,($F630=$D$1:$CP$1)*(BB$2=$D$2:$CP$2),0))</f>
        <v/>
      </c>
    </row>
    <row r="631" spans="4:14" x14ac:dyDescent="0.25">
      <c r="D631" t="str">
        <f t="shared" ref="D631:E631" si="556">D517</f>
        <v>JAM</v>
      </c>
      <c r="E631" t="str">
        <f t="shared" si="556"/>
        <v>Middle income</v>
      </c>
      <c r="F631">
        <f t="shared" si="495"/>
        <v>2013</v>
      </c>
      <c r="G631" s="60" cm="1">
        <f t="array" ref="G631">INDEX($D$1:$CP$117,MATCH($D631,$D$1:$D$117,0),MATCH(1,($F631=$D$1:$CP$1)*(G$2=$D$2:$CP$2),0))</f>
        <v>4191600</v>
      </c>
      <c r="H631" s="60" cm="1">
        <f t="array" ref="H631">INDEX($D$1:$CP$117,MATCH($D631,$D$1:$D$117,0),MATCH(1,($F631=$D$1:$CP$1)*(H$2=$D$2:$CP$2),0))</f>
        <v>6823567.2609999999</v>
      </c>
      <c r="I631" s="60" cm="1">
        <f t="array" ref="I631">INDEX($D$1:$CP$117,MATCH($D631,$D$1:$D$117,0),MATCH(1,($F631=$D$1:$CP$1)*(I$2=$D$2:$CP$2),0))</f>
        <v>12591006.461999999</v>
      </c>
      <c r="J631" s="60" cm="1">
        <f t="array" ref="J631">INDEX($D$1:$CP$117,MATCH($D631,$D$1:$D$117,0),MATCH(1,($F631=$D$1:$CP$1)*(J$2=$D$2:$CP$2),0))</f>
        <v>30000</v>
      </c>
      <c r="K631" s="59" cm="1">
        <f t="array" ref="K631">INDEX($D$1:$CP$117,MATCH($D631,$D$1:$D$117,0),MATCH(1,($F631=$D$1:$CP$1)*(AY$2=$D$2:$CP$2),0))</f>
        <v>139.72</v>
      </c>
      <c r="L631" s="59" cm="1">
        <f t="array" ref="L631">INDEX($D$1:$CP$117,MATCH($D631,$D$1:$D$117,0),MATCH(1,($F631=$D$1:$CP$1)*(AZ$2=$D$2:$CP$2),0))</f>
        <v>227.45224203333333</v>
      </c>
      <c r="M631" s="59" cm="1">
        <f t="array" ref="M631">INDEX($D$1:$CP$117,MATCH($D631,$D$1:$D$117,0),MATCH(1,($F631=$D$1:$CP$1)*(BA$2=$D$2:$CP$2),0))</f>
        <v>419.70021539999999</v>
      </c>
      <c r="N631" s="61" cm="1">
        <f t="array" ref="N631">INDEX($D$1:$CP$117,MATCH($D631,$D$1:$D$117,0),MATCH(1,($F631=$D$1:$CP$1)*(BB$2=$D$2:$CP$2),0))</f>
        <v>0.33290428470911859</v>
      </c>
    </row>
    <row r="632" spans="4:14" x14ac:dyDescent="0.25">
      <c r="D632" t="str">
        <f t="shared" ref="D632:E632" si="557">D518</f>
        <v>KAZ</v>
      </c>
      <c r="E632" t="str">
        <f t="shared" si="557"/>
        <v>Middle income</v>
      </c>
      <c r="F632">
        <f t="shared" si="495"/>
        <v>2013</v>
      </c>
      <c r="G632" s="60" cm="1">
        <f t="array" ref="G632">INDEX($D$1:$CP$117,MATCH($D632,$D$1:$D$117,0),MATCH(1,($F632=$D$1:$CP$1)*(G$2=$D$2:$CP$2),0))</f>
        <v>30876471</v>
      </c>
      <c r="H632" s="60" cm="1">
        <f t="array" ref="H632">INDEX($D$1:$CP$117,MATCH($D632,$D$1:$D$117,0),MATCH(1,($F632=$D$1:$CP$1)*(H$2=$D$2:$CP$2),0))</f>
        <v>6926143.7910000002</v>
      </c>
      <c r="I632" s="60" cm="1">
        <f t="array" ref="I632">INDEX($D$1:$CP$117,MATCH($D632,$D$1:$D$117,0),MATCH(1,($F632=$D$1:$CP$1)*(I$2=$D$2:$CP$2),0))</f>
        <v>37802614.791000001</v>
      </c>
      <c r="J632" s="60" cm="1">
        <f t="array" ref="J632">INDEX($D$1:$CP$117,MATCH($D632,$D$1:$D$117,0),MATCH(1,($F632=$D$1:$CP$1)*(J$2=$D$2:$CP$2),0))</f>
        <v>18000</v>
      </c>
      <c r="K632" s="59" cm="1">
        <f t="array" ref="K632">INDEX($D$1:$CP$117,MATCH($D632,$D$1:$D$117,0),MATCH(1,($F632=$D$1:$CP$1)*(AY$2=$D$2:$CP$2),0))</f>
        <v>1715.3595</v>
      </c>
      <c r="L632" s="59" cm="1">
        <f t="array" ref="L632">INDEX($D$1:$CP$117,MATCH($D632,$D$1:$D$117,0),MATCH(1,($F632=$D$1:$CP$1)*(AZ$2=$D$2:$CP$2),0))</f>
        <v>384.78576616666669</v>
      </c>
      <c r="M632" s="59" cm="1">
        <f t="array" ref="M632">INDEX($D$1:$CP$117,MATCH($D632,$D$1:$D$117,0),MATCH(1,($F632=$D$1:$CP$1)*(BA$2=$D$2:$CP$2),0))</f>
        <v>2100.1452661666667</v>
      </c>
      <c r="N632" s="61" cm="1">
        <f t="array" ref="N632">INDEX($D$1:$CP$117,MATCH($D632,$D$1:$D$117,0),MATCH(1,($F632=$D$1:$CP$1)*(BB$2=$D$2:$CP$2),0))</f>
        <v>0.8167813568110911</v>
      </c>
    </row>
    <row r="633" spans="4:14" x14ac:dyDescent="0.25">
      <c r="D633" t="str">
        <f t="shared" ref="D633:E633" si="558">D519</f>
        <v>KEN</v>
      </c>
      <c r="E633" t="str">
        <f t="shared" si="558"/>
        <v>Lower middle income</v>
      </c>
      <c r="F633">
        <f t="shared" si="495"/>
        <v>2013</v>
      </c>
      <c r="G633" s="60" cm="1">
        <f t="array" ref="G633">INDEX($D$1:$CP$117,MATCH($D633,$D$1:$D$117,0),MATCH(1,($F633=$D$1:$CP$1)*(G$2=$D$2:$CP$2),0))</f>
        <v>189582565</v>
      </c>
      <c r="H633" s="60" cm="1">
        <f t="array" ref="H633">INDEX($D$1:$CP$117,MATCH($D633,$D$1:$D$117,0),MATCH(1,($F633=$D$1:$CP$1)*(H$2=$D$2:$CP$2),0))</f>
        <v>541883888</v>
      </c>
      <c r="I633" s="60" cm="1">
        <f t="array" ref="I633">INDEX($D$1:$CP$117,MATCH($D633,$D$1:$D$117,0),MATCH(1,($F633=$D$1:$CP$1)*(I$2=$D$2:$CP$2),0))</f>
        <v>800451316.08000004</v>
      </c>
      <c r="J633" s="60" cm="1">
        <f t="array" ref="J633">INDEX($D$1:$CP$117,MATCH($D633,$D$1:$D$117,0),MATCH(1,($F633=$D$1:$CP$1)*(J$2=$D$2:$CP$2),0))</f>
        <v>1400000</v>
      </c>
      <c r="K633" s="59" cm="1">
        <f t="array" ref="K633">INDEX($D$1:$CP$117,MATCH($D633,$D$1:$D$117,0),MATCH(1,($F633=$D$1:$CP$1)*(AY$2=$D$2:$CP$2),0))</f>
        <v>135.41611785714286</v>
      </c>
      <c r="L633" s="59" cm="1">
        <f t="array" ref="L633">INDEX($D$1:$CP$117,MATCH($D633,$D$1:$D$117,0),MATCH(1,($F633=$D$1:$CP$1)*(AZ$2=$D$2:$CP$2),0))</f>
        <v>387.05991999999998</v>
      </c>
      <c r="M633" s="59" cm="1">
        <f t="array" ref="M633">INDEX($D$1:$CP$117,MATCH($D633,$D$1:$D$117,0),MATCH(1,($F633=$D$1:$CP$1)*(BA$2=$D$2:$CP$2),0))</f>
        <v>571.75094005714288</v>
      </c>
      <c r="N633" s="61" cm="1">
        <f t="array" ref="N633">INDEX($D$1:$CP$117,MATCH($D633,$D$1:$D$117,0),MATCH(1,($F633=$D$1:$CP$1)*(BB$2=$D$2:$CP$2),0))</f>
        <v>0.23684459153422446</v>
      </c>
    </row>
    <row r="634" spans="4:14" x14ac:dyDescent="0.25">
      <c r="D634" t="str">
        <f t="shared" ref="D634:E634" si="559">D520</f>
        <v>KGZ</v>
      </c>
      <c r="E634" t="str">
        <f t="shared" si="559"/>
        <v>Lower middle income</v>
      </c>
      <c r="F634">
        <f t="shared" ref="F634:F697" si="560">F520+1</f>
        <v>2013</v>
      </c>
      <c r="G634" s="60" cm="1">
        <f t="array" ref="G634">INDEX($D$1:$CP$117,MATCH($D634,$D$1:$D$117,0),MATCH(1,($F634=$D$1:$CP$1)*(G$2=$D$2:$CP$2),0))</f>
        <v>4192877</v>
      </c>
      <c r="H634" s="60" cm="1">
        <f t="array" ref="H634">INDEX($D$1:$CP$117,MATCH($D634,$D$1:$D$117,0),MATCH(1,($F634=$D$1:$CP$1)*(H$2=$D$2:$CP$2),0))</f>
        <v>13417113</v>
      </c>
      <c r="I634" s="60" cm="1">
        <f t="array" ref="I634">INDEX($D$1:$CP$117,MATCH($D634,$D$1:$D$117,0),MATCH(1,($F634=$D$1:$CP$1)*(I$2=$D$2:$CP$2),0))</f>
        <v>17609990</v>
      </c>
      <c r="J634" s="60" cm="1">
        <f t="array" ref="J634">INDEX($D$1:$CP$117,MATCH($D634,$D$1:$D$117,0),MATCH(1,($F634=$D$1:$CP$1)*(J$2=$D$2:$CP$2),0))</f>
        <v>6100</v>
      </c>
      <c r="K634" s="59" cm="1">
        <f t="array" ref="K634">INDEX($D$1:$CP$117,MATCH($D634,$D$1:$D$117,0),MATCH(1,($F634=$D$1:$CP$1)*(AY$2=$D$2:$CP$2),0))</f>
        <v>687.35688524590159</v>
      </c>
      <c r="L634" s="59" cm="1">
        <f t="array" ref="L634">INDEX($D$1:$CP$117,MATCH($D634,$D$1:$D$117,0),MATCH(1,($F634=$D$1:$CP$1)*(AZ$2=$D$2:$CP$2),0))</f>
        <v>2199.5267213114753</v>
      </c>
      <c r="M634" s="59" cm="1">
        <f t="array" ref="M634">INDEX($D$1:$CP$117,MATCH($D634,$D$1:$D$117,0),MATCH(1,($F634=$D$1:$CP$1)*(BA$2=$D$2:$CP$2),0))</f>
        <v>2886.8836065573769</v>
      </c>
      <c r="N634" s="61" cm="1">
        <f t="array" ref="N634">INDEX($D$1:$CP$117,MATCH($D634,$D$1:$D$117,0),MATCH(1,($F634=$D$1:$CP$1)*(BB$2=$D$2:$CP$2),0))</f>
        <v>0.23809650090658768</v>
      </c>
    </row>
    <row r="635" spans="4:14" x14ac:dyDescent="0.25">
      <c r="D635" t="str">
        <f t="shared" ref="D635:E635" si="561">D521</f>
        <v>LAO</v>
      </c>
      <c r="E635" t="str">
        <f t="shared" si="561"/>
        <v>Lower middle income</v>
      </c>
      <c r="F635">
        <f t="shared" si="560"/>
        <v>2013</v>
      </c>
      <c r="G635" s="60" cm="1">
        <f t="array" ref="G635">INDEX($D$1:$CP$117,MATCH($D635,$D$1:$D$117,0),MATCH(1,($F635=$D$1:$CP$1)*(G$2=$D$2:$CP$2),0))</f>
        <v>0</v>
      </c>
      <c r="H635" s="60" cm="1">
        <f t="array" ref="H635">INDEX($D$1:$CP$117,MATCH($D635,$D$1:$D$117,0),MATCH(1,($F635=$D$1:$CP$1)*(H$2=$D$2:$CP$2),0))</f>
        <v>0</v>
      </c>
      <c r="I635" s="60" cm="1">
        <f t="array" ref="I635">INDEX($D$1:$CP$117,MATCH($D635,$D$1:$D$117,0),MATCH(1,($F635=$D$1:$CP$1)*(I$2=$D$2:$CP$2),0))</f>
        <v>0</v>
      </c>
      <c r="J635" s="60" cm="1">
        <f t="array" ref="J635">INDEX($D$1:$CP$117,MATCH($D635,$D$1:$D$117,0),MATCH(1,($F635=$D$1:$CP$1)*(J$2=$D$2:$CP$2),0))</f>
        <v>11000</v>
      </c>
      <c r="K635" s="59" t="str" cm="1">
        <f t="array" ref="K635">INDEX($D$1:$CP$117,MATCH($D635,$D$1:$D$117,0),MATCH(1,($F635=$D$1:$CP$1)*(AY$2=$D$2:$CP$2),0))</f>
        <v/>
      </c>
      <c r="L635" s="59" t="str" cm="1">
        <f t="array" ref="L635">INDEX($D$1:$CP$117,MATCH($D635,$D$1:$D$117,0),MATCH(1,($F635=$D$1:$CP$1)*(AZ$2=$D$2:$CP$2),0))</f>
        <v/>
      </c>
      <c r="M635" s="59" t="str" cm="1">
        <f t="array" ref="M635">INDEX($D$1:$CP$117,MATCH($D635,$D$1:$D$117,0),MATCH(1,($F635=$D$1:$CP$1)*(BA$2=$D$2:$CP$2),0))</f>
        <v/>
      </c>
      <c r="N635" s="61" t="str" cm="1">
        <f t="array" ref="N635">INDEX($D$1:$CP$117,MATCH($D635,$D$1:$D$117,0),MATCH(1,($F635=$D$1:$CP$1)*(BB$2=$D$2:$CP$2),0))</f>
        <v/>
      </c>
    </row>
    <row r="636" spans="4:14" x14ac:dyDescent="0.25">
      <c r="D636" t="str">
        <f t="shared" ref="D636:E636" si="562">D522</f>
        <v>LVA</v>
      </c>
      <c r="E636" t="str">
        <f t="shared" si="562"/>
        <v>High income</v>
      </c>
      <c r="F636">
        <f t="shared" si="560"/>
        <v>2013</v>
      </c>
      <c r="G636" s="60" cm="1">
        <f t="array" ref="G636">INDEX($D$1:$CP$117,MATCH($D636,$D$1:$D$117,0),MATCH(1,($F636=$D$1:$CP$1)*(G$2=$D$2:$CP$2),0))</f>
        <v>9452207</v>
      </c>
      <c r="H636" s="60" cm="1">
        <f t="array" ref="H636">INDEX($D$1:$CP$117,MATCH($D636,$D$1:$D$117,0),MATCH(1,($F636=$D$1:$CP$1)*(H$2=$D$2:$CP$2),0))</f>
        <v>0</v>
      </c>
      <c r="I636" s="60" cm="1">
        <f t="array" ref="I636">INDEX($D$1:$CP$117,MATCH($D636,$D$1:$D$117,0),MATCH(1,($F636=$D$1:$CP$1)*(I$2=$D$2:$CP$2),0))</f>
        <v>9452207</v>
      </c>
      <c r="J636" s="60" cm="1">
        <f t="array" ref="J636">INDEX($D$1:$CP$117,MATCH($D636,$D$1:$D$117,0),MATCH(1,($F636=$D$1:$CP$1)*(J$2=$D$2:$CP$2),0))</f>
        <v>4400</v>
      </c>
      <c r="K636" s="59" cm="1">
        <f t="array" ref="K636">INDEX($D$1:$CP$117,MATCH($D636,$D$1:$D$117,0),MATCH(1,($F636=$D$1:$CP$1)*(AY$2=$D$2:$CP$2),0))</f>
        <v>2148.2288636363637</v>
      </c>
      <c r="L636" s="59" cm="1">
        <f t="array" ref="L636">INDEX($D$1:$CP$117,MATCH($D636,$D$1:$D$117,0),MATCH(1,($F636=$D$1:$CP$1)*(AZ$2=$D$2:$CP$2),0))</f>
        <v>0</v>
      </c>
      <c r="M636" s="59" cm="1">
        <f t="array" ref="M636">INDEX($D$1:$CP$117,MATCH($D636,$D$1:$D$117,0),MATCH(1,($F636=$D$1:$CP$1)*(BA$2=$D$2:$CP$2),0))</f>
        <v>2148.2288636363637</v>
      </c>
      <c r="N636" s="61" cm="1">
        <f t="array" ref="N636">INDEX($D$1:$CP$117,MATCH($D636,$D$1:$D$117,0),MATCH(1,($F636=$D$1:$CP$1)*(BB$2=$D$2:$CP$2),0))</f>
        <v>1</v>
      </c>
    </row>
    <row r="637" spans="4:14" x14ac:dyDescent="0.25">
      <c r="D637" t="str">
        <f t="shared" ref="D637:E637" si="563">D523</f>
        <v>LBN</v>
      </c>
      <c r="E637" t="str">
        <f t="shared" si="563"/>
        <v>Middle income</v>
      </c>
      <c r="F637">
        <f t="shared" si="560"/>
        <v>2013</v>
      </c>
      <c r="G637" s="60" cm="1">
        <f t="array" ref="G637">INDEX($D$1:$CP$117,MATCH($D637,$D$1:$D$117,0),MATCH(1,($F637=$D$1:$CP$1)*(G$2=$D$2:$CP$2),0))</f>
        <v>3154875</v>
      </c>
      <c r="H637" s="60" cm="1">
        <f t="array" ref="H637">INDEX($D$1:$CP$117,MATCH($D637,$D$1:$D$117,0),MATCH(1,($F637=$D$1:$CP$1)*(H$2=$D$2:$CP$2),0))</f>
        <v>2036622</v>
      </c>
      <c r="I637" s="60" cm="1">
        <f t="array" ref="I637">INDEX($D$1:$CP$117,MATCH($D637,$D$1:$D$117,0),MATCH(1,($F637=$D$1:$CP$1)*(I$2=$D$2:$CP$2),0))</f>
        <v>5191497</v>
      </c>
      <c r="J637" s="60" cm="1">
        <f t="array" ref="J637">INDEX($D$1:$CP$117,MATCH($D637,$D$1:$D$117,0),MATCH(1,($F637=$D$1:$CP$1)*(J$2=$D$2:$CP$2),0))</f>
        <v>1900</v>
      </c>
      <c r="K637" s="59" cm="1">
        <f t="array" ref="K637">INDEX($D$1:$CP$117,MATCH($D637,$D$1:$D$117,0),MATCH(1,($F637=$D$1:$CP$1)*(AY$2=$D$2:$CP$2),0))</f>
        <v>1660.4605263157894</v>
      </c>
      <c r="L637" s="59" cm="1">
        <f t="array" ref="L637">INDEX($D$1:$CP$117,MATCH($D637,$D$1:$D$117,0),MATCH(1,($F637=$D$1:$CP$1)*(AZ$2=$D$2:$CP$2),0))</f>
        <v>1071.9063157894736</v>
      </c>
      <c r="M637" s="59" cm="1">
        <f t="array" ref="M637">INDEX($D$1:$CP$117,MATCH($D637,$D$1:$D$117,0),MATCH(1,($F637=$D$1:$CP$1)*(BA$2=$D$2:$CP$2),0))</f>
        <v>2732.366842105263</v>
      </c>
      <c r="N637" s="61" cm="1">
        <f t="array" ref="N637">INDEX($D$1:$CP$117,MATCH($D637,$D$1:$D$117,0),MATCH(1,($F637=$D$1:$CP$1)*(BB$2=$D$2:$CP$2),0))</f>
        <v>0.60770043785058525</v>
      </c>
    </row>
    <row r="638" spans="4:14" x14ac:dyDescent="0.25">
      <c r="D638" t="str">
        <f t="shared" ref="D638:E638" si="564">D524</f>
        <v>LSO</v>
      </c>
      <c r="E638" t="str">
        <f t="shared" si="564"/>
        <v>Lower middle income</v>
      </c>
      <c r="F638">
        <f t="shared" si="560"/>
        <v>2013</v>
      </c>
      <c r="G638" s="60" cm="1">
        <f t="array" ref="G638">INDEX($D$1:$CP$117,MATCH($D638,$D$1:$D$117,0),MATCH(1,($F638=$D$1:$CP$1)*(G$2=$D$2:$CP$2),0))</f>
        <v>0</v>
      </c>
      <c r="H638" s="60" cm="1">
        <f t="array" ref="H638">INDEX($D$1:$CP$117,MATCH($D638,$D$1:$D$117,0),MATCH(1,($F638=$D$1:$CP$1)*(H$2=$D$2:$CP$2),0))</f>
        <v>63493171</v>
      </c>
      <c r="I638" s="60" cm="1">
        <f t="array" ref="I638">INDEX($D$1:$CP$117,MATCH($D638,$D$1:$D$117,0),MATCH(1,($F638=$D$1:$CP$1)*(I$2=$D$2:$CP$2),0))</f>
        <v>63493171</v>
      </c>
      <c r="J638" s="60" cm="1">
        <f t="array" ref="J638">INDEX($D$1:$CP$117,MATCH($D638,$D$1:$D$117,0),MATCH(1,($F638=$D$1:$CP$1)*(J$2=$D$2:$CP$2),0))</f>
        <v>330000</v>
      </c>
      <c r="K638" s="59" cm="1">
        <f t="array" ref="K638">INDEX($D$1:$CP$117,MATCH($D638,$D$1:$D$117,0),MATCH(1,($F638=$D$1:$CP$1)*(AY$2=$D$2:$CP$2),0))</f>
        <v>0</v>
      </c>
      <c r="L638" s="59" cm="1">
        <f t="array" ref="L638">INDEX($D$1:$CP$117,MATCH($D638,$D$1:$D$117,0),MATCH(1,($F638=$D$1:$CP$1)*(AZ$2=$D$2:$CP$2),0))</f>
        <v>192.40354848484847</v>
      </c>
      <c r="M638" s="59" cm="1">
        <f t="array" ref="M638">INDEX($D$1:$CP$117,MATCH($D638,$D$1:$D$117,0),MATCH(1,($F638=$D$1:$CP$1)*(BA$2=$D$2:$CP$2),0))</f>
        <v>192.40354848484847</v>
      </c>
      <c r="N638" s="61" cm="1">
        <f t="array" ref="N638">INDEX($D$1:$CP$117,MATCH($D638,$D$1:$D$117,0),MATCH(1,($F638=$D$1:$CP$1)*(BB$2=$D$2:$CP$2),0))</f>
        <v>0</v>
      </c>
    </row>
    <row r="639" spans="4:14" x14ac:dyDescent="0.25">
      <c r="D639" t="str">
        <f t="shared" ref="D639:E639" si="565">D525</f>
        <v>LBR</v>
      </c>
      <c r="E639" t="str">
        <f t="shared" si="565"/>
        <v>Low income</v>
      </c>
      <c r="F639">
        <f t="shared" si="560"/>
        <v>2013</v>
      </c>
      <c r="G639" s="60" cm="1">
        <f t="array" ref="G639">INDEX($D$1:$CP$117,MATCH($D639,$D$1:$D$117,0),MATCH(1,($F639=$D$1:$CP$1)*(G$2=$D$2:$CP$2),0))</f>
        <v>0</v>
      </c>
      <c r="H639" s="60" cm="1">
        <f t="array" ref="H639">INDEX($D$1:$CP$117,MATCH($D639,$D$1:$D$117,0),MATCH(1,($F639=$D$1:$CP$1)*(H$2=$D$2:$CP$2),0))</f>
        <v>0</v>
      </c>
      <c r="I639" s="60" cm="1">
        <f t="array" ref="I639">INDEX($D$1:$CP$117,MATCH($D639,$D$1:$D$117,0),MATCH(1,($F639=$D$1:$CP$1)*(I$2=$D$2:$CP$2),0))</f>
        <v>0</v>
      </c>
      <c r="J639" s="60" cm="1">
        <f t="array" ref="J639">INDEX($D$1:$CP$117,MATCH($D639,$D$1:$D$117,0),MATCH(1,($F639=$D$1:$CP$1)*(J$2=$D$2:$CP$2),0))</f>
        <v>50000</v>
      </c>
      <c r="K639" s="59" t="str" cm="1">
        <f t="array" ref="K639">INDEX($D$1:$CP$117,MATCH($D639,$D$1:$D$117,0),MATCH(1,($F639=$D$1:$CP$1)*(AY$2=$D$2:$CP$2),0))</f>
        <v/>
      </c>
      <c r="L639" s="59" t="str" cm="1">
        <f t="array" ref="L639">INDEX($D$1:$CP$117,MATCH($D639,$D$1:$D$117,0),MATCH(1,($F639=$D$1:$CP$1)*(AZ$2=$D$2:$CP$2),0))</f>
        <v/>
      </c>
      <c r="M639" s="59" t="str" cm="1">
        <f t="array" ref="M639">INDEX($D$1:$CP$117,MATCH($D639,$D$1:$D$117,0),MATCH(1,($F639=$D$1:$CP$1)*(BA$2=$D$2:$CP$2),0))</f>
        <v/>
      </c>
      <c r="N639" s="61" t="str" cm="1">
        <f t="array" ref="N639">INDEX($D$1:$CP$117,MATCH($D639,$D$1:$D$117,0),MATCH(1,($F639=$D$1:$CP$1)*(BB$2=$D$2:$CP$2),0))</f>
        <v/>
      </c>
    </row>
    <row r="640" spans="4:14" x14ac:dyDescent="0.25">
      <c r="D640" t="str">
        <f t="shared" ref="D640:E640" si="566">D526</f>
        <v>LTU</v>
      </c>
      <c r="E640" t="str">
        <f t="shared" si="566"/>
        <v>High income</v>
      </c>
      <c r="F640">
        <f t="shared" si="560"/>
        <v>2013</v>
      </c>
      <c r="G640" s="60" cm="1">
        <f t="array" ref="G640">INDEX($D$1:$CP$117,MATCH($D640,$D$1:$D$117,0),MATCH(1,($F640=$D$1:$CP$1)*(G$2=$D$2:$CP$2),0))</f>
        <v>0</v>
      </c>
      <c r="H640" s="60" cm="1">
        <f t="array" ref="H640">INDEX($D$1:$CP$117,MATCH($D640,$D$1:$D$117,0),MATCH(1,($F640=$D$1:$CP$1)*(H$2=$D$2:$CP$2),0))</f>
        <v>0</v>
      </c>
      <c r="I640" s="60" cm="1">
        <f t="array" ref="I640">INDEX($D$1:$CP$117,MATCH($D640,$D$1:$D$117,0),MATCH(1,($F640=$D$1:$CP$1)*(I$2=$D$2:$CP$2),0))</f>
        <v>0</v>
      </c>
      <c r="J640" s="60" cm="1">
        <f t="array" ref="J640">INDEX($D$1:$CP$117,MATCH($D640,$D$1:$D$117,0),MATCH(1,($F640=$D$1:$CP$1)*(J$2=$D$2:$CP$2),0))</f>
        <v>2500</v>
      </c>
      <c r="K640" s="59" t="str" cm="1">
        <f t="array" ref="K640">INDEX($D$1:$CP$117,MATCH($D640,$D$1:$D$117,0),MATCH(1,($F640=$D$1:$CP$1)*(AY$2=$D$2:$CP$2),0))</f>
        <v/>
      </c>
      <c r="L640" s="59" t="str" cm="1">
        <f t="array" ref="L640">INDEX($D$1:$CP$117,MATCH($D640,$D$1:$D$117,0),MATCH(1,($F640=$D$1:$CP$1)*(AZ$2=$D$2:$CP$2),0))</f>
        <v/>
      </c>
      <c r="M640" s="59" t="str" cm="1">
        <f t="array" ref="M640">INDEX($D$1:$CP$117,MATCH($D640,$D$1:$D$117,0),MATCH(1,($F640=$D$1:$CP$1)*(BA$2=$D$2:$CP$2),0))</f>
        <v/>
      </c>
      <c r="N640" s="61" t="str" cm="1">
        <f t="array" ref="N640">INDEX($D$1:$CP$117,MATCH($D640,$D$1:$D$117,0),MATCH(1,($F640=$D$1:$CP$1)*(BB$2=$D$2:$CP$2),0))</f>
        <v/>
      </c>
    </row>
    <row r="641" spans="4:14" x14ac:dyDescent="0.25">
      <c r="D641" t="str">
        <f t="shared" ref="D641:E641" si="567">D527</f>
        <v>MDG</v>
      </c>
      <c r="E641" t="str">
        <f t="shared" si="567"/>
        <v>Low income</v>
      </c>
      <c r="F641">
        <f t="shared" si="560"/>
        <v>2013</v>
      </c>
      <c r="G641" s="60" cm="1">
        <f t="array" ref="G641">INDEX($D$1:$CP$117,MATCH($D641,$D$1:$D$117,0),MATCH(1,($F641=$D$1:$CP$1)*(G$2=$D$2:$CP$2),0))</f>
        <v>4051157</v>
      </c>
      <c r="H641" s="60" cm="1">
        <f t="array" ref="H641">INDEX($D$1:$CP$117,MATCH($D641,$D$1:$D$117,0),MATCH(1,($F641=$D$1:$CP$1)*(H$2=$D$2:$CP$2),0))</f>
        <v>2664058</v>
      </c>
      <c r="I641" s="60" cm="1">
        <f t="array" ref="I641">INDEX($D$1:$CP$117,MATCH($D641,$D$1:$D$117,0),MATCH(1,($F641=$D$1:$CP$1)*(I$2=$D$2:$CP$2),0))</f>
        <v>6786275.7432399997</v>
      </c>
      <c r="J641" s="60" cm="1">
        <f t="array" ref="J641">INDEX($D$1:$CP$117,MATCH($D641,$D$1:$D$117,0),MATCH(1,($F641=$D$1:$CP$1)*(J$2=$D$2:$CP$2),0))</f>
        <v>17000</v>
      </c>
      <c r="K641" s="59" cm="1">
        <f t="array" ref="K641">INDEX($D$1:$CP$117,MATCH($D641,$D$1:$D$117,0),MATCH(1,($F641=$D$1:$CP$1)*(AY$2=$D$2:$CP$2),0))</f>
        <v>238.30335294117648</v>
      </c>
      <c r="L641" s="59" cm="1">
        <f t="array" ref="L641">INDEX($D$1:$CP$117,MATCH($D641,$D$1:$D$117,0),MATCH(1,($F641=$D$1:$CP$1)*(AZ$2=$D$2:$CP$2),0))</f>
        <v>156.70929411764706</v>
      </c>
      <c r="M641" s="59" cm="1">
        <f t="array" ref="M641">INDEX($D$1:$CP$117,MATCH($D641,$D$1:$D$117,0),MATCH(1,($F641=$D$1:$CP$1)*(BA$2=$D$2:$CP$2),0))</f>
        <v>399.19269077882353</v>
      </c>
      <c r="N641" s="61" cm="1">
        <f t="array" ref="N641">INDEX($D$1:$CP$117,MATCH($D641,$D$1:$D$117,0),MATCH(1,($F641=$D$1:$CP$1)*(BB$2=$D$2:$CP$2),0))</f>
        <v>0.59696321712766709</v>
      </c>
    </row>
    <row r="642" spans="4:14" x14ac:dyDescent="0.25">
      <c r="D642" t="str">
        <f t="shared" ref="D642:E642" si="568">D528</f>
        <v>MWI</v>
      </c>
      <c r="E642" t="str">
        <f t="shared" si="568"/>
        <v>Low income</v>
      </c>
      <c r="F642">
        <f t="shared" si="560"/>
        <v>2013</v>
      </c>
      <c r="G642" s="60" cm="1">
        <f t="array" ref="G642">INDEX($D$1:$CP$117,MATCH($D642,$D$1:$D$117,0),MATCH(1,($F642=$D$1:$CP$1)*(G$2=$D$2:$CP$2),0))</f>
        <v>0</v>
      </c>
      <c r="H642" s="60" cm="1">
        <f t="array" ref="H642">INDEX($D$1:$CP$117,MATCH($D642,$D$1:$D$117,0),MATCH(1,($F642=$D$1:$CP$1)*(H$2=$D$2:$CP$2),0))</f>
        <v>0</v>
      </c>
      <c r="I642" s="60" cm="1">
        <f t="array" ref="I642">INDEX($D$1:$CP$117,MATCH($D642,$D$1:$D$117,0),MATCH(1,($F642=$D$1:$CP$1)*(I$2=$D$2:$CP$2),0))</f>
        <v>0</v>
      </c>
      <c r="J642" s="60" cm="1">
        <f t="array" ref="J642">INDEX($D$1:$CP$117,MATCH($D642,$D$1:$D$117,0),MATCH(1,($F642=$D$1:$CP$1)*(J$2=$D$2:$CP$2),0))</f>
        <v>960000</v>
      </c>
      <c r="K642" s="59" t="str" cm="1">
        <f t="array" ref="K642">INDEX($D$1:$CP$117,MATCH($D642,$D$1:$D$117,0),MATCH(1,($F642=$D$1:$CP$1)*(AY$2=$D$2:$CP$2),0))</f>
        <v/>
      </c>
      <c r="L642" s="59" t="str" cm="1">
        <f t="array" ref="L642">INDEX($D$1:$CP$117,MATCH($D642,$D$1:$D$117,0),MATCH(1,($F642=$D$1:$CP$1)*(AZ$2=$D$2:$CP$2),0))</f>
        <v/>
      </c>
      <c r="M642" s="59" t="str" cm="1">
        <f t="array" ref="M642">INDEX($D$1:$CP$117,MATCH($D642,$D$1:$D$117,0),MATCH(1,($F642=$D$1:$CP$1)*(BA$2=$D$2:$CP$2),0))</f>
        <v/>
      </c>
      <c r="N642" s="61" t="str" cm="1">
        <f t="array" ref="N642">INDEX($D$1:$CP$117,MATCH($D642,$D$1:$D$117,0),MATCH(1,($F642=$D$1:$CP$1)*(BB$2=$D$2:$CP$2),0))</f>
        <v/>
      </c>
    </row>
    <row r="643" spans="4:14" x14ac:dyDescent="0.25">
      <c r="D643" t="str">
        <f t="shared" ref="D643:E643" si="569">D529</f>
        <v>MYS</v>
      </c>
      <c r="E643" t="str">
        <f t="shared" si="569"/>
        <v>Middle income</v>
      </c>
      <c r="F643">
        <f t="shared" si="560"/>
        <v>2013</v>
      </c>
      <c r="G643" s="60" cm="1">
        <f t="array" ref="G643">INDEX($D$1:$CP$117,MATCH($D643,$D$1:$D$117,0),MATCH(1,($F643=$D$1:$CP$1)*(G$2=$D$2:$CP$2),0))</f>
        <v>55220508</v>
      </c>
      <c r="H643" s="60" cm="1">
        <f t="array" ref="H643">INDEX($D$1:$CP$117,MATCH($D643,$D$1:$D$117,0),MATCH(1,($F643=$D$1:$CP$1)*(H$2=$D$2:$CP$2),0))</f>
        <v>2105998.031</v>
      </c>
      <c r="I643" s="60" cm="1">
        <f t="array" ref="I643">INDEX($D$1:$CP$117,MATCH($D643,$D$1:$D$117,0),MATCH(1,($F643=$D$1:$CP$1)*(I$2=$D$2:$CP$2),0))</f>
        <v>58084996.540399998</v>
      </c>
      <c r="J643" s="60" cm="1">
        <f t="array" ref="J643">INDEX($D$1:$CP$117,MATCH($D643,$D$1:$D$117,0),MATCH(1,($F643=$D$1:$CP$1)*(J$2=$D$2:$CP$2),0))</f>
        <v>75000</v>
      </c>
      <c r="K643" s="59" cm="1">
        <f t="array" ref="K643">INDEX($D$1:$CP$117,MATCH($D643,$D$1:$D$117,0),MATCH(1,($F643=$D$1:$CP$1)*(AY$2=$D$2:$CP$2),0))</f>
        <v>736.27344000000005</v>
      </c>
      <c r="L643" s="59" cm="1">
        <f t="array" ref="L643">INDEX($D$1:$CP$117,MATCH($D643,$D$1:$D$117,0),MATCH(1,($F643=$D$1:$CP$1)*(AZ$2=$D$2:$CP$2),0))</f>
        <v>28.079973746666667</v>
      </c>
      <c r="M643" s="59" cm="1">
        <f t="array" ref="M643">INDEX($D$1:$CP$117,MATCH($D643,$D$1:$D$117,0),MATCH(1,($F643=$D$1:$CP$1)*(BA$2=$D$2:$CP$2),0))</f>
        <v>774.46662053866669</v>
      </c>
      <c r="N643" s="61" cm="1">
        <f t="array" ref="N643">INDEX($D$1:$CP$117,MATCH($D643,$D$1:$D$117,0),MATCH(1,($F643=$D$1:$CP$1)*(BB$2=$D$2:$CP$2),0))</f>
        <v>0.95068453626561455</v>
      </c>
    </row>
    <row r="644" spans="4:14" x14ac:dyDescent="0.25">
      <c r="D644" t="str">
        <f t="shared" ref="D644:E644" si="570">D530</f>
        <v>MLI</v>
      </c>
      <c r="E644" t="str">
        <f t="shared" si="570"/>
        <v>Low income</v>
      </c>
      <c r="F644">
        <f t="shared" si="560"/>
        <v>2013</v>
      </c>
      <c r="G644" s="60" cm="1">
        <f t="array" ref="G644">INDEX($D$1:$CP$117,MATCH($D644,$D$1:$D$117,0),MATCH(1,($F644=$D$1:$CP$1)*(G$2=$D$2:$CP$2),0))</f>
        <v>0</v>
      </c>
      <c r="H644" s="60" cm="1">
        <f t="array" ref="H644">INDEX($D$1:$CP$117,MATCH($D644,$D$1:$D$117,0),MATCH(1,($F644=$D$1:$CP$1)*(H$2=$D$2:$CP$2),0))</f>
        <v>0</v>
      </c>
      <c r="I644" s="60" cm="1">
        <f t="array" ref="I644">INDEX($D$1:$CP$117,MATCH($D644,$D$1:$D$117,0),MATCH(1,($F644=$D$1:$CP$1)*(I$2=$D$2:$CP$2),0))</f>
        <v>0</v>
      </c>
      <c r="J644" s="60" cm="1">
        <f t="array" ref="J644">INDEX($D$1:$CP$117,MATCH($D644,$D$1:$D$117,0),MATCH(1,($F644=$D$1:$CP$1)*(J$2=$D$2:$CP$2),0))</f>
        <v>130000</v>
      </c>
      <c r="K644" s="59" t="str" cm="1">
        <f t="array" ref="K644">INDEX($D$1:$CP$117,MATCH($D644,$D$1:$D$117,0),MATCH(1,($F644=$D$1:$CP$1)*(AY$2=$D$2:$CP$2),0))</f>
        <v/>
      </c>
      <c r="L644" s="59" t="str" cm="1">
        <f t="array" ref="L644">INDEX($D$1:$CP$117,MATCH($D644,$D$1:$D$117,0),MATCH(1,($F644=$D$1:$CP$1)*(AZ$2=$D$2:$CP$2),0))</f>
        <v/>
      </c>
      <c r="M644" s="59" t="str" cm="1">
        <f t="array" ref="M644">INDEX($D$1:$CP$117,MATCH($D644,$D$1:$D$117,0),MATCH(1,($F644=$D$1:$CP$1)*(BA$2=$D$2:$CP$2),0))</f>
        <v/>
      </c>
      <c r="N644" s="61" t="str" cm="1">
        <f t="array" ref="N644">INDEX($D$1:$CP$117,MATCH($D644,$D$1:$D$117,0),MATCH(1,($F644=$D$1:$CP$1)*(BB$2=$D$2:$CP$2),0))</f>
        <v/>
      </c>
    </row>
    <row r="645" spans="4:14" x14ac:dyDescent="0.25">
      <c r="D645" t="str">
        <f t="shared" ref="D645:E645" si="571">D531</f>
        <v>MRT</v>
      </c>
      <c r="E645" t="str">
        <f t="shared" si="571"/>
        <v>Lower middle income</v>
      </c>
      <c r="F645">
        <f t="shared" si="560"/>
        <v>2013</v>
      </c>
      <c r="G645" s="60" cm="1">
        <f t="array" ref="G645">INDEX($D$1:$CP$117,MATCH($D645,$D$1:$D$117,0),MATCH(1,($F645=$D$1:$CP$1)*(G$2=$D$2:$CP$2),0))</f>
        <v>0</v>
      </c>
      <c r="H645" s="60" cm="1">
        <f t="array" ref="H645">INDEX($D$1:$CP$117,MATCH($D645,$D$1:$D$117,0),MATCH(1,($F645=$D$1:$CP$1)*(H$2=$D$2:$CP$2),0))</f>
        <v>2731148</v>
      </c>
      <c r="I645" s="60" cm="1">
        <f t="array" ref="I645">INDEX($D$1:$CP$117,MATCH($D645,$D$1:$D$117,0),MATCH(1,($F645=$D$1:$CP$1)*(I$2=$D$2:$CP$2),0))</f>
        <v>2731148</v>
      </c>
      <c r="J645" s="60" cm="1">
        <f t="array" ref="J645">INDEX($D$1:$CP$117,MATCH($D645,$D$1:$D$117,0),MATCH(1,($F645=$D$1:$CP$1)*(J$2=$D$2:$CP$2),0))</f>
        <v>6800</v>
      </c>
      <c r="K645" s="59" cm="1">
        <f t="array" ref="K645">INDEX($D$1:$CP$117,MATCH($D645,$D$1:$D$117,0),MATCH(1,($F645=$D$1:$CP$1)*(AY$2=$D$2:$CP$2),0))</f>
        <v>0</v>
      </c>
      <c r="L645" s="59" cm="1">
        <f t="array" ref="L645">INDEX($D$1:$CP$117,MATCH($D645,$D$1:$D$117,0),MATCH(1,($F645=$D$1:$CP$1)*(AZ$2=$D$2:$CP$2),0))</f>
        <v>401.63941176470587</v>
      </c>
      <c r="M645" s="59" cm="1">
        <f t="array" ref="M645">INDEX($D$1:$CP$117,MATCH($D645,$D$1:$D$117,0),MATCH(1,($F645=$D$1:$CP$1)*(BA$2=$D$2:$CP$2),0))</f>
        <v>401.63941176470587</v>
      </c>
      <c r="N645" s="61" cm="1">
        <f t="array" ref="N645">INDEX($D$1:$CP$117,MATCH($D645,$D$1:$D$117,0),MATCH(1,($F645=$D$1:$CP$1)*(BB$2=$D$2:$CP$2),0))</f>
        <v>0</v>
      </c>
    </row>
    <row r="646" spans="4:14" x14ac:dyDescent="0.25">
      <c r="D646" t="str">
        <f t="shared" ref="D646:E646" si="572">D532</f>
        <v>MUS</v>
      </c>
      <c r="E646" t="str">
        <f t="shared" si="572"/>
        <v>High income</v>
      </c>
      <c r="F646">
        <f t="shared" si="560"/>
        <v>2013</v>
      </c>
      <c r="G646" s="60" cm="1">
        <f t="array" ref="G646">INDEX($D$1:$CP$117,MATCH($D646,$D$1:$D$117,0),MATCH(1,($F646=$D$1:$CP$1)*(G$2=$D$2:$CP$2),0))</f>
        <v>0</v>
      </c>
      <c r="H646" s="60" cm="1">
        <f t="array" ref="H646">INDEX($D$1:$CP$117,MATCH($D646,$D$1:$D$117,0),MATCH(1,($F646=$D$1:$CP$1)*(H$2=$D$2:$CP$2),0))</f>
        <v>0</v>
      </c>
      <c r="I646" s="60" cm="1">
        <f t="array" ref="I646">INDEX($D$1:$CP$117,MATCH($D646,$D$1:$D$117,0),MATCH(1,($F646=$D$1:$CP$1)*(I$2=$D$2:$CP$2),0))</f>
        <v>0</v>
      </c>
      <c r="J646" s="60" cm="1">
        <f t="array" ref="J646">INDEX($D$1:$CP$117,MATCH($D646,$D$1:$D$117,0),MATCH(1,($F646=$D$1:$CP$1)*(J$2=$D$2:$CP$2),0))</f>
        <v>11000</v>
      </c>
      <c r="K646" s="59" t="str" cm="1">
        <f t="array" ref="K646">INDEX($D$1:$CP$117,MATCH($D646,$D$1:$D$117,0),MATCH(1,($F646=$D$1:$CP$1)*(AY$2=$D$2:$CP$2),0))</f>
        <v/>
      </c>
      <c r="L646" s="59" t="str" cm="1">
        <f t="array" ref="L646">INDEX($D$1:$CP$117,MATCH($D646,$D$1:$D$117,0),MATCH(1,($F646=$D$1:$CP$1)*(AZ$2=$D$2:$CP$2),0))</f>
        <v/>
      </c>
      <c r="M646" s="59" t="str" cm="1">
        <f t="array" ref="M646">INDEX($D$1:$CP$117,MATCH($D646,$D$1:$D$117,0),MATCH(1,($F646=$D$1:$CP$1)*(BA$2=$D$2:$CP$2),0))</f>
        <v/>
      </c>
      <c r="N646" s="61" t="str" cm="1">
        <f t="array" ref="N646">INDEX($D$1:$CP$117,MATCH($D646,$D$1:$D$117,0),MATCH(1,($F646=$D$1:$CP$1)*(BB$2=$D$2:$CP$2),0))</f>
        <v/>
      </c>
    </row>
    <row r="647" spans="4:14" x14ac:dyDescent="0.25">
      <c r="D647" t="str">
        <f t="shared" ref="D647:E647" si="573">D533</f>
        <v>MNG</v>
      </c>
      <c r="E647" t="str">
        <f t="shared" si="573"/>
        <v>Lower middle income</v>
      </c>
      <c r="F647">
        <f t="shared" si="560"/>
        <v>2013</v>
      </c>
      <c r="G647" s="60" cm="1">
        <f t="array" ref="G647">INDEX($D$1:$CP$117,MATCH($D647,$D$1:$D$117,0),MATCH(1,($F647=$D$1:$CP$1)*(G$2=$D$2:$CP$2),0))</f>
        <v>1329438</v>
      </c>
      <c r="H647" s="60" cm="1">
        <f t="array" ref="H647">INDEX($D$1:$CP$117,MATCH($D647,$D$1:$D$117,0),MATCH(1,($F647=$D$1:$CP$1)*(H$2=$D$2:$CP$2),0))</f>
        <v>2165745</v>
      </c>
      <c r="I647" s="60" cm="1">
        <f t="array" ref="I647">INDEX($D$1:$CP$117,MATCH($D647,$D$1:$D$117,0),MATCH(1,($F647=$D$1:$CP$1)*(I$2=$D$2:$CP$2),0))</f>
        <v>3552745</v>
      </c>
      <c r="J647" s="60" cm="1">
        <f t="array" ref="J647">INDEX($D$1:$CP$117,MATCH($D647,$D$1:$D$117,0),MATCH(1,($F647=$D$1:$CP$1)*(J$2=$D$2:$CP$2),0))</f>
        <v>500</v>
      </c>
      <c r="K647" s="59" cm="1">
        <f t="array" ref="K647">INDEX($D$1:$CP$117,MATCH($D647,$D$1:$D$117,0),MATCH(1,($F647=$D$1:$CP$1)*(AY$2=$D$2:$CP$2),0))</f>
        <v>2658.8760000000002</v>
      </c>
      <c r="L647" s="59" cm="1">
        <f t="array" ref="L647">INDEX($D$1:$CP$117,MATCH($D647,$D$1:$D$117,0),MATCH(1,($F647=$D$1:$CP$1)*(AZ$2=$D$2:$CP$2),0))</f>
        <v>4331.49</v>
      </c>
      <c r="M647" s="59" cm="1">
        <f t="array" ref="M647">INDEX($D$1:$CP$117,MATCH($D647,$D$1:$D$117,0),MATCH(1,($F647=$D$1:$CP$1)*(BA$2=$D$2:$CP$2),0))</f>
        <v>7105.49</v>
      </c>
      <c r="N647" s="61" cm="1">
        <f t="array" ref="N647">INDEX($D$1:$CP$117,MATCH($D647,$D$1:$D$117,0),MATCH(1,($F647=$D$1:$CP$1)*(BB$2=$D$2:$CP$2),0))</f>
        <v>0.37420023108891859</v>
      </c>
    </row>
    <row r="648" spans="4:14" x14ac:dyDescent="0.25">
      <c r="D648" t="str">
        <f t="shared" ref="D648:E648" si="574">D534</f>
        <v>MNE</v>
      </c>
      <c r="E648" t="str">
        <f t="shared" si="574"/>
        <v>Middle income</v>
      </c>
      <c r="F648">
        <f t="shared" si="560"/>
        <v>2013</v>
      </c>
      <c r="G648" s="60" cm="1">
        <f t="array" ref="G648">INDEX($D$1:$CP$117,MATCH($D648,$D$1:$D$117,0),MATCH(1,($F648=$D$1:$CP$1)*(G$2=$D$2:$CP$2),0))</f>
        <v>0</v>
      </c>
      <c r="H648" s="60" cm="1">
        <f t="array" ref="H648">INDEX($D$1:$CP$117,MATCH($D648,$D$1:$D$117,0),MATCH(1,($F648=$D$1:$CP$1)*(H$2=$D$2:$CP$2),0))</f>
        <v>0</v>
      </c>
      <c r="I648" s="60" cm="1">
        <f t="array" ref="I648">INDEX($D$1:$CP$117,MATCH($D648,$D$1:$D$117,0),MATCH(1,($F648=$D$1:$CP$1)*(I$2=$D$2:$CP$2),0))</f>
        <v>0</v>
      </c>
      <c r="J648" s="60" cm="1">
        <f t="array" ref="J648">INDEX($D$1:$CP$117,MATCH($D648,$D$1:$D$117,0),MATCH(1,($F648=$D$1:$CP$1)*(J$2=$D$2:$CP$2),0))</f>
        <v>200</v>
      </c>
      <c r="K648" s="59" t="str" cm="1">
        <f t="array" ref="K648">INDEX($D$1:$CP$117,MATCH($D648,$D$1:$D$117,0),MATCH(1,($F648=$D$1:$CP$1)*(AY$2=$D$2:$CP$2),0))</f>
        <v/>
      </c>
      <c r="L648" s="59" t="str" cm="1">
        <f t="array" ref="L648">INDEX($D$1:$CP$117,MATCH($D648,$D$1:$D$117,0),MATCH(1,($F648=$D$1:$CP$1)*(AZ$2=$D$2:$CP$2),0))</f>
        <v/>
      </c>
      <c r="M648" s="59" t="str" cm="1">
        <f t="array" ref="M648">INDEX($D$1:$CP$117,MATCH($D648,$D$1:$D$117,0),MATCH(1,($F648=$D$1:$CP$1)*(BA$2=$D$2:$CP$2),0))</f>
        <v/>
      </c>
      <c r="N648" s="61" t="str" cm="1">
        <f t="array" ref="N648">INDEX($D$1:$CP$117,MATCH($D648,$D$1:$D$117,0),MATCH(1,($F648=$D$1:$CP$1)*(BB$2=$D$2:$CP$2),0))</f>
        <v/>
      </c>
    </row>
    <row r="649" spans="4:14" x14ac:dyDescent="0.25">
      <c r="D649" t="str">
        <f t="shared" ref="D649:E649" si="575">D535</f>
        <v>MAR</v>
      </c>
      <c r="E649" t="str">
        <f t="shared" si="575"/>
        <v>Lower middle income</v>
      </c>
      <c r="F649">
        <f t="shared" si="560"/>
        <v>2013</v>
      </c>
      <c r="G649" s="60" cm="1">
        <f t="array" ref="G649">INDEX($D$1:$CP$117,MATCH($D649,$D$1:$D$117,0),MATCH(1,($F649=$D$1:$CP$1)*(G$2=$D$2:$CP$2),0))</f>
        <v>9943419</v>
      </c>
      <c r="H649" s="60" cm="1">
        <f t="array" ref="H649">INDEX($D$1:$CP$117,MATCH($D649,$D$1:$D$117,0),MATCH(1,($F649=$D$1:$CP$1)*(H$2=$D$2:$CP$2),0))</f>
        <v>10355925</v>
      </c>
      <c r="I649" s="60" cm="1">
        <f t="array" ref="I649">INDEX($D$1:$CP$117,MATCH($D649,$D$1:$D$117,0),MATCH(1,($F649=$D$1:$CP$1)*(I$2=$D$2:$CP$2),0))</f>
        <v>22730808</v>
      </c>
      <c r="J649" s="60" cm="1">
        <f t="array" ref="J649">INDEX($D$1:$CP$117,MATCH($D649,$D$1:$D$117,0),MATCH(1,($F649=$D$1:$CP$1)*(J$2=$D$2:$CP$2),0))</f>
        <v>18000</v>
      </c>
      <c r="K649" s="59" cm="1">
        <f t="array" ref="K649">INDEX($D$1:$CP$117,MATCH($D649,$D$1:$D$117,0),MATCH(1,($F649=$D$1:$CP$1)*(AY$2=$D$2:$CP$2),0))</f>
        <v>552.41216666666662</v>
      </c>
      <c r="L649" s="59" cm="1">
        <f t="array" ref="L649">INDEX($D$1:$CP$117,MATCH($D649,$D$1:$D$117,0),MATCH(1,($F649=$D$1:$CP$1)*(AZ$2=$D$2:$CP$2),0))</f>
        <v>575.32916666666665</v>
      </c>
      <c r="M649" s="59" cm="1">
        <f t="array" ref="M649">INDEX($D$1:$CP$117,MATCH($D649,$D$1:$D$117,0),MATCH(1,($F649=$D$1:$CP$1)*(BA$2=$D$2:$CP$2),0))</f>
        <v>1262.8226666666667</v>
      </c>
      <c r="N649" s="61" cm="1">
        <f t="array" ref="N649">INDEX($D$1:$CP$117,MATCH($D649,$D$1:$D$117,0),MATCH(1,($F649=$D$1:$CP$1)*(BB$2=$D$2:$CP$2),0))</f>
        <v>0.43744239096120113</v>
      </c>
    </row>
    <row r="650" spans="4:14" x14ac:dyDescent="0.25">
      <c r="D650" t="str">
        <f t="shared" ref="D650:E650" si="576">D536</f>
        <v>MOZ</v>
      </c>
      <c r="E650" t="str">
        <f t="shared" si="576"/>
        <v>Low income</v>
      </c>
      <c r="F650">
        <f t="shared" si="560"/>
        <v>2013</v>
      </c>
      <c r="G650" s="60" cm="1">
        <f t="array" ref="G650">INDEX($D$1:$CP$117,MATCH($D650,$D$1:$D$117,0),MATCH(1,($F650=$D$1:$CP$1)*(G$2=$D$2:$CP$2),0))</f>
        <v>16870748</v>
      </c>
      <c r="H650" s="60" cm="1">
        <f t="array" ref="H650">INDEX($D$1:$CP$117,MATCH($D650,$D$1:$D$117,0),MATCH(1,($F650=$D$1:$CP$1)*(H$2=$D$2:$CP$2),0))</f>
        <v>332640878</v>
      </c>
      <c r="I650" s="60" cm="1">
        <f t="array" ref="I650">INDEX($D$1:$CP$117,MATCH($D650,$D$1:$D$117,0),MATCH(1,($F650=$D$1:$CP$1)*(I$2=$D$2:$CP$2),0))</f>
        <v>353766025.42900002</v>
      </c>
      <c r="J650" s="60" cm="1">
        <f t="array" ref="J650">INDEX($D$1:$CP$117,MATCH($D650,$D$1:$D$117,0),MATCH(1,($F650=$D$1:$CP$1)*(J$2=$D$2:$CP$2),0))</f>
        <v>1800000</v>
      </c>
      <c r="K650" s="59" cm="1">
        <f t="array" ref="K650">INDEX($D$1:$CP$117,MATCH($D650,$D$1:$D$117,0),MATCH(1,($F650=$D$1:$CP$1)*(AY$2=$D$2:$CP$2),0))</f>
        <v>9.3726377777777774</v>
      </c>
      <c r="L650" s="59" cm="1">
        <f t="array" ref="L650">INDEX($D$1:$CP$117,MATCH($D650,$D$1:$D$117,0),MATCH(1,($F650=$D$1:$CP$1)*(AZ$2=$D$2:$CP$2),0))</f>
        <v>184.80048777777779</v>
      </c>
      <c r="M650" s="59" cm="1">
        <f t="array" ref="M650">INDEX($D$1:$CP$117,MATCH($D650,$D$1:$D$117,0),MATCH(1,($F650=$D$1:$CP$1)*(BA$2=$D$2:$CP$2),0))</f>
        <v>196.53668079388891</v>
      </c>
      <c r="N650" s="61" cm="1">
        <f t="array" ref="N650">INDEX($D$1:$CP$117,MATCH($D650,$D$1:$D$117,0),MATCH(1,($F650=$D$1:$CP$1)*(BB$2=$D$2:$CP$2),0))</f>
        <v>4.7689000037641878E-2</v>
      </c>
    </row>
    <row r="651" spans="4:14" x14ac:dyDescent="0.25">
      <c r="D651" t="str">
        <f t="shared" ref="D651:E651" si="577">D537</f>
        <v>MMR</v>
      </c>
      <c r="E651" t="str">
        <f t="shared" si="577"/>
        <v>Lower middle income</v>
      </c>
      <c r="F651">
        <f t="shared" si="560"/>
        <v>2013</v>
      </c>
      <c r="G651" s="60" cm="1">
        <f t="array" ref="G651">INDEX($D$1:$CP$117,MATCH($D651,$D$1:$D$117,0),MATCH(1,($F651=$D$1:$CP$1)*(G$2=$D$2:$CP$2),0))</f>
        <v>0</v>
      </c>
      <c r="H651" s="60" cm="1">
        <f t="array" ref="H651">INDEX($D$1:$CP$117,MATCH($D651,$D$1:$D$117,0),MATCH(1,($F651=$D$1:$CP$1)*(H$2=$D$2:$CP$2),0))</f>
        <v>0</v>
      </c>
      <c r="I651" s="60" cm="1">
        <f t="array" ref="I651">INDEX($D$1:$CP$117,MATCH($D651,$D$1:$D$117,0),MATCH(1,($F651=$D$1:$CP$1)*(I$2=$D$2:$CP$2),0))</f>
        <v>0</v>
      </c>
      <c r="J651" s="60" cm="1">
        <f t="array" ref="J651">INDEX($D$1:$CP$117,MATCH($D651,$D$1:$D$117,0),MATCH(1,($F651=$D$1:$CP$1)*(J$2=$D$2:$CP$2),0))</f>
        <v>240000</v>
      </c>
      <c r="K651" s="59" t="str" cm="1">
        <f t="array" ref="K651">INDEX($D$1:$CP$117,MATCH($D651,$D$1:$D$117,0),MATCH(1,($F651=$D$1:$CP$1)*(AY$2=$D$2:$CP$2),0))</f>
        <v/>
      </c>
      <c r="L651" s="59" t="str" cm="1">
        <f t="array" ref="L651">INDEX($D$1:$CP$117,MATCH($D651,$D$1:$D$117,0),MATCH(1,($F651=$D$1:$CP$1)*(AZ$2=$D$2:$CP$2),0))</f>
        <v/>
      </c>
      <c r="M651" s="59" t="str" cm="1">
        <f t="array" ref="M651">INDEX($D$1:$CP$117,MATCH($D651,$D$1:$D$117,0),MATCH(1,($F651=$D$1:$CP$1)*(BA$2=$D$2:$CP$2),0))</f>
        <v/>
      </c>
      <c r="N651" s="61" t="str" cm="1">
        <f t="array" ref="N651">INDEX($D$1:$CP$117,MATCH($D651,$D$1:$D$117,0),MATCH(1,($F651=$D$1:$CP$1)*(BB$2=$D$2:$CP$2),0))</f>
        <v/>
      </c>
    </row>
    <row r="652" spans="4:14" x14ac:dyDescent="0.25">
      <c r="D652" t="str">
        <f t="shared" ref="D652:E652" si="578">D538</f>
        <v>NAM</v>
      </c>
      <c r="E652" t="str">
        <f t="shared" si="578"/>
        <v>Middle income</v>
      </c>
      <c r="F652">
        <f t="shared" si="560"/>
        <v>2013</v>
      </c>
      <c r="G652" s="60" cm="1">
        <f t="array" ref="G652">INDEX($D$1:$CP$117,MATCH($D652,$D$1:$D$117,0),MATCH(1,($F652=$D$1:$CP$1)*(G$2=$D$2:$CP$2),0))</f>
        <v>136620606</v>
      </c>
      <c r="H652" s="60" cm="1">
        <f t="array" ref="H652">INDEX($D$1:$CP$117,MATCH($D652,$D$1:$D$117,0),MATCH(1,($F652=$D$1:$CP$1)*(H$2=$D$2:$CP$2),0))</f>
        <v>74283368</v>
      </c>
      <c r="I652" s="60" cm="1">
        <f t="array" ref="I652">INDEX($D$1:$CP$117,MATCH($D652,$D$1:$D$117,0),MATCH(1,($F652=$D$1:$CP$1)*(I$2=$D$2:$CP$2),0))</f>
        <v>419608699</v>
      </c>
      <c r="J652" s="60" cm="1">
        <f t="array" ref="J652">INDEX($D$1:$CP$117,MATCH($D652,$D$1:$D$117,0),MATCH(1,($F652=$D$1:$CP$1)*(J$2=$D$2:$CP$2),0))</f>
        <v>190000</v>
      </c>
      <c r="K652" s="59" cm="1">
        <f t="array" ref="K652">INDEX($D$1:$CP$117,MATCH($D652,$D$1:$D$117,0),MATCH(1,($F652=$D$1:$CP$1)*(AY$2=$D$2:$CP$2),0))</f>
        <v>719.05582105263159</v>
      </c>
      <c r="L652" s="59" cm="1">
        <f t="array" ref="L652">INDEX($D$1:$CP$117,MATCH($D652,$D$1:$D$117,0),MATCH(1,($F652=$D$1:$CP$1)*(AZ$2=$D$2:$CP$2),0))</f>
        <v>390.9650947368421</v>
      </c>
      <c r="M652" s="59" cm="1">
        <f t="array" ref="M652">INDEX($D$1:$CP$117,MATCH($D652,$D$1:$D$117,0),MATCH(1,($F652=$D$1:$CP$1)*(BA$2=$D$2:$CP$2),0))</f>
        <v>2208.4668368421053</v>
      </c>
      <c r="N652" s="61" cm="1">
        <f t="array" ref="N652">INDEX($D$1:$CP$117,MATCH($D652,$D$1:$D$117,0),MATCH(1,($F652=$D$1:$CP$1)*(BB$2=$D$2:$CP$2),0))</f>
        <v>0.32559049973365783</v>
      </c>
    </row>
    <row r="653" spans="4:14" x14ac:dyDescent="0.25">
      <c r="D653" t="str">
        <f t="shared" ref="D653:E653" si="579">D539</f>
        <v>NPL</v>
      </c>
      <c r="E653" t="str">
        <f t="shared" si="579"/>
        <v>Lower middle income</v>
      </c>
      <c r="F653">
        <f t="shared" si="560"/>
        <v>2013</v>
      </c>
      <c r="G653" s="60" cm="1">
        <f t="array" ref="G653">INDEX($D$1:$CP$117,MATCH($D653,$D$1:$D$117,0),MATCH(1,($F653=$D$1:$CP$1)*(G$2=$D$2:$CP$2),0))</f>
        <v>2080859</v>
      </c>
      <c r="H653" s="60" cm="1">
        <f t="array" ref="H653">INDEX($D$1:$CP$117,MATCH($D653,$D$1:$D$117,0),MATCH(1,($F653=$D$1:$CP$1)*(H$2=$D$2:$CP$2),0))</f>
        <v>12973263.91</v>
      </c>
      <c r="I653" s="60" cm="1">
        <f t="array" ref="I653">INDEX($D$1:$CP$117,MATCH($D653,$D$1:$D$117,0),MATCH(1,($F653=$D$1:$CP$1)*(I$2=$D$2:$CP$2),0))</f>
        <v>16357124.91</v>
      </c>
      <c r="J653" s="60" cm="1">
        <f t="array" ref="J653">INDEX($D$1:$CP$117,MATCH($D653,$D$1:$D$117,0),MATCH(1,($F653=$D$1:$CP$1)*(J$2=$D$2:$CP$2),0))</f>
        <v>30000</v>
      </c>
      <c r="K653" s="59" cm="1">
        <f t="array" ref="K653">INDEX($D$1:$CP$117,MATCH($D653,$D$1:$D$117,0),MATCH(1,($F653=$D$1:$CP$1)*(AY$2=$D$2:$CP$2),0))</f>
        <v>69.36196666666666</v>
      </c>
      <c r="L653" s="59" cm="1">
        <f t="array" ref="L653">INDEX($D$1:$CP$117,MATCH($D653,$D$1:$D$117,0),MATCH(1,($F653=$D$1:$CP$1)*(AZ$2=$D$2:$CP$2),0))</f>
        <v>432.44213033333335</v>
      </c>
      <c r="M653" s="59" cm="1">
        <f t="array" ref="M653">INDEX($D$1:$CP$117,MATCH($D653,$D$1:$D$117,0),MATCH(1,($F653=$D$1:$CP$1)*(BA$2=$D$2:$CP$2),0))</f>
        <v>545.23749699999996</v>
      </c>
      <c r="N653" s="61" cm="1">
        <f t="array" ref="N653">INDEX($D$1:$CP$117,MATCH($D653,$D$1:$D$117,0),MATCH(1,($F653=$D$1:$CP$1)*(BB$2=$D$2:$CP$2),0))</f>
        <v>0.12721422691636095</v>
      </c>
    </row>
    <row r="654" spans="4:14" x14ac:dyDescent="0.25">
      <c r="D654" t="str">
        <f t="shared" ref="D654:E654" si="580">D540</f>
        <v>NIC</v>
      </c>
      <c r="E654" t="str">
        <f t="shared" si="580"/>
        <v>Lower middle income</v>
      </c>
      <c r="F654">
        <f t="shared" si="560"/>
        <v>2013</v>
      </c>
      <c r="G654" s="60" cm="1">
        <f t="array" ref="G654">INDEX($D$1:$CP$117,MATCH($D654,$D$1:$D$117,0),MATCH(1,($F654=$D$1:$CP$1)*(G$2=$D$2:$CP$2),0))</f>
        <v>0</v>
      </c>
      <c r="H654" s="60" cm="1">
        <f t="array" ref="H654">INDEX($D$1:$CP$117,MATCH($D654,$D$1:$D$117,0),MATCH(1,($F654=$D$1:$CP$1)*(H$2=$D$2:$CP$2),0))</f>
        <v>0</v>
      </c>
      <c r="I654" s="60" cm="1">
        <f t="array" ref="I654">INDEX($D$1:$CP$117,MATCH($D654,$D$1:$D$117,0),MATCH(1,($F654=$D$1:$CP$1)*(I$2=$D$2:$CP$2),0))</f>
        <v>0</v>
      </c>
      <c r="J654" s="60" cm="1">
        <f t="array" ref="J654">INDEX($D$1:$CP$117,MATCH($D654,$D$1:$D$117,0),MATCH(1,($F654=$D$1:$CP$1)*(J$2=$D$2:$CP$2),0))</f>
        <v>8600</v>
      </c>
      <c r="K654" s="59" t="str" cm="1">
        <f t="array" ref="K654">INDEX($D$1:$CP$117,MATCH($D654,$D$1:$D$117,0),MATCH(1,($F654=$D$1:$CP$1)*(AY$2=$D$2:$CP$2),0))</f>
        <v/>
      </c>
      <c r="L654" s="59" t="str" cm="1">
        <f t="array" ref="L654">INDEX($D$1:$CP$117,MATCH($D654,$D$1:$D$117,0),MATCH(1,($F654=$D$1:$CP$1)*(AZ$2=$D$2:$CP$2),0))</f>
        <v/>
      </c>
      <c r="M654" s="59" t="str" cm="1">
        <f t="array" ref="M654">INDEX($D$1:$CP$117,MATCH($D654,$D$1:$D$117,0),MATCH(1,($F654=$D$1:$CP$1)*(BA$2=$D$2:$CP$2),0))</f>
        <v/>
      </c>
      <c r="N654" s="61" t="str" cm="1">
        <f t="array" ref="N654">INDEX($D$1:$CP$117,MATCH($D654,$D$1:$D$117,0),MATCH(1,($F654=$D$1:$CP$1)*(BB$2=$D$2:$CP$2),0))</f>
        <v/>
      </c>
    </row>
    <row r="655" spans="4:14" x14ac:dyDescent="0.25">
      <c r="D655" t="str">
        <f t="shared" ref="D655:E655" si="581">D541</f>
        <v>NER</v>
      </c>
      <c r="E655" t="str">
        <f t="shared" si="581"/>
        <v>Low income</v>
      </c>
      <c r="F655">
        <f t="shared" si="560"/>
        <v>2013</v>
      </c>
      <c r="G655" s="60" cm="1">
        <f t="array" ref="G655">INDEX($D$1:$CP$117,MATCH($D655,$D$1:$D$117,0),MATCH(1,($F655=$D$1:$CP$1)*(G$2=$D$2:$CP$2),0))</f>
        <v>3935866</v>
      </c>
      <c r="H655" s="60" cm="1">
        <f t="array" ref="H655">INDEX($D$1:$CP$117,MATCH($D655,$D$1:$D$117,0),MATCH(1,($F655=$D$1:$CP$1)*(H$2=$D$2:$CP$2),0))</f>
        <v>9563538.3430000003</v>
      </c>
      <c r="I655" s="60" cm="1">
        <f t="array" ref="I655">INDEX($D$1:$CP$117,MATCH($D655,$D$1:$D$117,0),MATCH(1,($F655=$D$1:$CP$1)*(I$2=$D$2:$CP$2),0))</f>
        <v>13575588.907</v>
      </c>
      <c r="J655" s="60" cm="1">
        <f t="array" ref="J655">INDEX($D$1:$CP$117,MATCH($D655,$D$1:$D$117,0),MATCH(1,($F655=$D$1:$CP$1)*(J$2=$D$2:$CP$2),0))</f>
        <v>36000</v>
      </c>
      <c r="K655" s="59" cm="1">
        <f t="array" ref="K655">INDEX($D$1:$CP$117,MATCH($D655,$D$1:$D$117,0),MATCH(1,($F655=$D$1:$CP$1)*(AY$2=$D$2:$CP$2),0))</f>
        <v>109.32961111111111</v>
      </c>
      <c r="L655" s="59" cm="1">
        <f t="array" ref="L655">INDEX($D$1:$CP$117,MATCH($D655,$D$1:$D$117,0),MATCH(1,($F655=$D$1:$CP$1)*(AZ$2=$D$2:$CP$2),0))</f>
        <v>265.65384286111112</v>
      </c>
      <c r="M655" s="59" cm="1">
        <f t="array" ref="M655">INDEX($D$1:$CP$117,MATCH($D655,$D$1:$D$117,0),MATCH(1,($F655=$D$1:$CP$1)*(BA$2=$D$2:$CP$2),0))</f>
        <v>377.09969186111113</v>
      </c>
      <c r="N655" s="61" cm="1">
        <f t="array" ref="N655">INDEX($D$1:$CP$117,MATCH($D655,$D$1:$D$117,0),MATCH(1,($F655=$D$1:$CP$1)*(BB$2=$D$2:$CP$2),0))</f>
        <v>0.28992230296326543</v>
      </c>
    </row>
    <row r="656" spans="4:14" x14ac:dyDescent="0.25">
      <c r="D656" t="str">
        <f t="shared" ref="D656:E656" si="582">D542</f>
        <v>NGA</v>
      </c>
      <c r="E656" t="str">
        <f t="shared" si="582"/>
        <v>Lower middle income</v>
      </c>
      <c r="F656">
        <f t="shared" si="560"/>
        <v>2013</v>
      </c>
      <c r="G656" s="60" cm="1">
        <f t="array" ref="G656">INDEX($D$1:$CP$117,MATCH($D656,$D$1:$D$117,0),MATCH(1,($F656=$D$1:$CP$1)*(G$2=$D$2:$CP$2),0))</f>
        <v>0</v>
      </c>
      <c r="H656" s="60" cm="1">
        <f t="array" ref="H656">INDEX($D$1:$CP$117,MATCH($D656,$D$1:$D$117,0),MATCH(1,($F656=$D$1:$CP$1)*(H$2=$D$2:$CP$2),0))</f>
        <v>0</v>
      </c>
      <c r="I656" s="60" cm="1">
        <f t="array" ref="I656">INDEX($D$1:$CP$117,MATCH($D656,$D$1:$D$117,0),MATCH(1,($F656=$D$1:$CP$1)*(I$2=$D$2:$CP$2),0))</f>
        <v>0</v>
      </c>
      <c r="J656" s="60" cm="1">
        <f t="array" ref="J656">INDEX($D$1:$CP$117,MATCH($D656,$D$1:$D$117,0),MATCH(1,($F656=$D$1:$CP$1)*(J$2=$D$2:$CP$2),0))</f>
        <v>1500000</v>
      </c>
      <c r="K656" s="59" t="str" cm="1">
        <f t="array" ref="K656">INDEX($D$1:$CP$117,MATCH($D656,$D$1:$D$117,0),MATCH(1,($F656=$D$1:$CP$1)*(AY$2=$D$2:$CP$2),0))</f>
        <v/>
      </c>
      <c r="L656" s="59" t="str" cm="1">
        <f t="array" ref="L656">INDEX($D$1:$CP$117,MATCH($D656,$D$1:$D$117,0),MATCH(1,($F656=$D$1:$CP$1)*(AZ$2=$D$2:$CP$2),0))</f>
        <v/>
      </c>
      <c r="M656" s="59" t="str" cm="1">
        <f t="array" ref="M656">INDEX($D$1:$CP$117,MATCH($D656,$D$1:$D$117,0),MATCH(1,($F656=$D$1:$CP$1)*(BA$2=$D$2:$CP$2),0))</f>
        <v/>
      </c>
      <c r="N656" s="61" t="str" cm="1">
        <f t="array" ref="N656">INDEX($D$1:$CP$117,MATCH($D656,$D$1:$D$117,0),MATCH(1,($F656=$D$1:$CP$1)*(BB$2=$D$2:$CP$2),0))</f>
        <v/>
      </c>
    </row>
    <row r="657" spans="4:14" x14ac:dyDescent="0.25">
      <c r="D657" t="str">
        <f t="shared" ref="D657:E657" si="583">D543</f>
        <v>OMN</v>
      </c>
      <c r="E657" t="str">
        <f t="shared" si="583"/>
        <v>High income</v>
      </c>
      <c r="F657">
        <f t="shared" si="560"/>
        <v>2013</v>
      </c>
      <c r="G657" s="60" cm="1">
        <f t="array" ref="G657">INDEX($D$1:$CP$117,MATCH($D657,$D$1:$D$117,0),MATCH(1,($F657=$D$1:$CP$1)*(G$2=$D$2:$CP$2),0))</f>
        <v>3833134</v>
      </c>
      <c r="H657" s="60" cm="1">
        <f t="array" ref="H657">INDEX($D$1:$CP$117,MATCH($D657,$D$1:$D$117,0),MATCH(1,($F657=$D$1:$CP$1)*(H$2=$D$2:$CP$2),0))</f>
        <v>57000</v>
      </c>
      <c r="I657" s="60" cm="1">
        <f t="array" ref="I657">INDEX($D$1:$CP$117,MATCH($D657,$D$1:$D$117,0),MATCH(1,($F657=$D$1:$CP$1)*(I$2=$D$2:$CP$2),0))</f>
        <v>3890134</v>
      </c>
      <c r="J657" s="60" cm="1">
        <f t="array" ref="J657">INDEX($D$1:$CP$117,MATCH($D657,$D$1:$D$117,0),MATCH(1,($F657=$D$1:$CP$1)*(J$2=$D$2:$CP$2),0))</f>
        <v>2000</v>
      </c>
      <c r="K657" s="59" cm="1">
        <f t="array" ref="K657">INDEX($D$1:$CP$117,MATCH($D657,$D$1:$D$117,0),MATCH(1,($F657=$D$1:$CP$1)*(AY$2=$D$2:$CP$2),0))</f>
        <v>1916.567</v>
      </c>
      <c r="L657" s="59" cm="1">
        <f t="array" ref="L657">INDEX($D$1:$CP$117,MATCH($D657,$D$1:$D$117,0),MATCH(1,($F657=$D$1:$CP$1)*(AZ$2=$D$2:$CP$2),0))</f>
        <v>28.5</v>
      </c>
      <c r="M657" s="59" cm="1">
        <f t="array" ref="M657">INDEX($D$1:$CP$117,MATCH($D657,$D$1:$D$117,0),MATCH(1,($F657=$D$1:$CP$1)*(BA$2=$D$2:$CP$2),0))</f>
        <v>1945.067</v>
      </c>
      <c r="N657" s="61" cm="1">
        <f t="array" ref="N657">INDEX($D$1:$CP$117,MATCH($D657,$D$1:$D$117,0),MATCH(1,($F657=$D$1:$CP$1)*(BB$2=$D$2:$CP$2),0))</f>
        <v>0.98534754843920547</v>
      </c>
    </row>
    <row r="658" spans="4:14" x14ac:dyDescent="0.25">
      <c r="D658" t="str">
        <f t="shared" ref="D658:E658" si="584">D544</f>
        <v>PAK</v>
      </c>
      <c r="E658" t="str">
        <f t="shared" si="584"/>
        <v>Lower middle income</v>
      </c>
      <c r="F658">
        <f t="shared" si="560"/>
        <v>2013</v>
      </c>
      <c r="G658" s="60" cm="1">
        <f t="array" ref="G658">INDEX($D$1:$CP$117,MATCH($D658,$D$1:$D$117,0),MATCH(1,($F658=$D$1:$CP$1)*(G$2=$D$2:$CP$2),0))</f>
        <v>3631968</v>
      </c>
      <c r="H658" s="60" cm="1">
        <f t="array" ref="H658">INDEX($D$1:$CP$117,MATCH($D658,$D$1:$D$117,0),MATCH(1,($F658=$D$1:$CP$1)*(H$2=$D$2:$CP$2),0))</f>
        <v>6361662.0199999996</v>
      </c>
      <c r="I658" s="60" cm="1">
        <f t="array" ref="I658">INDEX($D$1:$CP$117,MATCH($D658,$D$1:$D$117,0),MATCH(1,($F658=$D$1:$CP$1)*(I$2=$D$2:$CP$2),0))</f>
        <v>9993630.0199999996</v>
      </c>
      <c r="J658" s="60" cm="1">
        <f t="array" ref="J658">INDEX($D$1:$CP$117,MATCH($D658,$D$1:$D$117,0),MATCH(1,($F658=$D$1:$CP$1)*(J$2=$D$2:$CP$2),0))</f>
        <v>100000</v>
      </c>
      <c r="K658" s="59" cm="1">
        <f t="array" ref="K658">INDEX($D$1:$CP$117,MATCH($D658,$D$1:$D$117,0),MATCH(1,($F658=$D$1:$CP$1)*(AY$2=$D$2:$CP$2),0))</f>
        <v>36.319679999999998</v>
      </c>
      <c r="L658" s="59" cm="1">
        <f t="array" ref="L658">INDEX($D$1:$CP$117,MATCH($D658,$D$1:$D$117,0),MATCH(1,($F658=$D$1:$CP$1)*(AZ$2=$D$2:$CP$2),0))</f>
        <v>63.616620199999993</v>
      </c>
      <c r="M658" s="59" cm="1">
        <f t="array" ref="M658">INDEX($D$1:$CP$117,MATCH($D658,$D$1:$D$117,0),MATCH(1,($F658=$D$1:$CP$1)*(BA$2=$D$2:$CP$2),0))</f>
        <v>99.936300199999991</v>
      </c>
      <c r="N658" s="61" cm="1">
        <f t="array" ref="N658">INDEX($D$1:$CP$117,MATCH($D658,$D$1:$D$117,0),MATCH(1,($F658=$D$1:$CP$1)*(BB$2=$D$2:$CP$2),0))</f>
        <v>0.36342830310221952</v>
      </c>
    </row>
    <row r="659" spans="4:14" x14ac:dyDescent="0.25">
      <c r="D659" t="str">
        <f t="shared" ref="D659:E659" si="585">D545</f>
        <v>PNG</v>
      </c>
      <c r="E659" t="str">
        <f t="shared" si="585"/>
        <v>Lower middle income</v>
      </c>
      <c r="F659">
        <f t="shared" si="560"/>
        <v>2013</v>
      </c>
      <c r="G659" s="60" cm="1">
        <f t="array" ref="G659">INDEX($D$1:$CP$117,MATCH($D659,$D$1:$D$117,0),MATCH(1,($F659=$D$1:$CP$1)*(G$2=$D$2:$CP$2),0))</f>
        <v>0</v>
      </c>
      <c r="H659" s="60" cm="1">
        <f t="array" ref="H659">INDEX($D$1:$CP$117,MATCH($D659,$D$1:$D$117,0),MATCH(1,($F659=$D$1:$CP$1)*(H$2=$D$2:$CP$2),0))</f>
        <v>0</v>
      </c>
      <c r="I659" s="60" cm="1">
        <f t="array" ref="I659">INDEX($D$1:$CP$117,MATCH($D659,$D$1:$D$117,0),MATCH(1,($F659=$D$1:$CP$1)*(I$2=$D$2:$CP$2),0))</f>
        <v>0</v>
      </c>
      <c r="J659" s="60" cm="1">
        <f t="array" ref="J659">INDEX($D$1:$CP$117,MATCH($D659,$D$1:$D$117,0),MATCH(1,($F659=$D$1:$CP$1)*(J$2=$D$2:$CP$2),0))</f>
        <v>38000</v>
      </c>
      <c r="K659" s="59" t="str" cm="1">
        <f t="array" ref="K659">INDEX($D$1:$CP$117,MATCH($D659,$D$1:$D$117,0),MATCH(1,($F659=$D$1:$CP$1)*(AY$2=$D$2:$CP$2),0))</f>
        <v/>
      </c>
      <c r="L659" s="59" t="str" cm="1">
        <f t="array" ref="L659">INDEX($D$1:$CP$117,MATCH($D659,$D$1:$D$117,0),MATCH(1,($F659=$D$1:$CP$1)*(AZ$2=$D$2:$CP$2),0))</f>
        <v/>
      </c>
      <c r="M659" s="59" t="str" cm="1">
        <f t="array" ref="M659">INDEX($D$1:$CP$117,MATCH($D659,$D$1:$D$117,0),MATCH(1,($F659=$D$1:$CP$1)*(BA$2=$D$2:$CP$2),0))</f>
        <v/>
      </c>
      <c r="N659" s="61" t="str" cm="1">
        <f t="array" ref="N659">INDEX($D$1:$CP$117,MATCH($D659,$D$1:$D$117,0),MATCH(1,($F659=$D$1:$CP$1)*(BB$2=$D$2:$CP$2),0))</f>
        <v/>
      </c>
    </row>
    <row r="660" spans="4:14" x14ac:dyDescent="0.25">
      <c r="D660" t="str">
        <f t="shared" ref="D660:E660" si="586">D546</f>
        <v>PRY</v>
      </c>
      <c r="E660" t="str">
        <f t="shared" si="586"/>
        <v>Middle income</v>
      </c>
      <c r="F660">
        <f t="shared" si="560"/>
        <v>2013</v>
      </c>
      <c r="G660" s="60" cm="1">
        <f t="array" ref="G660">INDEX($D$1:$CP$117,MATCH($D660,$D$1:$D$117,0),MATCH(1,($F660=$D$1:$CP$1)*(G$2=$D$2:$CP$2),0))</f>
        <v>10841743</v>
      </c>
      <c r="H660" s="60" cm="1">
        <f t="array" ref="H660">INDEX($D$1:$CP$117,MATCH($D660,$D$1:$D$117,0),MATCH(1,($F660=$D$1:$CP$1)*(H$2=$D$2:$CP$2),0))</f>
        <v>2966599.375</v>
      </c>
      <c r="I660" s="60" cm="1">
        <f t="array" ref="I660">INDEX($D$1:$CP$117,MATCH($D660,$D$1:$D$117,0),MATCH(1,($F660=$D$1:$CP$1)*(I$2=$D$2:$CP$2),0))</f>
        <v>14941352.605</v>
      </c>
      <c r="J660" s="60" cm="1">
        <f t="array" ref="J660">INDEX($D$1:$CP$117,MATCH($D660,$D$1:$D$117,0),MATCH(1,($F660=$D$1:$CP$1)*(J$2=$D$2:$CP$2),0))</f>
        <v>20000</v>
      </c>
      <c r="K660" s="59" cm="1">
        <f t="array" ref="K660">INDEX($D$1:$CP$117,MATCH($D660,$D$1:$D$117,0),MATCH(1,($F660=$D$1:$CP$1)*(AY$2=$D$2:$CP$2),0))</f>
        <v>542.08714999999995</v>
      </c>
      <c r="L660" s="59" cm="1">
        <f t="array" ref="L660">INDEX($D$1:$CP$117,MATCH($D660,$D$1:$D$117,0),MATCH(1,($F660=$D$1:$CP$1)*(AZ$2=$D$2:$CP$2),0))</f>
        <v>148.32996875000001</v>
      </c>
      <c r="M660" s="59" cm="1">
        <f t="array" ref="M660">INDEX($D$1:$CP$117,MATCH($D660,$D$1:$D$117,0),MATCH(1,($F660=$D$1:$CP$1)*(BA$2=$D$2:$CP$2),0))</f>
        <v>747.06763024999998</v>
      </c>
      <c r="N660" s="61" cm="1">
        <f t="array" ref="N660">INDEX($D$1:$CP$117,MATCH($D660,$D$1:$D$117,0),MATCH(1,($F660=$D$1:$CP$1)*(BB$2=$D$2:$CP$2),0))</f>
        <v>0.72561991451643404</v>
      </c>
    </row>
    <row r="661" spans="4:14" x14ac:dyDescent="0.25">
      <c r="D661" t="str">
        <f t="shared" ref="D661:E661" si="587">D547</f>
        <v>PER</v>
      </c>
      <c r="E661" t="str">
        <f t="shared" si="587"/>
        <v>Middle income</v>
      </c>
      <c r="F661">
        <f t="shared" si="560"/>
        <v>2013</v>
      </c>
      <c r="G661" s="60" cm="1">
        <f t="array" ref="G661">INDEX($D$1:$CP$117,MATCH($D661,$D$1:$D$117,0),MATCH(1,($F661=$D$1:$CP$1)*(G$2=$D$2:$CP$2),0))</f>
        <v>70356265</v>
      </c>
      <c r="H661" s="60" cm="1">
        <f t="array" ref="H661">INDEX($D$1:$CP$117,MATCH($D661,$D$1:$D$117,0),MATCH(1,($F661=$D$1:$CP$1)*(H$2=$D$2:$CP$2),0))</f>
        <v>4505006.6670000004</v>
      </c>
      <c r="I661" s="60" cm="1">
        <f t="array" ref="I661">INDEX($D$1:$CP$117,MATCH($D661,$D$1:$D$117,0),MATCH(1,($F661=$D$1:$CP$1)*(I$2=$D$2:$CP$2),0))</f>
        <v>74861271.666999996</v>
      </c>
      <c r="J661" s="60" cm="1">
        <f t="array" ref="J661">INDEX($D$1:$CP$117,MATCH($D661,$D$1:$D$117,0),MATCH(1,($F661=$D$1:$CP$1)*(J$2=$D$2:$CP$2),0))</f>
        <v>64000</v>
      </c>
      <c r="K661" s="59" cm="1">
        <f t="array" ref="K661">INDEX($D$1:$CP$117,MATCH($D661,$D$1:$D$117,0),MATCH(1,($F661=$D$1:$CP$1)*(AY$2=$D$2:$CP$2),0))</f>
        <v>1099.316640625</v>
      </c>
      <c r="L661" s="59" cm="1">
        <f t="array" ref="L661">INDEX($D$1:$CP$117,MATCH($D661,$D$1:$D$117,0),MATCH(1,($F661=$D$1:$CP$1)*(AZ$2=$D$2:$CP$2),0))</f>
        <v>70.390729171875009</v>
      </c>
      <c r="M661" s="59" cm="1">
        <f t="array" ref="M661">INDEX($D$1:$CP$117,MATCH($D661,$D$1:$D$117,0),MATCH(1,($F661=$D$1:$CP$1)*(BA$2=$D$2:$CP$2),0))</f>
        <v>1169.7073697968749</v>
      </c>
      <c r="N661" s="61" cm="1">
        <f t="array" ref="N661">INDEX($D$1:$CP$117,MATCH($D661,$D$1:$D$117,0),MATCH(1,($F661=$D$1:$CP$1)*(BB$2=$D$2:$CP$2),0))</f>
        <v>0.93982193239998257</v>
      </c>
    </row>
    <row r="662" spans="4:14" x14ac:dyDescent="0.25">
      <c r="D662" t="str">
        <f t="shared" ref="D662:E662" si="588">D548</f>
        <v>PHL</v>
      </c>
      <c r="E662" t="str">
        <f t="shared" si="588"/>
        <v>Lower middle income</v>
      </c>
      <c r="F662">
        <f t="shared" si="560"/>
        <v>2013</v>
      </c>
      <c r="G662" s="60" cm="1">
        <f t="array" ref="G662">INDEX($D$1:$CP$117,MATCH($D662,$D$1:$D$117,0),MATCH(1,($F662=$D$1:$CP$1)*(G$2=$D$2:$CP$2),0))</f>
        <v>4522803</v>
      </c>
      <c r="H662" s="60" cm="1">
        <f t="array" ref="H662">INDEX($D$1:$CP$117,MATCH($D662,$D$1:$D$117,0),MATCH(1,($F662=$D$1:$CP$1)*(H$2=$D$2:$CP$2),0))</f>
        <v>5778804.6770000001</v>
      </c>
      <c r="I662" s="60" cm="1">
        <f t="array" ref="I662">INDEX($D$1:$CP$117,MATCH($D662,$D$1:$D$117,0),MATCH(1,($F662=$D$1:$CP$1)*(I$2=$D$2:$CP$2),0))</f>
        <v>10319421.63998</v>
      </c>
      <c r="J662" s="60" cm="1">
        <f t="array" ref="J662">INDEX($D$1:$CP$117,MATCH($D662,$D$1:$D$117,0),MATCH(1,($F662=$D$1:$CP$1)*(J$2=$D$2:$CP$2),0))</f>
        <v>33000</v>
      </c>
      <c r="K662" s="59" cm="1">
        <f t="array" ref="K662">INDEX($D$1:$CP$117,MATCH($D662,$D$1:$D$117,0),MATCH(1,($F662=$D$1:$CP$1)*(AY$2=$D$2:$CP$2),0))</f>
        <v>137.05463636363638</v>
      </c>
      <c r="L662" s="59" cm="1">
        <f t="array" ref="L662">INDEX($D$1:$CP$117,MATCH($D662,$D$1:$D$117,0),MATCH(1,($F662=$D$1:$CP$1)*(AZ$2=$D$2:$CP$2),0))</f>
        <v>175.11529324242426</v>
      </c>
      <c r="M662" s="59" cm="1">
        <f t="array" ref="M662">INDEX($D$1:$CP$117,MATCH($D662,$D$1:$D$117,0),MATCH(1,($F662=$D$1:$CP$1)*(BA$2=$D$2:$CP$2),0))</f>
        <v>312.7097466660606</v>
      </c>
      <c r="N662" s="61" cm="1">
        <f t="array" ref="N662">INDEX($D$1:$CP$117,MATCH($D662,$D$1:$D$117,0),MATCH(1,($F662=$D$1:$CP$1)*(BB$2=$D$2:$CP$2),0))</f>
        <v>0.43828066705575236</v>
      </c>
    </row>
    <row r="663" spans="4:14" x14ac:dyDescent="0.25">
      <c r="D663" t="str">
        <f t="shared" ref="D663:E663" si="589">D549</f>
        <v>MDA</v>
      </c>
      <c r="E663" t="str">
        <f t="shared" si="589"/>
        <v>Lower middle income</v>
      </c>
      <c r="F663">
        <f t="shared" si="560"/>
        <v>2013</v>
      </c>
      <c r="G663" s="60" cm="1">
        <f t="array" ref="G663">INDEX($D$1:$CP$117,MATCH($D663,$D$1:$D$117,0),MATCH(1,($F663=$D$1:$CP$1)*(G$2=$D$2:$CP$2),0))</f>
        <v>2335773</v>
      </c>
      <c r="H663" s="60" cm="1">
        <f t="array" ref="H663">INDEX($D$1:$CP$117,MATCH($D663,$D$1:$D$117,0),MATCH(1,($F663=$D$1:$CP$1)*(H$2=$D$2:$CP$2),0))</f>
        <v>5495237.3300000001</v>
      </c>
      <c r="I663" s="60" cm="1">
        <f t="array" ref="I663">INDEX($D$1:$CP$117,MATCH($D663,$D$1:$D$117,0),MATCH(1,($F663=$D$1:$CP$1)*(I$2=$D$2:$CP$2),0))</f>
        <v>7866204.29</v>
      </c>
      <c r="J663" s="60" cm="1">
        <f t="array" ref="J663">INDEX($D$1:$CP$117,MATCH($D663,$D$1:$D$117,0),MATCH(1,($F663=$D$1:$CP$1)*(J$2=$D$2:$CP$2),0))</f>
        <v>14000</v>
      </c>
      <c r="K663" s="59" cm="1">
        <f t="array" ref="K663">INDEX($D$1:$CP$117,MATCH($D663,$D$1:$D$117,0),MATCH(1,($F663=$D$1:$CP$1)*(AY$2=$D$2:$CP$2),0))</f>
        <v>166.84092857142858</v>
      </c>
      <c r="L663" s="59" cm="1">
        <f t="array" ref="L663">INDEX($D$1:$CP$117,MATCH($D663,$D$1:$D$117,0),MATCH(1,($F663=$D$1:$CP$1)*(AZ$2=$D$2:$CP$2),0))</f>
        <v>392.51695214285712</v>
      </c>
      <c r="M663" s="59" cm="1">
        <f t="array" ref="M663">INDEX($D$1:$CP$117,MATCH($D663,$D$1:$D$117,0),MATCH(1,($F663=$D$1:$CP$1)*(BA$2=$D$2:$CP$2),0))</f>
        <v>561.87173500000006</v>
      </c>
      <c r="N663" s="61" cm="1">
        <f t="array" ref="N663">INDEX($D$1:$CP$117,MATCH($D663,$D$1:$D$117,0),MATCH(1,($F663=$D$1:$CP$1)*(BB$2=$D$2:$CP$2),0))</f>
        <v>0.29693774962968827</v>
      </c>
    </row>
    <row r="664" spans="4:14" x14ac:dyDescent="0.25">
      <c r="D664" t="str">
        <f t="shared" ref="D664:E664" si="590">D550</f>
        <v>ROU</v>
      </c>
      <c r="E664" t="str">
        <f t="shared" si="590"/>
        <v>High income</v>
      </c>
      <c r="F664">
        <f t="shared" si="560"/>
        <v>2013</v>
      </c>
      <c r="G664" s="60" cm="1">
        <f t="array" ref="G664">INDEX($D$1:$CP$117,MATCH($D664,$D$1:$D$117,0),MATCH(1,($F664=$D$1:$CP$1)*(G$2=$D$2:$CP$2),0))</f>
        <v>0</v>
      </c>
      <c r="H664" s="60" cm="1">
        <f t="array" ref="H664">INDEX($D$1:$CP$117,MATCH($D664,$D$1:$D$117,0),MATCH(1,($F664=$D$1:$CP$1)*(H$2=$D$2:$CP$2),0))</f>
        <v>0</v>
      </c>
      <c r="I664" s="60" cm="1">
        <f t="array" ref="I664">INDEX($D$1:$CP$117,MATCH($D664,$D$1:$D$117,0),MATCH(1,($F664=$D$1:$CP$1)*(I$2=$D$2:$CP$2),0))</f>
        <v>0</v>
      </c>
      <c r="J664" s="60" cm="1">
        <f t="array" ref="J664">INDEX($D$1:$CP$117,MATCH($D664,$D$1:$D$117,0),MATCH(1,($F664=$D$1:$CP$1)*(J$2=$D$2:$CP$2),0))</f>
        <v>16000</v>
      </c>
      <c r="K664" s="59" t="str" cm="1">
        <f t="array" ref="K664">INDEX($D$1:$CP$117,MATCH($D664,$D$1:$D$117,0),MATCH(1,($F664=$D$1:$CP$1)*(AY$2=$D$2:$CP$2),0))</f>
        <v/>
      </c>
      <c r="L664" s="59" t="str" cm="1">
        <f t="array" ref="L664">INDEX($D$1:$CP$117,MATCH($D664,$D$1:$D$117,0),MATCH(1,($F664=$D$1:$CP$1)*(AZ$2=$D$2:$CP$2),0))</f>
        <v/>
      </c>
      <c r="M664" s="59" t="str" cm="1">
        <f t="array" ref="M664">INDEX($D$1:$CP$117,MATCH($D664,$D$1:$D$117,0),MATCH(1,($F664=$D$1:$CP$1)*(BA$2=$D$2:$CP$2),0))</f>
        <v/>
      </c>
      <c r="N664" s="61" t="str" cm="1">
        <f t="array" ref="N664">INDEX($D$1:$CP$117,MATCH($D664,$D$1:$D$117,0),MATCH(1,($F664=$D$1:$CP$1)*(BB$2=$D$2:$CP$2),0))</f>
        <v/>
      </c>
    </row>
    <row r="665" spans="4:14" x14ac:dyDescent="0.25">
      <c r="D665" t="str">
        <f t="shared" ref="D665:E665" si="591">D551</f>
        <v>RWA</v>
      </c>
      <c r="E665" t="str">
        <f t="shared" si="591"/>
        <v>Low income</v>
      </c>
      <c r="F665">
        <f t="shared" si="560"/>
        <v>2013</v>
      </c>
      <c r="G665" s="60" cm="1">
        <f t="array" ref="G665">INDEX($D$1:$CP$117,MATCH($D665,$D$1:$D$117,0),MATCH(1,($F665=$D$1:$CP$1)*(G$2=$D$2:$CP$2),0))</f>
        <v>17253924</v>
      </c>
      <c r="H665" s="60" cm="1">
        <f t="array" ref="H665">INDEX($D$1:$CP$117,MATCH($D665,$D$1:$D$117,0),MATCH(1,($F665=$D$1:$CP$1)*(H$2=$D$2:$CP$2),0))</f>
        <v>179244177</v>
      </c>
      <c r="I665" s="60" cm="1">
        <f t="array" ref="I665">INDEX($D$1:$CP$117,MATCH($D665,$D$1:$D$117,0),MATCH(1,($F665=$D$1:$CP$1)*(I$2=$D$2:$CP$2),0))</f>
        <v>196498101</v>
      </c>
      <c r="J665" s="60" cm="1">
        <f t="array" ref="J665">INDEX($D$1:$CP$117,MATCH($D665,$D$1:$D$117,0),MATCH(1,($F665=$D$1:$CP$1)*(J$2=$D$2:$CP$2),0))</f>
        <v>220000</v>
      </c>
      <c r="K665" s="59" cm="1">
        <f t="array" ref="K665">INDEX($D$1:$CP$117,MATCH($D665,$D$1:$D$117,0),MATCH(1,($F665=$D$1:$CP$1)*(AY$2=$D$2:$CP$2),0))</f>
        <v>78.426927272727269</v>
      </c>
      <c r="L665" s="59" cm="1">
        <f t="array" ref="L665">INDEX($D$1:$CP$117,MATCH($D665,$D$1:$D$117,0),MATCH(1,($F665=$D$1:$CP$1)*(AZ$2=$D$2:$CP$2),0))</f>
        <v>814.74625909090912</v>
      </c>
      <c r="M665" s="59" cm="1">
        <f t="array" ref="M665">INDEX($D$1:$CP$117,MATCH($D665,$D$1:$D$117,0),MATCH(1,($F665=$D$1:$CP$1)*(BA$2=$D$2:$CP$2),0))</f>
        <v>893.17318636363632</v>
      </c>
      <c r="N665" s="61" cm="1">
        <f t="array" ref="N665">INDEX($D$1:$CP$117,MATCH($D665,$D$1:$D$117,0),MATCH(1,($F665=$D$1:$CP$1)*(BB$2=$D$2:$CP$2),0))</f>
        <v>8.7807077585955906E-2</v>
      </c>
    </row>
    <row r="666" spans="4:14" x14ac:dyDescent="0.25">
      <c r="D666" t="str">
        <f t="shared" ref="D666:E666" si="592">D552</f>
        <v>SEN</v>
      </c>
      <c r="E666" t="str">
        <f t="shared" si="592"/>
        <v>Lower middle income</v>
      </c>
      <c r="F666">
        <f t="shared" si="560"/>
        <v>2013</v>
      </c>
      <c r="G666" s="60" cm="1">
        <f t="array" ref="G666">INDEX($D$1:$CP$117,MATCH($D666,$D$1:$D$117,0),MATCH(1,($F666=$D$1:$CP$1)*(G$2=$D$2:$CP$2),0))</f>
        <v>4819017</v>
      </c>
      <c r="H666" s="60" cm="1">
        <f t="array" ref="H666">INDEX($D$1:$CP$117,MATCH($D666,$D$1:$D$117,0),MATCH(1,($F666=$D$1:$CP$1)*(H$2=$D$2:$CP$2),0))</f>
        <v>15710871.189999999</v>
      </c>
      <c r="I666" s="60" cm="1">
        <f t="array" ref="I666">INDEX($D$1:$CP$117,MATCH($D666,$D$1:$D$117,0),MATCH(1,($F666=$D$1:$CP$1)*(I$2=$D$2:$CP$2),0))</f>
        <v>22380529.552000001</v>
      </c>
      <c r="J666" s="60" cm="1">
        <f t="array" ref="J666">INDEX($D$1:$CP$117,MATCH($D666,$D$1:$D$117,0),MATCH(1,($F666=$D$1:$CP$1)*(J$2=$D$2:$CP$2),0))</f>
        <v>43000</v>
      </c>
      <c r="K666" s="59" cm="1">
        <f t="array" ref="K666">INDEX($D$1:$CP$117,MATCH($D666,$D$1:$D$117,0),MATCH(1,($F666=$D$1:$CP$1)*(AY$2=$D$2:$CP$2),0))</f>
        <v>112.07016279069768</v>
      </c>
      <c r="L666" s="59" cm="1">
        <f t="array" ref="L666">INDEX($D$1:$CP$117,MATCH($D666,$D$1:$D$117,0),MATCH(1,($F666=$D$1:$CP$1)*(AZ$2=$D$2:$CP$2),0))</f>
        <v>365.36909744186045</v>
      </c>
      <c r="M666" s="59" cm="1">
        <f t="array" ref="M666">INDEX($D$1:$CP$117,MATCH($D666,$D$1:$D$117,0),MATCH(1,($F666=$D$1:$CP$1)*(BA$2=$D$2:$CP$2),0))</f>
        <v>520.47743144186052</v>
      </c>
      <c r="N666" s="61" cm="1">
        <f t="array" ref="N666">INDEX($D$1:$CP$117,MATCH($D666,$D$1:$D$117,0),MATCH(1,($F666=$D$1:$CP$1)*(BB$2=$D$2:$CP$2),0))</f>
        <v>0.21532184878839725</v>
      </c>
    </row>
    <row r="667" spans="4:14" x14ac:dyDescent="0.25">
      <c r="D667" t="str">
        <f t="shared" ref="D667:E667" si="593">D553</f>
        <v>SRB</v>
      </c>
      <c r="E667" t="str">
        <f t="shared" si="593"/>
        <v>Middle income</v>
      </c>
      <c r="F667">
        <f t="shared" si="560"/>
        <v>2013</v>
      </c>
      <c r="G667" s="60" cm="1">
        <f t="array" ref="G667">INDEX($D$1:$CP$117,MATCH($D667,$D$1:$D$117,0),MATCH(1,($F667=$D$1:$CP$1)*(G$2=$D$2:$CP$2),0))</f>
        <v>11500000</v>
      </c>
      <c r="H667" s="60" cm="1">
        <f t="array" ref="H667">INDEX($D$1:$CP$117,MATCH($D667,$D$1:$D$117,0),MATCH(1,($F667=$D$1:$CP$1)*(H$2=$D$2:$CP$2),0))</f>
        <v>4900000</v>
      </c>
      <c r="I667" s="60" cm="1">
        <f t="array" ref="I667">INDEX($D$1:$CP$117,MATCH($D667,$D$1:$D$117,0),MATCH(1,($F667=$D$1:$CP$1)*(I$2=$D$2:$CP$2),0))</f>
        <v>16400000</v>
      </c>
      <c r="J667" s="60" cm="1">
        <f t="array" ref="J667">INDEX($D$1:$CP$117,MATCH($D667,$D$1:$D$117,0),MATCH(1,($F667=$D$1:$CP$1)*(J$2=$D$2:$CP$2),0))</f>
        <v>2200</v>
      </c>
      <c r="K667" s="59" cm="1">
        <f t="array" ref="K667">INDEX($D$1:$CP$117,MATCH($D667,$D$1:$D$117,0),MATCH(1,($F667=$D$1:$CP$1)*(AY$2=$D$2:$CP$2),0))</f>
        <v>5227.272727272727</v>
      </c>
      <c r="L667" s="59" cm="1">
        <f t="array" ref="L667">INDEX($D$1:$CP$117,MATCH($D667,$D$1:$D$117,0),MATCH(1,($F667=$D$1:$CP$1)*(AZ$2=$D$2:$CP$2),0))</f>
        <v>2227.2727272727275</v>
      </c>
      <c r="M667" s="59" cm="1">
        <f t="array" ref="M667">INDEX($D$1:$CP$117,MATCH($D667,$D$1:$D$117,0),MATCH(1,($F667=$D$1:$CP$1)*(BA$2=$D$2:$CP$2),0))</f>
        <v>7454.545454545455</v>
      </c>
      <c r="N667" s="61" cm="1">
        <f t="array" ref="N667">INDEX($D$1:$CP$117,MATCH($D667,$D$1:$D$117,0),MATCH(1,($F667=$D$1:$CP$1)*(BB$2=$D$2:$CP$2),0))</f>
        <v>0.70121951219512191</v>
      </c>
    </row>
    <row r="668" spans="4:14" x14ac:dyDescent="0.25">
      <c r="D668" t="str">
        <f t="shared" ref="D668:E668" si="594">D554</f>
        <v>SYC</v>
      </c>
      <c r="E668" t="str">
        <f t="shared" si="594"/>
        <v>High income</v>
      </c>
      <c r="F668">
        <f t="shared" si="560"/>
        <v>2013</v>
      </c>
      <c r="G668" s="60" cm="1">
        <f t="array" ref="G668">INDEX($D$1:$CP$117,MATCH($D668,$D$1:$D$117,0),MATCH(1,($F668=$D$1:$CP$1)*(G$2=$D$2:$CP$2),0))</f>
        <v>2847408</v>
      </c>
      <c r="H668" s="60" cm="1">
        <f t="array" ref="H668">INDEX($D$1:$CP$117,MATCH($D668,$D$1:$D$117,0),MATCH(1,($F668=$D$1:$CP$1)*(H$2=$D$2:$CP$2),0))</f>
        <v>53378.48</v>
      </c>
      <c r="I668" s="60" cm="1">
        <f t="array" ref="I668">INDEX($D$1:$CP$117,MATCH($D668,$D$1:$D$117,0),MATCH(1,($F668=$D$1:$CP$1)*(I$2=$D$2:$CP$2),0))</f>
        <v>2900786.48</v>
      </c>
      <c r="J668" s="60" t="str" cm="1">
        <f t="array" ref="J668">INDEX($D$1:$CP$117,MATCH($D668,$D$1:$D$117,0),MATCH(1,($F668=$D$1:$CP$1)*(J$2=$D$2:$CP$2),0))</f>
        <v/>
      </c>
      <c r="K668" s="59" t="str" cm="1">
        <f t="array" ref="K668">INDEX($D$1:$CP$117,MATCH($D668,$D$1:$D$117,0),MATCH(1,($F668=$D$1:$CP$1)*(AY$2=$D$2:$CP$2),0))</f>
        <v/>
      </c>
      <c r="L668" s="59" t="str" cm="1">
        <f t="array" ref="L668">INDEX($D$1:$CP$117,MATCH($D668,$D$1:$D$117,0),MATCH(1,($F668=$D$1:$CP$1)*(AZ$2=$D$2:$CP$2),0))</f>
        <v/>
      </c>
      <c r="M668" s="59" t="str" cm="1">
        <f t="array" ref="M668">INDEX($D$1:$CP$117,MATCH($D668,$D$1:$D$117,0),MATCH(1,($F668=$D$1:$CP$1)*(BA$2=$D$2:$CP$2),0))</f>
        <v/>
      </c>
      <c r="N668" s="61" t="str" cm="1">
        <f t="array" ref="N668">INDEX($D$1:$CP$117,MATCH($D668,$D$1:$D$117,0),MATCH(1,($F668=$D$1:$CP$1)*(BB$2=$D$2:$CP$2),0))</f>
        <v/>
      </c>
    </row>
    <row r="669" spans="4:14" x14ac:dyDescent="0.25">
      <c r="D669" t="str">
        <f t="shared" ref="D669:E669" si="595">D555</f>
        <v>SLE</v>
      </c>
      <c r="E669" t="str">
        <f t="shared" si="595"/>
        <v>Low income</v>
      </c>
      <c r="F669">
        <f t="shared" si="560"/>
        <v>2013</v>
      </c>
      <c r="G669" s="60" cm="1">
        <f t="array" ref="G669">INDEX($D$1:$CP$117,MATCH($D669,$D$1:$D$117,0),MATCH(1,($F669=$D$1:$CP$1)*(G$2=$D$2:$CP$2),0))</f>
        <v>0</v>
      </c>
      <c r="H669" s="60" cm="1">
        <f t="array" ref="H669">INDEX($D$1:$CP$117,MATCH($D669,$D$1:$D$117,0),MATCH(1,($F669=$D$1:$CP$1)*(H$2=$D$2:$CP$2),0))</f>
        <v>0</v>
      </c>
      <c r="I669" s="60" cm="1">
        <f t="array" ref="I669">INDEX($D$1:$CP$117,MATCH($D669,$D$1:$D$117,0),MATCH(1,($F669=$D$1:$CP$1)*(I$2=$D$2:$CP$2),0))</f>
        <v>0</v>
      </c>
      <c r="J669" s="60" cm="1">
        <f t="array" ref="J669">INDEX($D$1:$CP$117,MATCH($D669,$D$1:$D$117,0),MATCH(1,($F669=$D$1:$CP$1)*(J$2=$D$2:$CP$2),0))</f>
        <v>69000</v>
      </c>
      <c r="K669" s="59" t="str" cm="1">
        <f t="array" ref="K669">INDEX($D$1:$CP$117,MATCH($D669,$D$1:$D$117,0),MATCH(1,($F669=$D$1:$CP$1)*(AY$2=$D$2:$CP$2),0))</f>
        <v/>
      </c>
      <c r="L669" s="59" t="str" cm="1">
        <f t="array" ref="L669">INDEX($D$1:$CP$117,MATCH($D669,$D$1:$D$117,0),MATCH(1,($F669=$D$1:$CP$1)*(AZ$2=$D$2:$CP$2),0))</f>
        <v/>
      </c>
      <c r="M669" s="59" t="str" cm="1">
        <f t="array" ref="M669">INDEX($D$1:$CP$117,MATCH($D669,$D$1:$D$117,0),MATCH(1,($F669=$D$1:$CP$1)*(BA$2=$D$2:$CP$2),0))</f>
        <v/>
      </c>
      <c r="N669" s="61" t="str" cm="1">
        <f t="array" ref="N669">INDEX($D$1:$CP$117,MATCH($D669,$D$1:$D$117,0),MATCH(1,($F669=$D$1:$CP$1)*(BB$2=$D$2:$CP$2),0))</f>
        <v/>
      </c>
    </row>
    <row r="670" spans="4:14" x14ac:dyDescent="0.25">
      <c r="D670" t="str">
        <f t="shared" ref="D670:E670" si="596">D556</f>
        <v>SGP</v>
      </c>
      <c r="E670" t="str">
        <f t="shared" si="596"/>
        <v>High income</v>
      </c>
      <c r="F670">
        <f t="shared" si="560"/>
        <v>2013</v>
      </c>
      <c r="G670" s="60" cm="1">
        <f t="array" ref="G670">INDEX($D$1:$CP$117,MATCH($D670,$D$1:$D$117,0),MATCH(1,($F670=$D$1:$CP$1)*(G$2=$D$2:$CP$2),0))</f>
        <v>23739323</v>
      </c>
      <c r="H670" s="60" cm="1">
        <f t="array" ref="H670">INDEX($D$1:$CP$117,MATCH($D670,$D$1:$D$117,0),MATCH(1,($F670=$D$1:$CP$1)*(H$2=$D$2:$CP$2),0))</f>
        <v>0</v>
      </c>
      <c r="I670" s="60" cm="1">
        <f t="array" ref="I670">INDEX($D$1:$CP$117,MATCH($D670,$D$1:$D$117,0),MATCH(1,($F670=$D$1:$CP$1)*(I$2=$D$2:$CP$2),0))</f>
        <v>23739323</v>
      </c>
      <c r="J670" s="60" cm="1">
        <f t="array" ref="J670">INDEX($D$1:$CP$117,MATCH($D670,$D$1:$D$117,0),MATCH(1,($F670=$D$1:$CP$1)*(J$2=$D$2:$CP$2),0))</f>
        <v>7400</v>
      </c>
      <c r="K670" s="59" cm="1">
        <f t="array" ref="K670">INDEX($D$1:$CP$117,MATCH($D670,$D$1:$D$117,0),MATCH(1,($F670=$D$1:$CP$1)*(AY$2=$D$2:$CP$2),0))</f>
        <v>3208.0166216216217</v>
      </c>
      <c r="L670" s="59" cm="1">
        <f t="array" ref="L670">INDEX($D$1:$CP$117,MATCH($D670,$D$1:$D$117,0),MATCH(1,($F670=$D$1:$CP$1)*(AZ$2=$D$2:$CP$2),0))</f>
        <v>0</v>
      </c>
      <c r="M670" s="59" cm="1">
        <f t="array" ref="M670">INDEX($D$1:$CP$117,MATCH($D670,$D$1:$D$117,0),MATCH(1,($F670=$D$1:$CP$1)*(BA$2=$D$2:$CP$2),0))</f>
        <v>3208.0166216216217</v>
      </c>
      <c r="N670" s="61" cm="1">
        <f t="array" ref="N670">INDEX($D$1:$CP$117,MATCH($D670,$D$1:$D$117,0),MATCH(1,($F670=$D$1:$CP$1)*(BB$2=$D$2:$CP$2),0))</f>
        <v>1</v>
      </c>
    </row>
    <row r="671" spans="4:14" x14ac:dyDescent="0.25">
      <c r="D671" t="str">
        <f t="shared" ref="D671:E671" si="597">D557</f>
        <v>SOM</v>
      </c>
      <c r="E671" t="str">
        <f t="shared" si="597"/>
        <v>Low income</v>
      </c>
      <c r="F671">
        <f t="shared" si="560"/>
        <v>2013</v>
      </c>
      <c r="G671" s="60" cm="1">
        <f t="array" ref="G671">INDEX($D$1:$CP$117,MATCH($D671,$D$1:$D$117,0),MATCH(1,($F671=$D$1:$CP$1)*(G$2=$D$2:$CP$2),0))</f>
        <v>0</v>
      </c>
      <c r="H671" s="60" cm="1">
        <f t="array" ref="H671">INDEX($D$1:$CP$117,MATCH($D671,$D$1:$D$117,0),MATCH(1,($F671=$D$1:$CP$1)*(H$2=$D$2:$CP$2),0))</f>
        <v>0</v>
      </c>
      <c r="I671" s="60" cm="1">
        <f t="array" ref="I671">INDEX($D$1:$CP$117,MATCH($D671,$D$1:$D$117,0),MATCH(1,($F671=$D$1:$CP$1)*(I$2=$D$2:$CP$2),0))</f>
        <v>0</v>
      </c>
      <c r="J671" s="60" cm="1">
        <f t="array" ref="J671">INDEX($D$1:$CP$117,MATCH($D671,$D$1:$D$117,0),MATCH(1,($F671=$D$1:$CP$1)*(J$2=$D$2:$CP$2),0))</f>
        <v>14000</v>
      </c>
      <c r="K671" s="59" t="str" cm="1">
        <f t="array" ref="K671">INDEX($D$1:$CP$117,MATCH($D671,$D$1:$D$117,0),MATCH(1,($F671=$D$1:$CP$1)*(AY$2=$D$2:$CP$2),0))</f>
        <v/>
      </c>
      <c r="L671" s="59" t="str" cm="1">
        <f t="array" ref="L671">INDEX($D$1:$CP$117,MATCH($D671,$D$1:$D$117,0),MATCH(1,($F671=$D$1:$CP$1)*(AZ$2=$D$2:$CP$2),0))</f>
        <v/>
      </c>
      <c r="M671" s="59" t="str" cm="1">
        <f t="array" ref="M671">INDEX($D$1:$CP$117,MATCH($D671,$D$1:$D$117,0),MATCH(1,($F671=$D$1:$CP$1)*(BA$2=$D$2:$CP$2),0))</f>
        <v/>
      </c>
      <c r="N671" s="61" t="str" cm="1">
        <f t="array" ref="N671">INDEX($D$1:$CP$117,MATCH($D671,$D$1:$D$117,0),MATCH(1,($F671=$D$1:$CP$1)*(BB$2=$D$2:$CP$2),0))</f>
        <v/>
      </c>
    </row>
    <row r="672" spans="4:14" x14ac:dyDescent="0.25">
      <c r="D672" t="str">
        <f t="shared" ref="D672:E672" si="598">D558</f>
        <v>ZAF</v>
      </c>
      <c r="E672" t="str">
        <f t="shared" si="598"/>
        <v>Middle income</v>
      </c>
      <c r="F672">
        <f t="shared" si="560"/>
        <v>2013</v>
      </c>
      <c r="G672" s="60" cm="1">
        <f t="array" ref="G672">INDEX($D$1:$CP$117,MATCH($D672,$D$1:$D$117,0),MATCH(1,($F672=$D$1:$CP$1)*(G$2=$D$2:$CP$2),0))</f>
        <v>0</v>
      </c>
      <c r="H672" s="60" cm="1">
        <f t="array" ref="H672">INDEX($D$1:$CP$117,MATCH($D672,$D$1:$D$117,0),MATCH(1,($F672=$D$1:$CP$1)*(H$2=$D$2:$CP$2),0))</f>
        <v>0</v>
      </c>
      <c r="I672" s="60" cm="1">
        <f t="array" ref="I672">INDEX($D$1:$CP$117,MATCH($D672,$D$1:$D$117,0),MATCH(1,($F672=$D$1:$CP$1)*(I$2=$D$2:$CP$2),0))</f>
        <v>0</v>
      </c>
      <c r="J672" s="60" cm="1">
        <f t="array" ref="J672">INDEX($D$1:$CP$117,MATCH($D672,$D$1:$D$117,0),MATCH(1,($F672=$D$1:$CP$1)*(J$2=$D$2:$CP$2),0))</f>
        <v>6600000</v>
      </c>
      <c r="K672" s="59" t="str" cm="1">
        <f t="array" ref="K672">INDEX($D$1:$CP$117,MATCH($D672,$D$1:$D$117,0),MATCH(1,($F672=$D$1:$CP$1)*(AY$2=$D$2:$CP$2),0))</f>
        <v/>
      </c>
      <c r="L672" s="59" t="str" cm="1">
        <f t="array" ref="L672">INDEX($D$1:$CP$117,MATCH($D672,$D$1:$D$117,0),MATCH(1,($F672=$D$1:$CP$1)*(AZ$2=$D$2:$CP$2),0))</f>
        <v/>
      </c>
      <c r="M672" s="59" t="str" cm="1">
        <f t="array" ref="M672">INDEX($D$1:$CP$117,MATCH($D672,$D$1:$D$117,0),MATCH(1,($F672=$D$1:$CP$1)*(BA$2=$D$2:$CP$2),0))</f>
        <v/>
      </c>
      <c r="N672" s="61" t="str" cm="1">
        <f t="array" ref="N672">INDEX($D$1:$CP$117,MATCH($D672,$D$1:$D$117,0),MATCH(1,($F672=$D$1:$CP$1)*(BB$2=$D$2:$CP$2),0))</f>
        <v/>
      </c>
    </row>
    <row r="673" spans="4:14" x14ac:dyDescent="0.25">
      <c r="D673" t="str">
        <f t="shared" ref="D673:E673" si="599">D559</f>
        <v>LKA</v>
      </c>
      <c r="E673" t="str">
        <f t="shared" si="599"/>
        <v>Lower middle income</v>
      </c>
      <c r="F673">
        <f t="shared" si="560"/>
        <v>2013</v>
      </c>
      <c r="G673" s="60" cm="1">
        <f t="array" ref="G673">INDEX($D$1:$CP$117,MATCH($D673,$D$1:$D$117,0),MATCH(1,($F673=$D$1:$CP$1)*(G$2=$D$2:$CP$2),0))</f>
        <v>671143</v>
      </c>
      <c r="H673" s="60" cm="1">
        <f t="array" ref="H673">INDEX($D$1:$CP$117,MATCH($D673,$D$1:$D$117,0),MATCH(1,($F673=$D$1:$CP$1)*(H$2=$D$2:$CP$2),0))</f>
        <v>555795</v>
      </c>
      <c r="I673" s="60" cm="1">
        <f t="array" ref="I673">INDEX($D$1:$CP$117,MATCH($D673,$D$1:$D$117,0),MATCH(1,($F673=$D$1:$CP$1)*(I$2=$D$2:$CP$2),0))</f>
        <v>1226938</v>
      </c>
      <c r="J673" s="60" cm="1">
        <f t="array" ref="J673">INDEX($D$1:$CP$117,MATCH($D673,$D$1:$D$117,0),MATCH(1,($F673=$D$1:$CP$1)*(J$2=$D$2:$CP$2),0))</f>
        <v>3900</v>
      </c>
      <c r="K673" s="59" cm="1">
        <f t="array" ref="K673">INDEX($D$1:$CP$117,MATCH($D673,$D$1:$D$117,0),MATCH(1,($F673=$D$1:$CP$1)*(AY$2=$D$2:$CP$2),0))</f>
        <v>172.08794871794871</v>
      </c>
      <c r="L673" s="59" cm="1">
        <f t="array" ref="L673">INDEX($D$1:$CP$117,MATCH($D673,$D$1:$D$117,0),MATCH(1,($F673=$D$1:$CP$1)*(AZ$2=$D$2:$CP$2),0))</f>
        <v>142.51153846153846</v>
      </c>
      <c r="M673" s="59" cm="1">
        <f t="array" ref="M673">INDEX($D$1:$CP$117,MATCH($D673,$D$1:$D$117,0),MATCH(1,($F673=$D$1:$CP$1)*(BA$2=$D$2:$CP$2),0))</f>
        <v>314.5994871794872</v>
      </c>
      <c r="N673" s="61" cm="1">
        <f t="array" ref="N673">INDEX($D$1:$CP$117,MATCH($D673,$D$1:$D$117,0),MATCH(1,($F673=$D$1:$CP$1)*(BB$2=$D$2:$CP$2),0))</f>
        <v>0.54700645020367766</v>
      </c>
    </row>
    <row r="674" spans="4:14" x14ac:dyDescent="0.25">
      <c r="D674" t="str">
        <f t="shared" ref="D674:E674" si="600">D560</f>
        <v>SDN</v>
      </c>
      <c r="E674" t="str">
        <f t="shared" si="600"/>
        <v>Low income</v>
      </c>
      <c r="F674">
        <f t="shared" si="560"/>
        <v>2013</v>
      </c>
      <c r="G674" s="60" cm="1">
        <f t="array" ref="G674">INDEX($D$1:$CP$117,MATCH($D674,$D$1:$D$117,0),MATCH(1,($F674=$D$1:$CP$1)*(G$2=$D$2:$CP$2),0))</f>
        <v>3717832</v>
      </c>
      <c r="H674" s="60" cm="1">
        <f t="array" ref="H674">INDEX($D$1:$CP$117,MATCH($D674,$D$1:$D$117,0),MATCH(1,($F674=$D$1:$CP$1)*(H$2=$D$2:$CP$2),0))</f>
        <v>9052243</v>
      </c>
      <c r="I674" s="60" cm="1">
        <f t="array" ref="I674">INDEX($D$1:$CP$117,MATCH($D674,$D$1:$D$117,0),MATCH(1,($F674=$D$1:$CP$1)*(I$2=$D$2:$CP$2),0))</f>
        <v>13840875</v>
      </c>
      <c r="J674" s="60" cm="1">
        <f t="array" ref="J674">INDEX($D$1:$CP$117,MATCH($D674,$D$1:$D$117,0),MATCH(1,($F674=$D$1:$CP$1)*(J$2=$D$2:$CP$2),0))</f>
        <v>43000</v>
      </c>
      <c r="K674" s="59" cm="1">
        <f t="array" ref="K674">INDEX($D$1:$CP$117,MATCH($D674,$D$1:$D$117,0),MATCH(1,($F674=$D$1:$CP$1)*(AY$2=$D$2:$CP$2),0))</f>
        <v>86.461209302325585</v>
      </c>
      <c r="L674" s="59" cm="1">
        <f t="array" ref="L674">INDEX($D$1:$CP$117,MATCH($D674,$D$1:$D$117,0),MATCH(1,($F674=$D$1:$CP$1)*(AZ$2=$D$2:$CP$2),0))</f>
        <v>210.51727906976745</v>
      </c>
      <c r="M674" s="59" cm="1">
        <f t="array" ref="M674">INDEX($D$1:$CP$117,MATCH($D674,$D$1:$D$117,0),MATCH(1,($F674=$D$1:$CP$1)*(BA$2=$D$2:$CP$2),0))</f>
        <v>321.88081395348837</v>
      </c>
      <c r="N674" s="61" cm="1">
        <f t="array" ref="N674">INDEX($D$1:$CP$117,MATCH($D674,$D$1:$D$117,0),MATCH(1,($F674=$D$1:$CP$1)*(BB$2=$D$2:$CP$2),0))</f>
        <v>0.268612497403524</v>
      </c>
    </row>
    <row r="675" spans="4:14" x14ac:dyDescent="0.25">
      <c r="D675" t="str">
        <f t="shared" ref="D675:E675" si="601">D561</f>
        <v>SUR</v>
      </c>
      <c r="E675" t="str">
        <f t="shared" si="601"/>
        <v>Middle income</v>
      </c>
      <c r="F675">
        <f t="shared" si="560"/>
        <v>2013</v>
      </c>
      <c r="G675" s="60" cm="1">
        <f t="array" ref="G675">INDEX($D$1:$CP$117,MATCH($D675,$D$1:$D$117,0),MATCH(1,($F675=$D$1:$CP$1)*(G$2=$D$2:$CP$2),0))</f>
        <v>0</v>
      </c>
      <c r="H675" s="60" cm="1">
        <f t="array" ref="H675">INDEX($D$1:$CP$117,MATCH($D675,$D$1:$D$117,0),MATCH(1,($F675=$D$1:$CP$1)*(H$2=$D$2:$CP$2),0))</f>
        <v>0</v>
      </c>
      <c r="I675" s="60" cm="1">
        <f t="array" ref="I675">INDEX($D$1:$CP$117,MATCH($D675,$D$1:$D$117,0),MATCH(1,($F675=$D$1:$CP$1)*(I$2=$D$2:$CP$2),0))</f>
        <v>0</v>
      </c>
      <c r="J675" s="60" cm="1">
        <f t="array" ref="J675">INDEX($D$1:$CP$117,MATCH($D675,$D$1:$D$117,0),MATCH(1,($F675=$D$1:$CP$1)*(J$2=$D$2:$CP$2),0))</f>
        <v>5200</v>
      </c>
      <c r="K675" s="59" t="str" cm="1">
        <f t="array" ref="K675">INDEX($D$1:$CP$117,MATCH($D675,$D$1:$D$117,0),MATCH(1,($F675=$D$1:$CP$1)*(AY$2=$D$2:$CP$2),0))</f>
        <v/>
      </c>
      <c r="L675" s="59" t="str" cm="1">
        <f t="array" ref="L675">INDEX($D$1:$CP$117,MATCH($D675,$D$1:$D$117,0),MATCH(1,($F675=$D$1:$CP$1)*(AZ$2=$D$2:$CP$2),0))</f>
        <v/>
      </c>
      <c r="M675" s="59" t="str" cm="1">
        <f t="array" ref="M675">INDEX($D$1:$CP$117,MATCH($D675,$D$1:$D$117,0),MATCH(1,($F675=$D$1:$CP$1)*(BA$2=$D$2:$CP$2),0))</f>
        <v/>
      </c>
      <c r="N675" s="61" t="str" cm="1">
        <f t="array" ref="N675">INDEX($D$1:$CP$117,MATCH($D675,$D$1:$D$117,0),MATCH(1,($F675=$D$1:$CP$1)*(BB$2=$D$2:$CP$2),0))</f>
        <v/>
      </c>
    </row>
    <row r="676" spans="4:14" x14ac:dyDescent="0.25">
      <c r="D676" t="str">
        <f t="shared" ref="D676:E676" si="602">D562</f>
        <v>TJK</v>
      </c>
      <c r="E676" t="str">
        <f t="shared" si="602"/>
        <v>Low income</v>
      </c>
      <c r="F676">
        <f t="shared" si="560"/>
        <v>2013</v>
      </c>
      <c r="G676" s="60" cm="1">
        <f t="array" ref="G676">INDEX($D$1:$CP$117,MATCH($D676,$D$1:$D$117,0),MATCH(1,($F676=$D$1:$CP$1)*(G$2=$D$2:$CP$2),0))</f>
        <v>3363876</v>
      </c>
      <c r="H676" s="60" cm="1">
        <f t="array" ref="H676">INDEX($D$1:$CP$117,MATCH($D676,$D$1:$D$117,0),MATCH(1,($F676=$D$1:$CP$1)*(H$2=$D$2:$CP$2),0))</f>
        <v>10364317.189999999</v>
      </c>
      <c r="I676" s="60" cm="1">
        <f t="array" ref="I676">INDEX($D$1:$CP$117,MATCH($D676,$D$1:$D$117,0),MATCH(1,($F676=$D$1:$CP$1)*(I$2=$D$2:$CP$2),0))</f>
        <v>14077892.561100001</v>
      </c>
      <c r="J676" s="60" cm="1">
        <f t="array" ref="J676">INDEX($D$1:$CP$117,MATCH($D676,$D$1:$D$117,0),MATCH(1,($F676=$D$1:$CP$1)*(J$2=$D$2:$CP$2),0))</f>
        <v>7800</v>
      </c>
      <c r="K676" s="59" cm="1">
        <f t="array" ref="K676">INDEX($D$1:$CP$117,MATCH($D676,$D$1:$D$117,0),MATCH(1,($F676=$D$1:$CP$1)*(AY$2=$D$2:$CP$2),0))</f>
        <v>431.26615384615383</v>
      </c>
      <c r="L676" s="59" cm="1">
        <f t="array" ref="L676">INDEX($D$1:$CP$117,MATCH($D676,$D$1:$D$117,0),MATCH(1,($F676=$D$1:$CP$1)*(AZ$2=$D$2:$CP$2),0))</f>
        <v>1328.758614102564</v>
      </c>
      <c r="M676" s="59" cm="1">
        <f t="array" ref="M676">INDEX($D$1:$CP$117,MATCH($D676,$D$1:$D$117,0),MATCH(1,($F676=$D$1:$CP$1)*(BA$2=$D$2:$CP$2),0))</f>
        <v>1804.8580206538463</v>
      </c>
      <c r="N676" s="61" cm="1">
        <f t="array" ref="N676">INDEX($D$1:$CP$117,MATCH($D676,$D$1:$D$117,0),MATCH(1,($F676=$D$1:$CP$1)*(BB$2=$D$2:$CP$2),0))</f>
        <v>0.23894741243409215</v>
      </c>
    </row>
    <row r="677" spans="4:14" x14ac:dyDescent="0.25">
      <c r="D677" t="str">
        <f t="shared" ref="D677:E677" si="603">D563</f>
        <v>THA</v>
      </c>
      <c r="E677" t="str">
        <f t="shared" si="603"/>
        <v>Middle income</v>
      </c>
      <c r="F677">
        <f t="shared" si="560"/>
        <v>2013</v>
      </c>
      <c r="G677" s="60" cm="1">
        <f t="array" ref="G677">INDEX($D$1:$CP$117,MATCH($D677,$D$1:$D$117,0),MATCH(1,($F677=$D$1:$CP$1)*(G$2=$D$2:$CP$2),0))</f>
        <v>256685666</v>
      </c>
      <c r="H677" s="60" cm="1">
        <f t="array" ref="H677">INDEX($D$1:$CP$117,MATCH($D677,$D$1:$D$117,0),MATCH(1,($F677=$D$1:$CP$1)*(H$2=$D$2:$CP$2),0))</f>
        <v>30516720.670000002</v>
      </c>
      <c r="I677" s="60" cm="1">
        <f t="array" ref="I677">INDEX($D$1:$CP$117,MATCH($D677,$D$1:$D$117,0),MATCH(1,($F677=$D$1:$CP$1)*(I$2=$D$2:$CP$2),0))</f>
        <v>287278782.40976</v>
      </c>
      <c r="J677" s="60" cm="1">
        <f t="array" ref="J677">INDEX($D$1:$CP$117,MATCH($D677,$D$1:$D$117,0),MATCH(1,($F677=$D$1:$CP$1)*(J$2=$D$2:$CP$2),0))</f>
        <v>540000</v>
      </c>
      <c r="K677" s="59" cm="1">
        <f t="array" ref="K677">INDEX($D$1:$CP$117,MATCH($D677,$D$1:$D$117,0),MATCH(1,($F677=$D$1:$CP$1)*(AY$2=$D$2:$CP$2),0))</f>
        <v>475.3438259259259</v>
      </c>
      <c r="L677" s="59" cm="1">
        <f t="array" ref="L677">INDEX($D$1:$CP$117,MATCH($D677,$D$1:$D$117,0),MATCH(1,($F677=$D$1:$CP$1)*(AZ$2=$D$2:$CP$2),0))</f>
        <v>56.512445685185192</v>
      </c>
      <c r="M677" s="59" cm="1">
        <f t="array" ref="M677">INDEX($D$1:$CP$117,MATCH($D677,$D$1:$D$117,0),MATCH(1,($F677=$D$1:$CP$1)*(BA$2=$D$2:$CP$2),0))</f>
        <v>531.99774520325923</v>
      </c>
      <c r="N677" s="61" cm="1">
        <f t="array" ref="N677">INDEX($D$1:$CP$117,MATCH($D677,$D$1:$D$117,0),MATCH(1,($F677=$D$1:$CP$1)*(BB$2=$D$2:$CP$2),0))</f>
        <v>0.89350721917874354</v>
      </c>
    </row>
    <row r="678" spans="4:14" x14ac:dyDescent="0.25">
      <c r="D678" t="str">
        <f t="shared" ref="D678:E678" si="604">D564</f>
        <v>MKD</v>
      </c>
      <c r="E678" t="str">
        <f t="shared" si="604"/>
        <v>Middle income</v>
      </c>
      <c r="F678">
        <f t="shared" si="560"/>
        <v>2013</v>
      </c>
      <c r="G678" s="60" cm="1">
        <f t="array" ref="G678">INDEX($D$1:$CP$117,MATCH($D678,$D$1:$D$117,0),MATCH(1,($F678=$D$1:$CP$1)*(G$2=$D$2:$CP$2),0))</f>
        <v>0</v>
      </c>
      <c r="H678" s="60" cm="1">
        <f t="array" ref="H678">INDEX($D$1:$CP$117,MATCH($D678,$D$1:$D$117,0),MATCH(1,($F678=$D$1:$CP$1)*(H$2=$D$2:$CP$2),0))</f>
        <v>0</v>
      </c>
      <c r="I678" s="60" cm="1">
        <f t="array" ref="I678">INDEX($D$1:$CP$117,MATCH($D678,$D$1:$D$117,0),MATCH(1,($F678=$D$1:$CP$1)*(I$2=$D$2:$CP$2),0))</f>
        <v>0</v>
      </c>
      <c r="J678" s="60" t="str" cm="1">
        <f t="array" ref="J678">INDEX($D$1:$CP$117,MATCH($D678,$D$1:$D$117,0),MATCH(1,($F678=$D$1:$CP$1)*(J$2=$D$2:$CP$2),0))</f>
        <v/>
      </c>
      <c r="K678" s="59" t="str" cm="1">
        <f t="array" ref="K678">INDEX($D$1:$CP$117,MATCH($D678,$D$1:$D$117,0),MATCH(1,($F678=$D$1:$CP$1)*(AY$2=$D$2:$CP$2),0))</f>
        <v/>
      </c>
      <c r="L678" s="59" t="str" cm="1">
        <f t="array" ref="L678">INDEX($D$1:$CP$117,MATCH($D678,$D$1:$D$117,0),MATCH(1,($F678=$D$1:$CP$1)*(AZ$2=$D$2:$CP$2),0))</f>
        <v/>
      </c>
      <c r="M678" s="59" t="str" cm="1">
        <f t="array" ref="M678">INDEX($D$1:$CP$117,MATCH($D678,$D$1:$D$117,0),MATCH(1,($F678=$D$1:$CP$1)*(BA$2=$D$2:$CP$2),0))</f>
        <v/>
      </c>
      <c r="N678" s="61" t="str" cm="1">
        <f t="array" ref="N678">INDEX($D$1:$CP$117,MATCH($D678,$D$1:$D$117,0),MATCH(1,($F678=$D$1:$CP$1)*(BB$2=$D$2:$CP$2),0))</f>
        <v/>
      </c>
    </row>
    <row r="679" spans="4:14" x14ac:dyDescent="0.25">
      <c r="D679" t="str">
        <f t="shared" ref="D679:E679" si="605">D565</f>
        <v>TGO</v>
      </c>
      <c r="E679" t="str">
        <f t="shared" si="605"/>
        <v>Low income</v>
      </c>
      <c r="F679">
        <f t="shared" si="560"/>
        <v>2013</v>
      </c>
      <c r="G679" s="60" cm="1">
        <f t="array" ref="G679">INDEX($D$1:$CP$117,MATCH($D679,$D$1:$D$117,0),MATCH(1,($F679=$D$1:$CP$1)*(G$2=$D$2:$CP$2),0))</f>
        <v>3757204</v>
      </c>
      <c r="H679" s="60" cm="1">
        <f t="array" ref="H679">INDEX($D$1:$CP$117,MATCH($D679,$D$1:$D$117,0),MATCH(1,($F679=$D$1:$CP$1)*(H$2=$D$2:$CP$2),0))</f>
        <v>15845876.050000001</v>
      </c>
      <c r="I679" s="60" cm="1">
        <f t="array" ref="I679">INDEX($D$1:$CP$117,MATCH($D679,$D$1:$D$117,0),MATCH(1,($F679=$D$1:$CP$1)*(I$2=$D$2:$CP$2),0))</f>
        <v>26857752.384</v>
      </c>
      <c r="J679" s="60" cm="1">
        <f t="array" ref="J679">INDEX($D$1:$CP$117,MATCH($D679,$D$1:$D$117,0),MATCH(1,($F679=$D$1:$CP$1)*(J$2=$D$2:$CP$2),0))</f>
        <v>110000</v>
      </c>
      <c r="K679" s="59" cm="1">
        <f t="array" ref="K679">INDEX($D$1:$CP$117,MATCH($D679,$D$1:$D$117,0),MATCH(1,($F679=$D$1:$CP$1)*(AY$2=$D$2:$CP$2),0))</f>
        <v>34.156399999999998</v>
      </c>
      <c r="L679" s="59" cm="1">
        <f t="array" ref="L679">INDEX($D$1:$CP$117,MATCH($D679,$D$1:$D$117,0),MATCH(1,($F679=$D$1:$CP$1)*(AZ$2=$D$2:$CP$2),0))</f>
        <v>144.05341863636363</v>
      </c>
      <c r="M679" s="59" cm="1">
        <f t="array" ref="M679">INDEX($D$1:$CP$117,MATCH($D679,$D$1:$D$117,0),MATCH(1,($F679=$D$1:$CP$1)*(BA$2=$D$2:$CP$2),0))</f>
        <v>244.16138530909092</v>
      </c>
      <c r="N679" s="61" cm="1">
        <f t="array" ref="N679">INDEX($D$1:$CP$117,MATCH($D679,$D$1:$D$117,0),MATCH(1,($F679=$D$1:$CP$1)*(BB$2=$D$2:$CP$2),0))</f>
        <v>0.13989271873093459</v>
      </c>
    </row>
    <row r="680" spans="4:14" x14ac:dyDescent="0.25">
      <c r="D680" t="str">
        <f t="shared" ref="D680:E680" si="606">D566</f>
        <v>TTO</v>
      </c>
      <c r="E680" t="str">
        <f t="shared" si="606"/>
        <v>High income</v>
      </c>
      <c r="F680">
        <f t="shared" si="560"/>
        <v>2013</v>
      </c>
      <c r="G680" s="60" cm="1">
        <f t="array" ref="G680">INDEX($D$1:$CP$117,MATCH($D680,$D$1:$D$117,0),MATCH(1,($F680=$D$1:$CP$1)*(G$2=$D$2:$CP$2),0))</f>
        <v>0</v>
      </c>
      <c r="H680" s="60" cm="1">
        <f t="array" ref="H680">INDEX($D$1:$CP$117,MATCH($D680,$D$1:$D$117,0),MATCH(1,($F680=$D$1:$CP$1)*(H$2=$D$2:$CP$2),0))</f>
        <v>0</v>
      </c>
      <c r="I680" s="60" cm="1">
        <f t="array" ref="I680">INDEX($D$1:$CP$117,MATCH($D680,$D$1:$D$117,0),MATCH(1,($F680=$D$1:$CP$1)*(I$2=$D$2:$CP$2),0))</f>
        <v>0</v>
      </c>
      <c r="J680" s="60" cm="1">
        <f t="array" ref="J680">INDEX($D$1:$CP$117,MATCH($D680,$D$1:$D$117,0),MATCH(1,($F680=$D$1:$CP$1)*(J$2=$D$2:$CP$2),0))</f>
        <v>11000</v>
      </c>
      <c r="K680" s="59" t="str" cm="1">
        <f t="array" ref="K680">INDEX($D$1:$CP$117,MATCH($D680,$D$1:$D$117,0),MATCH(1,($F680=$D$1:$CP$1)*(AY$2=$D$2:$CP$2),0))</f>
        <v/>
      </c>
      <c r="L680" s="59" t="str" cm="1">
        <f t="array" ref="L680">INDEX($D$1:$CP$117,MATCH($D680,$D$1:$D$117,0),MATCH(1,($F680=$D$1:$CP$1)*(AZ$2=$D$2:$CP$2),0))</f>
        <v/>
      </c>
      <c r="M680" s="59" t="str" cm="1">
        <f t="array" ref="M680">INDEX($D$1:$CP$117,MATCH($D680,$D$1:$D$117,0),MATCH(1,($F680=$D$1:$CP$1)*(BA$2=$D$2:$CP$2),0))</f>
        <v/>
      </c>
      <c r="N680" s="61" t="str" cm="1">
        <f t="array" ref="N680">INDEX($D$1:$CP$117,MATCH($D680,$D$1:$D$117,0),MATCH(1,($F680=$D$1:$CP$1)*(BB$2=$D$2:$CP$2),0))</f>
        <v/>
      </c>
    </row>
    <row r="681" spans="4:14" x14ac:dyDescent="0.25">
      <c r="D681" t="str">
        <f t="shared" ref="D681:E681" si="607">D567</f>
        <v>TUN</v>
      </c>
      <c r="E681" t="str">
        <f t="shared" si="607"/>
        <v>Lower middle income</v>
      </c>
      <c r="F681">
        <f t="shared" si="560"/>
        <v>2013</v>
      </c>
      <c r="G681" s="60" cm="1">
        <f t="array" ref="G681">INDEX($D$1:$CP$117,MATCH($D681,$D$1:$D$117,0),MATCH(1,($F681=$D$1:$CP$1)*(G$2=$D$2:$CP$2),0))</f>
        <v>0</v>
      </c>
      <c r="H681" s="60" cm="1">
        <f t="array" ref="H681">INDEX($D$1:$CP$117,MATCH($D681,$D$1:$D$117,0),MATCH(1,($F681=$D$1:$CP$1)*(H$2=$D$2:$CP$2),0))</f>
        <v>0</v>
      </c>
      <c r="I681" s="60" cm="1">
        <f t="array" ref="I681">INDEX($D$1:$CP$117,MATCH($D681,$D$1:$D$117,0),MATCH(1,($F681=$D$1:$CP$1)*(I$2=$D$2:$CP$2),0))</f>
        <v>0</v>
      </c>
      <c r="J681" s="60" cm="1">
        <f t="array" ref="J681">INDEX($D$1:$CP$117,MATCH($D681,$D$1:$D$117,0),MATCH(1,($F681=$D$1:$CP$1)*(J$2=$D$2:$CP$2),0))</f>
        <v>4200</v>
      </c>
      <c r="K681" s="59" t="str" cm="1">
        <f t="array" ref="K681">INDEX($D$1:$CP$117,MATCH($D681,$D$1:$D$117,0),MATCH(1,($F681=$D$1:$CP$1)*(AY$2=$D$2:$CP$2),0))</f>
        <v/>
      </c>
      <c r="L681" s="59" t="str" cm="1">
        <f t="array" ref="L681">INDEX($D$1:$CP$117,MATCH($D681,$D$1:$D$117,0),MATCH(1,($F681=$D$1:$CP$1)*(AZ$2=$D$2:$CP$2),0))</f>
        <v/>
      </c>
      <c r="M681" s="59" t="str" cm="1">
        <f t="array" ref="M681">INDEX($D$1:$CP$117,MATCH($D681,$D$1:$D$117,0),MATCH(1,($F681=$D$1:$CP$1)*(BA$2=$D$2:$CP$2),0))</f>
        <v/>
      </c>
      <c r="N681" s="61" t="str" cm="1">
        <f t="array" ref="N681">INDEX($D$1:$CP$117,MATCH($D681,$D$1:$D$117,0),MATCH(1,($F681=$D$1:$CP$1)*(BB$2=$D$2:$CP$2),0))</f>
        <v/>
      </c>
    </row>
    <row r="682" spans="4:14" x14ac:dyDescent="0.25">
      <c r="D682" t="str">
        <f t="shared" ref="D682:E682" si="608">D568</f>
        <v>UGA</v>
      </c>
      <c r="E682" t="str">
        <f t="shared" si="608"/>
        <v>Low income</v>
      </c>
      <c r="F682">
        <f t="shared" si="560"/>
        <v>2013</v>
      </c>
      <c r="G682" s="60" cm="1">
        <f t="array" ref="G682">INDEX($D$1:$CP$117,MATCH($D682,$D$1:$D$117,0),MATCH(1,($F682=$D$1:$CP$1)*(G$2=$D$2:$CP$2),0))</f>
        <v>0</v>
      </c>
      <c r="H682" s="60" cm="1">
        <f t="array" ref="H682">INDEX($D$1:$CP$117,MATCH($D682,$D$1:$D$117,0),MATCH(1,($F682=$D$1:$CP$1)*(H$2=$D$2:$CP$2),0))</f>
        <v>0</v>
      </c>
      <c r="I682" s="60" cm="1">
        <f t="array" ref="I682">INDEX($D$1:$CP$117,MATCH($D682,$D$1:$D$117,0),MATCH(1,($F682=$D$1:$CP$1)*(I$2=$D$2:$CP$2),0))</f>
        <v>0</v>
      </c>
      <c r="J682" s="60" cm="1">
        <f t="array" ref="J682">INDEX($D$1:$CP$117,MATCH($D682,$D$1:$D$117,0),MATCH(1,($F682=$D$1:$CP$1)*(J$2=$D$2:$CP$2),0))</f>
        <v>1300000</v>
      </c>
      <c r="K682" s="59" t="str" cm="1">
        <f t="array" ref="K682">INDEX($D$1:$CP$117,MATCH($D682,$D$1:$D$117,0),MATCH(1,($F682=$D$1:$CP$1)*(AY$2=$D$2:$CP$2),0))</f>
        <v/>
      </c>
      <c r="L682" s="59" t="str" cm="1">
        <f t="array" ref="L682">INDEX($D$1:$CP$117,MATCH($D682,$D$1:$D$117,0),MATCH(1,($F682=$D$1:$CP$1)*(AZ$2=$D$2:$CP$2),0))</f>
        <v/>
      </c>
      <c r="M682" s="59" t="str" cm="1">
        <f t="array" ref="M682">INDEX($D$1:$CP$117,MATCH($D682,$D$1:$D$117,0),MATCH(1,($F682=$D$1:$CP$1)*(BA$2=$D$2:$CP$2),0))</f>
        <v/>
      </c>
      <c r="N682" s="61" t="str" cm="1">
        <f t="array" ref="N682">INDEX($D$1:$CP$117,MATCH($D682,$D$1:$D$117,0),MATCH(1,($F682=$D$1:$CP$1)*(BB$2=$D$2:$CP$2),0))</f>
        <v/>
      </c>
    </row>
    <row r="683" spans="4:14" x14ac:dyDescent="0.25">
      <c r="D683" t="str">
        <f t="shared" ref="D683:E683" si="609">D569</f>
        <v>UKR</v>
      </c>
      <c r="E683" t="str">
        <f t="shared" si="609"/>
        <v>Lower middle income</v>
      </c>
      <c r="F683">
        <f t="shared" si="560"/>
        <v>2013</v>
      </c>
      <c r="G683" s="60" cm="1">
        <f t="array" ref="G683">INDEX($D$1:$CP$117,MATCH($D683,$D$1:$D$117,0),MATCH(1,($F683=$D$1:$CP$1)*(G$2=$D$2:$CP$2),0))</f>
        <v>0</v>
      </c>
      <c r="H683" s="60" cm="1">
        <f t="array" ref="H683">INDEX($D$1:$CP$117,MATCH($D683,$D$1:$D$117,0),MATCH(1,($F683=$D$1:$CP$1)*(H$2=$D$2:$CP$2),0))</f>
        <v>0</v>
      </c>
      <c r="I683" s="60" cm="1">
        <f t="array" ref="I683">INDEX($D$1:$CP$117,MATCH($D683,$D$1:$D$117,0),MATCH(1,($F683=$D$1:$CP$1)*(I$2=$D$2:$CP$2),0))</f>
        <v>0</v>
      </c>
      <c r="J683" s="60" cm="1">
        <f t="array" ref="J683">INDEX($D$1:$CP$117,MATCH($D683,$D$1:$D$117,0),MATCH(1,($F683=$D$1:$CP$1)*(J$2=$D$2:$CP$2),0))</f>
        <v>240000</v>
      </c>
      <c r="K683" s="59" t="str" cm="1">
        <f t="array" ref="K683">INDEX($D$1:$CP$117,MATCH($D683,$D$1:$D$117,0),MATCH(1,($F683=$D$1:$CP$1)*(AY$2=$D$2:$CP$2),0))</f>
        <v/>
      </c>
      <c r="L683" s="59" t="str" cm="1">
        <f t="array" ref="L683">INDEX($D$1:$CP$117,MATCH($D683,$D$1:$D$117,0),MATCH(1,($F683=$D$1:$CP$1)*(AZ$2=$D$2:$CP$2),0))</f>
        <v/>
      </c>
      <c r="M683" s="59" t="str" cm="1">
        <f t="array" ref="M683">INDEX($D$1:$CP$117,MATCH($D683,$D$1:$D$117,0),MATCH(1,($F683=$D$1:$CP$1)*(BA$2=$D$2:$CP$2),0))</f>
        <v/>
      </c>
      <c r="N683" s="61" t="str" cm="1">
        <f t="array" ref="N683">INDEX($D$1:$CP$117,MATCH($D683,$D$1:$D$117,0),MATCH(1,($F683=$D$1:$CP$1)*(BB$2=$D$2:$CP$2),0))</f>
        <v/>
      </c>
    </row>
    <row r="684" spans="4:14" x14ac:dyDescent="0.25">
      <c r="D684" t="str">
        <f t="shared" ref="D684:E684" si="610">D570</f>
        <v>TZA</v>
      </c>
      <c r="E684" t="str">
        <f t="shared" si="610"/>
        <v>Lower middle income</v>
      </c>
      <c r="F684">
        <f t="shared" si="560"/>
        <v>2013</v>
      </c>
      <c r="G684" s="60" cm="1">
        <f t="array" ref="G684">INDEX($D$1:$CP$117,MATCH($D684,$D$1:$D$117,0),MATCH(1,($F684=$D$1:$CP$1)*(G$2=$D$2:$CP$2),0))</f>
        <v>0</v>
      </c>
      <c r="H684" s="60" cm="1">
        <f t="array" ref="H684">INDEX($D$1:$CP$117,MATCH($D684,$D$1:$D$117,0),MATCH(1,($F684=$D$1:$CP$1)*(H$2=$D$2:$CP$2),0))</f>
        <v>0</v>
      </c>
      <c r="I684" s="60" cm="1">
        <f t="array" ref="I684">INDEX($D$1:$CP$117,MATCH($D684,$D$1:$D$117,0),MATCH(1,($F684=$D$1:$CP$1)*(I$2=$D$2:$CP$2),0))</f>
        <v>0</v>
      </c>
      <c r="J684" s="60" cm="1">
        <f t="array" ref="J684">INDEX($D$1:$CP$117,MATCH($D684,$D$1:$D$117,0),MATCH(1,($F684=$D$1:$CP$1)*(J$2=$D$2:$CP$2),0))</f>
        <v>1400000</v>
      </c>
      <c r="K684" s="59" t="str" cm="1">
        <f t="array" ref="K684">INDEX($D$1:$CP$117,MATCH($D684,$D$1:$D$117,0),MATCH(1,($F684=$D$1:$CP$1)*(AY$2=$D$2:$CP$2),0))</f>
        <v/>
      </c>
      <c r="L684" s="59" t="str" cm="1">
        <f t="array" ref="L684">INDEX($D$1:$CP$117,MATCH($D684,$D$1:$D$117,0),MATCH(1,($F684=$D$1:$CP$1)*(AZ$2=$D$2:$CP$2),0))</f>
        <v/>
      </c>
      <c r="M684" s="59" t="str" cm="1">
        <f t="array" ref="M684">INDEX($D$1:$CP$117,MATCH($D684,$D$1:$D$117,0),MATCH(1,($F684=$D$1:$CP$1)*(BA$2=$D$2:$CP$2),0))</f>
        <v/>
      </c>
      <c r="N684" s="61" t="str" cm="1">
        <f t="array" ref="N684">INDEX($D$1:$CP$117,MATCH($D684,$D$1:$D$117,0),MATCH(1,($F684=$D$1:$CP$1)*(BB$2=$D$2:$CP$2),0))</f>
        <v/>
      </c>
    </row>
    <row r="685" spans="4:14" x14ac:dyDescent="0.25">
      <c r="D685" t="str">
        <f t="shared" ref="D685:E685" si="611">D571</f>
        <v>UZB</v>
      </c>
      <c r="E685" t="str">
        <f t="shared" si="611"/>
        <v>Lower middle income</v>
      </c>
      <c r="F685">
        <f t="shared" si="560"/>
        <v>2013</v>
      </c>
      <c r="G685" s="60" cm="1">
        <f t="array" ref="G685">INDEX($D$1:$CP$117,MATCH($D685,$D$1:$D$117,0),MATCH(1,($F685=$D$1:$CP$1)*(G$2=$D$2:$CP$2),0))</f>
        <v>11919410</v>
      </c>
      <c r="H685" s="60" cm="1">
        <f t="array" ref="H685">INDEX($D$1:$CP$117,MATCH($D685,$D$1:$D$117,0),MATCH(1,($F685=$D$1:$CP$1)*(H$2=$D$2:$CP$2),0))</f>
        <v>9396130.5099999998</v>
      </c>
      <c r="I685" s="60" cm="1">
        <f t="array" ref="I685">INDEX($D$1:$CP$117,MATCH($D685,$D$1:$D$117,0),MATCH(1,($F685=$D$1:$CP$1)*(I$2=$D$2:$CP$2),0))</f>
        <v>21315540.510000002</v>
      </c>
      <c r="J685" s="60" cm="1">
        <f t="array" ref="J685">INDEX($D$1:$CP$117,MATCH($D685,$D$1:$D$117,0),MATCH(1,($F685=$D$1:$CP$1)*(J$2=$D$2:$CP$2),0))</f>
        <v>30000</v>
      </c>
      <c r="K685" s="59" cm="1">
        <f t="array" ref="K685">INDEX($D$1:$CP$117,MATCH($D685,$D$1:$D$117,0),MATCH(1,($F685=$D$1:$CP$1)*(AY$2=$D$2:$CP$2),0))</f>
        <v>397.31366666666668</v>
      </c>
      <c r="L685" s="59" cm="1">
        <f t="array" ref="L685">INDEX($D$1:$CP$117,MATCH($D685,$D$1:$D$117,0),MATCH(1,($F685=$D$1:$CP$1)*(AZ$2=$D$2:$CP$2),0))</f>
        <v>313.20435033333331</v>
      </c>
      <c r="M685" s="59" cm="1">
        <f t="array" ref="M685">INDEX($D$1:$CP$117,MATCH($D685,$D$1:$D$117,0),MATCH(1,($F685=$D$1:$CP$1)*(BA$2=$D$2:$CP$2),0))</f>
        <v>710.5180170000001</v>
      </c>
      <c r="N685" s="61" cm="1">
        <f t="array" ref="N685">INDEX($D$1:$CP$117,MATCH($D685,$D$1:$D$117,0),MATCH(1,($F685=$D$1:$CP$1)*(BB$2=$D$2:$CP$2),0))</f>
        <v>0.5591887287309516</v>
      </c>
    </row>
    <row r="686" spans="4:14" x14ac:dyDescent="0.25">
      <c r="D686" t="str">
        <f t="shared" ref="D686:E686" si="612">D572</f>
        <v>VEN</v>
      </c>
      <c r="E686" t="str">
        <f t="shared" si="612"/>
        <v>Middle income</v>
      </c>
      <c r="F686">
        <f t="shared" si="560"/>
        <v>2013</v>
      </c>
      <c r="G686" s="60" cm="1">
        <f t="array" ref="G686">INDEX($D$1:$CP$117,MATCH($D686,$D$1:$D$117,0),MATCH(1,($F686=$D$1:$CP$1)*(G$2=$D$2:$CP$2),0))</f>
        <v>71785912</v>
      </c>
      <c r="H686" s="60" cm="1">
        <f t="array" ref="H686">INDEX($D$1:$CP$117,MATCH($D686,$D$1:$D$117,0),MATCH(1,($F686=$D$1:$CP$1)*(H$2=$D$2:$CP$2),0))</f>
        <v>817795.79110000003</v>
      </c>
      <c r="I686" s="60" cm="1">
        <f t="array" ref="I686">INDEX($D$1:$CP$117,MATCH($D686,$D$1:$D$117,0),MATCH(1,($F686=$D$1:$CP$1)*(I$2=$D$2:$CP$2),0))</f>
        <v>72603707.791099995</v>
      </c>
      <c r="J686" s="60" cm="1">
        <f t="array" ref="J686">INDEX($D$1:$CP$117,MATCH($D686,$D$1:$D$117,0),MATCH(1,($F686=$D$1:$CP$1)*(J$2=$D$2:$CP$2),0))</f>
        <v>130000</v>
      </c>
      <c r="K686" s="59" cm="1">
        <f t="array" ref="K686">INDEX($D$1:$CP$117,MATCH($D686,$D$1:$D$117,0),MATCH(1,($F686=$D$1:$CP$1)*(AY$2=$D$2:$CP$2),0))</f>
        <v>552.19932307692306</v>
      </c>
      <c r="L686" s="59" cm="1">
        <f t="array" ref="L686">INDEX($D$1:$CP$117,MATCH($D686,$D$1:$D$117,0),MATCH(1,($F686=$D$1:$CP$1)*(AZ$2=$D$2:$CP$2),0))</f>
        <v>6.2907368546153846</v>
      </c>
      <c r="M686" s="59" cm="1">
        <f t="array" ref="M686">INDEX($D$1:$CP$117,MATCH($D686,$D$1:$D$117,0),MATCH(1,($F686=$D$1:$CP$1)*(BA$2=$D$2:$CP$2),0))</f>
        <v>558.49005993153844</v>
      </c>
      <c r="N686" s="61" cm="1">
        <f t="array" ref="N686">INDEX($D$1:$CP$117,MATCH($D686,$D$1:$D$117,0),MATCH(1,($F686=$D$1:$CP$1)*(BB$2=$D$2:$CP$2),0))</f>
        <v>0.98873617042461504</v>
      </c>
    </row>
    <row r="687" spans="4:14" x14ac:dyDescent="0.25">
      <c r="D687" t="str">
        <f t="shared" ref="D687:E687" si="613">D573</f>
        <v>VNM</v>
      </c>
      <c r="E687" t="str">
        <f t="shared" si="613"/>
        <v>Lower middle income</v>
      </c>
      <c r="F687">
        <f t="shared" si="560"/>
        <v>2013</v>
      </c>
      <c r="G687" s="60" cm="1">
        <f t="array" ref="G687">INDEX($D$1:$CP$117,MATCH($D687,$D$1:$D$117,0),MATCH(1,($F687=$D$1:$CP$1)*(G$2=$D$2:$CP$2),0))</f>
        <v>0</v>
      </c>
      <c r="H687" s="60" cm="1">
        <f t="array" ref="H687">INDEX($D$1:$CP$117,MATCH($D687,$D$1:$D$117,0),MATCH(1,($F687=$D$1:$CP$1)*(H$2=$D$2:$CP$2),0))</f>
        <v>0</v>
      </c>
      <c r="I687" s="60" cm="1">
        <f t="array" ref="I687">INDEX($D$1:$CP$117,MATCH($D687,$D$1:$D$117,0),MATCH(1,($F687=$D$1:$CP$1)*(I$2=$D$2:$CP$2),0))</f>
        <v>0</v>
      </c>
      <c r="J687" s="60" cm="1">
        <f t="array" ref="J687">INDEX($D$1:$CP$117,MATCH($D687,$D$1:$D$117,0),MATCH(1,($F687=$D$1:$CP$1)*(J$2=$D$2:$CP$2),0))</f>
        <v>230000</v>
      </c>
      <c r="K687" s="59" t="str" cm="1">
        <f t="array" ref="K687">INDEX($D$1:$CP$117,MATCH($D687,$D$1:$D$117,0),MATCH(1,($F687=$D$1:$CP$1)*(AY$2=$D$2:$CP$2),0))</f>
        <v/>
      </c>
      <c r="L687" s="59" t="str" cm="1">
        <f t="array" ref="L687">INDEX($D$1:$CP$117,MATCH($D687,$D$1:$D$117,0),MATCH(1,($F687=$D$1:$CP$1)*(AZ$2=$D$2:$CP$2),0))</f>
        <v/>
      </c>
      <c r="M687" s="59" t="str" cm="1">
        <f t="array" ref="M687">INDEX($D$1:$CP$117,MATCH($D687,$D$1:$D$117,0),MATCH(1,($F687=$D$1:$CP$1)*(BA$2=$D$2:$CP$2),0))</f>
        <v/>
      </c>
      <c r="N687" s="61" t="str" cm="1">
        <f t="array" ref="N687">INDEX($D$1:$CP$117,MATCH($D687,$D$1:$D$117,0),MATCH(1,($F687=$D$1:$CP$1)*(BB$2=$D$2:$CP$2),0))</f>
        <v/>
      </c>
    </row>
    <row r="688" spans="4:14" x14ac:dyDescent="0.25">
      <c r="D688" t="str">
        <f t="shared" ref="D688:E688" si="614">D574</f>
        <v>YEM</v>
      </c>
      <c r="E688" t="str">
        <f t="shared" si="614"/>
        <v>Low income</v>
      </c>
      <c r="F688">
        <f t="shared" si="560"/>
        <v>2013</v>
      </c>
      <c r="G688" s="60" cm="1">
        <f t="array" ref="G688">INDEX($D$1:$CP$117,MATCH($D688,$D$1:$D$117,0),MATCH(1,($F688=$D$1:$CP$1)*(G$2=$D$2:$CP$2),0))</f>
        <v>0</v>
      </c>
      <c r="H688" s="60" cm="1">
        <f t="array" ref="H688">INDEX($D$1:$CP$117,MATCH($D688,$D$1:$D$117,0),MATCH(1,($F688=$D$1:$CP$1)*(H$2=$D$2:$CP$2),0))</f>
        <v>0</v>
      </c>
      <c r="I688" s="60" cm="1">
        <f t="array" ref="I688">INDEX($D$1:$CP$117,MATCH($D688,$D$1:$D$117,0),MATCH(1,($F688=$D$1:$CP$1)*(I$2=$D$2:$CP$2),0))</f>
        <v>0</v>
      </c>
      <c r="J688" s="60" cm="1">
        <f t="array" ref="J688">INDEX($D$1:$CP$117,MATCH($D688,$D$1:$D$117,0),MATCH(1,($F688=$D$1:$CP$1)*(J$2=$D$2:$CP$2),0))</f>
        <v>7700</v>
      </c>
      <c r="K688" s="59" t="str" cm="1">
        <f t="array" ref="K688">INDEX($D$1:$CP$117,MATCH($D688,$D$1:$D$117,0),MATCH(1,($F688=$D$1:$CP$1)*(AY$2=$D$2:$CP$2),0))</f>
        <v/>
      </c>
      <c r="L688" s="59" t="str" cm="1">
        <f t="array" ref="L688">INDEX($D$1:$CP$117,MATCH($D688,$D$1:$D$117,0),MATCH(1,($F688=$D$1:$CP$1)*(AZ$2=$D$2:$CP$2),0))</f>
        <v/>
      </c>
      <c r="M688" s="59" t="str" cm="1">
        <f t="array" ref="M688">INDEX($D$1:$CP$117,MATCH($D688,$D$1:$D$117,0),MATCH(1,($F688=$D$1:$CP$1)*(BA$2=$D$2:$CP$2),0))</f>
        <v/>
      </c>
      <c r="N688" s="61" t="str" cm="1">
        <f t="array" ref="N688">INDEX($D$1:$CP$117,MATCH($D688,$D$1:$D$117,0),MATCH(1,($F688=$D$1:$CP$1)*(BB$2=$D$2:$CP$2),0))</f>
        <v/>
      </c>
    </row>
    <row r="689" spans="4:14" x14ac:dyDescent="0.25">
      <c r="D689" t="str">
        <f t="shared" ref="D689:E689" si="615">D575</f>
        <v>ZMB</v>
      </c>
      <c r="E689" t="str">
        <f t="shared" si="615"/>
        <v>Lower middle income</v>
      </c>
      <c r="F689">
        <f t="shared" si="560"/>
        <v>2013</v>
      </c>
      <c r="G689" s="60" cm="1">
        <f t="array" ref="G689">INDEX($D$1:$CP$117,MATCH($D689,$D$1:$D$117,0),MATCH(1,($F689=$D$1:$CP$1)*(G$2=$D$2:$CP$2),0))</f>
        <v>0</v>
      </c>
      <c r="H689" s="60" cm="1">
        <f t="array" ref="H689">INDEX($D$1:$CP$117,MATCH($D689,$D$1:$D$117,0),MATCH(1,($F689=$D$1:$CP$1)*(H$2=$D$2:$CP$2),0))</f>
        <v>0</v>
      </c>
      <c r="I689" s="60" cm="1">
        <f t="array" ref="I689">INDEX($D$1:$CP$117,MATCH($D689,$D$1:$D$117,0),MATCH(1,($F689=$D$1:$CP$1)*(I$2=$D$2:$CP$2),0))</f>
        <v>0</v>
      </c>
      <c r="J689" s="60" cm="1">
        <f t="array" ref="J689">INDEX($D$1:$CP$117,MATCH($D689,$D$1:$D$117,0),MATCH(1,($F689=$D$1:$CP$1)*(J$2=$D$2:$CP$2),0))</f>
        <v>1000000</v>
      </c>
      <c r="K689" s="59" t="str" cm="1">
        <f t="array" ref="K689">INDEX($D$1:$CP$117,MATCH($D689,$D$1:$D$117,0),MATCH(1,($F689=$D$1:$CP$1)*(AY$2=$D$2:$CP$2),0))</f>
        <v/>
      </c>
      <c r="L689" s="59" t="str" cm="1">
        <f t="array" ref="L689">INDEX($D$1:$CP$117,MATCH($D689,$D$1:$D$117,0),MATCH(1,($F689=$D$1:$CP$1)*(AZ$2=$D$2:$CP$2),0))</f>
        <v/>
      </c>
      <c r="M689" s="59" t="str" cm="1">
        <f t="array" ref="M689">INDEX($D$1:$CP$117,MATCH($D689,$D$1:$D$117,0),MATCH(1,($F689=$D$1:$CP$1)*(BA$2=$D$2:$CP$2),0))</f>
        <v/>
      </c>
      <c r="N689" s="61" t="str" cm="1">
        <f t="array" ref="N689">INDEX($D$1:$CP$117,MATCH($D689,$D$1:$D$117,0),MATCH(1,($F689=$D$1:$CP$1)*(BB$2=$D$2:$CP$2),0))</f>
        <v/>
      </c>
    </row>
    <row r="690" spans="4:14" x14ac:dyDescent="0.25">
      <c r="D690" t="str">
        <f t="shared" ref="D690:E690" si="616">D576</f>
        <v>ZWE</v>
      </c>
      <c r="E690" t="str">
        <f t="shared" si="616"/>
        <v>Lower middle income</v>
      </c>
      <c r="F690">
        <f t="shared" si="560"/>
        <v>2013</v>
      </c>
      <c r="G690" s="60" cm="1">
        <f t="array" ref="G690">INDEX($D$1:$CP$117,MATCH($D690,$D$1:$D$117,0),MATCH(1,($F690=$D$1:$CP$1)*(G$2=$D$2:$CP$2),0))</f>
        <v>34347820</v>
      </c>
      <c r="H690" s="60" cm="1">
        <f t="array" ref="H690">INDEX($D$1:$CP$117,MATCH($D690,$D$1:$D$117,0),MATCH(1,($F690=$D$1:$CP$1)*(H$2=$D$2:$CP$2),0))</f>
        <v>219131824</v>
      </c>
      <c r="I690" s="60" cm="1">
        <f t="array" ref="I690">INDEX($D$1:$CP$117,MATCH($D690,$D$1:$D$117,0),MATCH(1,($F690=$D$1:$CP$1)*(I$2=$D$2:$CP$2),0))</f>
        <v>253479644</v>
      </c>
      <c r="J690" s="60" cm="1">
        <f t="array" ref="J690">INDEX($D$1:$CP$117,MATCH($D690,$D$1:$D$117,0),MATCH(1,($F690=$D$1:$CP$1)*(J$2=$D$2:$CP$2),0))</f>
        <v>1300000</v>
      </c>
      <c r="K690" s="59" cm="1">
        <f t="array" ref="K690">INDEX($D$1:$CP$117,MATCH($D690,$D$1:$D$117,0),MATCH(1,($F690=$D$1:$CP$1)*(AY$2=$D$2:$CP$2),0))</f>
        <v>26.421399999999998</v>
      </c>
      <c r="L690" s="59" cm="1">
        <f t="array" ref="L690">INDEX($D$1:$CP$117,MATCH($D690,$D$1:$D$117,0),MATCH(1,($F690=$D$1:$CP$1)*(AZ$2=$D$2:$CP$2),0))</f>
        <v>168.56294153846153</v>
      </c>
      <c r="M690" s="59" cm="1">
        <f t="array" ref="M690">INDEX($D$1:$CP$117,MATCH($D690,$D$1:$D$117,0),MATCH(1,($F690=$D$1:$CP$1)*(BA$2=$D$2:$CP$2),0))</f>
        <v>194.98434153846154</v>
      </c>
      <c r="N690" s="61" cm="1">
        <f t="array" ref="N690">INDEX($D$1:$CP$117,MATCH($D690,$D$1:$D$117,0),MATCH(1,($F690=$D$1:$CP$1)*(BB$2=$D$2:$CP$2),0))</f>
        <v>0.13550524001840558</v>
      </c>
    </row>
    <row r="691" spans="4:14" x14ac:dyDescent="0.25">
      <c r="D691" t="str">
        <f t="shared" ref="D691:E691" si="617">D577</f>
        <v>AFG</v>
      </c>
      <c r="E691" t="str">
        <f t="shared" si="617"/>
        <v>Low income</v>
      </c>
      <c r="F691">
        <f t="shared" si="560"/>
        <v>2014</v>
      </c>
      <c r="G691" s="60" cm="1">
        <f t="array" ref="G691">INDEX($D$1:$CP$117,MATCH($D691,$D$1:$D$117,0),MATCH(1,($F691=$D$1:$CP$1)*(G$2=$D$2:$CP$2),0))</f>
        <v>104000</v>
      </c>
      <c r="H691" s="60" cm="1">
        <f t="array" ref="H691">INDEX($D$1:$CP$117,MATCH($D691,$D$1:$D$117,0),MATCH(1,($F691=$D$1:$CP$1)*(H$2=$D$2:$CP$2),0))</f>
        <v>4077138</v>
      </c>
      <c r="I691" s="60" cm="1">
        <f t="array" ref="I691">INDEX($D$1:$CP$117,MATCH($D691,$D$1:$D$117,0),MATCH(1,($F691=$D$1:$CP$1)*(I$2=$D$2:$CP$2),0))</f>
        <v>4181138</v>
      </c>
      <c r="J691" s="60" cm="1">
        <f t="array" ref="J691">INDEX($D$1:$CP$117,MATCH($D691,$D$1:$D$117,0),MATCH(1,($F691=$D$1:$CP$1)*(J$2=$D$2:$CP$2),0))</f>
        <v>6900</v>
      </c>
      <c r="K691" s="59" cm="1">
        <f t="array" ref="K691">INDEX($D$1:$CP$117,MATCH($D691,$D$1:$D$117,0),MATCH(1,($F691=$D$1:$CP$1)*(AY$2=$D$2:$CP$2),0))</f>
        <v>15.072463768115941</v>
      </c>
      <c r="L691" s="59" cm="1">
        <f t="array" ref="L691">INDEX($D$1:$CP$117,MATCH($D691,$D$1:$D$117,0),MATCH(1,($F691=$D$1:$CP$1)*(AZ$2=$D$2:$CP$2),0))</f>
        <v>590.88956521739135</v>
      </c>
      <c r="M691" s="59" cm="1">
        <f t="array" ref="M691">INDEX($D$1:$CP$117,MATCH($D691,$D$1:$D$117,0),MATCH(1,($F691=$D$1:$CP$1)*(BA$2=$D$2:$CP$2),0))</f>
        <v>605.96202898550723</v>
      </c>
      <c r="N691" s="61" cm="1">
        <f t="array" ref="N691">INDEX($D$1:$CP$117,MATCH($D691,$D$1:$D$117,0),MATCH(1,($F691=$D$1:$CP$1)*(BB$2=$D$2:$CP$2),0))</f>
        <v>2.4873610964287713E-2</v>
      </c>
    </row>
    <row r="692" spans="4:14" x14ac:dyDescent="0.25">
      <c r="D692" t="str">
        <f t="shared" ref="D692:E692" si="618">D578</f>
        <v>ALB</v>
      </c>
      <c r="E692" t="str">
        <f t="shared" si="618"/>
        <v>Middle income</v>
      </c>
      <c r="F692">
        <f t="shared" si="560"/>
        <v>2014</v>
      </c>
      <c r="G692" s="60" cm="1">
        <f t="array" ref="G692">INDEX($D$1:$CP$117,MATCH($D692,$D$1:$D$117,0),MATCH(1,($F692=$D$1:$CP$1)*(G$2=$D$2:$CP$2),0))</f>
        <v>0</v>
      </c>
      <c r="H692" s="60" cm="1">
        <f t="array" ref="H692">INDEX($D$1:$CP$117,MATCH($D692,$D$1:$D$117,0),MATCH(1,($F692=$D$1:$CP$1)*(H$2=$D$2:$CP$2),0))</f>
        <v>0</v>
      </c>
      <c r="I692" s="60" cm="1">
        <f t="array" ref="I692">INDEX($D$1:$CP$117,MATCH($D692,$D$1:$D$117,0),MATCH(1,($F692=$D$1:$CP$1)*(I$2=$D$2:$CP$2),0))</f>
        <v>0</v>
      </c>
      <c r="J692" s="60" cm="1">
        <f t="array" ref="J692">INDEX($D$1:$CP$117,MATCH($D692,$D$1:$D$117,0),MATCH(1,($F692=$D$1:$CP$1)*(J$2=$D$2:$CP$2),0))</f>
        <v>1100</v>
      </c>
      <c r="K692" s="59" t="str" cm="1">
        <f t="array" ref="K692">INDEX($D$1:$CP$117,MATCH($D692,$D$1:$D$117,0),MATCH(1,($F692=$D$1:$CP$1)*(AY$2=$D$2:$CP$2),0))</f>
        <v/>
      </c>
      <c r="L692" s="59" cm="1">
        <f t="array" ref="L692">INDEX($D$1:$CP$117,MATCH($D692,$D$1:$D$117,0),MATCH(1,($F692=$D$1:$CP$1)*(AZ$2=$D$2:$CP$2),0))</f>
        <v>0</v>
      </c>
      <c r="M692" s="59" t="str" cm="1">
        <f t="array" ref="M692">INDEX($D$1:$CP$117,MATCH($D692,$D$1:$D$117,0),MATCH(1,($F692=$D$1:$CP$1)*(BA$2=$D$2:$CP$2),0))</f>
        <v/>
      </c>
      <c r="N692" s="61" t="str" cm="1">
        <f t="array" ref="N692">INDEX($D$1:$CP$117,MATCH($D692,$D$1:$D$117,0),MATCH(1,($F692=$D$1:$CP$1)*(BB$2=$D$2:$CP$2),0))</f>
        <v/>
      </c>
    </row>
    <row r="693" spans="4:14" x14ac:dyDescent="0.25">
      <c r="D693" t="str">
        <f t="shared" ref="D693:E693" si="619">D579</f>
        <v>DZA</v>
      </c>
      <c r="E693" t="str">
        <f t="shared" si="619"/>
        <v>Lower middle income</v>
      </c>
      <c r="F693">
        <f t="shared" si="560"/>
        <v>2014</v>
      </c>
      <c r="G693" s="60" cm="1">
        <f t="array" ref="G693">INDEX($D$1:$CP$117,MATCH($D693,$D$1:$D$117,0),MATCH(1,($F693=$D$1:$CP$1)*(G$2=$D$2:$CP$2),0))</f>
        <v>16879342</v>
      </c>
      <c r="H693" s="60" cm="1">
        <f t="array" ref="H693">INDEX($D$1:$CP$117,MATCH($D693,$D$1:$D$117,0),MATCH(1,($F693=$D$1:$CP$1)*(H$2=$D$2:$CP$2),0))</f>
        <v>389311.40799999982</v>
      </c>
      <c r="I693" s="60" cm="1">
        <f t="array" ref="I693">INDEX($D$1:$CP$117,MATCH($D693,$D$1:$D$117,0),MATCH(1,($F693=$D$1:$CP$1)*(I$2=$D$2:$CP$2),0))</f>
        <v>17268653.408</v>
      </c>
      <c r="J693" s="60" cm="1">
        <f t="array" ref="J693">INDEX($D$1:$CP$117,MATCH($D693,$D$1:$D$117,0),MATCH(1,($F693=$D$1:$CP$1)*(J$2=$D$2:$CP$2),0))</f>
        <v>13000</v>
      </c>
      <c r="K693" s="59" cm="1">
        <f t="array" ref="K693">INDEX($D$1:$CP$117,MATCH($D693,$D$1:$D$117,0),MATCH(1,($F693=$D$1:$CP$1)*(AY$2=$D$2:$CP$2),0))</f>
        <v>1298.4109230769232</v>
      </c>
      <c r="L693" s="59" cm="1">
        <f t="array" ref="L693">INDEX($D$1:$CP$117,MATCH($D693,$D$1:$D$117,0),MATCH(1,($F693=$D$1:$CP$1)*(AZ$2=$D$2:$CP$2),0))</f>
        <v>29.947031384615372</v>
      </c>
      <c r="M693" s="59" cm="1">
        <f t="array" ref="M693">INDEX($D$1:$CP$117,MATCH($D693,$D$1:$D$117,0),MATCH(1,($F693=$D$1:$CP$1)*(BA$2=$D$2:$CP$2),0))</f>
        <v>1328.3579544615384</v>
      </c>
      <c r="N693" s="61" cm="1">
        <f t="array" ref="N693">INDEX($D$1:$CP$117,MATCH($D693,$D$1:$D$117,0),MATCH(1,($F693=$D$1:$CP$1)*(BB$2=$D$2:$CP$2),0))</f>
        <v>0.97745560126769104</v>
      </c>
    </row>
    <row r="694" spans="4:14" x14ac:dyDescent="0.25">
      <c r="D694" t="str">
        <f t="shared" ref="D694:E694" si="620">D580</f>
        <v>AGO</v>
      </c>
      <c r="E694" t="str">
        <f t="shared" si="620"/>
        <v>Lower middle income</v>
      </c>
      <c r="F694">
        <f t="shared" si="560"/>
        <v>2014</v>
      </c>
      <c r="G694" s="60" cm="1">
        <f t="array" ref="G694">INDEX($D$1:$CP$117,MATCH($D694,$D$1:$D$117,0),MATCH(1,($F694=$D$1:$CP$1)*(G$2=$D$2:$CP$2),0))</f>
        <v>0</v>
      </c>
      <c r="H694" s="60" cm="1">
        <f t="array" ref="H694">INDEX($D$1:$CP$117,MATCH($D694,$D$1:$D$117,0),MATCH(1,($F694=$D$1:$CP$1)*(H$2=$D$2:$CP$2),0))</f>
        <v>0</v>
      </c>
      <c r="I694" s="60" cm="1">
        <f t="array" ref="I694">INDEX($D$1:$CP$117,MATCH($D694,$D$1:$D$117,0),MATCH(1,($F694=$D$1:$CP$1)*(I$2=$D$2:$CP$2),0))</f>
        <v>0</v>
      </c>
      <c r="J694" s="60" cm="1">
        <f t="array" ref="J694">INDEX($D$1:$CP$117,MATCH($D694,$D$1:$D$117,0),MATCH(1,($F694=$D$1:$CP$1)*(J$2=$D$2:$CP$2),0))</f>
        <v>280000</v>
      </c>
      <c r="K694" s="59" t="str" cm="1">
        <f t="array" ref="K694">INDEX($D$1:$CP$117,MATCH($D694,$D$1:$D$117,0),MATCH(1,($F694=$D$1:$CP$1)*(AY$2=$D$2:$CP$2),0))</f>
        <v/>
      </c>
      <c r="L694" s="59" cm="1">
        <f t="array" ref="L694">INDEX($D$1:$CP$117,MATCH($D694,$D$1:$D$117,0),MATCH(1,($F694=$D$1:$CP$1)*(AZ$2=$D$2:$CP$2),0))</f>
        <v>0</v>
      </c>
      <c r="M694" s="59" t="str" cm="1">
        <f t="array" ref="M694">INDEX($D$1:$CP$117,MATCH($D694,$D$1:$D$117,0),MATCH(1,($F694=$D$1:$CP$1)*(BA$2=$D$2:$CP$2),0))</f>
        <v/>
      </c>
      <c r="N694" s="61" t="str" cm="1">
        <f t="array" ref="N694">INDEX($D$1:$CP$117,MATCH($D694,$D$1:$D$117,0),MATCH(1,($F694=$D$1:$CP$1)*(BB$2=$D$2:$CP$2),0))</f>
        <v/>
      </c>
    </row>
    <row r="695" spans="4:14" x14ac:dyDescent="0.25">
      <c r="D695" t="str">
        <f t="shared" ref="D695:E695" si="621">D581</f>
        <v>ARG</v>
      </c>
      <c r="E695" t="str">
        <f t="shared" si="621"/>
        <v>Middle income</v>
      </c>
      <c r="F695">
        <f t="shared" si="560"/>
        <v>2014</v>
      </c>
      <c r="G695" s="60" cm="1">
        <f t="array" ref="G695">INDEX($D$1:$CP$117,MATCH($D695,$D$1:$D$117,0),MATCH(1,($F695=$D$1:$CP$1)*(G$2=$D$2:$CP$2),0))</f>
        <v>0</v>
      </c>
      <c r="H695" s="60" cm="1">
        <f t="array" ref="H695">INDEX($D$1:$CP$117,MATCH($D695,$D$1:$D$117,0),MATCH(1,($F695=$D$1:$CP$1)*(H$2=$D$2:$CP$2),0))</f>
        <v>0</v>
      </c>
      <c r="I695" s="60" cm="1">
        <f t="array" ref="I695">INDEX($D$1:$CP$117,MATCH($D695,$D$1:$D$117,0),MATCH(1,($F695=$D$1:$CP$1)*(I$2=$D$2:$CP$2),0))</f>
        <v>0</v>
      </c>
      <c r="J695" s="60" cm="1">
        <f t="array" ref="J695">INDEX($D$1:$CP$117,MATCH($D695,$D$1:$D$117,0),MATCH(1,($F695=$D$1:$CP$1)*(J$2=$D$2:$CP$2),0))</f>
        <v>120000</v>
      </c>
      <c r="K695" s="59" t="str" cm="1">
        <f t="array" ref="K695">INDEX($D$1:$CP$117,MATCH($D695,$D$1:$D$117,0),MATCH(1,($F695=$D$1:$CP$1)*(AY$2=$D$2:$CP$2),0))</f>
        <v/>
      </c>
      <c r="L695" s="59" cm="1">
        <f t="array" ref="L695">INDEX($D$1:$CP$117,MATCH($D695,$D$1:$D$117,0),MATCH(1,($F695=$D$1:$CP$1)*(AZ$2=$D$2:$CP$2),0))</f>
        <v>0</v>
      </c>
      <c r="M695" s="59" t="str" cm="1">
        <f t="array" ref="M695">INDEX($D$1:$CP$117,MATCH($D695,$D$1:$D$117,0),MATCH(1,($F695=$D$1:$CP$1)*(BA$2=$D$2:$CP$2),0))</f>
        <v/>
      </c>
      <c r="N695" s="61" t="str" cm="1">
        <f t="array" ref="N695">INDEX($D$1:$CP$117,MATCH($D695,$D$1:$D$117,0),MATCH(1,($F695=$D$1:$CP$1)*(BB$2=$D$2:$CP$2),0))</f>
        <v/>
      </c>
    </row>
    <row r="696" spans="4:14" x14ac:dyDescent="0.25">
      <c r="D696" t="str">
        <f t="shared" ref="D696:E696" si="622">D582</f>
        <v>ARM</v>
      </c>
      <c r="E696" t="str">
        <f t="shared" si="622"/>
        <v>Middle income</v>
      </c>
      <c r="F696">
        <f t="shared" si="560"/>
        <v>2014</v>
      </c>
      <c r="G696" s="60" cm="1">
        <f t="array" ref="G696">INDEX($D$1:$CP$117,MATCH($D696,$D$1:$D$117,0),MATCH(1,($F696=$D$1:$CP$1)*(G$2=$D$2:$CP$2),0))</f>
        <v>1823256</v>
      </c>
      <c r="H696" s="60" cm="1">
        <f t="array" ref="H696">INDEX($D$1:$CP$117,MATCH($D696,$D$1:$D$117,0),MATCH(1,($F696=$D$1:$CP$1)*(H$2=$D$2:$CP$2),0))</f>
        <v>4993487.3826630004</v>
      </c>
      <c r="I696" s="60" cm="1">
        <f t="array" ref="I696">INDEX($D$1:$CP$117,MATCH($D696,$D$1:$D$117,0),MATCH(1,($F696=$D$1:$CP$1)*(I$2=$D$2:$CP$2),0))</f>
        <v>6816743.3826630004</v>
      </c>
      <c r="J696" s="60" cm="1">
        <f t="array" ref="J696">INDEX($D$1:$CP$117,MATCH($D696,$D$1:$D$117,0),MATCH(1,($F696=$D$1:$CP$1)*(J$2=$D$2:$CP$2),0))</f>
        <v>3300</v>
      </c>
      <c r="K696" s="59" cm="1">
        <f t="array" ref="K696">INDEX($D$1:$CP$117,MATCH($D696,$D$1:$D$117,0),MATCH(1,($F696=$D$1:$CP$1)*(AY$2=$D$2:$CP$2),0))</f>
        <v>552.50181818181818</v>
      </c>
      <c r="L696" s="59" cm="1">
        <f t="array" ref="L696">INDEX($D$1:$CP$117,MATCH($D696,$D$1:$D$117,0),MATCH(1,($F696=$D$1:$CP$1)*(AZ$2=$D$2:$CP$2),0))</f>
        <v>1513.1779947463638</v>
      </c>
      <c r="M696" s="59" cm="1">
        <f t="array" ref="M696">INDEX($D$1:$CP$117,MATCH($D696,$D$1:$D$117,0),MATCH(1,($F696=$D$1:$CP$1)*(BA$2=$D$2:$CP$2),0))</f>
        <v>2065.6798129281819</v>
      </c>
      <c r="N696" s="61" cm="1">
        <f t="array" ref="N696">INDEX($D$1:$CP$117,MATCH($D696,$D$1:$D$117,0),MATCH(1,($F696=$D$1:$CP$1)*(BB$2=$D$2:$CP$2),0))</f>
        <v>0.26746730772308086</v>
      </c>
    </row>
    <row r="697" spans="4:14" x14ac:dyDescent="0.25">
      <c r="D697" t="str">
        <f t="shared" ref="D697:E697" si="623">D583</f>
        <v>AZE</v>
      </c>
      <c r="E697" t="str">
        <f t="shared" si="623"/>
        <v>Middle income</v>
      </c>
      <c r="F697">
        <f t="shared" si="560"/>
        <v>2014</v>
      </c>
      <c r="G697" s="60" cm="1">
        <f t="array" ref="G697">INDEX($D$1:$CP$117,MATCH($D697,$D$1:$D$117,0),MATCH(1,($F697=$D$1:$CP$1)*(G$2=$D$2:$CP$2),0))</f>
        <v>14215892</v>
      </c>
      <c r="H697" s="60" cm="1">
        <f t="array" ref="H697">INDEX($D$1:$CP$117,MATCH($D697,$D$1:$D$117,0),MATCH(1,($F697=$D$1:$CP$1)*(H$2=$D$2:$CP$2),0))</f>
        <v>6411468.0799999982</v>
      </c>
      <c r="I697" s="60" cm="1">
        <f t="array" ref="I697">INDEX($D$1:$CP$117,MATCH($D697,$D$1:$D$117,0),MATCH(1,($F697=$D$1:$CP$1)*(I$2=$D$2:$CP$2),0))</f>
        <v>20627360.079999998</v>
      </c>
      <c r="J697" s="60" cm="1">
        <f t="array" ref="J697">INDEX($D$1:$CP$117,MATCH($D697,$D$1:$D$117,0),MATCH(1,($F697=$D$1:$CP$1)*(J$2=$D$2:$CP$2),0))</f>
        <v>9500</v>
      </c>
      <c r="K697" s="59" cm="1">
        <f t="array" ref="K697">INDEX($D$1:$CP$117,MATCH($D697,$D$1:$D$117,0),MATCH(1,($F697=$D$1:$CP$1)*(AY$2=$D$2:$CP$2),0))</f>
        <v>1496.4096842105264</v>
      </c>
      <c r="L697" s="59" cm="1">
        <f t="array" ref="L697">INDEX($D$1:$CP$117,MATCH($D697,$D$1:$D$117,0),MATCH(1,($F697=$D$1:$CP$1)*(AZ$2=$D$2:$CP$2),0))</f>
        <v>674.89137684210505</v>
      </c>
      <c r="M697" s="59" cm="1">
        <f t="array" ref="M697">INDEX($D$1:$CP$117,MATCH($D697,$D$1:$D$117,0),MATCH(1,($F697=$D$1:$CP$1)*(BA$2=$D$2:$CP$2),0))</f>
        <v>2171.3010610526312</v>
      </c>
      <c r="N697" s="61" cm="1">
        <f t="array" ref="N697">INDEX($D$1:$CP$117,MATCH($D697,$D$1:$D$117,0),MATCH(1,($F697=$D$1:$CP$1)*(BB$2=$D$2:$CP$2),0))</f>
        <v>0.68917650852391588</v>
      </c>
    </row>
    <row r="698" spans="4:14" x14ac:dyDescent="0.25">
      <c r="D698" t="str">
        <f t="shared" ref="D698:E698" si="624">D584</f>
        <v>BHS</v>
      </c>
      <c r="E698" t="str">
        <f t="shared" si="624"/>
        <v>Upper Middle Income</v>
      </c>
      <c r="F698">
        <f t="shared" ref="F698:F761" si="625">F584+1</f>
        <v>2014</v>
      </c>
      <c r="G698" s="60" cm="1">
        <f t="array" ref="G698">INDEX($D$1:$CP$117,MATCH($D698,$D$1:$D$117,0),MATCH(1,($F698=$D$1:$CP$1)*(G$2=$D$2:$CP$2),0))</f>
        <v>0</v>
      </c>
      <c r="H698" s="60" cm="1">
        <f t="array" ref="H698">INDEX($D$1:$CP$117,MATCH($D698,$D$1:$D$117,0),MATCH(1,($F698=$D$1:$CP$1)*(H$2=$D$2:$CP$2),0))</f>
        <v>0</v>
      </c>
      <c r="I698" s="60" cm="1">
        <f t="array" ref="I698">INDEX($D$1:$CP$117,MATCH($D698,$D$1:$D$117,0),MATCH(1,($F698=$D$1:$CP$1)*(I$2=$D$2:$CP$2),0))</f>
        <v>0</v>
      </c>
      <c r="J698" s="60" t="str" cm="1">
        <f t="array" ref="J698">INDEX($D$1:$CP$117,MATCH($D698,$D$1:$D$117,0),MATCH(1,($F698=$D$1:$CP$1)*(J$2=$D$2:$CP$2),0))</f>
        <v/>
      </c>
      <c r="K698" s="59" t="str" cm="1">
        <f t="array" ref="K698">INDEX($D$1:$CP$117,MATCH($D698,$D$1:$D$117,0),MATCH(1,($F698=$D$1:$CP$1)*(AY$2=$D$2:$CP$2),0))</f>
        <v/>
      </c>
      <c r="L698" s="59" t="str" cm="1">
        <f t="array" ref="L698">INDEX($D$1:$CP$117,MATCH($D698,$D$1:$D$117,0),MATCH(1,($F698=$D$1:$CP$1)*(AZ$2=$D$2:$CP$2),0))</f>
        <v/>
      </c>
      <c r="M698" s="59" t="str" cm="1">
        <f t="array" ref="M698">INDEX($D$1:$CP$117,MATCH($D698,$D$1:$D$117,0),MATCH(1,($F698=$D$1:$CP$1)*(BA$2=$D$2:$CP$2),0))</f>
        <v/>
      </c>
      <c r="N698" s="61" t="str" cm="1">
        <f t="array" ref="N698">INDEX($D$1:$CP$117,MATCH($D698,$D$1:$D$117,0),MATCH(1,($F698=$D$1:$CP$1)*(BB$2=$D$2:$CP$2),0))</f>
        <v/>
      </c>
    </row>
    <row r="699" spans="4:14" x14ac:dyDescent="0.25">
      <c r="D699" t="str">
        <f t="shared" ref="D699:E699" si="626">D585</f>
        <v>BGD</v>
      </c>
      <c r="E699" t="str">
        <f t="shared" si="626"/>
        <v>Lower middle income</v>
      </c>
      <c r="F699">
        <f t="shared" si="625"/>
        <v>2014</v>
      </c>
      <c r="G699" s="60" cm="1">
        <f t="array" ref="G699">INDEX($D$1:$CP$117,MATCH($D699,$D$1:$D$117,0),MATCH(1,($F699=$D$1:$CP$1)*(G$2=$D$2:$CP$2),0))</f>
        <v>2871845</v>
      </c>
      <c r="H699" s="60" cm="1">
        <f t="array" ref="H699">INDEX($D$1:$CP$117,MATCH($D699,$D$1:$D$117,0),MATCH(1,($F699=$D$1:$CP$1)*(H$2=$D$2:$CP$2),0))</f>
        <v>16533876.91</v>
      </c>
      <c r="I699" s="60" cm="1">
        <f t="array" ref="I699">INDEX($D$1:$CP$117,MATCH($D699,$D$1:$D$117,0),MATCH(1,($F699=$D$1:$CP$1)*(I$2=$D$2:$CP$2),0))</f>
        <v>19405721.91</v>
      </c>
      <c r="J699" s="60" t="str" cm="1">
        <f t="array" ref="J699">INDEX($D$1:$CP$117,MATCH($D699,$D$1:$D$117,0),MATCH(1,($F699=$D$1:$CP$1)*(J$2=$D$2:$CP$2),0))</f>
        <v/>
      </c>
      <c r="K699" s="59" t="str" cm="1">
        <f t="array" ref="K699">INDEX($D$1:$CP$117,MATCH($D699,$D$1:$D$117,0),MATCH(1,($F699=$D$1:$CP$1)*(AY$2=$D$2:$CP$2),0))</f>
        <v/>
      </c>
      <c r="L699" s="59" t="str" cm="1">
        <f t="array" ref="L699">INDEX($D$1:$CP$117,MATCH($D699,$D$1:$D$117,0),MATCH(1,($F699=$D$1:$CP$1)*(AZ$2=$D$2:$CP$2),0))</f>
        <v/>
      </c>
      <c r="M699" s="59" t="str" cm="1">
        <f t="array" ref="M699">INDEX($D$1:$CP$117,MATCH($D699,$D$1:$D$117,0),MATCH(1,($F699=$D$1:$CP$1)*(BA$2=$D$2:$CP$2),0))</f>
        <v/>
      </c>
      <c r="N699" s="61" t="str" cm="1">
        <f t="array" ref="N699">INDEX($D$1:$CP$117,MATCH($D699,$D$1:$D$117,0),MATCH(1,($F699=$D$1:$CP$1)*(BB$2=$D$2:$CP$2),0))</f>
        <v/>
      </c>
    </row>
    <row r="700" spans="4:14" x14ac:dyDescent="0.25">
      <c r="D700" t="str">
        <f t="shared" ref="D700:E700" si="627">D586</f>
        <v>BRB</v>
      </c>
      <c r="E700" t="str">
        <f t="shared" si="627"/>
        <v>High income</v>
      </c>
      <c r="F700">
        <f t="shared" si="625"/>
        <v>2014</v>
      </c>
      <c r="G700" s="60" cm="1">
        <f t="array" ref="G700">INDEX($D$1:$CP$117,MATCH($D700,$D$1:$D$117,0),MATCH(1,($F700=$D$1:$CP$1)*(G$2=$D$2:$CP$2),0))</f>
        <v>0</v>
      </c>
      <c r="H700" s="60" cm="1">
        <f t="array" ref="H700">INDEX($D$1:$CP$117,MATCH($D700,$D$1:$D$117,0),MATCH(1,($F700=$D$1:$CP$1)*(H$2=$D$2:$CP$2),0))</f>
        <v>0</v>
      </c>
      <c r="I700" s="60" cm="1">
        <f t="array" ref="I700">INDEX($D$1:$CP$117,MATCH($D700,$D$1:$D$117,0),MATCH(1,($F700=$D$1:$CP$1)*(I$2=$D$2:$CP$2),0))</f>
        <v>0</v>
      </c>
      <c r="J700" s="60" cm="1">
        <f t="array" ref="J700">INDEX($D$1:$CP$117,MATCH($D700,$D$1:$D$117,0),MATCH(1,($F700=$D$1:$CP$1)*(J$2=$D$2:$CP$2),0))</f>
        <v>2900</v>
      </c>
      <c r="K700" s="59" t="str" cm="1">
        <f t="array" ref="K700">INDEX($D$1:$CP$117,MATCH($D700,$D$1:$D$117,0),MATCH(1,($F700=$D$1:$CP$1)*(AY$2=$D$2:$CP$2),0))</f>
        <v/>
      </c>
      <c r="L700" s="59" cm="1">
        <f t="array" ref="L700">INDEX($D$1:$CP$117,MATCH($D700,$D$1:$D$117,0),MATCH(1,($F700=$D$1:$CP$1)*(AZ$2=$D$2:$CP$2),0))</f>
        <v>0</v>
      </c>
      <c r="M700" s="59" t="str" cm="1">
        <f t="array" ref="M700">INDEX($D$1:$CP$117,MATCH($D700,$D$1:$D$117,0),MATCH(1,($F700=$D$1:$CP$1)*(BA$2=$D$2:$CP$2),0))</f>
        <v/>
      </c>
      <c r="N700" s="61" t="str" cm="1">
        <f t="array" ref="N700">INDEX($D$1:$CP$117,MATCH($D700,$D$1:$D$117,0),MATCH(1,($F700=$D$1:$CP$1)*(BB$2=$D$2:$CP$2),0))</f>
        <v/>
      </c>
    </row>
    <row r="701" spans="4:14" x14ac:dyDescent="0.25">
      <c r="D701" t="str">
        <f t="shared" ref="D701:E701" si="628">D587</f>
        <v>BLR</v>
      </c>
      <c r="E701" t="str">
        <f t="shared" si="628"/>
        <v>Middle income</v>
      </c>
      <c r="F701">
        <f t="shared" si="625"/>
        <v>2014</v>
      </c>
      <c r="G701" s="60" cm="1">
        <f t="array" ref="G701">INDEX($D$1:$CP$117,MATCH($D701,$D$1:$D$117,0),MATCH(1,($F701=$D$1:$CP$1)*(G$2=$D$2:$CP$2),0))</f>
        <v>15975774</v>
      </c>
      <c r="H701" s="60" cm="1">
        <f t="array" ref="H701">INDEX($D$1:$CP$117,MATCH($D701,$D$1:$D$117,0),MATCH(1,($F701=$D$1:$CP$1)*(H$2=$D$2:$CP$2),0))</f>
        <v>6470148.881000001</v>
      </c>
      <c r="I701" s="60" cm="1">
        <f t="array" ref="I701">INDEX($D$1:$CP$117,MATCH($D701,$D$1:$D$117,0),MATCH(1,($F701=$D$1:$CP$1)*(I$2=$D$2:$CP$2),0))</f>
        <v>22445922.881000001</v>
      </c>
      <c r="J701" s="60" cm="1">
        <f t="array" ref="J701">INDEX($D$1:$CP$117,MATCH($D701,$D$1:$D$117,0),MATCH(1,($F701=$D$1:$CP$1)*(J$2=$D$2:$CP$2),0))</f>
        <v>20000</v>
      </c>
      <c r="K701" s="59" cm="1">
        <f t="array" ref="K701">INDEX($D$1:$CP$117,MATCH($D701,$D$1:$D$117,0),MATCH(1,($F701=$D$1:$CP$1)*(AY$2=$D$2:$CP$2),0))</f>
        <v>798.78869999999995</v>
      </c>
      <c r="L701" s="59" cm="1">
        <f t="array" ref="L701">INDEX($D$1:$CP$117,MATCH($D701,$D$1:$D$117,0),MATCH(1,($F701=$D$1:$CP$1)*(AZ$2=$D$2:$CP$2),0))</f>
        <v>323.50744405000006</v>
      </c>
      <c r="M701" s="59" cm="1">
        <f t="array" ref="M701">INDEX($D$1:$CP$117,MATCH($D701,$D$1:$D$117,0),MATCH(1,($F701=$D$1:$CP$1)*(BA$2=$D$2:$CP$2),0))</f>
        <v>1122.2961440500001</v>
      </c>
      <c r="N701" s="61" cm="1">
        <f t="array" ref="N701">INDEX($D$1:$CP$117,MATCH($D701,$D$1:$D$117,0),MATCH(1,($F701=$D$1:$CP$1)*(BB$2=$D$2:$CP$2),0))</f>
        <v>0.71174502758018265</v>
      </c>
    </row>
    <row r="702" spans="4:14" x14ac:dyDescent="0.25">
      <c r="D702" t="str">
        <f t="shared" ref="D702:E702" si="629">D588</f>
        <v>BLZ</v>
      </c>
      <c r="E702" t="str">
        <f t="shared" si="629"/>
        <v>Upper Middle Income</v>
      </c>
      <c r="F702">
        <f t="shared" si="625"/>
        <v>2014</v>
      </c>
      <c r="G702" s="60" cm="1">
        <f t="array" ref="G702">INDEX($D$1:$CP$117,MATCH($D702,$D$1:$D$117,0),MATCH(1,($F702=$D$1:$CP$1)*(G$2=$D$2:$CP$2),0))</f>
        <v>0</v>
      </c>
      <c r="H702" s="60" cm="1">
        <f t="array" ref="H702">INDEX($D$1:$CP$117,MATCH($D702,$D$1:$D$117,0),MATCH(1,($F702=$D$1:$CP$1)*(H$2=$D$2:$CP$2),0))</f>
        <v>0</v>
      </c>
      <c r="I702" s="60" cm="1">
        <f t="array" ref="I702">INDEX($D$1:$CP$117,MATCH($D702,$D$1:$D$117,0),MATCH(1,($F702=$D$1:$CP$1)*(I$2=$D$2:$CP$2),0))</f>
        <v>0</v>
      </c>
      <c r="J702" s="60" t="str" cm="1">
        <f t="array" ref="J702">INDEX($D$1:$CP$117,MATCH($D702,$D$1:$D$117,0),MATCH(1,($F702=$D$1:$CP$1)*(J$2=$D$2:$CP$2),0))</f>
        <v/>
      </c>
      <c r="K702" s="59" t="str" cm="1">
        <f t="array" ref="K702">INDEX($D$1:$CP$117,MATCH($D702,$D$1:$D$117,0),MATCH(1,($F702=$D$1:$CP$1)*(AY$2=$D$2:$CP$2),0))</f>
        <v/>
      </c>
      <c r="L702" s="59" t="str" cm="1">
        <f t="array" ref="L702">INDEX($D$1:$CP$117,MATCH($D702,$D$1:$D$117,0),MATCH(1,($F702=$D$1:$CP$1)*(AZ$2=$D$2:$CP$2),0))</f>
        <v/>
      </c>
      <c r="M702" s="59" t="str" cm="1">
        <f t="array" ref="M702">INDEX($D$1:$CP$117,MATCH($D702,$D$1:$D$117,0),MATCH(1,($F702=$D$1:$CP$1)*(BA$2=$D$2:$CP$2),0))</f>
        <v/>
      </c>
      <c r="N702" s="61" t="str" cm="1">
        <f t="array" ref="N702">INDEX($D$1:$CP$117,MATCH($D702,$D$1:$D$117,0),MATCH(1,($F702=$D$1:$CP$1)*(BB$2=$D$2:$CP$2),0))</f>
        <v/>
      </c>
    </row>
    <row r="703" spans="4:14" x14ac:dyDescent="0.25">
      <c r="D703" t="str">
        <f t="shared" ref="D703:E703" si="630">D589</f>
        <v>BEN</v>
      </c>
      <c r="E703" t="str">
        <f t="shared" si="630"/>
        <v>Lower middle income</v>
      </c>
      <c r="F703">
        <f t="shared" si="625"/>
        <v>2014</v>
      </c>
      <c r="G703" s="60" cm="1">
        <f t="array" ref="G703">INDEX($D$1:$CP$117,MATCH($D703,$D$1:$D$117,0),MATCH(1,($F703=$D$1:$CP$1)*(G$2=$D$2:$CP$2),0))</f>
        <v>3936233</v>
      </c>
      <c r="H703" s="60" cm="1">
        <f t="array" ref="H703">INDEX($D$1:$CP$117,MATCH($D703,$D$1:$D$117,0),MATCH(1,($F703=$D$1:$CP$1)*(H$2=$D$2:$CP$2),0))</f>
        <v>16426230.719999999</v>
      </c>
      <c r="I703" s="60" cm="1">
        <f t="array" ref="I703">INDEX($D$1:$CP$117,MATCH($D703,$D$1:$D$117,0),MATCH(1,($F703=$D$1:$CP$1)*(I$2=$D$2:$CP$2),0))</f>
        <v>20362463.719999999</v>
      </c>
      <c r="J703" s="60" cm="1">
        <f t="array" ref="J703">INDEX($D$1:$CP$117,MATCH($D703,$D$1:$D$117,0),MATCH(1,($F703=$D$1:$CP$1)*(J$2=$D$2:$CP$2),0))</f>
        <v>71000</v>
      </c>
      <c r="K703" s="59" cm="1">
        <f t="array" ref="K703">INDEX($D$1:$CP$117,MATCH($D703,$D$1:$D$117,0),MATCH(1,($F703=$D$1:$CP$1)*(AY$2=$D$2:$CP$2),0))</f>
        <v>55.439901408450702</v>
      </c>
      <c r="L703" s="59" cm="1">
        <f t="array" ref="L703">INDEX($D$1:$CP$117,MATCH($D703,$D$1:$D$117,0),MATCH(1,($F703=$D$1:$CP$1)*(AZ$2=$D$2:$CP$2),0))</f>
        <v>231.35536225352112</v>
      </c>
      <c r="M703" s="59" cm="1">
        <f t="array" ref="M703">INDEX($D$1:$CP$117,MATCH($D703,$D$1:$D$117,0),MATCH(1,($F703=$D$1:$CP$1)*(BA$2=$D$2:$CP$2),0))</f>
        <v>286.79526366197183</v>
      </c>
      <c r="N703" s="61" cm="1">
        <f t="array" ref="N703">INDEX($D$1:$CP$117,MATCH($D703,$D$1:$D$117,0),MATCH(1,($F703=$D$1:$CP$1)*(BB$2=$D$2:$CP$2),0))</f>
        <v>0.19330828794228047</v>
      </c>
    </row>
    <row r="704" spans="4:14" x14ac:dyDescent="0.25">
      <c r="D704" t="str">
        <f t="shared" ref="D704:E704" si="631">D590</f>
        <v>BOL</v>
      </c>
      <c r="E704" t="str">
        <f t="shared" si="631"/>
        <v>Lower middle income</v>
      </c>
      <c r="F704">
        <f t="shared" si="625"/>
        <v>2014</v>
      </c>
      <c r="G704" s="60" cm="1">
        <f t="array" ref="G704">INDEX($D$1:$CP$117,MATCH($D704,$D$1:$D$117,0),MATCH(1,($F704=$D$1:$CP$1)*(G$2=$D$2:$CP$2),0))</f>
        <v>0</v>
      </c>
      <c r="H704" s="60" cm="1">
        <f t="array" ref="H704">INDEX($D$1:$CP$117,MATCH($D704,$D$1:$D$117,0),MATCH(1,($F704=$D$1:$CP$1)*(H$2=$D$2:$CP$2),0))</f>
        <v>0</v>
      </c>
      <c r="I704" s="60" cm="1">
        <f t="array" ref="I704">INDEX($D$1:$CP$117,MATCH($D704,$D$1:$D$117,0),MATCH(1,($F704=$D$1:$CP$1)*(I$2=$D$2:$CP$2),0))</f>
        <v>0</v>
      </c>
      <c r="J704" s="60" cm="1">
        <f t="array" ref="J704">INDEX($D$1:$CP$117,MATCH($D704,$D$1:$D$117,0),MATCH(1,($F704=$D$1:$CP$1)*(J$2=$D$2:$CP$2),0))</f>
        <v>17000</v>
      </c>
      <c r="K704" s="59" t="str" cm="1">
        <f t="array" ref="K704">INDEX($D$1:$CP$117,MATCH($D704,$D$1:$D$117,0),MATCH(1,($F704=$D$1:$CP$1)*(AY$2=$D$2:$CP$2),0))</f>
        <v/>
      </c>
      <c r="L704" s="59" cm="1">
        <f t="array" ref="L704">INDEX($D$1:$CP$117,MATCH($D704,$D$1:$D$117,0),MATCH(1,($F704=$D$1:$CP$1)*(AZ$2=$D$2:$CP$2),0))</f>
        <v>0</v>
      </c>
      <c r="M704" s="59" t="str" cm="1">
        <f t="array" ref="M704">INDEX($D$1:$CP$117,MATCH($D704,$D$1:$D$117,0),MATCH(1,($F704=$D$1:$CP$1)*(BA$2=$D$2:$CP$2),0))</f>
        <v/>
      </c>
      <c r="N704" s="61" t="str" cm="1">
        <f t="array" ref="N704">INDEX($D$1:$CP$117,MATCH($D704,$D$1:$D$117,0),MATCH(1,($F704=$D$1:$CP$1)*(BB$2=$D$2:$CP$2),0))</f>
        <v/>
      </c>
    </row>
    <row r="705" spans="4:14" x14ac:dyDescent="0.25">
      <c r="D705" t="str">
        <f t="shared" ref="D705:E705" si="632">D591</f>
        <v>BWA</v>
      </c>
      <c r="E705" t="str">
        <f t="shared" si="632"/>
        <v>Middle income</v>
      </c>
      <c r="F705">
        <f t="shared" si="625"/>
        <v>2014</v>
      </c>
      <c r="G705" s="60" cm="1">
        <f t="array" ref="G705">INDEX($D$1:$CP$117,MATCH($D705,$D$1:$D$117,0),MATCH(1,($F705=$D$1:$CP$1)*(G$2=$D$2:$CP$2),0))</f>
        <v>88763366</v>
      </c>
      <c r="H705" s="60" cm="1">
        <f t="array" ref="H705">INDEX($D$1:$CP$117,MATCH($D705,$D$1:$D$117,0),MATCH(1,($F705=$D$1:$CP$1)*(H$2=$D$2:$CP$2),0))</f>
        <v>48865834.680000007</v>
      </c>
      <c r="I705" s="60" cm="1">
        <f t="array" ref="I705">INDEX($D$1:$CP$117,MATCH($D705,$D$1:$D$117,0),MATCH(1,($F705=$D$1:$CP$1)*(I$2=$D$2:$CP$2),0))</f>
        <v>137629200.68000001</v>
      </c>
      <c r="J705" s="60" cm="1">
        <f t="array" ref="J705">INDEX($D$1:$CP$117,MATCH($D705,$D$1:$D$117,0),MATCH(1,($F705=$D$1:$CP$1)*(J$2=$D$2:$CP$2),0))</f>
        <v>360000</v>
      </c>
      <c r="K705" s="59" cm="1">
        <f t="array" ref="K705">INDEX($D$1:$CP$117,MATCH($D705,$D$1:$D$117,0),MATCH(1,($F705=$D$1:$CP$1)*(AY$2=$D$2:$CP$2),0))</f>
        <v>246.56490555555555</v>
      </c>
      <c r="L705" s="59" cm="1">
        <f t="array" ref="L705">INDEX($D$1:$CP$117,MATCH($D705,$D$1:$D$117,0),MATCH(1,($F705=$D$1:$CP$1)*(AZ$2=$D$2:$CP$2),0))</f>
        <v>135.73842966666669</v>
      </c>
      <c r="M705" s="59" cm="1">
        <f t="array" ref="M705">INDEX($D$1:$CP$117,MATCH($D705,$D$1:$D$117,0),MATCH(1,($F705=$D$1:$CP$1)*(BA$2=$D$2:$CP$2),0))</f>
        <v>382.30333522222224</v>
      </c>
      <c r="N705" s="61" cm="1">
        <f t="array" ref="N705">INDEX($D$1:$CP$117,MATCH($D705,$D$1:$D$117,0),MATCH(1,($F705=$D$1:$CP$1)*(BB$2=$D$2:$CP$2),0))</f>
        <v>0.64494573507247654</v>
      </c>
    </row>
    <row r="706" spans="4:14" x14ac:dyDescent="0.25">
      <c r="D706" t="str">
        <f t="shared" ref="D706:E706" si="633">D592</f>
        <v>BRA</v>
      </c>
      <c r="E706" t="str">
        <f t="shared" si="633"/>
        <v>Middle income</v>
      </c>
      <c r="F706">
        <f t="shared" si="625"/>
        <v>2014</v>
      </c>
      <c r="G706" s="60" cm="1">
        <f t="array" ref="G706">INDEX($D$1:$CP$117,MATCH($D706,$D$1:$D$117,0),MATCH(1,($F706=$D$1:$CP$1)*(G$2=$D$2:$CP$2),0))</f>
        <v>804365939</v>
      </c>
      <c r="H706" s="60" cm="1">
        <f t="array" ref="H706">INDEX($D$1:$CP$117,MATCH($D706,$D$1:$D$117,0),MATCH(1,($F706=$D$1:$CP$1)*(H$2=$D$2:$CP$2),0))</f>
        <v>0</v>
      </c>
      <c r="I706" s="60" cm="1">
        <f t="array" ref="I706">INDEX($D$1:$CP$117,MATCH($D706,$D$1:$D$117,0),MATCH(1,($F706=$D$1:$CP$1)*(I$2=$D$2:$CP$2),0))</f>
        <v>804365939</v>
      </c>
      <c r="J706" s="60" cm="1">
        <f t="array" ref="J706">INDEX($D$1:$CP$117,MATCH($D706,$D$1:$D$117,0),MATCH(1,($F706=$D$1:$CP$1)*(J$2=$D$2:$CP$2),0))</f>
        <v>770000</v>
      </c>
      <c r="K706" s="59" cm="1">
        <f t="array" ref="K706">INDEX($D$1:$CP$117,MATCH($D706,$D$1:$D$117,0),MATCH(1,($F706=$D$1:$CP$1)*(AY$2=$D$2:$CP$2),0))</f>
        <v>1044.6310896103896</v>
      </c>
      <c r="L706" s="59" cm="1">
        <f t="array" ref="L706">INDEX($D$1:$CP$117,MATCH($D706,$D$1:$D$117,0),MATCH(1,($F706=$D$1:$CP$1)*(AZ$2=$D$2:$CP$2),0))</f>
        <v>0</v>
      </c>
      <c r="M706" s="59" cm="1">
        <f t="array" ref="M706">INDEX($D$1:$CP$117,MATCH($D706,$D$1:$D$117,0),MATCH(1,($F706=$D$1:$CP$1)*(BA$2=$D$2:$CP$2),0))</f>
        <v>1044.6310896103896</v>
      </c>
      <c r="N706" s="61" cm="1">
        <f t="array" ref="N706">INDEX($D$1:$CP$117,MATCH($D706,$D$1:$D$117,0),MATCH(1,($F706=$D$1:$CP$1)*(BB$2=$D$2:$CP$2),0))</f>
        <v>1</v>
      </c>
    </row>
    <row r="707" spans="4:14" x14ac:dyDescent="0.25">
      <c r="D707" t="str">
        <f t="shared" ref="D707:E707" si="634">D593</f>
        <v>BGR</v>
      </c>
      <c r="E707" t="str">
        <f t="shared" si="634"/>
        <v>Middle income</v>
      </c>
      <c r="F707">
        <f t="shared" si="625"/>
        <v>2014</v>
      </c>
      <c r="G707" s="60" cm="1">
        <f t="array" ref="G707">INDEX($D$1:$CP$117,MATCH($D707,$D$1:$D$117,0),MATCH(1,($F707=$D$1:$CP$1)*(G$2=$D$2:$CP$2),0))</f>
        <v>9919896</v>
      </c>
      <c r="H707" s="60" cm="1">
        <f t="array" ref="H707">INDEX($D$1:$CP$117,MATCH($D707,$D$1:$D$117,0),MATCH(1,($F707=$D$1:$CP$1)*(H$2=$D$2:$CP$2),0))</f>
        <v>4876264.6030000001</v>
      </c>
      <c r="I707" s="60" cm="1">
        <f t="array" ref="I707">INDEX($D$1:$CP$117,MATCH($D707,$D$1:$D$117,0),MATCH(1,($F707=$D$1:$CP$1)*(I$2=$D$2:$CP$2),0))</f>
        <v>14796160.603</v>
      </c>
      <c r="J707" s="60" cm="1">
        <f t="array" ref="J707">INDEX($D$1:$CP$117,MATCH($D707,$D$1:$D$117,0),MATCH(1,($F707=$D$1:$CP$1)*(J$2=$D$2:$CP$2),0))</f>
        <v>2300</v>
      </c>
      <c r="K707" s="59" cm="1">
        <f t="array" ref="K707">INDEX($D$1:$CP$117,MATCH($D707,$D$1:$D$117,0),MATCH(1,($F707=$D$1:$CP$1)*(AY$2=$D$2:$CP$2),0))</f>
        <v>4312.9982608695655</v>
      </c>
      <c r="L707" s="59" cm="1">
        <f t="array" ref="L707">INDEX($D$1:$CP$117,MATCH($D707,$D$1:$D$117,0),MATCH(1,($F707=$D$1:$CP$1)*(AZ$2=$D$2:$CP$2),0))</f>
        <v>2120.1150447826089</v>
      </c>
      <c r="M707" s="59" cm="1">
        <f t="array" ref="M707">INDEX($D$1:$CP$117,MATCH($D707,$D$1:$D$117,0),MATCH(1,($F707=$D$1:$CP$1)*(BA$2=$D$2:$CP$2),0))</f>
        <v>6433.1133056521739</v>
      </c>
      <c r="N707" s="61" cm="1">
        <f t="array" ref="N707">INDEX($D$1:$CP$117,MATCH($D707,$D$1:$D$117,0),MATCH(1,($F707=$D$1:$CP$1)*(BB$2=$D$2:$CP$2),0))</f>
        <v>0.67043716719245994</v>
      </c>
    </row>
    <row r="708" spans="4:14" x14ac:dyDescent="0.25">
      <c r="D708" t="str">
        <f t="shared" ref="D708:E708" si="635">D594</f>
        <v>BFA</v>
      </c>
      <c r="E708" t="str">
        <f t="shared" si="635"/>
        <v>Low income</v>
      </c>
      <c r="F708">
        <f t="shared" si="625"/>
        <v>2014</v>
      </c>
      <c r="G708" s="60" cm="1">
        <f t="array" ref="G708">INDEX($D$1:$CP$117,MATCH($D708,$D$1:$D$117,0),MATCH(1,($F708=$D$1:$CP$1)*(G$2=$D$2:$CP$2),0))</f>
        <v>0</v>
      </c>
      <c r="H708" s="60" cm="1">
        <f t="array" ref="H708">INDEX($D$1:$CP$117,MATCH($D708,$D$1:$D$117,0),MATCH(1,($F708=$D$1:$CP$1)*(H$2=$D$2:$CP$2),0))</f>
        <v>0</v>
      </c>
      <c r="I708" s="60" cm="1">
        <f t="array" ref="I708">INDEX($D$1:$CP$117,MATCH($D708,$D$1:$D$117,0),MATCH(1,($F708=$D$1:$CP$1)*(I$2=$D$2:$CP$2),0))</f>
        <v>0</v>
      </c>
      <c r="J708" s="60" cm="1">
        <f t="array" ref="J708">INDEX($D$1:$CP$117,MATCH($D708,$D$1:$D$117,0),MATCH(1,($F708=$D$1:$CP$1)*(J$2=$D$2:$CP$2),0))</f>
        <v>110000</v>
      </c>
      <c r="K708" s="59" t="str" cm="1">
        <f t="array" ref="K708">INDEX($D$1:$CP$117,MATCH($D708,$D$1:$D$117,0),MATCH(1,($F708=$D$1:$CP$1)*(AY$2=$D$2:$CP$2),0))</f>
        <v/>
      </c>
      <c r="L708" s="59" cm="1">
        <f t="array" ref="L708">INDEX($D$1:$CP$117,MATCH($D708,$D$1:$D$117,0),MATCH(1,($F708=$D$1:$CP$1)*(AZ$2=$D$2:$CP$2),0))</f>
        <v>0</v>
      </c>
      <c r="M708" s="59" t="str" cm="1">
        <f t="array" ref="M708">INDEX($D$1:$CP$117,MATCH($D708,$D$1:$D$117,0),MATCH(1,($F708=$D$1:$CP$1)*(BA$2=$D$2:$CP$2),0))</f>
        <v/>
      </c>
      <c r="N708" s="61" t="str" cm="1">
        <f t="array" ref="N708">INDEX($D$1:$CP$117,MATCH($D708,$D$1:$D$117,0),MATCH(1,($F708=$D$1:$CP$1)*(BB$2=$D$2:$CP$2),0))</f>
        <v/>
      </c>
    </row>
    <row r="709" spans="4:14" x14ac:dyDescent="0.25">
      <c r="D709" t="str">
        <f t="shared" ref="D709:E709" si="636">D595</f>
        <v>BDI</v>
      </c>
      <c r="E709" t="str">
        <f t="shared" si="636"/>
        <v>Low income</v>
      </c>
      <c r="F709">
        <f t="shared" si="625"/>
        <v>2014</v>
      </c>
      <c r="G709" s="60" cm="1">
        <f t="array" ref="G709">INDEX($D$1:$CP$117,MATCH($D709,$D$1:$D$117,0),MATCH(1,($F709=$D$1:$CP$1)*(G$2=$D$2:$CP$2),0))</f>
        <v>289800</v>
      </c>
      <c r="H709" s="60" cm="1">
        <f t="array" ref="H709">INDEX($D$1:$CP$117,MATCH($D709,$D$1:$D$117,0),MATCH(1,($F709=$D$1:$CP$1)*(H$2=$D$2:$CP$2),0))</f>
        <v>18124729.07</v>
      </c>
      <c r="I709" s="60" cm="1">
        <f t="array" ref="I709">INDEX($D$1:$CP$117,MATCH($D709,$D$1:$D$117,0),MATCH(1,($F709=$D$1:$CP$1)*(I$2=$D$2:$CP$2),0))</f>
        <v>18414529.07</v>
      </c>
      <c r="J709" s="60" cm="1">
        <f t="array" ref="J709">INDEX($D$1:$CP$117,MATCH($D709,$D$1:$D$117,0),MATCH(1,($F709=$D$1:$CP$1)*(J$2=$D$2:$CP$2),0))</f>
        <v>90000</v>
      </c>
      <c r="K709" s="59" cm="1">
        <f t="array" ref="K709">INDEX($D$1:$CP$117,MATCH($D709,$D$1:$D$117,0),MATCH(1,($F709=$D$1:$CP$1)*(AY$2=$D$2:$CP$2),0))</f>
        <v>3.22</v>
      </c>
      <c r="L709" s="59" cm="1">
        <f t="array" ref="L709">INDEX($D$1:$CP$117,MATCH($D709,$D$1:$D$117,0),MATCH(1,($F709=$D$1:$CP$1)*(AZ$2=$D$2:$CP$2),0))</f>
        <v>201.38587855555556</v>
      </c>
      <c r="M709" s="59" cm="1">
        <f t="array" ref="M709">INDEX($D$1:$CP$117,MATCH($D709,$D$1:$D$117,0),MATCH(1,($F709=$D$1:$CP$1)*(BA$2=$D$2:$CP$2),0))</f>
        <v>204.60587855555556</v>
      </c>
      <c r="N709" s="61" cm="1">
        <f t="array" ref="N709">INDEX($D$1:$CP$117,MATCH($D709,$D$1:$D$117,0),MATCH(1,($F709=$D$1:$CP$1)*(BB$2=$D$2:$CP$2),0))</f>
        <v>1.5737573244385988E-2</v>
      </c>
    </row>
    <row r="710" spans="4:14" x14ac:dyDescent="0.25">
      <c r="D710" t="str">
        <f t="shared" ref="D710:E710" si="637">D596</f>
        <v>CPV</v>
      </c>
      <c r="E710" t="str">
        <f t="shared" si="637"/>
        <v>Lower middle income</v>
      </c>
      <c r="F710">
        <f t="shared" si="625"/>
        <v>2014</v>
      </c>
      <c r="G710" s="60" cm="1">
        <f t="array" ref="G710">INDEX($D$1:$CP$117,MATCH($D710,$D$1:$D$117,0),MATCH(1,($F710=$D$1:$CP$1)*(G$2=$D$2:$CP$2),0))</f>
        <v>2343480</v>
      </c>
      <c r="H710" s="60" cm="1">
        <f t="array" ref="H710">INDEX($D$1:$CP$117,MATCH($D710,$D$1:$D$117,0),MATCH(1,($F710=$D$1:$CP$1)*(H$2=$D$2:$CP$2),0))</f>
        <v>1468173.1099999999</v>
      </c>
      <c r="I710" s="60" cm="1">
        <f t="array" ref="I710">INDEX($D$1:$CP$117,MATCH($D710,$D$1:$D$117,0),MATCH(1,($F710=$D$1:$CP$1)*(I$2=$D$2:$CP$2),0))</f>
        <v>3811653.11</v>
      </c>
      <c r="J710" s="60" cm="1">
        <f t="array" ref="J710">INDEX($D$1:$CP$117,MATCH($D710,$D$1:$D$117,0),MATCH(1,($F710=$D$1:$CP$1)*(J$2=$D$2:$CP$2),0))</f>
        <v>2300</v>
      </c>
      <c r="K710" s="59" cm="1">
        <f t="array" ref="K710">INDEX($D$1:$CP$117,MATCH($D710,$D$1:$D$117,0),MATCH(1,($F710=$D$1:$CP$1)*(AY$2=$D$2:$CP$2),0))</f>
        <v>1018.9043478260869</v>
      </c>
      <c r="L710" s="59" cm="1">
        <f t="array" ref="L710">INDEX($D$1:$CP$117,MATCH($D710,$D$1:$D$117,0),MATCH(1,($F710=$D$1:$CP$1)*(AZ$2=$D$2:$CP$2),0))</f>
        <v>638.33613478260861</v>
      </c>
      <c r="M710" s="59" cm="1">
        <f t="array" ref="M710">INDEX($D$1:$CP$117,MATCH($D710,$D$1:$D$117,0),MATCH(1,($F710=$D$1:$CP$1)*(BA$2=$D$2:$CP$2),0))</f>
        <v>1657.2404826086956</v>
      </c>
      <c r="N710" s="61" cm="1">
        <f t="array" ref="N710">INDEX($D$1:$CP$117,MATCH($D710,$D$1:$D$117,0),MATCH(1,($F710=$D$1:$CP$1)*(BB$2=$D$2:$CP$2),0))</f>
        <v>0.61481985174668741</v>
      </c>
    </row>
    <row r="711" spans="4:14" x14ac:dyDescent="0.25">
      <c r="D711" t="str">
        <f t="shared" ref="D711:E711" si="638">D597</f>
        <v>KHM</v>
      </c>
      <c r="E711" t="str">
        <f t="shared" si="638"/>
        <v>Lower middle income</v>
      </c>
      <c r="F711">
        <f t="shared" si="625"/>
        <v>2014</v>
      </c>
      <c r="G711" s="60" cm="1">
        <f t="array" ref="G711">INDEX($D$1:$CP$117,MATCH($D711,$D$1:$D$117,0),MATCH(1,($F711=$D$1:$CP$1)*(G$2=$D$2:$CP$2),0))</f>
        <v>0</v>
      </c>
      <c r="H711" s="60" cm="1">
        <f t="array" ref="H711">INDEX($D$1:$CP$117,MATCH($D711,$D$1:$D$117,0),MATCH(1,($F711=$D$1:$CP$1)*(H$2=$D$2:$CP$2),0))</f>
        <v>0</v>
      </c>
      <c r="I711" s="60" cm="1">
        <f t="array" ref="I711">INDEX($D$1:$CP$117,MATCH($D711,$D$1:$D$117,0),MATCH(1,($F711=$D$1:$CP$1)*(I$2=$D$2:$CP$2),0))</f>
        <v>0</v>
      </c>
      <c r="J711" s="60" cm="1">
        <f t="array" ref="J711">INDEX($D$1:$CP$117,MATCH($D711,$D$1:$D$117,0),MATCH(1,($F711=$D$1:$CP$1)*(J$2=$D$2:$CP$2),0))</f>
        <v>79000</v>
      </c>
      <c r="K711" s="59" t="str" cm="1">
        <f t="array" ref="K711">INDEX($D$1:$CP$117,MATCH($D711,$D$1:$D$117,0),MATCH(1,($F711=$D$1:$CP$1)*(AY$2=$D$2:$CP$2),0))</f>
        <v/>
      </c>
      <c r="L711" s="59" t="str" cm="1">
        <f t="array" ref="L711">INDEX($D$1:$CP$117,MATCH($D711,$D$1:$D$117,0),MATCH(1,($F711=$D$1:$CP$1)*(AZ$2=$D$2:$CP$2),0))</f>
        <v/>
      </c>
      <c r="M711" s="59" t="str" cm="1">
        <f t="array" ref="M711">INDEX($D$1:$CP$117,MATCH($D711,$D$1:$D$117,0),MATCH(1,($F711=$D$1:$CP$1)*(BA$2=$D$2:$CP$2),0))</f>
        <v/>
      </c>
      <c r="N711" s="61" t="str" cm="1">
        <f t="array" ref="N711">INDEX($D$1:$CP$117,MATCH($D711,$D$1:$D$117,0),MATCH(1,($F711=$D$1:$CP$1)*(BB$2=$D$2:$CP$2),0))</f>
        <v/>
      </c>
    </row>
    <row r="712" spans="4:14" x14ac:dyDescent="0.25">
      <c r="D712" t="str">
        <f t="shared" ref="D712:E712" si="639">D598</f>
        <v>CMR</v>
      </c>
      <c r="E712" t="str">
        <f t="shared" si="639"/>
        <v>Lower middle income</v>
      </c>
      <c r="F712">
        <f t="shared" si="625"/>
        <v>2014</v>
      </c>
      <c r="G712" s="60" cm="1">
        <f t="array" ref="G712">INDEX($D$1:$CP$117,MATCH($D712,$D$1:$D$117,0),MATCH(1,($F712=$D$1:$CP$1)*(G$2=$D$2:$CP$2),0))</f>
        <v>0</v>
      </c>
      <c r="H712" s="60" cm="1">
        <f t="array" ref="H712">INDEX($D$1:$CP$117,MATCH($D712,$D$1:$D$117,0),MATCH(1,($F712=$D$1:$CP$1)*(H$2=$D$2:$CP$2),0))</f>
        <v>0</v>
      </c>
      <c r="I712" s="60" cm="1">
        <f t="array" ref="I712">INDEX($D$1:$CP$117,MATCH($D712,$D$1:$D$117,0),MATCH(1,($F712=$D$1:$CP$1)*(I$2=$D$2:$CP$2),0))</f>
        <v>0</v>
      </c>
      <c r="J712" s="60" cm="1">
        <f t="array" ref="J712">INDEX($D$1:$CP$117,MATCH($D712,$D$1:$D$117,0),MATCH(1,($F712=$D$1:$CP$1)*(J$2=$D$2:$CP$2),0))</f>
        <v>520000</v>
      </c>
      <c r="K712" s="59" t="str" cm="1">
        <f t="array" ref="K712">INDEX($D$1:$CP$117,MATCH($D712,$D$1:$D$117,0),MATCH(1,($F712=$D$1:$CP$1)*(AY$2=$D$2:$CP$2),0))</f>
        <v/>
      </c>
      <c r="L712" s="59" t="str" cm="1">
        <f t="array" ref="L712">INDEX($D$1:$CP$117,MATCH($D712,$D$1:$D$117,0),MATCH(1,($F712=$D$1:$CP$1)*(AZ$2=$D$2:$CP$2),0))</f>
        <v/>
      </c>
      <c r="M712" s="59" t="str" cm="1">
        <f t="array" ref="M712">INDEX($D$1:$CP$117,MATCH($D712,$D$1:$D$117,0),MATCH(1,($F712=$D$1:$CP$1)*(BA$2=$D$2:$CP$2),0))</f>
        <v/>
      </c>
      <c r="N712" s="61" t="str" cm="1">
        <f t="array" ref="N712">INDEX($D$1:$CP$117,MATCH($D712,$D$1:$D$117,0),MATCH(1,($F712=$D$1:$CP$1)*(BB$2=$D$2:$CP$2),0))</f>
        <v/>
      </c>
    </row>
    <row r="713" spans="4:14" x14ac:dyDescent="0.25">
      <c r="D713" t="str">
        <f t="shared" ref="D713:E713" si="640">D599</f>
        <v>CAF</v>
      </c>
      <c r="E713" t="str">
        <f t="shared" si="640"/>
        <v>Low income</v>
      </c>
      <c r="F713">
        <f t="shared" si="625"/>
        <v>2014</v>
      </c>
      <c r="G713" s="60" cm="1">
        <f t="array" ref="G713">INDEX($D$1:$CP$117,MATCH($D713,$D$1:$D$117,0),MATCH(1,($F713=$D$1:$CP$1)*(G$2=$D$2:$CP$2),0))</f>
        <v>0</v>
      </c>
      <c r="H713" s="60" cm="1">
        <f t="array" ref="H713">INDEX($D$1:$CP$117,MATCH($D713,$D$1:$D$117,0),MATCH(1,($F713=$D$1:$CP$1)*(H$2=$D$2:$CP$2),0))</f>
        <v>0</v>
      </c>
      <c r="I713" s="60" cm="1">
        <f t="array" ref="I713">INDEX($D$1:$CP$117,MATCH($D713,$D$1:$D$117,0),MATCH(1,($F713=$D$1:$CP$1)*(I$2=$D$2:$CP$2),0))</f>
        <v>0</v>
      </c>
      <c r="J713" s="60" cm="1">
        <f t="array" ref="J713">INDEX($D$1:$CP$117,MATCH($D713,$D$1:$D$117,0),MATCH(1,($F713=$D$1:$CP$1)*(J$2=$D$2:$CP$2),0))</f>
        <v>110000</v>
      </c>
      <c r="K713" s="59" t="str" cm="1">
        <f t="array" ref="K713">INDEX($D$1:$CP$117,MATCH($D713,$D$1:$D$117,0),MATCH(1,($F713=$D$1:$CP$1)*(AY$2=$D$2:$CP$2),0))</f>
        <v/>
      </c>
      <c r="L713" s="59" t="str" cm="1">
        <f t="array" ref="L713">INDEX($D$1:$CP$117,MATCH($D713,$D$1:$D$117,0),MATCH(1,($F713=$D$1:$CP$1)*(AZ$2=$D$2:$CP$2),0))</f>
        <v/>
      </c>
      <c r="M713" s="59" t="str" cm="1">
        <f t="array" ref="M713">INDEX($D$1:$CP$117,MATCH($D713,$D$1:$D$117,0),MATCH(1,($F713=$D$1:$CP$1)*(BA$2=$D$2:$CP$2),0))</f>
        <v/>
      </c>
      <c r="N713" s="61" t="str" cm="1">
        <f t="array" ref="N713">INDEX($D$1:$CP$117,MATCH($D713,$D$1:$D$117,0),MATCH(1,($F713=$D$1:$CP$1)*(BB$2=$D$2:$CP$2),0))</f>
        <v/>
      </c>
    </row>
    <row r="714" spans="4:14" x14ac:dyDescent="0.25">
      <c r="D714" t="str">
        <f t="shared" ref="D714:E714" si="641">D600</f>
        <v>TCD</v>
      </c>
      <c r="E714" t="str">
        <f t="shared" si="641"/>
        <v>Low income</v>
      </c>
      <c r="F714">
        <f t="shared" si="625"/>
        <v>2014</v>
      </c>
      <c r="G714" s="60" cm="1">
        <f t="array" ref="G714">INDEX($D$1:$CP$117,MATCH($D714,$D$1:$D$117,0),MATCH(1,($F714=$D$1:$CP$1)*(G$2=$D$2:$CP$2),0))</f>
        <v>0</v>
      </c>
      <c r="H714" s="60" cm="1">
        <f t="array" ref="H714">INDEX($D$1:$CP$117,MATCH($D714,$D$1:$D$117,0),MATCH(1,($F714=$D$1:$CP$1)*(H$2=$D$2:$CP$2),0))</f>
        <v>0</v>
      </c>
      <c r="I714" s="60" cm="1">
        <f t="array" ref="I714">INDEX($D$1:$CP$117,MATCH($D714,$D$1:$D$117,0),MATCH(1,($F714=$D$1:$CP$1)*(I$2=$D$2:$CP$2),0))</f>
        <v>0</v>
      </c>
      <c r="J714" s="60" cm="1">
        <f t="array" ref="J714">INDEX($D$1:$CP$117,MATCH($D714,$D$1:$D$117,0),MATCH(1,($F714=$D$1:$CP$1)*(J$2=$D$2:$CP$2),0))</f>
        <v>110000</v>
      </c>
      <c r="K714" s="59" t="str" cm="1">
        <f t="array" ref="K714">INDEX($D$1:$CP$117,MATCH($D714,$D$1:$D$117,0),MATCH(1,($F714=$D$1:$CP$1)*(AY$2=$D$2:$CP$2),0))</f>
        <v/>
      </c>
      <c r="L714" s="59" t="str" cm="1">
        <f t="array" ref="L714">INDEX($D$1:$CP$117,MATCH($D714,$D$1:$D$117,0),MATCH(1,($F714=$D$1:$CP$1)*(AZ$2=$D$2:$CP$2),0))</f>
        <v/>
      </c>
      <c r="M714" s="59" t="str" cm="1">
        <f t="array" ref="M714">INDEX($D$1:$CP$117,MATCH($D714,$D$1:$D$117,0),MATCH(1,($F714=$D$1:$CP$1)*(BA$2=$D$2:$CP$2),0))</f>
        <v/>
      </c>
      <c r="N714" s="61" t="str" cm="1">
        <f t="array" ref="N714">INDEX($D$1:$CP$117,MATCH($D714,$D$1:$D$117,0),MATCH(1,($F714=$D$1:$CP$1)*(BB$2=$D$2:$CP$2),0))</f>
        <v/>
      </c>
    </row>
    <row r="715" spans="4:14" x14ac:dyDescent="0.25">
      <c r="D715" t="str">
        <f t="shared" ref="D715:E715" si="642">D601</f>
        <v>CHL</v>
      </c>
      <c r="E715" t="str">
        <f t="shared" si="642"/>
        <v>High income</v>
      </c>
      <c r="F715">
        <f t="shared" si="625"/>
        <v>2014</v>
      </c>
      <c r="G715" s="60" cm="1">
        <f t="array" ref="G715">INDEX($D$1:$CP$117,MATCH($D715,$D$1:$D$117,0),MATCH(1,($F715=$D$1:$CP$1)*(G$2=$D$2:$CP$2),0))</f>
        <v>0</v>
      </c>
      <c r="H715" s="60" cm="1">
        <f t="array" ref="H715">INDEX($D$1:$CP$117,MATCH($D715,$D$1:$D$117,0),MATCH(1,($F715=$D$1:$CP$1)*(H$2=$D$2:$CP$2),0))</f>
        <v>0</v>
      </c>
      <c r="I715" s="60" cm="1">
        <f t="array" ref="I715">INDEX($D$1:$CP$117,MATCH($D715,$D$1:$D$117,0),MATCH(1,($F715=$D$1:$CP$1)*(I$2=$D$2:$CP$2),0))</f>
        <v>0</v>
      </c>
      <c r="J715" s="60" cm="1">
        <f t="array" ref="J715">INDEX($D$1:$CP$117,MATCH($D715,$D$1:$D$117,0),MATCH(1,($F715=$D$1:$CP$1)*(J$2=$D$2:$CP$2),0))</f>
        <v>51000</v>
      </c>
      <c r="K715" s="59" t="str" cm="1">
        <f t="array" ref="K715">INDEX($D$1:$CP$117,MATCH($D715,$D$1:$D$117,0),MATCH(1,($F715=$D$1:$CP$1)*(AY$2=$D$2:$CP$2),0))</f>
        <v/>
      </c>
      <c r="L715" s="59" t="str" cm="1">
        <f t="array" ref="L715">INDEX($D$1:$CP$117,MATCH($D715,$D$1:$D$117,0),MATCH(1,($F715=$D$1:$CP$1)*(AZ$2=$D$2:$CP$2),0))</f>
        <v/>
      </c>
      <c r="M715" s="59" t="str" cm="1">
        <f t="array" ref="M715">INDEX($D$1:$CP$117,MATCH($D715,$D$1:$D$117,0),MATCH(1,($F715=$D$1:$CP$1)*(BA$2=$D$2:$CP$2),0))</f>
        <v/>
      </c>
      <c r="N715" s="61" t="str" cm="1">
        <f t="array" ref="N715">INDEX($D$1:$CP$117,MATCH($D715,$D$1:$D$117,0),MATCH(1,($F715=$D$1:$CP$1)*(BB$2=$D$2:$CP$2),0))</f>
        <v/>
      </c>
    </row>
    <row r="716" spans="4:14" x14ac:dyDescent="0.25">
      <c r="D716" t="str">
        <f t="shared" ref="D716:E716" si="643">D602</f>
        <v>COL</v>
      </c>
      <c r="E716" t="str">
        <f t="shared" si="643"/>
        <v>Middle income</v>
      </c>
      <c r="F716">
        <f t="shared" si="625"/>
        <v>2014</v>
      </c>
      <c r="G716" s="60" cm="1">
        <f t="array" ref="G716">INDEX($D$1:$CP$117,MATCH($D716,$D$1:$D$117,0),MATCH(1,($F716=$D$1:$CP$1)*(G$2=$D$2:$CP$2),0))</f>
        <v>0</v>
      </c>
      <c r="H716" s="60" cm="1">
        <f t="array" ref="H716">INDEX($D$1:$CP$117,MATCH($D716,$D$1:$D$117,0),MATCH(1,($F716=$D$1:$CP$1)*(H$2=$D$2:$CP$2),0))</f>
        <v>0</v>
      </c>
      <c r="I716" s="60" cm="1">
        <f t="array" ref="I716">INDEX($D$1:$CP$117,MATCH($D716,$D$1:$D$117,0),MATCH(1,($F716=$D$1:$CP$1)*(I$2=$D$2:$CP$2),0))</f>
        <v>0</v>
      </c>
      <c r="J716" s="60" cm="1">
        <f t="array" ref="J716">INDEX($D$1:$CP$117,MATCH($D716,$D$1:$D$117,0),MATCH(1,($F716=$D$1:$CP$1)*(J$2=$D$2:$CP$2),0))</f>
        <v>160000</v>
      </c>
      <c r="K716" s="59" t="str" cm="1">
        <f t="array" ref="K716">INDEX($D$1:$CP$117,MATCH($D716,$D$1:$D$117,0),MATCH(1,($F716=$D$1:$CP$1)*(AY$2=$D$2:$CP$2),0))</f>
        <v/>
      </c>
      <c r="L716" s="59" t="str" cm="1">
        <f t="array" ref="L716">INDEX($D$1:$CP$117,MATCH($D716,$D$1:$D$117,0),MATCH(1,($F716=$D$1:$CP$1)*(AZ$2=$D$2:$CP$2),0))</f>
        <v/>
      </c>
      <c r="M716" s="59" t="str" cm="1">
        <f t="array" ref="M716">INDEX($D$1:$CP$117,MATCH($D716,$D$1:$D$117,0),MATCH(1,($F716=$D$1:$CP$1)*(BA$2=$D$2:$CP$2),0))</f>
        <v/>
      </c>
      <c r="N716" s="61" t="str" cm="1">
        <f t="array" ref="N716">INDEX($D$1:$CP$117,MATCH($D716,$D$1:$D$117,0),MATCH(1,($F716=$D$1:$CP$1)*(BB$2=$D$2:$CP$2),0))</f>
        <v/>
      </c>
    </row>
    <row r="717" spans="4:14" x14ac:dyDescent="0.25">
      <c r="D717" t="str">
        <f t="shared" ref="D717:E717" si="644">D603</f>
        <v>COM</v>
      </c>
      <c r="E717" t="str">
        <f t="shared" si="644"/>
        <v>Lower middle income</v>
      </c>
      <c r="F717">
        <f t="shared" si="625"/>
        <v>2014</v>
      </c>
      <c r="G717" s="60" cm="1">
        <f t="array" ref="G717">INDEX($D$1:$CP$117,MATCH($D717,$D$1:$D$117,0),MATCH(1,($F717=$D$1:$CP$1)*(G$2=$D$2:$CP$2),0))</f>
        <v>271568</v>
      </c>
      <c r="H717" s="60" cm="1">
        <f t="array" ref="H717">INDEX($D$1:$CP$117,MATCH($D717,$D$1:$D$117,0),MATCH(1,($F717=$D$1:$CP$1)*(H$2=$D$2:$CP$2),0))</f>
        <v>780581</v>
      </c>
      <c r="I717" s="60" cm="1">
        <f t="array" ref="I717">INDEX($D$1:$CP$117,MATCH($D717,$D$1:$D$117,0),MATCH(1,($F717=$D$1:$CP$1)*(I$2=$D$2:$CP$2),0))</f>
        <v>1052149</v>
      </c>
      <c r="J717" s="60" cm="1">
        <f t="array" ref="J717">INDEX($D$1:$CP$117,MATCH($D717,$D$1:$D$117,0),MATCH(1,($F717=$D$1:$CP$1)*(J$2=$D$2:$CP$2),0))</f>
        <v>200</v>
      </c>
      <c r="K717" s="59" cm="1">
        <f t="array" ref="K717">INDEX($D$1:$CP$117,MATCH($D717,$D$1:$D$117,0),MATCH(1,($F717=$D$1:$CP$1)*(AY$2=$D$2:$CP$2),0))</f>
        <v>1357.84</v>
      </c>
      <c r="L717" s="59" cm="1">
        <f t="array" ref="L717">INDEX($D$1:$CP$117,MATCH($D717,$D$1:$D$117,0),MATCH(1,($F717=$D$1:$CP$1)*(AZ$2=$D$2:$CP$2),0))</f>
        <v>3902.9050000000002</v>
      </c>
      <c r="M717" s="59" cm="1">
        <f t="array" ref="M717">INDEX($D$1:$CP$117,MATCH($D717,$D$1:$D$117,0),MATCH(1,($F717=$D$1:$CP$1)*(BA$2=$D$2:$CP$2),0))</f>
        <v>5260.7449999999999</v>
      </c>
      <c r="N717" s="61" cm="1">
        <f t="array" ref="N717">INDEX($D$1:$CP$117,MATCH($D717,$D$1:$D$117,0),MATCH(1,($F717=$D$1:$CP$1)*(BB$2=$D$2:$CP$2),0))</f>
        <v>0.25810792958031609</v>
      </c>
    </row>
    <row r="718" spans="4:14" x14ac:dyDescent="0.25">
      <c r="D718" t="str">
        <f t="shared" ref="D718:E718" si="645">D604</f>
        <v>COG</v>
      </c>
      <c r="E718" t="str">
        <f t="shared" si="645"/>
        <v>Lower middle income</v>
      </c>
      <c r="F718">
        <f t="shared" si="625"/>
        <v>2014</v>
      </c>
      <c r="G718" s="60" cm="1">
        <f t="array" ref="G718">INDEX($D$1:$CP$117,MATCH($D718,$D$1:$D$117,0),MATCH(1,($F718=$D$1:$CP$1)*(G$2=$D$2:$CP$2),0))</f>
        <v>0</v>
      </c>
      <c r="H718" s="60" cm="1">
        <f t="array" ref="H718">INDEX($D$1:$CP$117,MATCH($D718,$D$1:$D$117,0),MATCH(1,($F718=$D$1:$CP$1)*(H$2=$D$2:$CP$2),0))</f>
        <v>0</v>
      </c>
      <c r="I718" s="60" cm="1">
        <f t="array" ref="I718">INDEX($D$1:$CP$117,MATCH($D718,$D$1:$D$117,0),MATCH(1,($F718=$D$1:$CP$1)*(I$2=$D$2:$CP$2),0))</f>
        <v>0</v>
      </c>
      <c r="J718" s="60" cm="1">
        <f t="array" ref="J718">INDEX($D$1:$CP$117,MATCH($D718,$D$1:$D$117,0),MATCH(1,($F718=$D$1:$CP$1)*(J$2=$D$2:$CP$2),0))</f>
        <v>91000</v>
      </c>
      <c r="K718" s="59" t="str" cm="1">
        <f t="array" ref="K718">INDEX($D$1:$CP$117,MATCH($D718,$D$1:$D$117,0),MATCH(1,($F718=$D$1:$CP$1)*(AY$2=$D$2:$CP$2),0))</f>
        <v/>
      </c>
      <c r="L718" s="59" t="str" cm="1">
        <f t="array" ref="L718">INDEX($D$1:$CP$117,MATCH($D718,$D$1:$D$117,0),MATCH(1,($F718=$D$1:$CP$1)*(AZ$2=$D$2:$CP$2),0))</f>
        <v/>
      </c>
      <c r="M718" s="59" t="str" cm="1">
        <f t="array" ref="M718">INDEX($D$1:$CP$117,MATCH($D718,$D$1:$D$117,0),MATCH(1,($F718=$D$1:$CP$1)*(BA$2=$D$2:$CP$2),0))</f>
        <v/>
      </c>
      <c r="N718" s="61" t="str" cm="1">
        <f t="array" ref="N718">INDEX($D$1:$CP$117,MATCH($D718,$D$1:$D$117,0),MATCH(1,($F718=$D$1:$CP$1)*(BB$2=$D$2:$CP$2),0))</f>
        <v/>
      </c>
    </row>
    <row r="719" spans="4:14" x14ac:dyDescent="0.25">
      <c r="D719" t="str">
        <f t="shared" ref="D719:E719" si="646">D605</f>
        <v>CRI</v>
      </c>
      <c r="E719" t="str">
        <f t="shared" si="646"/>
        <v>Middle income</v>
      </c>
      <c r="F719">
        <f t="shared" si="625"/>
        <v>2014</v>
      </c>
      <c r="G719" s="60" cm="1">
        <f t="array" ref="G719">INDEX($D$1:$CP$117,MATCH($D719,$D$1:$D$117,0),MATCH(1,($F719=$D$1:$CP$1)*(G$2=$D$2:$CP$2),0))</f>
        <v>12236072</v>
      </c>
      <c r="H719" s="60" cm="1">
        <f t="array" ref="H719">INDEX($D$1:$CP$117,MATCH($D719,$D$1:$D$117,0),MATCH(1,($F719=$D$1:$CP$1)*(H$2=$D$2:$CP$2),0))</f>
        <v>875101.90960000001</v>
      </c>
      <c r="I719" s="60" cm="1">
        <f t="array" ref="I719">INDEX($D$1:$CP$117,MATCH($D719,$D$1:$D$117,0),MATCH(1,($F719=$D$1:$CP$1)*(I$2=$D$2:$CP$2),0))</f>
        <v>19139767.162599999</v>
      </c>
      <c r="J719" s="60" cm="1">
        <f t="array" ref="J719">INDEX($D$1:$CP$117,MATCH($D719,$D$1:$D$117,0),MATCH(1,($F719=$D$1:$CP$1)*(J$2=$D$2:$CP$2),0))</f>
        <v>11000</v>
      </c>
      <c r="K719" s="59" cm="1">
        <f t="array" ref="K719">INDEX($D$1:$CP$117,MATCH($D719,$D$1:$D$117,0),MATCH(1,($F719=$D$1:$CP$1)*(AY$2=$D$2:$CP$2),0))</f>
        <v>1112.3701818181819</v>
      </c>
      <c r="L719" s="59" cm="1">
        <f t="array" ref="L719">INDEX($D$1:$CP$117,MATCH($D719,$D$1:$D$117,0),MATCH(1,($F719=$D$1:$CP$1)*(AZ$2=$D$2:$CP$2),0))</f>
        <v>79.554719054545458</v>
      </c>
      <c r="M719" s="59" cm="1">
        <f t="array" ref="M719">INDEX($D$1:$CP$117,MATCH($D719,$D$1:$D$117,0),MATCH(1,($F719=$D$1:$CP$1)*(BA$2=$D$2:$CP$2),0))</f>
        <v>1739.9788329636363</v>
      </c>
      <c r="N719" s="61" cm="1">
        <f t="array" ref="N719">INDEX($D$1:$CP$117,MATCH($D719,$D$1:$D$117,0),MATCH(1,($F719=$D$1:$CP$1)*(BB$2=$D$2:$CP$2),0))</f>
        <v>0.63930098501458565</v>
      </c>
    </row>
    <row r="720" spans="4:14" x14ac:dyDescent="0.25">
      <c r="D720" t="str">
        <f t="shared" ref="D720:E720" si="647">D606</f>
        <v>CIV</v>
      </c>
      <c r="E720" t="str">
        <f t="shared" si="647"/>
        <v>Lower middle income</v>
      </c>
      <c r="F720">
        <f t="shared" si="625"/>
        <v>2014</v>
      </c>
      <c r="G720" s="60" cm="1">
        <f t="array" ref="G720">INDEX($D$1:$CP$117,MATCH($D720,$D$1:$D$117,0),MATCH(1,($F720=$D$1:$CP$1)*(G$2=$D$2:$CP$2),0))</f>
        <v>0</v>
      </c>
      <c r="H720" s="60" cm="1">
        <f t="array" ref="H720">INDEX($D$1:$CP$117,MATCH($D720,$D$1:$D$117,0),MATCH(1,($F720=$D$1:$CP$1)*(H$2=$D$2:$CP$2),0))</f>
        <v>0</v>
      </c>
      <c r="I720" s="60" cm="1">
        <f t="array" ref="I720">INDEX($D$1:$CP$117,MATCH($D720,$D$1:$D$117,0),MATCH(1,($F720=$D$1:$CP$1)*(I$2=$D$2:$CP$2),0))</f>
        <v>0</v>
      </c>
      <c r="J720" s="60" cm="1">
        <f t="array" ref="J720">INDEX($D$1:$CP$117,MATCH($D720,$D$1:$D$117,0),MATCH(1,($F720=$D$1:$CP$1)*(J$2=$D$2:$CP$2),0))</f>
        <v>460000</v>
      </c>
      <c r="K720" s="59" t="str" cm="1">
        <f t="array" ref="K720">INDEX($D$1:$CP$117,MATCH($D720,$D$1:$D$117,0),MATCH(1,($F720=$D$1:$CP$1)*(AY$2=$D$2:$CP$2),0))</f>
        <v/>
      </c>
      <c r="L720" s="59" t="str" cm="1">
        <f t="array" ref="L720">INDEX($D$1:$CP$117,MATCH($D720,$D$1:$D$117,0),MATCH(1,($F720=$D$1:$CP$1)*(AZ$2=$D$2:$CP$2),0))</f>
        <v/>
      </c>
      <c r="M720" s="59" t="str" cm="1">
        <f t="array" ref="M720">INDEX($D$1:$CP$117,MATCH($D720,$D$1:$D$117,0),MATCH(1,($F720=$D$1:$CP$1)*(BA$2=$D$2:$CP$2),0))</f>
        <v/>
      </c>
      <c r="N720" s="61" t="str" cm="1">
        <f t="array" ref="N720">INDEX($D$1:$CP$117,MATCH($D720,$D$1:$D$117,0),MATCH(1,($F720=$D$1:$CP$1)*(BB$2=$D$2:$CP$2),0))</f>
        <v/>
      </c>
    </row>
    <row r="721" spans="4:14" x14ac:dyDescent="0.25">
      <c r="D721" t="str">
        <f t="shared" ref="D721:E721" si="648">D607</f>
        <v>CUB</v>
      </c>
      <c r="E721" t="str">
        <f t="shared" si="648"/>
        <v>Middle income</v>
      </c>
      <c r="F721">
        <f t="shared" si="625"/>
        <v>2014</v>
      </c>
      <c r="G721" s="60" cm="1">
        <f t="array" ref="G721">INDEX($D$1:$CP$117,MATCH($D721,$D$1:$D$117,0),MATCH(1,($F721=$D$1:$CP$1)*(G$2=$D$2:$CP$2),0))</f>
        <v>0</v>
      </c>
      <c r="H721" s="60" cm="1">
        <f t="array" ref="H721">INDEX($D$1:$CP$117,MATCH($D721,$D$1:$D$117,0),MATCH(1,($F721=$D$1:$CP$1)*(H$2=$D$2:$CP$2),0))</f>
        <v>0</v>
      </c>
      <c r="I721" s="60" cm="1">
        <f t="array" ref="I721">INDEX($D$1:$CP$117,MATCH($D721,$D$1:$D$117,0),MATCH(1,($F721=$D$1:$CP$1)*(I$2=$D$2:$CP$2),0))</f>
        <v>0</v>
      </c>
      <c r="J721" s="60" cm="1">
        <f t="array" ref="J721">INDEX($D$1:$CP$117,MATCH($D721,$D$1:$D$117,0),MATCH(1,($F721=$D$1:$CP$1)*(J$2=$D$2:$CP$2),0))</f>
        <v>25000</v>
      </c>
      <c r="K721" s="59" t="str" cm="1">
        <f t="array" ref="K721">INDEX($D$1:$CP$117,MATCH($D721,$D$1:$D$117,0),MATCH(1,($F721=$D$1:$CP$1)*(AY$2=$D$2:$CP$2),0))</f>
        <v/>
      </c>
      <c r="L721" s="59" t="str" cm="1">
        <f t="array" ref="L721">INDEX($D$1:$CP$117,MATCH($D721,$D$1:$D$117,0),MATCH(1,($F721=$D$1:$CP$1)*(AZ$2=$D$2:$CP$2),0))</f>
        <v/>
      </c>
      <c r="M721" s="59" t="str" cm="1">
        <f t="array" ref="M721">INDEX($D$1:$CP$117,MATCH($D721,$D$1:$D$117,0),MATCH(1,($F721=$D$1:$CP$1)*(BA$2=$D$2:$CP$2),0))</f>
        <v/>
      </c>
      <c r="N721" s="61" t="str" cm="1">
        <f t="array" ref="N721">INDEX($D$1:$CP$117,MATCH($D721,$D$1:$D$117,0),MATCH(1,($F721=$D$1:$CP$1)*(BB$2=$D$2:$CP$2),0))</f>
        <v/>
      </c>
    </row>
    <row r="722" spans="4:14" x14ac:dyDescent="0.25">
      <c r="D722" t="str">
        <f t="shared" ref="D722:E722" si="649">D608</f>
        <v>COD</v>
      </c>
      <c r="E722" t="str">
        <f t="shared" si="649"/>
        <v>Low income</v>
      </c>
      <c r="F722">
        <f t="shared" si="625"/>
        <v>2014</v>
      </c>
      <c r="G722" s="60" cm="1">
        <f t="array" ref="G722">INDEX($D$1:$CP$117,MATCH($D722,$D$1:$D$117,0),MATCH(1,($F722=$D$1:$CP$1)*(G$2=$D$2:$CP$2),0))</f>
        <v>30383681</v>
      </c>
      <c r="H722" s="60" cm="1">
        <f t="array" ref="H722">INDEX($D$1:$CP$117,MATCH($D722,$D$1:$D$117,0),MATCH(1,($F722=$D$1:$CP$1)*(H$2=$D$2:$CP$2),0))</f>
        <v>94899519</v>
      </c>
      <c r="I722" s="60" cm="1">
        <f t="array" ref="I722">INDEX($D$1:$CP$117,MATCH($D722,$D$1:$D$117,0),MATCH(1,($F722=$D$1:$CP$1)*(I$2=$D$2:$CP$2),0))</f>
        <v>222422695</v>
      </c>
      <c r="J722" s="60" cm="1">
        <f t="array" ref="J722">INDEX($D$1:$CP$117,MATCH($D722,$D$1:$D$117,0),MATCH(1,($F722=$D$1:$CP$1)*(J$2=$D$2:$CP$2),0))</f>
        <v>510000</v>
      </c>
      <c r="K722" s="59" cm="1">
        <f t="array" ref="K722">INDEX($D$1:$CP$117,MATCH($D722,$D$1:$D$117,0),MATCH(1,($F722=$D$1:$CP$1)*(AY$2=$D$2:$CP$2),0))</f>
        <v>59.575845098039217</v>
      </c>
      <c r="L722" s="59" cm="1">
        <f t="array" ref="L722">INDEX($D$1:$CP$117,MATCH($D722,$D$1:$D$117,0),MATCH(1,($F722=$D$1:$CP$1)*(AZ$2=$D$2:$CP$2),0))</f>
        <v>186.07748823529411</v>
      </c>
      <c r="M722" s="59" cm="1">
        <f t="array" ref="M722">INDEX($D$1:$CP$117,MATCH($D722,$D$1:$D$117,0),MATCH(1,($F722=$D$1:$CP$1)*(BA$2=$D$2:$CP$2),0))</f>
        <v>436.12293137254903</v>
      </c>
      <c r="N722" s="61" cm="1">
        <f t="array" ref="N722">INDEX($D$1:$CP$117,MATCH($D722,$D$1:$D$117,0),MATCH(1,($F722=$D$1:$CP$1)*(BB$2=$D$2:$CP$2),0))</f>
        <v>0.13660333087862278</v>
      </c>
    </row>
    <row r="723" spans="4:14" x14ac:dyDescent="0.25">
      <c r="D723" t="str">
        <f t="shared" ref="D723:E723" si="650">D609</f>
        <v>DJI</v>
      </c>
      <c r="E723" t="str">
        <f t="shared" si="650"/>
        <v>Lower middle income</v>
      </c>
      <c r="F723">
        <f t="shared" si="625"/>
        <v>2014</v>
      </c>
      <c r="G723" s="60" cm="1">
        <f t="array" ref="G723">INDEX($D$1:$CP$117,MATCH($D723,$D$1:$D$117,0),MATCH(1,($F723=$D$1:$CP$1)*(G$2=$D$2:$CP$2),0))</f>
        <v>0</v>
      </c>
      <c r="H723" s="60" cm="1">
        <f t="array" ref="H723">INDEX($D$1:$CP$117,MATCH($D723,$D$1:$D$117,0),MATCH(1,($F723=$D$1:$CP$1)*(H$2=$D$2:$CP$2),0))</f>
        <v>0</v>
      </c>
      <c r="I723" s="60" cm="1">
        <f t="array" ref="I723">INDEX($D$1:$CP$117,MATCH($D723,$D$1:$D$117,0),MATCH(1,($F723=$D$1:$CP$1)*(I$2=$D$2:$CP$2),0))</f>
        <v>0</v>
      </c>
      <c r="J723" s="60" cm="1">
        <f t="array" ref="J723">INDEX($D$1:$CP$117,MATCH($D723,$D$1:$D$117,0),MATCH(1,($F723=$D$1:$CP$1)*(J$2=$D$2:$CP$2),0))</f>
        <v>8500</v>
      </c>
      <c r="K723" s="59" t="str" cm="1">
        <f t="array" ref="K723">INDEX($D$1:$CP$117,MATCH($D723,$D$1:$D$117,0),MATCH(1,($F723=$D$1:$CP$1)*(AY$2=$D$2:$CP$2),0))</f>
        <v/>
      </c>
      <c r="L723" s="59" t="str" cm="1">
        <f t="array" ref="L723">INDEX($D$1:$CP$117,MATCH($D723,$D$1:$D$117,0),MATCH(1,($F723=$D$1:$CP$1)*(AZ$2=$D$2:$CP$2),0))</f>
        <v/>
      </c>
      <c r="M723" s="59" t="str" cm="1">
        <f t="array" ref="M723">INDEX($D$1:$CP$117,MATCH($D723,$D$1:$D$117,0),MATCH(1,($F723=$D$1:$CP$1)*(BA$2=$D$2:$CP$2),0))</f>
        <v/>
      </c>
      <c r="N723" s="61" t="str" cm="1">
        <f t="array" ref="N723">INDEX($D$1:$CP$117,MATCH($D723,$D$1:$D$117,0),MATCH(1,($F723=$D$1:$CP$1)*(BB$2=$D$2:$CP$2),0))</f>
        <v/>
      </c>
    </row>
    <row r="724" spans="4:14" x14ac:dyDescent="0.25">
      <c r="D724" t="str">
        <f t="shared" ref="D724:E724" si="651">D610</f>
        <v>DOM</v>
      </c>
      <c r="E724" t="str">
        <f t="shared" si="651"/>
        <v>Middle income</v>
      </c>
      <c r="F724">
        <f t="shared" si="625"/>
        <v>2014</v>
      </c>
      <c r="G724" s="60" cm="1">
        <f t="array" ref="G724">INDEX($D$1:$CP$117,MATCH($D724,$D$1:$D$117,0),MATCH(1,($F724=$D$1:$CP$1)*(G$2=$D$2:$CP$2),0))</f>
        <v>5671243</v>
      </c>
      <c r="H724" s="60" cm="1">
        <f t="array" ref="H724">INDEX($D$1:$CP$117,MATCH($D724,$D$1:$D$117,0),MATCH(1,($F724=$D$1:$CP$1)*(H$2=$D$2:$CP$2),0))</f>
        <v>11354911.43</v>
      </c>
      <c r="I724" s="60" cm="1">
        <f t="array" ref="I724">INDEX($D$1:$CP$117,MATCH($D724,$D$1:$D$117,0),MATCH(1,($F724=$D$1:$CP$1)*(I$2=$D$2:$CP$2),0))</f>
        <v>17026154.43</v>
      </c>
      <c r="J724" s="60" cm="1">
        <f t="array" ref="J724">INDEX($D$1:$CP$117,MATCH($D724,$D$1:$D$117,0),MATCH(1,($F724=$D$1:$CP$1)*(J$2=$D$2:$CP$2),0))</f>
        <v>74000</v>
      </c>
      <c r="K724" s="59" cm="1">
        <f t="array" ref="K724">INDEX($D$1:$CP$117,MATCH($D724,$D$1:$D$117,0),MATCH(1,($F724=$D$1:$CP$1)*(AY$2=$D$2:$CP$2),0))</f>
        <v>76.638418918918916</v>
      </c>
      <c r="L724" s="59" cm="1">
        <f t="array" ref="L724">INDEX($D$1:$CP$117,MATCH($D724,$D$1:$D$117,0),MATCH(1,($F724=$D$1:$CP$1)*(AZ$2=$D$2:$CP$2),0))</f>
        <v>153.44474905405406</v>
      </c>
      <c r="M724" s="59" cm="1">
        <f t="array" ref="M724">INDEX($D$1:$CP$117,MATCH($D724,$D$1:$D$117,0),MATCH(1,($F724=$D$1:$CP$1)*(BA$2=$D$2:$CP$2),0))</f>
        <v>230.08316797297297</v>
      </c>
      <c r="N724" s="61" cm="1">
        <f t="array" ref="N724">INDEX($D$1:$CP$117,MATCH($D724,$D$1:$D$117,0),MATCH(1,($F724=$D$1:$CP$1)*(BB$2=$D$2:$CP$2),0))</f>
        <v>0.33309007170798932</v>
      </c>
    </row>
    <row r="725" spans="4:14" x14ac:dyDescent="0.25">
      <c r="D725" t="str">
        <f t="shared" ref="D725:E725" si="652">D611</f>
        <v>ECU</v>
      </c>
      <c r="E725" t="str">
        <f t="shared" si="652"/>
        <v>Middle income</v>
      </c>
      <c r="F725">
        <f t="shared" si="625"/>
        <v>2014</v>
      </c>
      <c r="G725" s="60" cm="1">
        <f t="array" ref="G725">INDEX($D$1:$CP$117,MATCH($D725,$D$1:$D$117,0),MATCH(1,($F725=$D$1:$CP$1)*(G$2=$D$2:$CP$2),0))</f>
        <v>6645825</v>
      </c>
      <c r="H725" s="60" cm="1">
        <f t="array" ref="H725">INDEX($D$1:$CP$117,MATCH($D725,$D$1:$D$117,0),MATCH(1,($F725=$D$1:$CP$1)*(H$2=$D$2:$CP$2),0))</f>
        <v>6584696.2199999997</v>
      </c>
      <c r="I725" s="60" cm="1">
        <f t="array" ref="I725">INDEX($D$1:$CP$117,MATCH($D725,$D$1:$D$117,0),MATCH(1,($F725=$D$1:$CP$1)*(I$2=$D$2:$CP$2),0))</f>
        <v>13230521.220000001</v>
      </c>
      <c r="J725" s="60" cm="1">
        <f t="array" ref="J725">INDEX($D$1:$CP$117,MATCH($D725,$D$1:$D$117,0),MATCH(1,($F725=$D$1:$CP$1)*(J$2=$D$2:$CP$2),0))</f>
        <v>39000</v>
      </c>
      <c r="K725" s="59" cm="1">
        <f t="array" ref="K725">INDEX($D$1:$CP$117,MATCH($D725,$D$1:$D$117,0),MATCH(1,($F725=$D$1:$CP$1)*(AY$2=$D$2:$CP$2),0))</f>
        <v>170.40576923076924</v>
      </c>
      <c r="L725" s="59" cm="1">
        <f t="array" ref="L725">INDEX($D$1:$CP$117,MATCH($D725,$D$1:$D$117,0),MATCH(1,($F725=$D$1:$CP$1)*(AZ$2=$D$2:$CP$2),0))</f>
        <v>168.83836461538462</v>
      </c>
      <c r="M725" s="59" cm="1">
        <f t="array" ref="M725">INDEX($D$1:$CP$117,MATCH($D725,$D$1:$D$117,0),MATCH(1,($F725=$D$1:$CP$1)*(BA$2=$D$2:$CP$2),0))</f>
        <v>339.24413384615389</v>
      </c>
      <c r="N725" s="61" cm="1">
        <f t="array" ref="N725">INDEX($D$1:$CP$117,MATCH($D725,$D$1:$D$117,0),MATCH(1,($F725=$D$1:$CP$1)*(BB$2=$D$2:$CP$2),0))</f>
        <v>0.50231014254780804</v>
      </c>
    </row>
    <row r="726" spans="4:14" x14ac:dyDescent="0.25">
      <c r="D726" t="str">
        <f t="shared" ref="D726:E726" si="653">D612</f>
        <v>SLV</v>
      </c>
      <c r="E726" t="str">
        <f t="shared" si="653"/>
        <v>Lower middle income</v>
      </c>
      <c r="F726">
        <f t="shared" si="625"/>
        <v>2014</v>
      </c>
      <c r="G726" s="60" cm="1">
        <f t="array" ref="G726">INDEX($D$1:$CP$117,MATCH($D726,$D$1:$D$117,0),MATCH(1,($F726=$D$1:$CP$1)*(G$2=$D$2:$CP$2),0))</f>
        <v>45120439</v>
      </c>
      <c r="H726" s="60" cm="1">
        <f t="array" ref="H726">INDEX($D$1:$CP$117,MATCH($D726,$D$1:$D$117,0),MATCH(1,($F726=$D$1:$CP$1)*(H$2=$D$2:$CP$2),0))</f>
        <v>14771149</v>
      </c>
      <c r="I726" s="60" cm="1">
        <f t="array" ref="I726">INDEX($D$1:$CP$117,MATCH($D726,$D$1:$D$117,0),MATCH(1,($F726=$D$1:$CP$1)*(I$2=$D$2:$CP$2),0))</f>
        <v>68138036</v>
      </c>
      <c r="J726" s="60" cm="1">
        <f t="array" ref="J726">INDEX($D$1:$CP$117,MATCH($D726,$D$1:$D$117,0),MATCH(1,($F726=$D$1:$CP$1)*(J$2=$D$2:$CP$2),0))</f>
        <v>28000</v>
      </c>
      <c r="K726" s="59" cm="1">
        <f t="array" ref="K726">INDEX($D$1:$CP$117,MATCH($D726,$D$1:$D$117,0),MATCH(1,($F726=$D$1:$CP$1)*(AY$2=$D$2:$CP$2),0))</f>
        <v>1611.44425</v>
      </c>
      <c r="L726" s="59" cm="1">
        <f t="array" ref="L726">INDEX($D$1:$CP$117,MATCH($D726,$D$1:$D$117,0),MATCH(1,($F726=$D$1:$CP$1)*(AZ$2=$D$2:$CP$2),0))</f>
        <v>527.54103571428573</v>
      </c>
      <c r="M726" s="59" cm="1">
        <f t="array" ref="M726">INDEX($D$1:$CP$117,MATCH($D726,$D$1:$D$117,0),MATCH(1,($F726=$D$1:$CP$1)*(BA$2=$D$2:$CP$2),0))</f>
        <v>2433.5012857142856</v>
      </c>
      <c r="N726" s="61" cm="1">
        <f t="array" ref="N726">INDEX($D$1:$CP$117,MATCH($D726,$D$1:$D$117,0),MATCH(1,($F726=$D$1:$CP$1)*(BB$2=$D$2:$CP$2),0))</f>
        <v>0.66219165753471387</v>
      </c>
    </row>
    <row r="727" spans="4:14" x14ac:dyDescent="0.25">
      <c r="D727" t="str">
        <f t="shared" ref="D727:E727" si="654">D613</f>
        <v>GNQ</v>
      </c>
      <c r="E727" t="str">
        <f t="shared" si="654"/>
        <v>Middle income</v>
      </c>
      <c r="F727">
        <f t="shared" si="625"/>
        <v>2014</v>
      </c>
      <c r="G727" s="60" cm="1">
        <f t="array" ref="G727">INDEX($D$1:$CP$117,MATCH($D727,$D$1:$D$117,0),MATCH(1,($F727=$D$1:$CP$1)*(G$2=$D$2:$CP$2),0))</f>
        <v>0</v>
      </c>
      <c r="H727" s="60" cm="1">
        <f t="array" ref="H727">INDEX($D$1:$CP$117,MATCH($D727,$D$1:$D$117,0),MATCH(1,($F727=$D$1:$CP$1)*(H$2=$D$2:$CP$2),0))</f>
        <v>0</v>
      </c>
      <c r="I727" s="60" cm="1">
        <f t="array" ref="I727">INDEX($D$1:$CP$117,MATCH($D727,$D$1:$D$117,0),MATCH(1,($F727=$D$1:$CP$1)*(I$2=$D$2:$CP$2),0))</f>
        <v>0</v>
      </c>
      <c r="J727" s="60" cm="1">
        <f t="array" ref="J727">INDEX($D$1:$CP$117,MATCH($D727,$D$1:$D$117,0),MATCH(1,($F727=$D$1:$CP$1)*(J$2=$D$2:$CP$2),0))</f>
        <v>47000</v>
      </c>
      <c r="K727" s="59" t="str" cm="1">
        <f t="array" ref="K727">INDEX($D$1:$CP$117,MATCH($D727,$D$1:$D$117,0),MATCH(1,($F727=$D$1:$CP$1)*(AY$2=$D$2:$CP$2),0))</f>
        <v/>
      </c>
      <c r="L727" s="59" t="str" cm="1">
        <f t="array" ref="L727">INDEX($D$1:$CP$117,MATCH($D727,$D$1:$D$117,0),MATCH(1,($F727=$D$1:$CP$1)*(AZ$2=$D$2:$CP$2),0))</f>
        <v/>
      </c>
      <c r="M727" s="59" t="str" cm="1">
        <f t="array" ref="M727">INDEX($D$1:$CP$117,MATCH($D727,$D$1:$D$117,0),MATCH(1,($F727=$D$1:$CP$1)*(BA$2=$D$2:$CP$2),0))</f>
        <v/>
      </c>
      <c r="N727" s="61" t="str" cm="1">
        <f t="array" ref="N727">INDEX($D$1:$CP$117,MATCH($D727,$D$1:$D$117,0),MATCH(1,($F727=$D$1:$CP$1)*(BB$2=$D$2:$CP$2),0))</f>
        <v/>
      </c>
    </row>
    <row r="728" spans="4:14" x14ac:dyDescent="0.25">
      <c r="D728" t="str">
        <f t="shared" ref="D728:E728" si="655">D614</f>
        <v>ERI</v>
      </c>
      <c r="E728" t="str">
        <f t="shared" si="655"/>
        <v>Low income</v>
      </c>
      <c r="F728">
        <f t="shared" si="625"/>
        <v>2014</v>
      </c>
      <c r="G728" s="60" cm="1">
        <f t="array" ref="G728">INDEX($D$1:$CP$117,MATCH($D728,$D$1:$D$117,0),MATCH(1,($F728=$D$1:$CP$1)*(G$2=$D$2:$CP$2),0))</f>
        <v>0</v>
      </c>
      <c r="H728" s="60" cm="1">
        <f t="array" ref="H728">INDEX($D$1:$CP$117,MATCH($D728,$D$1:$D$117,0),MATCH(1,($F728=$D$1:$CP$1)*(H$2=$D$2:$CP$2),0))</f>
        <v>0</v>
      </c>
      <c r="I728" s="60" cm="1">
        <f t="array" ref="I728">INDEX($D$1:$CP$117,MATCH($D728,$D$1:$D$117,0),MATCH(1,($F728=$D$1:$CP$1)*(I$2=$D$2:$CP$2),0))</f>
        <v>0</v>
      </c>
      <c r="J728" s="60" cm="1">
        <f t="array" ref="J728">INDEX($D$1:$CP$117,MATCH($D728,$D$1:$D$117,0),MATCH(1,($F728=$D$1:$CP$1)*(J$2=$D$2:$CP$2),0))</f>
        <v>16000</v>
      </c>
      <c r="K728" s="59" t="str" cm="1">
        <f t="array" ref="K728">INDEX($D$1:$CP$117,MATCH($D728,$D$1:$D$117,0),MATCH(1,($F728=$D$1:$CP$1)*(AY$2=$D$2:$CP$2),0))</f>
        <v/>
      </c>
      <c r="L728" s="59" t="str" cm="1">
        <f t="array" ref="L728">INDEX($D$1:$CP$117,MATCH($D728,$D$1:$D$117,0),MATCH(1,($F728=$D$1:$CP$1)*(AZ$2=$D$2:$CP$2),0))</f>
        <v/>
      </c>
      <c r="M728" s="59" t="str" cm="1">
        <f t="array" ref="M728">INDEX($D$1:$CP$117,MATCH($D728,$D$1:$D$117,0),MATCH(1,($F728=$D$1:$CP$1)*(BA$2=$D$2:$CP$2),0))</f>
        <v/>
      </c>
      <c r="N728" s="61" t="str" cm="1">
        <f t="array" ref="N728">INDEX($D$1:$CP$117,MATCH($D728,$D$1:$D$117,0),MATCH(1,($F728=$D$1:$CP$1)*(BB$2=$D$2:$CP$2),0))</f>
        <v/>
      </c>
    </row>
    <row r="729" spans="4:14" x14ac:dyDescent="0.25">
      <c r="D729" t="str">
        <f t="shared" ref="D729:E729" si="656">D615</f>
        <v>SWZ</v>
      </c>
      <c r="E729" t="str">
        <f t="shared" si="656"/>
        <v>Lower middle income</v>
      </c>
      <c r="F729">
        <f t="shared" si="625"/>
        <v>2014</v>
      </c>
      <c r="G729" s="60" cm="1">
        <f t="array" ref="G729">INDEX($D$1:$CP$117,MATCH($D729,$D$1:$D$117,0),MATCH(1,($F729=$D$1:$CP$1)*(G$2=$D$2:$CP$2),0))</f>
        <v>0</v>
      </c>
      <c r="H729" s="60" cm="1">
        <f t="array" ref="H729">INDEX($D$1:$CP$117,MATCH($D729,$D$1:$D$117,0),MATCH(1,($F729=$D$1:$CP$1)*(H$2=$D$2:$CP$2),0))</f>
        <v>0</v>
      </c>
      <c r="I729" s="60" cm="1">
        <f t="array" ref="I729">INDEX($D$1:$CP$117,MATCH($D729,$D$1:$D$117,0),MATCH(1,($F729=$D$1:$CP$1)*(I$2=$D$2:$CP$2),0))</f>
        <v>0</v>
      </c>
      <c r="J729" s="60" cm="1">
        <f t="array" ref="J729">INDEX($D$1:$CP$117,MATCH($D729,$D$1:$D$117,0),MATCH(1,($F729=$D$1:$CP$1)*(J$2=$D$2:$CP$2),0))</f>
        <v>200000</v>
      </c>
      <c r="K729" s="59" t="str" cm="1">
        <f t="array" ref="K729">INDEX($D$1:$CP$117,MATCH($D729,$D$1:$D$117,0),MATCH(1,($F729=$D$1:$CP$1)*(AY$2=$D$2:$CP$2),0))</f>
        <v/>
      </c>
      <c r="L729" s="59" t="str" cm="1">
        <f t="array" ref="L729">INDEX($D$1:$CP$117,MATCH($D729,$D$1:$D$117,0),MATCH(1,($F729=$D$1:$CP$1)*(AZ$2=$D$2:$CP$2),0))</f>
        <v/>
      </c>
      <c r="M729" s="59" t="str" cm="1">
        <f t="array" ref="M729">INDEX($D$1:$CP$117,MATCH($D729,$D$1:$D$117,0),MATCH(1,($F729=$D$1:$CP$1)*(BA$2=$D$2:$CP$2),0))</f>
        <v/>
      </c>
      <c r="N729" s="61" t="str" cm="1">
        <f t="array" ref="N729">INDEX($D$1:$CP$117,MATCH($D729,$D$1:$D$117,0),MATCH(1,($F729=$D$1:$CP$1)*(BB$2=$D$2:$CP$2),0))</f>
        <v/>
      </c>
    </row>
    <row r="730" spans="4:14" x14ac:dyDescent="0.25">
      <c r="D730" t="str">
        <f t="shared" ref="D730:E730" si="657">D616</f>
        <v>ETH</v>
      </c>
      <c r="E730" t="str">
        <f t="shared" si="657"/>
        <v>Low income</v>
      </c>
      <c r="F730">
        <f t="shared" si="625"/>
        <v>2014</v>
      </c>
      <c r="G730" s="60" cm="1">
        <f t="array" ref="G730">INDEX($D$1:$CP$117,MATCH($D730,$D$1:$D$117,0),MATCH(1,($F730=$D$1:$CP$1)*(G$2=$D$2:$CP$2),0))</f>
        <v>0</v>
      </c>
      <c r="H730" s="60" cm="1">
        <f t="array" ref="H730">INDEX($D$1:$CP$117,MATCH($D730,$D$1:$D$117,0),MATCH(1,($F730=$D$1:$CP$1)*(H$2=$D$2:$CP$2),0))</f>
        <v>0</v>
      </c>
      <c r="I730" s="60" cm="1">
        <f t="array" ref="I730">INDEX($D$1:$CP$117,MATCH($D730,$D$1:$D$117,0),MATCH(1,($F730=$D$1:$CP$1)*(I$2=$D$2:$CP$2),0))</f>
        <v>0</v>
      </c>
      <c r="J730" s="60" cm="1">
        <f t="array" ref="J730">INDEX($D$1:$CP$117,MATCH($D730,$D$1:$D$117,0),MATCH(1,($F730=$D$1:$CP$1)*(J$2=$D$2:$CP$2),0))</f>
        <v>670000</v>
      </c>
      <c r="K730" s="59" t="str" cm="1">
        <f t="array" ref="K730">INDEX($D$1:$CP$117,MATCH($D730,$D$1:$D$117,0),MATCH(1,($F730=$D$1:$CP$1)*(AY$2=$D$2:$CP$2),0))</f>
        <v/>
      </c>
      <c r="L730" s="59" t="str" cm="1">
        <f t="array" ref="L730">INDEX($D$1:$CP$117,MATCH($D730,$D$1:$D$117,0),MATCH(1,($F730=$D$1:$CP$1)*(AZ$2=$D$2:$CP$2),0))</f>
        <v/>
      </c>
      <c r="M730" s="59" t="str" cm="1">
        <f t="array" ref="M730">INDEX($D$1:$CP$117,MATCH($D730,$D$1:$D$117,0),MATCH(1,($F730=$D$1:$CP$1)*(BA$2=$D$2:$CP$2),0))</f>
        <v/>
      </c>
      <c r="N730" s="61" t="str" cm="1">
        <f t="array" ref="N730">INDEX($D$1:$CP$117,MATCH($D730,$D$1:$D$117,0),MATCH(1,($F730=$D$1:$CP$1)*(BB$2=$D$2:$CP$2),0))</f>
        <v/>
      </c>
    </row>
    <row r="731" spans="4:14" x14ac:dyDescent="0.25">
      <c r="D731" t="str">
        <f t="shared" ref="D731:E731" si="658">D617</f>
        <v>FJI</v>
      </c>
      <c r="E731" t="str">
        <f t="shared" si="658"/>
        <v>Middle income</v>
      </c>
      <c r="F731">
        <f t="shared" si="625"/>
        <v>2014</v>
      </c>
      <c r="G731" s="60" cm="1">
        <f t="array" ref="G731">INDEX($D$1:$CP$117,MATCH($D731,$D$1:$D$117,0),MATCH(1,($F731=$D$1:$CP$1)*(G$2=$D$2:$CP$2),0))</f>
        <v>150833</v>
      </c>
      <c r="H731" s="60" cm="1">
        <f t="array" ref="H731">INDEX($D$1:$CP$117,MATCH($D731,$D$1:$D$117,0),MATCH(1,($F731=$D$1:$CP$1)*(H$2=$D$2:$CP$2),0))</f>
        <v>62553.666669999999</v>
      </c>
      <c r="I731" s="60" cm="1">
        <f t="array" ref="I731">INDEX($D$1:$CP$117,MATCH($D731,$D$1:$D$117,0),MATCH(1,($F731=$D$1:$CP$1)*(I$2=$D$2:$CP$2),0))</f>
        <v>213386.66667000001</v>
      </c>
      <c r="J731" s="60" cm="1">
        <f t="array" ref="J731">INDEX($D$1:$CP$117,MATCH($D731,$D$1:$D$117,0),MATCH(1,($F731=$D$1:$CP$1)*(J$2=$D$2:$CP$2),0))</f>
        <v>1000</v>
      </c>
      <c r="K731" s="59" cm="1">
        <f t="array" ref="K731">INDEX($D$1:$CP$117,MATCH($D731,$D$1:$D$117,0),MATCH(1,($F731=$D$1:$CP$1)*(AY$2=$D$2:$CP$2),0))</f>
        <v>150.833</v>
      </c>
      <c r="L731" s="59" cm="1">
        <f t="array" ref="L731">INDEX($D$1:$CP$117,MATCH($D731,$D$1:$D$117,0),MATCH(1,($F731=$D$1:$CP$1)*(AZ$2=$D$2:$CP$2),0))</f>
        <v>62.553666669999998</v>
      </c>
      <c r="M731" s="59" cm="1">
        <f t="array" ref="M731">INDEX($D$1:$CP$117,MATCH($D731,$D$1:$D$117,0),MATCH(1,($F731=$D$1:$CP$1)*(BA$2=$D$2:$CP$2),0))</f>
        <v>213.38666667000001</v>
      </c>
      <c r="N731" s="61" cm="1">
        <f t="array" ref="N731">INDEX($D$1:$CP$117,MATCH($D731,$D$1:$D$117,0),MATCH(1,($F731=$D$1:$CP$1)*(BB$2=$D$2:$CP$2),0))</f>
        <v>0.70685297424539406</v>
      </c>
    </row>
    <row r="732" spans="4:14" x14ac:dyDescent="0.25">
      <c r="D732" t="str">
        <f t="shared" ref="D732:E732" si="659">D618</f>
        <v>GAB</v>
      </c>
      <c r="E732" t="str">
        <f t="shared" si="659"/>
        <v>Middle income</v>
      </c>
      <c r="F732">
        <f t="shared" si="625"/>
        <v>2014</v>
      </c>
      <c r="G732" s="60" cm="1">
        <f t="array" ref="G732">INDEX($D$1:$CP$117,MATCH($D732,$D$1:$D$117,0),MATCH(1,($F732=$D$1:$CP$1)*(G$2=$D$2:$CP$2),0))</f>
        <v>4808085</v>
      </c>
      <c r="H732" s="60" cm="1">
        <f t="array" ref="H732">INDEX($D$1:$CP$117,MATCH($D732,$D$1:$D$117,0),MATCH(1,($F732=$D$1:$CP$1)*(H$2=$D$2:$CP$2),0))</f>
        <v>454441.18150000001</v>
      </c>
      <c r="I732" s="60" cm="1">
        <f t="array" ref="I732">INDEX($D$1:$CP$117,MATCH($D732,$D$1:$D$117,0),MATCH(1,($F732=$D$1:$CP$1)*(I$2=$D$2:$CP$2),0))</f>
        <v>6452777.3095000004</v>
      </c>
      <c r="J732" s="60" cm="1">
        <f t="array" ref="J732">INDEX($D$1:$CP$117,MATCH($D732,$D$1:$D$117,0),MATCH(1,($F732=$D$1:$CP$1)*(J$2=$D$2:$CP$2),0))</f>
        <v>49000</v>
      </c>
      <c r="K732" s="59" cm="1">
        <f t="array" ref="K732">INDEX($D$1:$CP$117,MATCH($D732,$D$1:$D$117,0),MATCH(1,($F732=$D$1:$CP$1)*(AY$2=$D$2:$CP$2),0))</f>
        <v>98.124183673469389</v>
      </c>
      <c r="L732" s="59" cm="1">
        <f t="array" ref="L732">INDEX($D$1:$CP$117,MATCH($D732,$D$1:$D$117,0),MATCH(1,($F732=$D$1:$CP$1)*(AZ$2=$D$2:$CP$2),0))</f>
        <v>9.2743098265306116</v>
      </c>
      <c r="M732" s="59" cm="1">
        <f t="array" ref="M732">INDEX($D$1:$CP$117,MATCH($D732,$D$1:$D$117,0),MATCH(1,($F732=$D$1:$CP$1)*(BA$2=$D$2:$CP$2),0))</f>
        <v>131.68933284693878</v>
      </c>
      <c r="N732" s="61" cm="1">
        <f t="array" ref="N732">INDEX($D$1:$CP$117,MATCH($D732,$D$1:$D$117,0),MATCH(1,($F732=$D$1:$CP$1)*(BB$2=$D$2:$CP$2),0))</f>
        <v>0.74511869376328421</v>
      </c>
    </row>
    <row r="733" spans="4:14" x14ac:dyDescent="0.25">
      <c r="D733" t="str">
        <f t="shared" ref="D733:E733" si="660">D619</f>
        <v>GMB</v>
      </c>
      <c r="E733" t="str">
        <f t="shared" si="660"/>
        <v>Low income</v>
      </c>
      <c r="F733">
        <f t="shared" si="625"/>
        <v>2014</v>
      </c>
      <c r="G733" s="60" cm="1">
        <f t="array" ref="G733">INDEX($D$1:$CP$117,MATCH($D733,$D$1:$D$117,0),MATCH(1,($F733=$D$1:$CP$1)*(G$2=$D$2:$CP$2),0))</f>
        <v>0</v>
      </c>
      <c r="H733" s="60" cm="1">
        <f t="array" ref="H733">INDEX($D$1:$CP$117,MATCH($D733,$D$1:$D$117,0),MATCH(1,($F733=$D$1:$CP$1)*(H$2=$D$2:$CP$2),0))</f>
        <v>0</v>
      </c>
      <c r="I733" s="60" cm="1">
        <f t="array" ref="I733">INDEX($D$1:$CP$117,MATCH($D733,$D$1:$D$117,0),MATCH(1,($F733=$D$1:$CP$1)*(I$2=$D$2:$CP$2),0))</f>
        <v>0</v>
      </c>
      <c r="J733" s="60" cm="1">
        <f t="array" ref="J733">INDEX($D$1:$CP$117,MATCH($D733,$D$1:$D$117,0),MATCH(1,($F733=$D$1:$CP$1)*(J$2=$D$2:$CP$2),0))</f>
        <v>24000</v>
      </c>
      <c r="K733" s="59" t="str" cm="1">
        <f t="array" ref="K733">INDEX($D$1:$CP$117,MATCH($D733,$D$1:$D$117,0),MATCH(1,($F733=$D$1:$CP$1)*(AY$2=$D$2:$CP$2),0))</f>
        <v/>
      </c>
      <c r="L733" s="59" t="str" cm="1">
        <f t="array" ref="L733">INDEX($D$1:$CP$117,MATCH($D733,$D$1:$D$117,0),MATCH(1,($F733=$D$1:$CP$1)*(AZ$2=$D$2:$CP$2),0))</f>
        <v/>
      </c>
      <c r="M733" s="59" t="str" cm="1">
        <f t="array" ref="M733">INDEX($D$1:$CP$117,MATCH($D733,$D$1:$D$117,0),MATCH(1,($F733=$D$1:$CP$1)*(BA$2=$D$2:$CP$2),0))</f>
        <v/>
      </c>
      <c r="N733" s="61" t="str" cm="1">
        <f t="array" ref="N733">INDEX($D$1:$CP$117,MATCH($D733,$D$1:$D$117,0),MATCH(1,($F733=$D$1:$CP$1)*(BB$2=$D$2:$CP$2),0))</f>
        <v/>
      </c>
    </row>
    <row r="734" spans="4:14" x14ac:dyDescent="0.25">
      <c r="D734" t="str">
        <f t="shared" ref="D734:E734" si="661">D620</f>
        <v>GEO</v>
      </c>
      <c r="E734" t="str">
        <f t="shared" si="661"/>
        <v>Middle income</v>
      </c>
      <c r="F734">
        <f t="shared" si="625"/>
        <v>2014</v>
      </c>
      <c r="G734" s="60" cm="1">
        <f t="array" ref="G734">INDEX($D$1:$CP$117,MATCH($D734,$D$1:$D$117,0),MATCH(1,($F734=$D$1:$CP$1)*(G$2=$D$2:$CP$2),0))</f>
        <v>8166782</v>
      </c>
      <c r="H734" s="60" cm="1">
        <f t="array" ref="H734">INDEX($D$1:$CP$117,MATCH($D734,$D$1:$D$117,0),MATCH(1,($F734=$D$1:$CP$1)*(H$2=$D$2:$CP$2),0))</f>
        <v>7021657</v>
      </c>
      <c r="I734" s="60" cm="1">
        <f t="array" ref="I734">INDEX($D$1:$CP$117,MATCH($D734,$D$1:$D$117,0),MATCH(1,($F734=$D$1:$CP$1)*(I$2=$D$2:$CP$2),0))</f>
        <v>16962519</v>
      </c>
      <c r="J734" s="60" cm="1">
        <f t="array" ref="J734">INDEX($D$1:$CP$117,MATCH($D734,$D$1:$D$117,0),MATCH(1,($F734=$D$1:$CP$1)*(J$2=$D$2:$CP$2),0))</f>
        <v>5300</v>
      </c>
      <c r="K734" s="59" cm="1">
        <f t="array" ref="K734">INDEX($D$1:$CP$117,MATCH($D734,$D$1:$D$117,0),MATCH(1,($F734=$D$1:$CP$1)*(AY$2=$D$2:$CP$2),0))</f>
        <v>1540.9022641509434</v>
      </c>
      <c r="L734" s="59" cm="1">
        <f t="array" ref="L734">INDEX($D$1:$CP$117,MATCH($D734,$D$1:$D$117,0),MATCH(1,($F734=$D$1:$CP$1)*(AZ$2=$D$2:$CP$2),0))</f>
        <v>1324.8409433962265</v>
      </c>
      <c r="M734" s="59" cm="1">
        <f t="array" ref="M734">INDEX($D$1:$CP$117,MATCH($D734,$D$1:$D$117,0),MATCH(1,($F734=$D$1:$CP$1)*(BA$2=$D$2:$CP$2),0))</f>
        <v>3200.4752830188681</v>
      </c>
      <c r="N734" s="61" cm="1">
        <f t="array" ref="N734">INDEX($D$1:$CP$117,MATCH($D734,$D$1:$D$117,0),MATCH(1,($F734=$D$1:$CP$1)*(BB$2=$D$2:$CP$2),0))</f>
        <v>0.48146044817989592</v>
      </c>
    </row>
    <row r="735" spans="4:14" x14ac:dyDescent="0.25">
      <c r="D735" t="str">
        <f t="shared" ref="D735:E735" si="662">D621</f>
        <v>GHA</v>
      </c>
      <c r="E735" t="str">
        <f t="shared" si="662"/>
        <v>Lower middle income</v>
      </c>
      <c r="F735">
        <f t="shared" si="625"/>
        <v>2014</v>
      </c>
      <c r="G735" s="60" cm="1">
        <f t="array" ref="G735">INDEX($D$1:$CP$117,MATCH($D735,$D$1:$D$117,0),MATCH(1,($F735=$D$1:$CP$1)*(G$2=$D$2:$CP$2),0))</f>
        <v>2817175</v>
      </c>
      <c r="H735" s="60" cm="1">
        <f t="array" ref="H735">INDEX($D$1:$CP$117,MATCH($D735,$D$1:$D$117,0),MATCH(1,($F735=$D$1:$CP$1)*(H$2=$D$2:$CP$2),0))</f>
        <v>106329503.59999999</v>
      </c>
      <c r="I735" s="60" cm="1">
        <f t="array" ref="I735">INDEX($D$1:$CP$117,MATCH($D735,$D$1:$D$117,0),MATCH(1,($F735=$D$1:$CP$1)*(I$2=$D$2:$CP$2),0))</f>
        <v>151619631.25</v>
      </c>
      <c r="J735" s="60" cm="1">
        <f t="array" ref="J735">INDEX($D$1:$CP$117,MATCH($D735,$D$1:$D$117,0),MATCH(1,($F735=$D$1:$CP$1)*(J$2=$D$2:$CP$2),0))</f>
        <v>320000</v>
      </c>
      <c r="K735" s="59" cm="1">
        <f t="array" ref="K735">INDEX($D$1:$CP$117,MATCH($D735,$D$1:$D$117,0),MATCH(1,($F735=$D$1:$CP$1)*(AY$2=$D$2:$CP$2),0))</f>
        <v>8.8036718749999991</v>
      </c>
      <c r="L735" s="59" cm="1">
        <f t="array" ref="L735">INDEX($D$1:$CP$117,MATCH($D735,$D$1:$D$117,0),MATCH(1,($F735=$D$1:$CP$1)*(AZ$2=$D$2:$CP$2),0))</f>
        <v>332.27969874999997</v>
      </c>
      <c r="M735" s="59" cm="1">
        <f t="array" ref="M735">INDEX($D$1:$CP$117,MATCH($D735,$D$1:$D$117,0),MATCH(1,($F735=$D$1:$CP$1)*(BA$2=$D$2:$CP$2),0))</f>
        <v>473.81134765625001</v>
      </c>
      <c r="N735" s="61" cm="1">
        <f t="array" ref="N735">INDEX($D$1:$CP$117,MATCH($D735,$D$1:$D$117,0),MATCH(1,($F735=$D$1:$CP$1)*(BB$2=$D$2:$CP$2),0))</f>
        <v>1.8580542484995653E-2</v>
      </c>
    </row>
    <row r="736" spans="4:14" x14ac:dyDescent="0.25">
      <c r="D736" t="str">
        <f t="shared" ref="D736:E736" si="663">D622</f>
        <v>GTM</v>
      </c>
      <c r="E736" t="str">
        <f t="shared" si="663"/>
        <v>Middle income</v>
      </c>
      <c r="F736">
        <f t="shared" si="625"/>
        <v>2014</v>
      </c>
      <c r="G736" s="60" cm="1">
        <f t="array" ref="G736">INDEX($D$1:$CP$117,MATCH($D736,$D$1:$D$117,0),MATCH(1,($F736=$D$1:$CP$1)*(G$2=$D$2:$CP$2),0))</f>
        <v>34354767</v>
      </c>
      <c r="H736" s="60" cm="1">
        <f t="array" ref="H736">INDEX($D$1:$CP$117,MATCH($D736,$D$1:$D$117,0),MATCH(1,($F736=$D$1:$CP$1)*(H$2=$D$2:$CP$2),0))</f>
        <v>16602619</v>
      </c>
      <c r="I736" s="60" cm="1">
        <f t="array" ref="I736">INDEX($D$1:$CP$117,MATCH($D736,$D$1:$D$117,0),MATCH(1,($F736=$D$1:$CP$1)*(I$2=$D$2:$CP$2),0))</f>
        <v>55519729</v>
      </c>
      <c r="J736" s="60" cm="1">
        <f t="array" ref="J736">INDEX($D$1:$CP$117,MATCH($D736,$D$1:$D$117,0),MATCH(1,($F736=$D$1:$CP$1)*(J$2=$D$2:$CP$2),0))</f>
        <v>37000</v>
      </c>
      <c r="K736" s="59" cm="1">
        <f t="array" ref="K736">INDEX($D$1:$CP$117,MATCH($D736,$D$1:$D$117,0),MATCH(1,($F736=$D$1:$CP$1)*(AY$2=$D$2:$CP$2),0))</f>
        <v>928.50721621621619</v>
      </c>
      <c r="L736" s="59" cm="1">
        <f t="array" ref="L736">INDEX($D$1:$CP$117,MATCH($D736,$D$1:$D$117,0),MATCH(1,($F736=$D$1:$CP$1)*(AZ$2=$D$2:$CP$2),0))</f>
        <v>448.71943243243243</v>
      </c>
      <c r="M736" s="59" cm="1">
        <f t="array" ref="M736">INDEX($D$1:$CP$117,MATCH($D736,$D$1:$D$117,0),MATCH(1,($F736=$D$1:$CP$1)*(BA$2=$D$2:$CP$2),0))</f>
        <v>1500.5332162162163</v>
      </c>
      <c r="N736" s="61" cm="1">
        <f t="array" ref="N736">INDEX($D$1:$CP$117,MATCH($D736,$D$1:$D$117,0),MATCH(1,($F736=$D$1:$CP$1)*(BB$2=$D$2:$CP$2),0))</f>
        <v>0.61878484673439238</v>
      </c>
    </row>
    <row r="737" spans="4:14" x14ac:dyDescent="0.25">
      <c r="D737" t="str">
        <f t="shared" ref="D737:E737" si="664">D623</f>
        <v>GIN</v>
      </c>
      <c r="E737" t="str">
        <f t="shared" si="664"/>
        <v>Low income</v>
      </c>
      <c r="F737">
        <f t="shared" si="625"/>
        <v>2014</v>
      </c>
      <c r="G737" s="60" cm="1">
        <f t="array" ref="G737">INDEX($D$1:$CP$117,MATCH($D737,$D$1:$D$117,0),MATCH(1,($F737=$D$1:$CP$1)*(G$2=$D$2:$CP$2),0))</f>
        <v>3339108</v>
      </c>
      <c r="H737" s="60" cm="1">
        <f t="array" ref="H737">INDEX($D$1:$CP$117,MATCH($D737,$D$1:$D$117,0),MATCH(1,($F737=$D$1:$CP$1)*(H$2=$D$2:$CP$2),0))</f>
        <v>10753092</v>
      </c>
      <c r="I737" s="60" cm="1">
        <f t="array" ref="I737">INDEX($D$1:$CP$117,MATCH($D737,$D$1:$D$117,0),MATCH(1,($F737=$D$1:$CP$1)*(I$2=$D$2:$CP$2),0))</f>
        <v>15762745.267000001</v>
      </c>
      <c r="J737" s="60" cm="1">
        <f t="array" ref="J737">INDEX($D$1:$CP$117,MATCH($D737,$D$1:$D$117,0),MATCH(1,($F737=$D$1:$CP$1)*(J$2=$D$2:$CP$2),0))</f>
        <v>100000</v>
      </c>
      <c r="K737" s="59" cm="1">
        <f t="array" ref="K737">INDEX($D$1:$CP$117,MATCH($D737,$D$1:$D$117,0),MATCH(1,($F737=$D$1:$CP$1)*(AY$2=$D$2:$CP$2),0))</f>
        <v>33.391080000000002</v>
      </c>
      <c r="L737" s="59" cm="1">
        <f t="array" ref="L737">INDEX($D$1:$CP$117,MATCH($D737,$D$1:$D$117,0),MATCH(1,($F737=$D$1:$CP$1)*(AZ$2=$D$2:$CP$2),0))</f>
        <v>107.53091999999999</v>
      </c>
      <c r="M737" s="59" cm="1">
        <f t="array" ref="M737">INDEX($D$1:$CP$117,MATCH($D737,$D$1:$D$117,0),MATCH(1,($F737=$D$1:$CP$1)*(BA$2=$D$2:$CP$2),0))</f>
        <v>157.62745267</v>
      </c>
      <c r="N737" s="61" cm="1">
        <f t="array" ref="N737">INDEX($D$1:$CP$117,MATCH($D737,$D$1:$D$117,0),MATCH(1,($F737=$D$1:$CP$1)*(BB$2=$D$2:$CP$2),0))</f>
        <v>0.21183543497277532</v>
      </c>
    </row>
    <row r="738" spans="4:14" x14ac:dyDescent="0.25">
      <c r="D738" t="str">
        <f t="shared" ref="D738:E738" si="665">D624</f>
        <v>GNB</v>
      </c>
      <c r="E738" t="str">
        <f t="shared" si="665"/>
        <v>Low income</v>
      </c>
      <c r="F738">
        <f t="shared" si="625"/>
        <v>2014</v>
      </c>
      <c r="G738" s="60" cm="1">
        <f t="array" ref="G738">INDEX($D$1:$CP$117,MATCH($D738,$D$1:$D$117,0),MATCH(1,($F738=$D$1:$CP$1)*(G$2=$D$2:$CP$2),0))</f>
        <v>0</v>
      </c>
      <c r="H738" s="60" cm="1">
        <f t="array" ref="H738">INDEX($D$1:$CP$117,MATCH($D738,$D$1:$D$117,0),MATCH(1,($F738=$D$1:$CP$1)*(H$2=$D$2:$CP$2),0))</f>
        <v>0</v>
      </c>
      <c r="I738" s="60" cm="1">
        <f t="array" ref="I738">INDEX($D$1:$CP$117,MATCH($D738,$D$1:$D$117,0),MATCH(1,($F738=$D$1:$CP$1)*(I$2=$D$2:$CP$2),0))</f>
        <v>0</v>
      </c>
      <c r="J738" s="60" cm="1">
        <f t="array" ref="J738">INDEX($D$1:$CP$117,MATCH($D738,$D$1:$D$117,0),MATCH(1,($F738=$D$1:$CP$1)*(J$2=$D$2:$CP$2),0))</f>
        <v>38000</v>
      </c>
      <c r="K738" s="59" t="str" cm="1">
        <f t="array" ref="K738">INDEX($D$1:$CP$117,MATCH($D738,$D$1:$D$117,0),MATCH(1,($F738=$D$1:$CP$1)*(AY$2=$D$2:$CP$2),0))</f>
        <v/>
      </c>
      <c r="L738" s="59" t="str" cm="1">
        <f t="array" ref="L738">INDEX($D$1:$CP$117,MATCH($D738,$D$1:$D$117,0),MATCH(1,($F738=$D$1:$CP$1)*(AZ$2=$D$2:$CP$2),0))</f>
        <v/>
      </c>
      <c r="M738" s="59" t="str" cm="1">
        <f t="array" ref="M738">INDEX($D$1:$CP$117,MATCH($D738,$D$1:$D$117,0),MATCH(1,($F738=$D$1:$CP$1)*(BA$2=$D$2:$CP$2),0))</f>
        <v/>
      </c>
      <c r="N738" s="61" t="str" cm="1">
        <f t="array" ref="N738">INDEX($D$1:$CP$117,MATCH($D738,$D$1:$D$117,0),MATCH(1,($F738=$D$1:$CP$1)*(BB$2=$D$2:$CP$2),0))</f>
        <v/>
      </c>
    </row>
    <row r="739" spans="4:14" x14ac:dyDescent="0.25">
      <c r="D739" t="str">
        <f t="shared" ref="D739:E739" si="666">D625</f>
        <v>GUY</v>
      </c>
      <c r="E739" t="str">
        <f t="shared" si="666"/>
        <v>Middle income</v>
      </c>
      <c r="F739">
        <f t="shared" si="625"/>
        <v>2014</v>
      </c>
      <c r="G739" s="60" cm="1">
        <f t="array" ref="G739">INDEX($D$1:$CP$117,MATCH($D739,$D$1:$D$117,0),MATCH(1,($F739=$D$1:$CP$1)*(G$2=$D$2:$CP$2),0))</f>
        <v>0</v>
      </c>
      <c r="H739" s="60" cm="1">
        <f t="array" ref="H739">INDEX($D$1:$CP$117,MATCH($D739,$D$1:$D$117,0),MATCH(1,($F739=$D$1:$CP$1)*(H$2=$D$2:$CP$2),0))</f>
        <v>0</v>
      </c>
      <c r="I739" s="60" cm="1">
        <f t="array" ref="I739">INDEX($D$1:$CP$117,MATCH($D739,$D$1:$D$117,0),MATCH(1,($F739=$D$1:$CP$1)*(I$2=$D$2:$CP$2),0))</f>
        <v>0</v>
      </c>
      <c r="J739" s="60" cm="1">
        <f t="array" ref="J739">INDEX($D$1:$CP$117,MATCH($D739,$D$1:$D$117,0),MATCH(1,($F739=$D$1:$CP$1)*(J$2=$D$2:$CP$2),0))</f>
        <v>7900</v>
      </c>
      <c r="K739" s="59" t="str" cm="1">
        <f t="array" ref="K739">INDEX($D$1:$CP$117,MATCH($D739,$D$1:$D$117,0),MATCH(1,($F739=$D$1:$CP$1)*(AY$2=$D$2:$CP$2),0))</f>
        <v/>
      </c>
      <c r="L739" s="59" t="str" cm="1">
        <f t="array" ref="L739">INDEX($D$1:$CP$117,MATCH($D739,$D$1:$D$117,0),MATCH(1,($F739=$D$1:$CP$1)*(AZ$2=$D$2:$CP$2),0))</f>
        <v/>
      </c>
      <c r="M739" s="59" t="str" cm="1">
        <f t="array" ref="M739">INDEX($D$1:$CP$117,MATCH($D739,$D$1:$D$117,0),MATCH(1,($F739=$D$1:$CP$1)*(BA$2=$D$2:$CP$2),0))</f>
        <v/>
      </c>
      <c r="N739" s="61" t="str" cm="1">
        <f t="array" ref="N739">INDEX($D$1:$CP$117,MATCH($D739,$D$1:$D$117,0),MATCH(1,($F739=$D$1:$CP$1)*(BB$2=$D$2:$CP$2),0))</f>
        <v/>
      </c>
    </row>
    <row r="740" spans="4:14" x14ac:dyDescent="0.25">
      <c r="D740" t="str">
        <f t="shared" ref="D740:E740" si="667">D626</f>
        <v>HTI</v>
      </c>
      <c r="E740" t="str">
        <f t="shared" si="667"/>
        <v>Low income</v>
      </c>
      <c r="F740">
        <f t="shared" si="625"/>
        <v>2014</v>
      </c>
      <c r="G740" s="60" cm="1">
        <f t="array" ref="G740">INDEX($D$1:$CP$117,MATCH($D740,$D$1:$D$117,0),MATCH(1,($F740=$D$1:$CP$1)*(G$2=$D$2:$CP$2),0))</f>
        <v>2662292</v>
      </c>
      <c r="H740" s="60" cm="1">
        <f t="array" ref="H740">INDEX($D$1:$CP$117,MATCH($D740,$D$1:$D$117,0),MATCH(1,($F740=$D$1:$CP$1)*(H$2=$D$2:$CP$2),0))</f>
        <v>135059967</v>
      </c>
      <c r="I740" s="60" cm="1">
        <f t="array" ref="I740">INDEX($D$1:$CP$117,MATCH($D740,$D$1:$D$117,0),MATCH(1,($F740=$D$1:$CP$1)*(I$2=$D$2:$CP$2),0))</f>
        <v>137722259</v>
      </c>
      <c r="J740" s="60" cm="1">
        <f t="array" ref="J740">INDEX($D$1:$CP$117,MATCH($D740,$D$1:$D$117,0),MATCH(1,($F740=$D$1:$CP$1)*(J$2=$D$2:$CP$2),0))</f>
        <v>150000</v>
      </c>
      <c r="K740" s="59" cm="1">
        <f t="array" ref="K740">INDEX($D$1:$CP$117,MATCH($D740,$D$1:$D$117,0),MATCH(1,($F740=$D$1:$CP$1)*(AY$2=$D$2:$CP$2),0))</f>
        <v>17.748613333333335</v>
      </c>
      <c r="L740" s="59" cm="1">
        <f t="array" ref="L740">INDEX($D$1:$CP$117,MATCH($D740,$D$1:$D$117,0),MATCH(1,($F740=$D$1:$CP$1)*(AZ$2=$D$2:$CP$2),0))</f>
        <v>900.39977999999996</v>
      </c>
      <c r="M740" s="59" cm="1">
        <f t="array" ref="M740">INDEX($D$1:$CP$117,MATCH($D740,$D$1:$D$117,0),MATCH(1,($F740=$D$1:$CP$1)*(BA$2=$D$2:$CP$2),0))</f>
        <v>918.14839333333339</v>
      </c>
      <c r="N740" s="61" cm="1">
        <f t="array" ref="N740">INDEX($D$1:$CP$117,MATCH($D740,$D$1:$D$117,0),MATCH(1,($F740=$D$1:$CP$1)*(BB$2=$D$2:$CP$2),0))</f>
        <v>1.9330876645001882E-2</v>
      </c>
    </row>
    <row r="741" spans="4:14" x14ac:dyDescent="0.25">
      <c r="D741" t="str">
        <f t="shared" ref="D741:E741" si="668">D627</f>
        <v>HND</v>
      </c>
      <c r="E741" t="str">
        <f t="shared" si="668"/>
        <v>Lower middle income</v>
      </c>
      <c r="F741">
        <f t="shared" si="625"/>
        <v>2014</v>
      </c>
      <c r="G741" s="60" cm="1">
        <f t="array" ref="G741">INDEX($D$1:$CP$117,MATCH($D741,$D$1:$D$117,0),MATCH(1,($F741=$D$1:$CP$1)*(G$2=$D$2:$CP$2),0))</f>
        <v>0</v>
      </c>
      <c r="H741" s="60" cm="1">
        <f t="array" ref="H741">INDEX($D$1:$CP$117,MATCH($D741,$D$1:$D$117,0),MATCH(1,($F741=$D$1:$CP$1)*(H$2=$D$2:$CP$2),0))</f>
        <v>0</v>
      </c>
      <c r="I741" s="60" cm="1">
        <f t="array" ref="I741">INDEX($D$1:$CP$117,MATCH($D741,$D$1:$D$117,0),MATCH(1,($F741=$D$1:$CP$1)*(I$2=$D$2:$CP$2),0))</f>
        <v>0</v>
      </c>
      <c r="J741" s="60" cm="1">
        <f t="array" ref="J741">INDEX($D$1:$CP$117,MATCH($D741,$D$1:$D$117,0),MATCH(1,($F741=$D$1:$CP$1)*(J$2=$D$2:$CP$2),0))</f>
        <v>24000</v>
      </c>
      <c r="K741" s="59" t="str" cm="1">
        <f t="array" ref="K741">INDEX($D$1:$CP$117,MATCH($D741,$D$1:$D$117,0),MATCH(1,($F741=$D$1:$CP$1)*(AY$2=$D$2:$CP$2),0))</f>
        <v/>
      </c>
      <c r="L741" s="59" t="str" cm="1">
        <f t="array" ref="L741">INDEX($D$1:$CP$117,MATCH($D741,$D$1:$D$117,0),MATCH(1,($F741=$D$1:$CP$1)*(AZ$2=$D$2:$CP$2),0))</f>
        <v/>
      </c>
      <c r="M741" s="59" t="str" cm="1">
        <f t="array" ref="M741">INDEX($D$1:$CP$117,MATCH($D741,$D$1:$D$117,0),MATCH(1,($F741=$D$1:$CP$1)*(BA$2=$D$2:$CP$2),0))</f>
        <v/>
      </c>
      <c r="N741" s="61" t="str" cm="1">
        <f t="array" ref="N741">INDEX($D$1:$CP$117,MATCH($D741,$D$1:$D$117,0),MATCH(1,($F741=$D$1:$CP$1)*(BB$2=$D$2:$CP$2),0))</f>
        <v/>
      </c>
    </row>
    <row r="742" spans="4:14" x14ac:dyDescent="0.25">
      <c r="D742" t="str">
        <f t="shared" ref="D742:E742" si="669">D628</f>
        <v>IND</v>
      </c>
      <c r="E742" t="str">
        <f t="shared" si="669"/>
        <v>Lower middle income</v>
      </c>
      <c r="F742">
        <f t="shared" si="625"/>
        <v>2014</v>
      </c>
      <c r="G742" s="60" cm="1">
        <f t="array" ref="G742">INDEX($D$1:$CP$117,MATCH($D742,$D$1:$D$117,0),MATCH(1,($F742=$D$1:$CP$1)*(G$2=$D$2:$CP$2),0))</f>
        <v>164330065</v>
      </c>
      <c r="H742" s="60" cm="1">
        <f t="array" ref="H742">INDEX($D$1:$CP$117,MATCH($D742,$D$1:$D$117,0),MATCH(1,($F742=$D$1:$CP$1)*(H$2=$D$2:$CP$2),0))</f>
        <v>0</v>
      </c>
      <c r="I742" s="60" cm="1">
        <f t="array" ref="I742">INDEX($D$1:$CP$117,MATCH($D742,$D$1:$D$117,0),MATCH(1,($F742=$D$1:$CP$1)*(I$2=$D$2:$CP$2),0))</f>
        <v>164330065</v>
      </c>
      <c r="J742" s="60" t="str" cm="1">
        <f t="array" ref="J742">INDEX($D$1:$CP$117,MATCH($D742,$D$1:$D$117,0),MATCH(1,($F742=$D$1:$CP$1)*(J$2=$D$2:$CP$2),0))</f>
        <v/>
      </c>
      <c r="K742" s="59" t="str" cm="1">
        <f t="array" ref="K742">INDEX($D$1:$CP$117,MATCH($D742,$D$1:$D$117,0),MATCH(1,($F742=$D$1:$CP$1)*(AY$2=$D$2:$CP$2),0))</f>
        <v/>
      </c>
      <c r="L742" s="59" t="str" cm="1">
        <f t="array" ref="L742">INDEX($D$1:$CP$117,MATCH($D742,$D$1:$D$117,0),MATCH(1,($F742=$D$1:$CP$1)*(AZ$2=$D$2:$CP$2),0))</f>
        <v/>
      </c>
      <c r="M742" s="59" t="str" cm="1">
        <f t="array" ref="M742">INDEX($D$1:$CP$117,MATCH($D742,$D$1:$D$117,0),MATCH(1,($F742=$D$1:$CP$1)*(BA$2=$D$2:$CP$2),0))</f>
        <v/>
      </c>
      <c r="N742" s="61" t="str" cm="1">
        <f t="array" ref="N742">INDEX($D$1:$CP$117,MATCH($D742,$D$1:$D$117,0),MATCH(1,($F742=$D$1:$CP$1)*(BB$2=$D$2:$CP$2),0))</f>
        <v/>
      </c>
    </row>
    <row r="743" spans="4:14" x14ac:dyDescent="0.25">
      <c r="D743" t="str">
        <f t="shared" ref="D743:E743" si="670">D629</f>
        <v>IDN</v>
      </c>
      <c r="E743" t="str">
        <f t="shared" si="670"/>
        <v>Upper Middle Income</v>
      </c>
      <c r="F743">
        <f t="shared" si="625"/>
        <v>2014</v>
      </c>
      <c r="G743" s="60" cm="1">
        <f t="array" ref="G743">INDEX($D$1:$CP$117,MATCH($D743,$D$1:$D$117,0),MATCH(1,($F743=$D$1:$CP$1)*(G$2=$D$2:$CP$2),0))</f>
        <v>0</v>
      </c>
      <c r="H743" s="60" cm="1">
        <f t="array" ref="H743">INDEX($D$1:$CP$117,MATCH($D743,$D$1:$D$117,0),MATCH(1,($F743=$D$1:$CP$1)*(H$2=$D$2:$CP$2),0))</f>
        <v>0</v>
      </c>
      <c r="I743" s="60" cm="1">
        <f t="array" ref="I743">INDEX($D$1:$CP$117,MATCH($D743,$D$1:$D$117,0),MATCH(1,($F743=$D$1:$CP$1)*(I$2=$D$2:$CP$2),0))</f>
        <v>0</v>
      </c>
      <c r="J743" s="60" t="str" cm="1">
        <f t="array" ref="J743">INDEX($D$1:$CP$117,MATCH($D743,$D$1:$D$117,0),MATCH(1,($F743=$D$1:$CP$1)*(J$2=$D$2:$CP$2),0))</f>
        <v/>
      </c>
      <c r="K743" s="59" t="str" cm="1">
        <f t="array" ref="K743">INDEX($D$1:$CP$117,MATCH($D743,$D$1:$D$117,0),MATCH(1,($F743=$D$1:$CP$1)*(AY$2=$D$2:$CP$2),0))</f>
        <v/>
      </c>
      <c r="L743" s="59" t="str" cm="1">
        <f t="array" ref="L743">INDEX($D$1:$CP$117,MATCH($D743,$D$1:$D$117,0),MATCH(1,($F743=$D$1:$CP$1)*(AZ$2=$D$2:$CP$2),0))</f>
        <v/>
      </c>
      <c r="M743" s="59" t="str" cm="1">
        <f t="array" ref="M743">INDEX($D$1:$CP$117,MATCH($D743,$D$1:$D$117,0),MATCH(1,($F743=$D$1:$CP$1)*(BA$2=$D$2:$CP$2),0))</f>
        <v/>
      </c>
      <c r="N743" s="61" t="str" cm="1">
        <f t="array" ref="N743">INDEX($D$1:$CP$117,MATCH($D743,$D$1:$D$117,0),MATCH(1,($F743=$D$1:$CP$1)*(BB$2=$D$2:$CP$2),0))</f>
        <v/>
      </c>
    </row>
    <row r="744" spans="4:14" x14ac:dyDescent="0.25">
      <c r="D744" t="str">
        <f t="shared" ref="D744:E744" si="671">D630</f>
        <v>IRN</v>
      </c>
      <c r="E744" t="str">
        <f t="shared" si="671"/>
        <v>Middle income</v>
      </c>
      <c r="F744">
        <f t="shared" si="625"/>
        <v>2014</v>
      </c>
      <c r="G744" s="60" cm="1">
        <f t="array" ref="G744">INDEX($D$1:$CP$117,MATCH($D744,$D$1:$D$117,0),MATCH(1,($F744=$D$1:$CP$1)*(G$2=$D$2:$CP$2),0))</f>
        <v>0</v>
      </c>
      <c r="H744" s="60" cm="1">
        <f t="array" ref="H744">INDEX($D$1:$CP$117,MATCH($D744,$D$1:$D$117,0),MATCH(1,($F744=$D$1:$CP$1)*(H$2=$D$2:$CP$2),0))</f>
        <v>0</v>
      </c>
      <c r="I744" s="60" cm="1">
        <f t="array" ref="I744">INDEX($D$1:$CP$117,MATCH($D744,$D$1:$D$117,0),MATCH(1,($F744=$D$1:$CP$1)*(I$2=$D$2:$CP$2),0))</f>
        <v>0</v>
      </c>
      <c r="J744" s="60" cm="1">
        <f t="array" ref="J744">INDEX($D$1:$CP$117,MATCH($D744,$D$1:$D$117,0),MATCH(1,($F744=$D$1:$CP$1)*(J$2=$D$2:$CP$2),0))</f>
        <v>54000</v>
      </c>
      <c r="K744" s="59" t="str" cm="1">
        <f t="array" ref="K744">INDEX($D$1:$CP$117,MATCH($D744,$D$1:$D$117,0),MATCH(1,($F744=$D$1:$CP$1)*(AY$2=$D$2:$CP$2),0))</f>
        <v/>
      </c>
      <c r="L744" s="59" t="str" cm="1">
        <f t="array" ref="L744">INDEX($D$1:$CP$117,MATCH($D744,$D$1:$D$117,0),MATCH(1,($F744=$D$1:$CP$1)*(AZ$2=$D$2:$CP$2),0))</f>
        <v/>
      </c>
      <c r="M744" s="59" t="str" cm="1">
        <f t="array" ref="M744">INDEX($D$1:$CP$117,MATCH($D744,$D$1:$D$117,0),MATCH(1,($F744=$D$1:$CP$1)*(BA$2=$D$2:$CP$2),0))</f>
        <v/>
      </c>
      <c r="N744" s="61" t="str" cm="1">
        <f t="array" ref="N744">INDEX($D$1:$CP$117,MATCH($D744,$D$1:$D$117,0),MATCH(1,($F744=$D$1:$CP$1)*(BB$2=$D$2:$CP$2),0))</f>
        <v/>
      </c>
    </row>
    <row r="745" spans="4:14" x14ac:dyDescent="0.25">
      <c r="D745" t="str">
        <f t="shared" ref="D745:E745" si="672">D631</f>
        <v>JAM</v>
      </c>
      <c r="E745" t="str">
        <f t="shared" si="672"/>
        <v>Middle income</v>
      </c>
      <c r="F745">
        <f t="shared" si="625"/>
        <v>2014</v>
      </c>
      <c r="G745" s="60" cm="1">
        <f t="array" ref="G745">INDEX($D$1:$CP$117,MATCH($D745,$D$1:$D$117,0),MATCH(1,($F745=$D$1:$CP$1)*(G$2=$D$2:$CP$2),0))</f>
        <v>4324205</v>
      </c>
      <c r="H745" s="60" cm="1">
        <f t="array" ref="H745">INDEX($D$1:$CP$117,MATCH($D745,$D$1:$D$117,0),MATCH(1,($F745=$D$1:$CP$1)*(H$2=$D$2:$CP$2),0))</f>
        <v>9455441.1520000007</v>
      </c>
      <c r="I745" s="60" cm="1">
        <f t="array" ref="I745">INDEX($D$1:$CP$117,MATCH($D745,$D$1:$D$117,0),MATCH(1,($F745=$D$1:$CP$1)*(I$2=$D$2:$CP$2),0))</f>
        <v>15477905.998</v>
      </c>
      <c r="J745" s="60" cm="1">
        <f t="array" ref="J745">INDEX($D$1:$CP$117,MATCH($D745,$D$1:$D$117,0),MATCH(1,($F745=$D$1:$CP$1)*(J$2=$D$2:$CP$2),0))</f>
        <v>30000</v>
      </c>
      <c r="K745" s="59" cm="1">
        <f t="array" ref="K745">INDEX($D$1:$CP$117,MATCH($D745,$D$1:$D$117,0),MATCH(1,($F745=$D$1:$CP$1)*(AY$2=$D$2:$CP$2),0))</f>
        <v>144.14016666666666</v>
      </c>
      <c r="L745" s="59" cm="1">
        <f t="array" ref="L745">INDEX($D$1:$CP$117,MATCH($D745,$D$1:$D$117,0),MATCH(1,($F745=$D$1:$CP$1)*(AZ$2=$D$2:$CP$2),0))</f>
        <v>315.18137173333338</v>
      </c>
      <c r="M745" s="59" cm="1">
        <f t="array" ref="M745">INDEX($D$1:$CP$117,MATCH($D745,$D$1:$D$117,0),MATCH(1,($F745=$D$1:$CP$1)*(BA$2=$D$2:$CP$2),0))</f>
        <v>515.93019993333337</v>
      </c>
      <c r="N745" s="61" cm="1">
        <f t="array" ref="N745">INDEX($D$1:$CP$117,MATCH($D745,$D$1:$D$117,0),MATCH(1,($F745=$D$1:$CP$1)*(BB$2=$D$2:$CP$2),0))</f>
        <v>0.27937920029742769</v>
      </c>
    </row>
    <row r="746" spans="4:14" x14ac:dyDescent="0.25">
      <c r="D746" t="str">
        <f t="shared" ref="D746:E746" si="673">D632</f>
        <v>KAZ</v>
      </c>
      <c r="E746" t="str">
        <f t="shared" si="673"/>
        <v>Middle income</v>
      </c>
      <c r="F746">
        <f t="shared" si="625"/>
        <v>2014</v>
      </c>
      <c r="G746" s="60" cm="1">
        <f t="array" ref="G746">INDEX($D$1:$CP$117,MATCH($D746,$D$1:$D$117,0),MATCH(1,($F746=$D$1:$CP$1)*(G$2=$D$2:$CP$2),0))</f>
        <v>40667500</v>
      </c>
      <c r="H746" s="60" cm="1">
        <f t="array" ref="H746">INDEX($D$1:$CP$117,MATCH($D746,$D$1:$D$117,0),MATCH(1,($F746=$D$1:$CP$1)*(H$2=$D$2:$CP$2),0))</f>
        <v>2373666.6669999999</v>
      </c>
      <c r="I746" s="60" cm="1">
        <f t="array" ref="I746">INDEX($D$1:$CP$117,MATCH($D746,$D$1:$D$117,0),MATCH(1,($F746=$D$1:$CP$1)*(I$2=$D$2:$CP$2),0))</f>
        <v>43041166.667000003</v>
      </c>
      <c r="J746" s="60" cm="1">
        <f t="array" ref="J746">INDEX($D$1:$CP$117,MATCH($D746,$D$1:$D$117,0),MATCH(1,($F746=$D$1:$CP$1)*(J$2=$D$2:$CP$2),0))</f>
        <v>20000</v>
      </c>
      <c r="K746" s="59" cm="1">
        <f t="array" ref="K746">INDEX($D$1:$CP$117,MATCH($D746,$D$1:$D$117,0),MATCH(1,($F746=$D$1:$CP$1)*(AY$2=$D$2:$CP$2),0))</f>
        <v>2033.375</v>
      </c>
      <c r="L746" s="59" cm="1">
        <f t="array" ref="L746">INDEX($D$1:$CP$117,MATCH($D746,$D$1:$D$117,0),MATCH(1,($F746=$D$1:$CP$1)*(AZ$2=$D$2:$CP$2),0))</f>
        <v>118.68333335</v>
      </c>
      <c r="M746" s="59" cm="1">
        <f t="array" ref="M746">INDEX($D$1:$CP$117,MATCH($D746,$D$1:$D$117,0),MATCH(1,($F746=$D$1:$CP$1)*(BA$2=$D$2:$CP$2),0))</f>
        <v>2152.0583333500003</v>
      </c>
      <c r="N746" s="61" cm="1">
        <f t="array" ref="N746">INDEX($D$1:$CP$117,MATCH($D746,$D$1:$D$117,0),MATCH(1,($F746=$D$1:$CP$1)*(BB$2=$D$2:$CP$2),0))</f>
        <v>0.94485124705460377</v>
      </c>
    </row>
    <row r="747" spans="4:14" x14ac:dyDescent="0.25">
      <c r="D747" t="str">
        <f t="shared" ref="D747:E747" si="674">D633</f>
        <v>KEN</v>
      </c>
      <c r="E747" t="str">
        <f t="shared" si="674"/>
        <v>Lower middle income</v>
      </c>
      <c r="F747">
        <f t="shared" si="625"/>
        <v>2014</v>
      </c>
      <c r="G747" s="60" cm="1">
        <f t="array" ref="G747">INDEX($D$1:$CP$117,MATCH($D747,$D$1:$D$117,0),MATCH(1,($F747=$D$1:$CP$1)*(G$2=$D$2:$CP$2),0))</f>
        <v>234216720</v>
      </c>
      <c r="H747" s="60" cm="1">
        <f t="array" ref="H747">INDEX($D$1:$CP$117,MATCH($D747,$D$1:$D$117,0),MATCH(1,($F747=$D$1:$CP$1)*(H$2=$D$2:$CP$2),0))</f>
        <v>600299740.39999998</v>
      </c>
      <c r="I747" s="60" cm="1">
        <f t="array" ref="I747">INDEX($D$1:$CP$117,MATCH($D747,$D$1:$D$117,0),MATCH(1,($F747=$D$1:$CP$1)*(I$2=$D$2:$CP$2),0))</f>
        <v>1070667886.7</v>
      </c>
      <c r="J747" s="60" cm="1">
        <f t="array" ref="J747">INDEX($D$1:$CP$117,MATCH($D747,$D$1:$D$117,0),MATCH(1,($F747=$D$1:$CP$1)*(J$2=$D$2:$CP$2),0))</f>
        <v>1500000</v>
      </c>
      <c r="K747" s="59" cm="1">
        <f t="array" ref="K747">INDEX($D$1:$CP$117,MATCH($D747,$D$1:$D$117,0),MATCH(1,($F747=$D$1:$CP$1)*(AY$2=$D$2:$CP$2),0))</f>
        <v>156.14447999999999</v>
      </c>
      <c r="L747" s="59" cm="1">
        <f t="array" ref="L747">INDEX($D$1:$CP$117,MATCH($D747,$D$1:$D$117,0),MATCH(1,($F747=$D$1:$CP$1)*(AZ$2=$D$2:$CP$2),0))</f>
        <v>400.19982693333333</v>
      </c>
      <c r="M747" s="59" cm="1">
        <f t="array" ref="M747">INDEX($D$1:$CP$117,MATCH($D747,$D$1:$D$117,0),MATCH(1,($F747=$D$1:$CP$1)*(BA$2=$D$2:$CP$2),0))</f>
        <v>713.77859113333341</v>
      </c>
      <c r="N747" s="61" cm="1">
        <f t="array" ref="N747">INDEX($D$1:$CP$117,MATCH($D747,$D$1:$D$117,0),MATCH(1,($F747=$D$1:$CP$1)*(BB$2=$D$2:$CP$2),0))</f>
        <v>0.21875758384974073</v>
      </c>
    </row>
    <row r="748" spans="4:14" x14ac:dyDescent="0.25">
      <c r="D748" t="str">
        <f t="shared" ref="D748:E748" si="675">D634</f>
        <v>KGZ</v>
      </c>
      <c r="E748" t="str">
        <f t="shared" si="675"/>
        <v>Lower middle income</v>
      </c>
      <c r="F748">
        <f t="shared" si="625"/>
        <v>2014</v>
      </c>
      <c r="G748" s="60" cm="1">
        <f t="array" ref="G748">INDEX($D$1:$CP$117,MATCH($D748,$D$1:$D$117,0),MATCH(1,($F748=$D$1:$CP$1)*(G$2=$D$2:$CP$2),0))</f>
        <v>6940808</v>
      </c>
      <c r="H748" s="60" cm="1">
        <f t="array" ref="H748">INDEX($D$1:$CP$117,MATCH($D748,$D$1:$D$117,0),MATCH(1,($F748=$D$1:$CP$1)*(H$2=$D$2:$CP$2),0))</f>
        <v>9037888.3200000003</v>
      </c>
      <c r="I748" s="60" cm="1">
        <f t="array" ref="I748">INDEX($D$1:$CP$117,MATCH($D748,$D$1:$D$117,0),MATCH(1,($F748=$D$1:$CP$1)*(I$2=$D$2:$CP$2),0))</f>
        <v>15978696.32</v>
      </c>
      <c r="J748" s="60" cm="1">
        <f t="array" ref="J748">INDEX($D$1:$CP$117,MATCH($D748,$D$1:$D$117,0),MATCH(1,($F748=$D$1:$CP$1)*(J$2=$D$2:$CP$2),0))</f>
        <v>6700</v>
      </c>
      <c r="K748" s="59" cm="1">
        <f t="array" ref="K748">INDEX($D$1:$CP$117,MATCH($D748,$D$1:$D$117,0),MATCH(1,($F748=$D$1:$CP$1)*(AY$2=$D$2:$CP$2),0))</f>
        <v>1035.9414925373135</v>
      </c>
      <c r="L748" s="59" cm="1">
        <f t="array" ref="L748">INDEX($D$1:$CP$117,MATCH($D748,$D$1:$D$117,0),MATCH(1,($F748=$D$1:$CP$1)*(AZ$2=$D$2:$CP$2),0))</f>
        <v>1348.9385552238807</v>
      </c>
      <c r="M748" s="59" cm="1">
        <f t="array" ref="M748">INDEX($D$1:$CP$117,MATCH($D748,$D$1:$D$117,0),MATCH(1,($F748=$D$1:$CP$1)*(BA$2=$D$2:$CP$2),0))</f>
        <v>2384.880047761194</v>
      </c>
      <c r="N748" s="61" cm="1">
        <f t="array" ref="N748">INDEX($D$1:$CP$117,MATCH($D748,$D$1:$D$117,0),MATCH(1,($F748=$D$1:$CP$1)*(BB$2=$D$2:$CP$2),0))</f>
        <v>0.43437886677353166</v>
      </c>
    </row>
    <row r="749" spans="4:14" x14ac:dyDescent="0.25">
      <c r="D749" t="str">
        <f t="shared" ref="D749:E749" si="676">D635</f>
        <v>LAO</v>
      </c>
      <c r="E749" t="str">
        <f t="shared" si="676"/>
        <v>Lower middle income</v>
      </c>
      <c r="F749">
        <f t="shared" si="625"/>
        <v>2014</v>
      </c>
      <c r="G749" s="60" cm="1">
        <f t="array" ref="G749">INDEX($D$1:$CP$117,MATCH($D749,$D$1:$D$117,0),MATCH(1,($F749=$D$1:$CP$1)*(G$2=$D$2:$CP$2),0))</f>
        <v>0</v>
      </c>
      <c r="H749" s="60" cm="1">
        <f t="array" ref="H749">INDEX($D$1:$CP$117,MATCH($D749,$D$1:$D$117,0),MATCH(1,($F749=$D$1:$CP$1)*(H$2=$D$2:$CP$2),0))</f>
        <v>0</v>
      </c>
      <c r="I749" s="60" cm="1">
        <f t="array" ref="I749">INDEX($D$1:$CP$117,MATCH($D749,$D$1:$D$117,0),MATCH(1,($F749=$D$1:$CP$1)*(I$2=$D$2:$CP$2),0))</f>
        <v>0</v>
      </c>
      <c r="J749" s="60" cm="1">
        <f t="array" ref="J749">INDEX($D$1:$CP$117,MATCH($D749,$D$1:$D$117,0),MATCH(1,($F749=$D$1:$CP$1)*(J$2=$D$2:$CP$2),0))</f>
        <v>11000</v>
      </c>
      <c r="K749" s="59" t="str" cm="1">
        <f t="array" ref="K749">INDEX($D$1:$CP$117,MATCH($D749,$D$1:$D$117,0),MATCH(1,($F749=$D$1:$CP$1)*(AY$2=$D$2:$CP$2),0))</f>
        <v/>
      </c>
      <c r="L749" s="59" t="str" cm="1">
        <f t="array" ref="L749">INDEX($D$1:$CP$117,MATCH($D749,$D$1:$D$117,0),MATCH(1,($F749=$D$1:$CP$1)*(AZ$2=$D$2:$CP$2),0))</f>
        <v/>
      </c>
      <c r="M749" s="59" t="str" cm="1">
        <f t="array" ref="M749">INDEX($D$1:$CP$117,MATCH($D749,$D$1:$D$117,0),MATCH(1,($F749=$D$1:$CP$1)*(BA$2=$D$2:$CP$2),0))</f>
        <v/>
      </c>
      <c r="N749" s="61" t="str" cm="1">
        <f t="array" ref="N749">INDEX($D$1:$CP$117,MATCH($D749,$D$1:$D$117,0),MATCH(1,($F749=$D$1:$CP$1)*(BB$2=$D$2:$CP$2),0))</f>
        <v/>
      </c>
    </row>
    <row r="750" spans="4:14" x14ac:dyDescent="0.25">
      <c r="D750" t="str">
        <f t="shared" ref="D750:E750" si="677">D636</f>
        <v>LVA</v>
      </c>
      <c r="E750" t="str">
        <f t="shared" si="677"/>
        <v>High income</v>
      </c>
      <c r="F750">
        <f t="shared" si="625"/>
        <v>2014</v>
      </c>
      <c r="G750" s="60" cm="1">
        <f t="array" ref="G750">INDEX($D$1:$CP$117,MATCH($D750,$D$1:$D$117,0),MATCH(1,($F750=$D$1:$CP$1)*(G$2=$D$2:$CP$2),0))</f>
        <v>8686036</v>
      </c>
      <c r="H750" s="60" cm="1">
        <f t="array" ref="H750">INDEX($D$1:$CP$117,MATCH($D750,$D$1:$D$117,0),MATCH(1,($F750=$D$1:$CP$1)*(H$2=$D$2:$CP$2),0))</f>
        <v>77372.259999999995</v>
      </c>
      <c r="I750" s="60" cm="1">
        <f t="array" ref="I750">INDEX($D$1:$CP$117,MATCH($D750,$D$1:$D$117,0),MATCH(1,($F750=$D$1:$CP$1)*(I$2=$D$2:$CP$2),0))</f>
        <v>8763408.2599999998</v>
      </c>
      <c r="J750" s="60" cm="1">
        <f t="array" ref="J750">INDEX($D$1:$CP$117,MATCH($D750,$D$1:$D$117,0),MATCH(1,($F750=$D$1:$CP$1)*(J$2=$D$2:$CP$2),0))</f>
        <v>4500</v>
      </c>
      <c r="K750" s="59" cm="1">
        <f t="array" ref="K750">INDEX($D$1:$CP$117,MATCH($D750,$D$1:$D$117,0),MATCH(1,($F750=$D$1:$CP$1)*(AY$2=$D$2:$CP$2),0))</f>
        <v>1930.2302222222222</v>
      </c>
      <c r="L750" s="59" cm="1">
        <f t="array" ref="L750">INDEX($D$1:$CP$117,MATCH($D750,$D$1:$D$117,0),MATCH(1,($F750=$D$1:$CP$1)*(AZ$2=$D$2:$CP$2),0))</f>
        <v>17.193835555555555</v>
      </c>
      <c r="M750" s="59" cm="1">
        <f t="array" ref="M750">INDEX($D$1:$CP$117,MATCH($D750,$D$1:$D$117,0),MATCH(1,($F750=$D$1:$CP$1)*(BA$2=$D$2:$CP$2),0))</f>
        <v>1947.4240577777778</v>
      </c>
      <c r="N750" s="61" cm="1">
        <f t="array" ref="N750">INDEX($D$1:$CP$117,MATCH($D750,$D$1:$D$117,0),MATCH(1,($F750=$D$1:$CP$1)*(BB$2=$D$2:$CP$2),0))</f>
        <v>0.99117098533989789</v>
      </c>
    </row>
    <row r="751" spans="4:14" x14ac:dyDescent="0.25">
      <c r="D751" t="str">
        <f t="shared" ref="D751:E751" si="678">D637</f>
        <v>LBN</v>
      </c>
      <c r="E751" t="str">
        <f t="shared" si="678"/>
        <v>Middle income</v>
      </c>
      <c r="F751">
        <f t="shared" si="625"/>
        <v>2014</v>
      </c>
      <c r="G751" s="60" cm="1">
        <f t="array" ref="G751">INDEX($D$1:$CP$117,MATCH($D751,$D$1:$D$117,0),MATCH(1,($F751=$D$1:$CP$1)*(G$2=$D$2:$CP$2),0))</f>
        <v>0</v>
      </c>
      <c r="H751" s="60" cm="1">
        <f t="array" ref="H751">INDEX($D$1:$CP$117,MATCH($D751,$D$1:$D$117,0),MATCH(1,($F751=$D$1:$CP$1)*(H$2=$D$2:$CP$2),0))</f>
        <v>0</v>
      </c>
      <c r="I751" s="60" cm="1">
        <f t="array" ref="I751">INDEX($D$1:$CP$117,MATCH($D751,$D$1:$D$117,0),MATCH(1,($F751=$D$1:$CP$1)*(I$2=$D$2:$CP$2),0))</f>
        <v>0</v>
      </c>
      <c r="J751" s="60" cm="1">
        <f t="array" ref="J751">INDEX($D$1:$CP$117,MATCH($D751,$D$1:$D$117,0),MATCH(1,($F751=$D$1:$CP$1)*(J$2=$D$2:$CP$2),0))</f>
        <v>2000</v>
      </c>
      <c r="K751" s="59" t="str" cm="1">
        <f t="array" ref="K751">INDEX($D$1:$CP$117,MATCH($D751,$D$1:$D$117,0),MATCH(1,($F751=$D$1:$CP$1)*(AY$2=$D$2:$CP$2),0))</f>
        <v/>
      </c>
      <c r="L751" s="59" t="str" cm="1">
        <f t="array" ref="L751">INDEX($D$1:$CP$117,MATCH($D751,$D$1:$D$117,0),MATCH(1,($F751=$D$1:$CP$1)*(AZ$2=$D$2:$CP$2),0))</f>
        <v/>
      </c>
      <c r="M751" s="59" t="str" cm="1">
        <f t="array" ref="M751">INDEX($D$1:$CP$117,MATCH($D751,$D$1:$D$117,0),MATCH(1,($F751=$D$1:$CP$1)*(BA$2=$D$2:$CP$2),0))</f>
        <v/>
      </c>
      <c r="N751" s="61" t="str" cm="1">
        <f t="array" ref="N751">INDEX($D$1:$CP$117,MATCH($D751,$D$1:$D$117,0),MATCH(1,($F751=$D$1:$CP$1)*(BB$2=$D$2:$CP$2),0))</f>
        <v/>
      </c>
    </row>
    <row r="752" spans="4:14" x14ac:dyDescent="0.25">
      <c r="D752" t="str">
        <f t="shared" ref="D752:E752" si="679">D638</f>
        <v>LSO</v>
      </c>
      <c r="E752" t="str">
        <f t="shared" si="679"/>
        <v>Lower middle income</v>
      </c>
      <c r="F752">
        <f t="shared" si="625"/>
        <v>2014</v>
      </c>
      <c r="G752" s="60" cm="1">
        <f t="array" ref="G752">INDEX($D$1:$CP$117,MATCH($D752,$D$1:$D$117,0),MATCH(1,($F752=$D$1:$CP$1)*(G$2=$D$2:$CP$2),0))</f>
        <v>48634655</v>
      </c>
      <c r="H752" s="60" cm="1">
        <f t="array" ref="H752">INDEX($D$1:$CP$117,MATCH($D752,$D$1:$D$117,0),MATCH(1,($F752=$D$1:$CP$1)*(H$2=$D$2:$CP$2),0))</f>
        <v>66011714</v>
      </c>
      <c r="I752" s="60" cm="1">
        <f t="array" ref="I752">INDEX($D$1:$CP$117,MATCH($D752,$D$1:$D$117,0),MATCH(1,($F752=$D$1:$CP$1)*(I$2=$D$2:$CP$2),0))</f>
        <v>114646369</v>
      </c>
      <c r="J752" s="60" cm="1">
        <f t="array" ref="J752">INDEX($D$1:$CP$117,MATCH($D752,$D$1:$D$117,0),MATCH(1,($F752=$D$1:$CP$1)*(J$2=$D$2:$CP$2),0))</f>
        <v>330000</v>
      </c>
      <c r="K752" s="59" cm="1">
        <f t="array" ref="K752">INDEX($D$1:$CP$117,MATCH($D752,$D$1:$D$117,0),MATCH(1,($F752=$D$1:$CP$1)*(AY$2=$D$2:$CP$2),0))</f>
        <v>147.37774242424243</v>
      </c>
      <c r="L752" s="59" cm="1">
        <f t="array" ref="L752">INDEX($D$1:$CP$117,MATCH($D752,$D$1:$D$117,0),MATCH(1,($F752=$D$1:$CP$1)*(AZ$2=$D$2:$CP$2),0))</f>
        <v>200.03549696969696</v>
      </c>
      <c r="M752" s="59" cm="1">
        <f t="array" ref="M752">INDEX($D$1:$CP$117,MATCH($D752,$D$1:$D$117,0),MATCH(1,($F752=$D$1:$CP$1)*(BA$2=$D$2:$CP$2),0))</f>
        <v>347.41323939393942</v>
      </c>
      <c r="N752" s="61" cm="1">
        <f t="array" ref="N752">INDEX($D$1:$CP$117,MATCH($D752,$D$1:$D$117,0),MATCH(1,($F752=$D$1:$CP$1)*(BB$2=$D$2:$CP$2),0))</f>
        <v>0.42421452527641756</v>
      </c>
    </row>
    <row r="753" spans="4:14" x14ac:dyDescent="0.25">
      <c r="D753" t="str">
        <f t="shared" ref="D753:E753" si="680">D639</f>
        <v>LBR</v>
      </c>
      <c r="E753" t="str">
        <f t="shared" si="680"/>
        <v>Low income</v>
      </c>
      <c r="F753">
        <f t="shared" si="625"/>
        <v>2014</v>
      </c>
      <c r="G753" s="60" cm="1">
        <f t="array" ref="G753">INDEX($D$1:$CP$117,MATCH($D753,$D$1:$D$117,0),MATCH(1,($F753=$D$1:$CP$1)*(G$2=$D$2:$CP$2),0))</f>
        <v>42253</v>
      </c>
      <c r="H753" s="60" cm="1">
        <f t="array" ref="H753">INDEX($D$1:$CP$117,MATCH($D753,$D$1:$D$117,0),MATCH(1,($F753=$D$1:$CP$1)*(H$2=$D$2:$CP$2),0))</f>
        <v>11457225.99</v>
      </c>
      <c r="I753" s="60" cm="1">
        <f t="array" ref="I753">INDEX($D$1:$CP$117,MATCH($D753,$D$1:$D$117,0),MATCH(1,($F753=$D$1:$CP$1)*(I$2=$D$2:$CP$2),0))</f>
        <v>11522040.99</v>
      </c>
      <c r="J753" s="60" cm="1">
        <f t="array" ref="J753">INDEX($D$1:$CP$117,MATCH($D753,$D$1:$D$117,0),MATCH(1,($F753=$D$1:$CP$1)*(J$2=$D$2:$CP$2),0))</f>
        <v>49000</v>
      </c>
      <c r="K753" s="59" cm="1">
        <f t="array" ref="K753">INDEX($D$1:$CP$117,MATCH($D753,$D$1:$D$117,0),MATCH(1,($F753=$D$1:$CP$1)*(AY$2=$D$2:$CP$2),0))</f>
        <v>0.86230612244897964</v>
      </c>
      <c r="L753" s="59" cm="1">
        <f t="array" ref="L753">INDEX($D$1:$CP$117,MATCH($D753,$D$1:$D$117,0),MATCH(1,($F753=$D$1:$CP$1)*(AZ$2=$D$2:$CP$2),0))</f>
        <v>233.82093857142857</v>
      </c>
      <c r="M753" s="59" cm="1">
        <f t="array" ref="M753">INDEX($D$1:$CP$117,MATCH($D753,$D$1:$D$117,0),MATCH(1,($F753=$D$1:$CP$1)*(BA$2=$D$2:$CP$2),0))</f>
        <v>235.14369367346939</v>
      </c>
      <c r="N753" s="61" cm="1">
        <f t="array" ref="N753">INDEX($D$1:$CP$117,MATCH($D753,$D$1:$D$117,0),MATCH(1,($F753=$D$1:$CP$1)*(BB$2=$D$2:$CP$2),0))</f>
        <v>3.6671454334064129E-3</v>
      </c>
    </row>
    <row r="754" spans="4:14" x14ac:dyDescent="0.25">
      <c r="D754" t="str">
        <f t="shared" ref="D754:E754" si="681">D640</f>
        <v>LTU</v>
      </c>
      <c r="E754" t="str">
        <f t="shared" si="681"/>
        <v>High income</v>
      </c>
      <c r="F754">
        <f t="shared" si="625"/>
        <v>2014</v>
      </c>
      <c r="G754" s="60" cm="1">
        <f t="array" ref="G754">INDEX($D$1:$CP$117,MATCH($D754,$D$1:$D$117,0),MATCH(1,($F754=$D$1:$CP$1)*(G$2=$D$2:$CP$2),0))</f>
        <v>0</v>
      </c>
      <c r="H754" s="60" cm="1">
        <f t="array" ref="H754">INDEX($D$1:$CP$117,MATCH($D754,$D$1:$D$117,0),MATCH(1,($F754=$D$1:$CP$1)*(H$2=$D$2:$CP$2),0))</f>
        <v>0</v>
      </c>
      <c r="I754" s="60" cm="1">
        <f t="array" ref="I754">INDEX($D$1:$CP$117,MATCH($D754,$D$1:$D$117,0),MATCH(1,($F754=$D$1:$CP$1)*(I$2=$D$2:$CP$2),0))</f>
        <v>0</v>
      </c>
      <c r="J754" s="60" cm="1">
        <f t="array" ref="J754">INDEX($D$1:$CP$117,MATCH($D754,$D$1:$D$117,0),MATCH(1,($F754=$D$1:$CP$1)*(J$2=$D$2:$CP$2),0))</f>
        <v>2600</v>
      </c>
      <c r="K754" s="59" t="str" cm="1">
        <f t="array" ref="K754">INDEX($D$1:$CP$117,MATCH($D754,$D$1:$D$117,0),MATCH(1,($F754=$D$1:$CP$1)*(AY$2=$D$2:$CP$2),0))</f>
        <v/>
      </c>
      <c r="L754" s="59" t="str" cm="1">
        <f t="array" ref="L754">INDEX($D$1:$CP$117,MATCH($D754,$D$1:$D$117,0),MATCH(1,($F754=$D$1:$CP$1)*(AZ$2=$D$2:$CP$2),0))</f>
        <v/>
      </c>
      <c r="M754" s="59" t="str" cm="1">
        <f t="array" ref="M754">INDEX($D$1:$CP$117,MATCH($D754,$D$1:$D$117,0),MATCH(1,($F754=$D$1:$CP$1)*(BA$2=$D$2:$CP$2),0))</f>
        <v/>
      </c>
      <c r="N754" s="61" t="str" cm="1">
        <f t="array" ref="N754">INDEX($D$1:$CP$117,MATCH($D754,$D$1:$D$117,0),MATCH(1,($F754=$D$1:$CP$1)*(BB$2=$D$2:$CP$2),0))</f>
        <v/>
      </c>
    </row>
    <row r="755" spans="4:14" x14ac:dyDescent="0.25">
      <c r="D755" t="str">
        <f t="shared" ref="D755:E755" si="682">D641</f>
        <v>MDG</v>
      </c>
      <c r="E755" t="str">
        <f t="shared" si="682"/>
        <v>Low income</v>
      </c>
      <c r="F755">
        <f t="shared" si="625"/>
        <v>2014</v>
      </c>
      <c r="G755" s="60" cm="1">
        <f t="array" ref="G755">INDEX($D$1:$CP$117,MATCH($D755,$D$1:$D$117,0),MATCH(1,($F755=$D$1:$CP$1)*(G$2=$D$2:$CP$2),0))</f>
        <v>3037786</v>
      </c>
      <c r="H755" s="60" cm="1">
        <f t="array" ref="H755">INDEX($D$1:$CP$117,MATCH($D755,$D$1:$D$117,0),MATCH(1,($F755=$D$1:$CP$1)*(H$2=$D$2:$CP$2),0))</f>
        <v>2670886</v>
      </c>
      <c r="I755" s="60" cm="1">
        <f t="array" ref="I755">INDEX($D$1:$CP$117,MATCH($D755,$D$1:$D$117,0),MATCH(1,($F755=$D$1:$CP$1)*(I$2=$D$2:$CP$2),0))</f>
        <v>5737418</v>
      </c>
      <c r="J755" s="60" cm="1">
        <f t="array" ref="J755">INDEX($D$1:$CP$117,MATCH($D755,$D$1:$D$117,0),MATCH(1,($F755=$D$1:$CP$1)*(J$2=$D$2:$CP$2),0))</f>
        <v>20000</v>
      </c>
      <c r="K755" s="59" cm="1">
        <f t="array" ref="K755">INDEX($D$1:$CP$117,MATCH($D755,$D$1:$D$117,0),MATCH(1,($F755=$D$1:$CP$1)*(AY$2=$D$2:$CP$2),0))</f>
        <v>151.88929999999999</v>
      </c>
      <c r="L755" s="59" cm="1">
        <f t="array" ref="L755">INDEX($D$1:$CP$117,MATCH($D755,$D$1:$D$117,0),MATCH(1,($F755=$D$1:$CP$1)*(AZ$2=$D$2:$CP$2),0))</f>
        <v>133.54429999999999</v>
      </c>
      <c r="M755" s="59" cm="1">
        <f t="array" ref="M755">INDEX($D$1:$CP$117,MATCH($D755,$D$1:$D$117,0),MATCH(1,($F755=$D$1:$CP$1)*(BA$2=$D$2:$CP$2),0))</f>
        <v>286.87090000000001</v>
      </c>
      <c r="N755" s="61" cm="1">
        <f t="array" ref="N755">INDEX($D$1:$CP$117,MATCH($D755,$D$1:$D$117,0),MATCH(1,($F755=$D$1:$CP$1)*(BB$2=$D$2:$CP$2),0))</f>
        <v>0.52946917934164806</v>
      </c>
    </row>
    <row r="756" spans="4:14" x14ac:dyDescent="0.25">
      <c r="D756" t="str">
        <f t="shared" ref="D756:E756" si="683">D642</f>
        <v>MWI</v>
      </c>
      <c r="E756" t="str">
        <f t="shared" si="683"/>
        <v>Low income</v>
      </c>
      <c r="F756">
        <f t="shared" si="625"/>
        <v>2014</v>
      </c>
      <c r="G756" s="60" cm="1">
        <f t="array" ref="G756">INDEX($D$1:$CP$117,MATCH($D756,$D$1:$D$117,0),MATCH(1,($F756=$D$1:$CP$1)*(G$2=$D$2:$CP$2),0))</f>
        <v>0</v>
      </c>
      <c r="H756" s="60" cm="1">
        <f t="array" ref="H756">INDEX($D$1:$CP$117,MATCH($D756,$D$1:$D$117,0),MATCH(1,($F756=$D$1:$CP$1)*(H$2=$D$2:$CP$2),0))</f>
        <v>0</v>
      </c>
      <c r="I756" s="60" cm="1">
        <f t="array" ref="I756">INDEX($D$1:$CP$117,MATCH($D756,$D$1:$D$117,0),MATCH(1,($F756=$D$1:$CP$1)*(I$2=$D$2:$CP$2),0))</f>
        <v>0</v>
      </c>
      <c r="J756" s="60" cm="1">
        <f t="array" ref="J756">INDEX($D$1:$CP$117,MATCH($D756,$D$1:$D$117,0),MATCH(1,($F756=$D$1:$CP$1)*(J$2=$D$2:$CP$2),0))</f>
        <v>980000</v>
      </c>
      <c r="K756" s="59" t="str" cm="1">
        <f t="array" ref="K756">INDEX($D$1:$CP$117,MATCH($D756,$D$1:$D$117,0),MATCH(1,($F756=$D$1:$CP$1)*(AY$2=$D$2:$CP$2),0))</f>
        <v/>
      </c>
      <c r="L756" s="59" t="str" cm="1">
        <f t="array" ref="L756">INDEX($D$1:$CP$117,MATCH($D756,$D$1:$D$117,0),MATCH(1,($F756=$D$1:$CP$1)*(AZ$2=$D$2:$CP$2),0))</f>
        <v/>
      </c>
      <c r="M756" s="59" t="str" cm="1">
        <f t="array" ref="M756">INDEX($D$1:$CP$117,MATCH($D756,$D$1:$D$117,0),MATCH(1,($F756=$D$1:$CP$1)*(BA$2=$D$2:$CP$2),0))</f>
        <v/>
      </c>
      <c r="N756" s="61" t="str" cm="1">
        <f t="array" ref="N756">INDEX($D$1:$CP$117,MATCH($D756,$D$1:$D$117,0),MATCH(1,($F756=$D$1:$CP$1)*(BB$2=$D$2:$CP$2),0))</f>
        <v/>
      </c>
    </row>
    <row r="757" spans="4:14" x14ac:dyDescent="0.25">
      <c r="D757" t="str">
        <f t="shared" ref="D757:E757" si="684">D643</f>
        <v>MYS</v>
      </c>
      <c r="E757" t="str">
        <f t="shared" si="684"/>
        <v>Middle income</v>
      </c>
      <c r="F757">
        <f t="shared" si="625"/>
        <v>2014</v>
      </c>
      <c r="G757" s="60" cm="1">
        <f t="array" ref="G757">INDEX($D$1:$CP$117,MATCH($D757,$D$1:$D$117,0),MATCH(1,($F757=$D$1:$CP$1)*(G$2=$D$2:$CP$2),0))</f>
        <v>49775178</v>
      </c>
      <c r="H757" s="60" cm="1">
        <f t="array" ref="H757">INDEX($D$1:$CP$117,MATCH($D757,$D$1:$D$117,0),MATCH(1,($F757=$D$1:$CP$1)*(H$2=$D$2:$CP$2),0))</f>
        <v>2538988.6490000002</v>
      </c>
      <c r="I757" s="60" cm="1">
        <f t="array" ref="I757">INDEX($D$1:$CP$117,MATCH($D757,$D$1:$D$117,0),MATCH(1,($F757=$D$1:$CP$1)*(I$2=$D$2:$CP$2),0))</f>
        <v>53802555.684</v>
      </c>
      <c r="J757" s="60" cm="1">
        <f t="array" ref="J757">INDEX($D$1:$CP$117,MATCH($D757,$D$1:$D$117,0),MATCH(1,($F757=$D$1:$CP$1)*(J$2=$D$2:$CP$2),0))</f>
        <v>76000</v>
      </c>
      <c r="K757" s="59" cm="1">
        <f t="array" ref="K757">INDEX($D$1:$CP$117,MATCH($D757,$D$1:$D$117,0),MATCH(1,($F757=$D$1:$CP$1)*(AY$2=$D$2:$CP$2),0))</f>
        <v>654.93655263157893</v>
      </c>
      <c r="L757" s="59" cm="1">
        <f t="array" ref="L757">INDEX($D$1:$CP$117,MATCH($D757,$D$1:$D$117,0),MATCH(1,($F757=$D$1:$CP$1)*(AZ$2=$D$2:$CP$2),0))</f>
        <v>33.407745381578948</v>
      </c>
      <c r="M757" s="59" cm="1">
        <f t="array" ref="M757">INDEX($D$1:$CP$117,MATCH($D757,$D$1:$D$117,0),MATCH(1,($F757=$D$1:$CP$1)*(BA$2=$D$2:$CP$2),0))</f>
        <v>707.92836426315785</v>
      </c>
      <c r="N757" s="61" cm="1">
        <f t="array" ref="N757">INDEX($D$1:$CP$117,MATCH($D757,$D$1:$D$117,0),MATCH(1,($F757=$D$1:$CP$1)*(BB$2=$D$2:$CP$2),0))</f>
        <v>0.92514523459342524</v>
      </c>
    </row>
    <row r="758" spans="4:14" x14ac:dyDescent="0.25">
      <c r="D758" t="str">
        <f t="shared" ref="D758:E758" si="685">D644</f>
        <v>MLI</v>
      </c>
      <c r="E758" t="str">
        <f t="shared" si="685"/>
        <v>Low income</v>
      </c>
      <c r="F758">
        <f t="shared" si="625"/>
        <v>2014</v>
      </c>
      <c r="G758" s="60" cm="1">
        <f t="array" ref="G758">INDEX($D$1:$CP$117,MATCH($D758,$D$1:$D$117,0),MATCH(1,($F758=$D$1:$CP$1)*(G$2=$D$2:$CP$2),0))</f>
        <v>0</v>
      </c>
      <c r="H758" s="60" cm="1">
        <f t="array" ref="H758">INDEX($D$1:$CP$117,MATCH($D758,$D$1:$D$117,0),MATCH(1,($F758=$D$1:$CP$1)*(H$2=$D$2:$CP$2),0))</f>
        <v>0</v>
      </c>
      <c r="I758" s="60" cm="1">
        <f t="array" ref="I758">INDEX($D$1:$CP$117,MATCH($D758,$D$1:$D$117,0),MATCH(1,($F758=$D$1:$CP$1)*(I$2=$D$2:$CP$2),0))</f>
        <v>0</v>
      </c>
      <c r="J758" s="60" cm="1">
        <f t="array" ref="J758">INDEX($D$1:$CP$117,MATCH($D758,$D$1:$D$117,0),MATCH(1,($F758=$D$1:$CP$1)*(J$2=$D$2:$CP$2),0))</f>
        <v>130000</v>
      </c>
      <c r="K758" s="59" t="str" cm="1">
        <f t="array" ref="K758">INDEX($D$1:$CP$117,MATCH($D758,$D$1:$D$117,0),MATCH(1,($F758=$D$1:$CP$1)*(AY$2=$D$2:$CP$2),0))</f>
        <v/>
      </c>
      <c r="L758" s="59" t="str" cm="1">
        <f t="array" ref="L758">INDEX($D$1:$CP$117,MATCH($D758,$D$1:$D$117,0),MATCH(1,($F758=$D$1:$CP$1)*(AZ$2=$D$2:$CP$2),0))</f>
        <v/>
      </c>
      <c r="M758" s="59" t="str" cm="1">
        <f t="array" ref="M758">INDEX($D$1:$CP$117,MATCH($D758,$D$1:$D$117,0),MATCH(1,($F758=$D$1:$CP$1)*(BA$2=$D$2:$CP$2),0))</f>
        <v/>
      </c>
      <c r="N758" s="61" t="str" cm="1">
        <f t="array" ref="N758">INDEX($D$1:$CP$117,MATCH($D758,$D$1:$D$117,0),MATCH(1,($F758=$D$1:$CP$1)*(BB$2=$D$2:$CP$2),0))</f>
        <v/>
      </c>
    </row>
    <row r="759" spans="4:14" x14ac:dyDescent="0.25">
      <c r="D759" t="str">
        <f t="shared" ref="D759:E759" si="686">D645</f>
        <v>MRT</v>
      </c>
      <c r="E759" t="str">
        <f t="shared" si="686"/>
        <v>Lower middle income</v>
      </c>
      <c r="F759">
        <f t="shared" si="625"/>
        <v>2014</v>
      </c>
      <c r="G759" s="60" cm="1">
        <f t="array" ref="G759">INDEX($D$1:$CP$117,MATCH($D759,$D$1:$D$117,0),MATCH(1,($F759=$D$1:$CP$1)*(G$2=$D$2:$CP$2),0))</f>
        <v>0</v>
      </c>
      <c r="H759" s="60" cm="1">
        <f t="array" ref="H759">INDEX($D$1:$CP$117,MATCH($D759,$D$1:$D$117,0),MATCH(1,($F759=$D$1:$CP$1)*(H$2=$D$2:$CP$2),0))</f>
        <v>0</v>
      </c>
      <c r="I759" s="60" cm="1">
        <f t="array" ref="I759">INDEX($D$1:$CP$117,MATCH($D759,$D$1:$D$117,0),MATCH(1,($F759=$D$1:$CP$1)*(I$2=$D$2:$CP$2),0))</f>
        <v>0</v>
      </c>
      <c r="J759" s="60" cm="1">
        <f t="array" ref="J759">INDEX($D$1:$CP$117,MATCH($D759,$D$1:$D$117,0),MATCH(1,($F759=$D$1:$CP$1)*(J$2=$D$2:$CP$2),0))</f>
        <v>6600</v>
      </c>
      <c r="K759" s="59" t="str" cm="1">
        <f t="array" ref="K759">INDEX($D$1:$CP$117,MATCH($D759,$D$1:$D$117,0),MATCH(1,($F759=$D$1:$CP$1)*(AY$2=$D$2:$CP$2),0))</f>
        <v/>
      </c>
      <c r="L759" s="59" t="str" cm="1">
        <f t="array" ref="L759">INDEX($D$1:$CP$117,MATCH($D759,$D$1:$D$117,0),MATCH(1,($F759=$D$1:$CP$1)*(AZ$2=$D$2:$CP$2),0))</f>
        <v/>
      </c>
      <c r="M759" s="59" t="str" cm="1">
        <f t="array" ref="M759">INDEX($D$1:$CP$117,MATCH($D759,$D$1:$D$117,0),MATCH(1,($F759=$D$1:$CP$1)*(BA$2=$D$2:$CP$2),0))</f>
        <v/>
      </c>
      <c r="N759" s="61" t="str" cm="1">
        <f t="array" ref="N759">INDEX($D$1:$CP$117,MATCH($D759,$D$1:$D$117,0),MATCH(1,($F759=$D$1:$CP$1)*(BB$2=$D$2:$CP$2),0))</f>
        <v/>
      </c>
    </row>
    <row r="760" spans="4:14" x14ac:dyDescent="0.25">
      <c r="D760" t="str">
        <f t="shared" ref="D760:E760" si="687">D646</f>
        <v>MUS</v>
      </c>
      <c r="E760" t="str">
        <f t="shared" si="687"/>
        <v>High income</v>
      </c>
      <c r="F760">
        <f t="shared" si="625"/>
        <v>2014</v>
      </c>
      <c r="G760" s="60" cm="1">
        <f t="array" ref="G760">INDEX($D$1:$CP$117,MATCH($D760,$D$1:$D$117,0),MATCH(1,($F760=$D$1:$CP$1)*(G$2=$D$2:$CP$2),0))</f>
        <v>0</v>
      </c>
      <c r="H760" s="60" cm="1">
        <f t="array" ref="H760">INDEX($D$1:$CP$117,MATCH($D760,$D$1:$D$117,0),MATCH(1,($F760=$D$1:$CP$1)*(H$2=$D$2:$CP$2),0))</f>
        <v>0</v>
      </c>
      <c r="I760" s="60" cm="1">
        <f t="array" ref="I760">INDEX($D$1:$CP$117,MATCH($D760,$D$1:$D$117,0),MATCH(1,($F760=$D$1:$CP$1)*(I$2=$D$2:$CP$2),0))</f>
        <v>0</v>
      </c>
      <c r="J760" s="60" cm="1">
        <f t="array" ref="J760">INDEX($D$1:$CP$117,MATCH($D760,$D$1:$D$117,0),MATCH(1,($F760=$D$1:$CP$1)*(J$2=$D$2:$CP$2),0))</f>
        <v>11000</v>
      </c>
      <c r="K760" s="59" t="str" cm="1">
        <f t="array" ref="K760">INDEX($D$1:$CP$117,MATCH($D760,$D$1:$D$117,0),MATCH(1,($F760=$D$1:$CP$1)*(AY$2=$D$2:$CP$2),0))</f>
        <v/>
      </c>
      <c r="L760" s="59" t="str" cm="1">
        <f t="array" ref="L760">INDEX($D$1:$CP$117,MATCH($D760,$D$1:$D$117,0),MATCH(1,($F760=$D$1:$CP$1)*(AZ$2=$D$2:$CP$2),0))</f>
        <v/>
      </c>
      <c r="M760" s="59" t="str" cm="1">
        <f t="array" ref="M760">INDEX($D$1:$CP$117,MATCH($D760,$D$1:$D$117,0),MATCH(1,($F760=$D$1:$CP$1)*(BA$2=$D$2:$CP$2),0))</f>
        <v/>
      </c>
      <c r="N760" s="61" t="str" cm="1">
        <f t="array" ref="N760">INDEX($D$1:$CP$117,MATCH($D760,$D$1:$D$117,0),MATCH(1,($F760=$D$1:$CP$1)*(BB$2=$D$2:$CP$2),0))</f>
        <v/>
      </c>
    </row>
    <row r="761" spans="4:14" x14ac:dyDescent="0.25">
      <c r="D761" t="str">
        <f t="shared" ref="D761:E761" si="688">D647</f>
        <v>MNG</v>
      </c>
      <c r="E761" t="str">
        <f t="shared" si="688"/>
        <v>Lower middle income</v>
      </c>
      <c r="F761">
        <f t="shared" si="625"/>
        <v>2014</v>
      </c>
      <c r="G761" s="60" cm="1">
        <f t="array" ref="G761">INDEX($D$1:$CP$117,MATCH($D761,$D$1:$D$117,0),MATCH(1,($F761=$D$1:$CP$1)*(G$2=$D$2:$CP$2),0))</f>
        <v>1619212</v>
      </c>
      <c r="H761" s="60" cm="1">
        <f t="array" ref="H761">INDEX($D$1:$CP$117,MATCH($D761,$D$1:$D$117,0),MATCH(1,($F761=$D$1:$CP$1)*(H$2=$D$2:$CP$2),0))</f>
        <v>1166608</v>
      </c>
      <c r="I761" s="60" cm="1">
        <f t="array" ref="I761">INDEX($D$1:$CP$117,MATCH($D761,$D$1:$D$117,0),MATCH(1,($F761=$D$1:$CP$1)*(I$2=$D$2:$CP$2),0))</f>
        <v>2858199</v>
      </c>
      <c r="J761" s="60" cm="1">
        <f t="array" ref="J761">INDEX($D$1:$CP$117,MATCH($D761,$D$1:$D$117,0),MATCH(1,($F761=$D$1:$CP$1)*(J$2=$D$2:$CP$2),0))</f>
        <v>1000</v>
      </c>
      <c r="K761" s="59" cm="1">
        <f t="array" ref="K761">INDEX($D$1:$CP$117,MATCH($D761,$D$1:$D$117,0),MATCH(1,($F761=$D$1:$CP$1)*(AY$2=$D$2:$CP$2),0))</f>
        <v>1619.212</v>
      </c>
      <c r="L761" s="59" cm="1">
        <f t="array" ref="L761">INDEX($D$1:$CP$117,MATCH($D761,$D$1:$D$117,0),MATCH(1,($F761=$D$1:$CP$1)*(AZ$2=$D$2:$CP$2),0))</f>
        <v>1166.6079999999999</v>
      </c>
      <c r="M761" s="59" cm="1">
        <f t="array" ref="M761">INDEX($D$1:$CP$117,MATCH($D761,$D$1:$D$117,0),MATCH(1,($F761=$D$1:$CP$1)*(BA$2=$D$2:$CP$2),0))</f>
        <v>2858.1990000000001</v>
      </c>
      <c r="N761" s="61" cm="1">
        <f t="array" ref="N761">INDEX($D$1:$CP$117,MATCH($D761,$D$1:$D$117,0),MATCH(1,($F761=$D$1:$CP$1)*(BB$2=$D$2:$CP$2),0))</f>
        <v>0.56651478780868647</v>
      </c>
    </row>
    <row r="762" spans="4:14" x14ac:dyDescent="0.25">
      <c r="D762" t="str">
        <f t="shared" ref="D762:E762" si="689">D648</f>
        <v>MNE</v>
      </c>
      <c r="E762" t="str">
        <f t="shared" si="689"/>
        <v>Middle income</v>
      </c>
      <c r="F762">
        <f t="shared" ref="F762:F825" si="690">F648+1</f>
        <v>2014</v>
      </c>
      <c r="G762" s="60" cm="1">
        <f t="array" ref="G762">INDEX($D$1:$CP$117,MATCH($D762,$D$1:$D$117,0),MATCH(1,($F762=$D$1:$CP$1)*(G$2=$D$2:$CP$2),0))</f>
        <v>0</v>
      </c>
      <c r="H762" s="60" cm="1">
        <f t="array" ref="H762">INDEX($D$1:$CP$117,MATCH($D762,$D$1:$D$117,0),MATCH(1,($F762=$D$1:$CP$1)*(H$2=$D$2:$CP$2),0))</f>
        <v>0</v>
      </c>
      <c r="I762" s="60" cm="1">
        <f t="array" ref="I762">INDEX($D$1:$CP$117,MATCH($D762,$D$1:$D$117,0),MATCH(1,($F762=$D$1:$CP$1)*(I$2=$D$2:$CP$2),0))</f>
        <v>0</v>
      </c>
      <c r="J762" s="60" cm="1">
        <f t="array" ref="J762">INDEX($D$1:$CP$117,MATCH($D762,$D$1:$D$117,0),MATCH(1,($F762=$D$1:$CP$1)*(J$2=$D$2:$CP$2),0))</f>
        <v>500</v>
      </c>
      <c r="K762" s="59" t="str" cm="1">
        <f t="array" ref="K762">INDEX($D$1:$CP$117,MATCH($D762,$D$1:$D$117,0),MATCH(1,($F762=$D$1:$CP$1)*(AY$2=$D$2:$CP$2),0))</f>
        <v/>
      </c>
      <c r="L762" s="59" t="str" cm="1">
        <f t="array" ref="L762">INDEX($D$1:$CP$117,MATCH($D762,$D$1:$D$117,0),MATCH(1,($F762=$D$1:$CP$1)*(AZ$2=$D$2:$CP$2),0))</f>
        <v/>
      </c>
      <c r="M762" s="59" t="str" cm="1">
        <f t="array" ref="M762">INDEX($D$1:$CP$117,MATCH($D762,$D$1:$D$117,0),MATCH(1,($F762=$D$1:$CP$1)*(BA$2=$D$2:$CP$2),0))</f>
        <v/>
      </c>
      <c r="N762" s="61" t="str" cm="1">
        <f t="array" ref="N762">INDEX($D$1:$CP$117,MATCH($D762,$D$1:$D$117,0),MATCH(1,($F762=$D$1:$CP$1)*(BB$2=$D$2:$CP$2),0))</f>
        <v/>
      </c>
    </row>
    <row r="763" spans="4:14" x14ac:dyDescent="0.25">
      <c r="D763" t="str">
        <f t="shared" ref="D763:E763" si="691">D649</f>
        <v>MAR</v>
      </c>
      <c r="E763" t="str">
        <f t="shared" si="691"/>
        <v>Lower middle income</v>
      </c>
      <c r="F763">
        <f t="shared" si="690"/>
        <v>2014</v>
      </c>
      <c r="G763" s="60" cm="1">
        <f t="array" ref="G763">INDEX($D$1:$CP$117,MATCH($D763,$D$1:$D$117,0),MATCH(1,($F763=$D$1:$CP$1)*(G$2=$D$2:$CP$2),0))</f>
        <v>0</v>
      </c>
      <c r="H763" s="60" cm="1">
        <f t="array" ref="H763">INDEX($D$1:$CP$117,MATCH($D763,$D$1:$D$117,0),MATCH(1,($F763=$D$1:$CP$1)*(H$2=$D$2:$CP$2),0))</f>
        <v>0</v>
      </c>
      <c r="I763" s="60" cm="1">
        <f t="array" ref="I763">INDEX($D$1:$CP$117,MATCH($D763,$D$1:$D$117,0),MATCH(1,($F763=$D$1:$CP$1)*(I$2=$D$2:$CP$2),0))</f>
        <v>0</v>
      </c>
      <c r="J763" s="60" cm="1">
        <f t="array" ref="J763">INDEX($D$1:$CP$117,MATCH($D763,$D$1:$D$117,0),MATCH(1,($F763=$D$1:$CP$1)*(J$2=$D$2:$CP$2),0))</f>
        <v>19000</v>
      </c>
      <c r="K763" s="59" t="str" cm="1">
        <f t="array" ref="K763">INDEX($D$1:$CP$117,MATCH($D763,$D$1:$D$117,0),MATCH(1,($F763=$D$1:$CP$1)*(AY$2=$D$2:$CP$2),0))</f>
        <v/>
      </c>
      <c r="L763" s="59" t="str" cm="1">
        <f t="array" ref="L763">INDEX($D$1:$CP$117,MATCH($D763,$D$1:$D$117,0),MATCH(1,($F763=$D$1:$CP$1)*(AZ$2=$D$2:$CP$2),0))</f>
        <v/>
      </c>
      <c r="M763" s="59" t="str" cm="1">
        <f t="array" ref="M763">INDEX($D$1:$CP$117,MATCH($D763,$D$1:$D$117,0),MATCH(1,($F763=$D$1:$CP$1)*(BA$2=$D$2:$CP$2),0))</f>
        <v/>
      </c>
      <c r="N763" s="61" t="str" cm="1">
        <f t="array" ref="N763">INDEX($D$1:$CP$117,MATCH($D763,$D$1:$D$117,0),MATCH(1,($F763=$D$1:$CP$1)*(BB$2=$D$2:$CP$2),0))</f>
        <v/>
      </c>
    </row>
    <row r="764" spans="4:14" x14ac:dyDescent="0.25">
      <c r="D764" t="str">
        <f t="shared" ref="D764:E764" si="692">D650</f>
        <v>MOZ</v>
      </c>
      <c r="E764" t="str">
        <f t="shared" si="692"/>
        <v>Low income</v>
      </c>
      <c r="F764">
        <f t="shared" si="690"/>
        <v>2014</v>
      </c>
      <c r="G764" s="60" cm="1">
        <f t="array" ref="G764">INDEX($D$1:$CP$117,MATCH($D764,$D$1:$D$117,0),MATCH(1,($F764=$D$1:$CP$1)*(G$2=$D$2:$CP$2),0))</f>
        <v>12217622</v>
      </c>
      <c r="H764" s="60" cm="1">
        <f t="array" ref="H764">INDEX($D$1:$CP$117,MATCH($D764,$D$1:$D$117,0),MATCH(1,($F764=$D$1:$CP$1)*(H$2=$D$2:$CP$2),0))</f>
        <v>339379363.60000002</v>
      </c>
      <c r="I764" s="60" cm="1">
        <f t="array" ref="I764">INDEX($D$1:$CP$117,MATCH($D764,$D$1:$D$117,0),MATCH(1,($F764=$D$1:$CP$1)*(I$2=$D$2:$CP$2),0))</f>
        <v>353836435.60000002</v>
      </c>
      <c r="J764" s="60" cm="1">
        <f t="array" ref="J764">INDEX($D$1:$CP$117,MATCH($D764,$D$1:$D$117,0),MATCH(1,($F764=$D$1:$CP$1)*(J$2=$D$2:$CP$2),0))</f>
        <v>1900000</v>
      </c>
      <c r="K764" s="59" cm="1">
        <f t="array" ref="K764">INDEX($D$1:$CP$117,MATCH($D764,$D$1:$D$117,0),MATCH(1,($F764=$D$1:$CP$1)*(AY$2=$D$2:$CP$2),0))</f>
        <v>6.4303273684210529</v>
      </c>
      <c r="L764" s="59" cm="1">
        <f t="array" ref="L764">INDEX($D$1:$CP$117,MATCH($D764,$D$1:$D$117,0),MATCH(1,($F764=$D$1:$CP$1)*(AZ$2=$D$2:$CP$2),0))</f>
        <v>178.62071768421055</v>
      </c>
      <c r="M764" s="59" cm="1">
        <f t="array" ref="M764">INDEX($D$1:$CP$117,MATCH($D764,$D$1:$D$117,0),MATCH(1,($F764=$D$1:$CP$1)*(BA$2=$D$2:$CP$2),0))</f>
        <v>186.22970294736842</v>
      </c>
      <c r="N764" s="61" cm="1">
        <f t="array" ref="N764">INDEX($D$1:$CP$117,MATCH($D764,$D$1:$D$117,0),MATCH(1,($F764=$D$1:$CP$1)*(BB$2=$D$2:$CP$2),0))</f>
        <v>3.4529010499675064E-2</v>
      </c>
    </row>
    <row r="765" spans="4:14" x14ac:dyDescent="0.25">
      <c r="D765" t="str">
        <f t="shared" ref="D765:E765" si="693">D651</f>
        <v>MMR</v>
      </c>
      <c r="E765" t="str">
        <f t="shared" si="693"/>
        <v>Lower middle income</v>
      </c>
      <c r="F765">
        <f t="shared" si="690"/>
        <v>2014</v>
      </c>
      <c r="G765" s="60" cm="1">
        <f t="array" ref="G765">INDEX($D$1:$CP$117,MATCH($D765,$D$1:$D$117,0),MATCH(1,($F765=$D$1:$CP$1)*(G$2=$D$2:$CP$2),0))</f>
        <v>0</v>
      </c>
      <c r="H765" s="60" cm="1">
        <f t="array" ref="H765">INDEX($D$1:$CP$117,MATCH($D765,$D$1:$D$117,0),MATCH(1,($F765=$D$1:$CP$1)*(H$2=$D$2:$CP$2),0))</f>
        <v>0</v>
      </c>
      <c r="I765" s="60" cm="1">
        <f t="array" ref="I765">INDEX($D$1:$CP$117,MATCH($D765,$D$1:$D$117,0),MATCH(1,($F765=$D$1:$CP$1)*(I$2=$D$2:$CP$2),0))</f>
        <v>0</v>
      </c>
      <c r="J765" s="60" cm="1">
        <f t="array" ref="J765">INDEX($D$1:$CP$117,MATCH($D765,$D$1:$D$117,0),MATCH(1,($F765=$D$1:$CP$1)*(J$2=$D$2:$CP$2),0))</f>
        <v>240000</v>
      </c>
      <c r="K765" s="59" t="str" cm="1">
        <f t="array" ref="K765">INDEX($D$1:$CP$117,MATCH($D765,$D$1:$D$117,0),MATCH(1,($F765=$D$1:$CP$1)*(AY$2=$D$2:$CP$2),0))</f>
        <v/>
      </c>
      <c r="L765" s="59" t="str" cm="1">
        <f t="array" ref="L765">INDEX($D$1:$CP$117,MATCH($D765,$D$1:$D$117,0),MATCH(1,($F765=$D$1:$CP$1)*(AZ$2=$D$2:$CP$2),0))</f>
        <v/>
      </c>
      <c r="M765" s="59" t="str" cm="1">
        <f t="array" ref="M765">INDEX($D$1:$CP$117,MATCH($D765,$D$1:$D$117,0),MATCH(1,($F765=$D$1:$CP$1)*(BA$2=$D$2:$CP$2),0))</f>
        <v/>
      </c>
      <c r="N765" s="61" t="str" cm="1">
        <f t="array" ref="N765">INDEX($D$1:$CP$117,MATCH($D765,$D$1:$D$117,0),MATCH(1,($F765=$D$1:$CP$1)*(BB$2=$D$2:$CP$2),0))</f>
        <v/>
      </c>
    </row>
    <row r="766" spans="4:14" x14ac:dyDescent="0.25">
      <c r="D766" t="str">
        <f t="shared" ref="D766:E766" si="694">D652</f>
        <v>NAM</v>
      </c>
      <c r="E766" t="str">
        <f t="shared" si="694"/>
        <v>Middle income</v>
      </c>
      <c r="F766">
        <f t="shared" si="690"/>
        <v>2014</v>
      </c>
      <c r="G766" s="60" cm="1">
        <f t="array" ref="G766">INDEX($D$1:$CP$117,MATCH($D766,$D$1:$D$117,0),MATCH(1,($F766=$D$1:$CP$1)*(G$2=$D$2:$CP$2),0))</f>
        <v>111050386</v>
      </c>
      <c r="H766" s="60" cm="1">
        <f t="array" ref="H766">INDEX($D$1:$CP$117,MATCH($D766,$D$1:$D$117,0),MATCH(1,($F766=$D$1:$CP$1)*(H$2=$D$2:$CP$2),0))</f>
        <v>87408615</v>
      </c>
      <c r="I766" s="60" cm="1">
        <f t="array" ref="I766">INDEX($D$1:$CP$117,MATCH($D766,$D$1:$D$117,0),MATCH(1,($F766=$D$1:$CP$1)*(I$2=$D$2:$CP$2),0))</f>
        <v>414406653</v>
      </c>
      <c r="J766" s="60" cm="1">
        <f t="array" ref="J766">INDEX($D$1:$CP$117,MATCH($D766,$D$1:$D$117,0),MATCH(1,($F766=$D$1:$CP$1)*(J$2=$D$2:$CP$2),0))</f>
        <v>200000</v>
      </c>
      <c r="K766" s="59" cm="1">
        <f t="array" ref="K766">INDEX($D$1:$CP$117,MATCH($D766,$D$1:$D$117,0),MATCH(1,($F766=$D$1:$CP$1)*(AY$2=$D$2:$CP$2),0))</f>
        <v>555.25193000000002</v>
      </c>
      <c r="L766" s="59" cm="1">
        <f t="array" ref="L766">INDEX($D$1:$CP$117,MATCH($D766,$D$1:$D$117,0),MATCH(1,($F766=$D$1:$CP$1)*(AZ$2=$D$2:$CP$2),0))</f>
        <v>437.04307499999999</v>
      </c>
      <c r="M766" s="59" cm="1">
        <f t="array" ref="M766">INDEX($D$1:$CP$117,MATCH($D766,$D$1:$D$117,0),MATCH(1,($F766=$D$1:$CP$1)*(BA$2=$D$2:$CP$2),0))</f>
        <v>2072.033265</v>
      </c>
      <c r="N766" s="61" cm="1">
        <f t="array" ref="N766">INDEX($D$1:$CP$117,MATCH($D766,$D$1:$D$117,0),MATCH(1,($F766=$D$1:$CP$1)*(BB$2=$D$2:$CP$2),0))</f>
        <v>0.26797442848968933</v>
      </c>
    </row>
    <row r="767" spans="4:14" x14ac:dyDescent="0.25">
      <c r="D767" t="str">
        <f t="shared" ref="D767:E767" si="695">D653</f>
        <v>NPL</v>
      </c>
      <c r="E767" t="str">
        <f t="shared" si="695"/>
        <v>Lower middle income</v>
      </c>
      <c r="F767">
        <f t="shared" si="690"/>
        <v>2014</v>
      </c>
      <c r="G767" s="60" cm="1">
        <f t="array" ref="G767">INDEX($D$1:$CP$117,MATCH($D767,$D$1:$D$117,0),MATCH(1,($F767=$D$1:$CP$1)*(G$2=$D$2:$CP$2),0))</f>
        <v>1983775</v>
      </c>
      <c r="H767" s="60" cm="1">
        <f t="array" ref="H767">INDEX($D$1:$CP$117,MATCH($D767,$D$1:$D$117,0),MATCH(1,($F767=$D$1:$CP$1)*(H$2=$D$2:$CP$2),0))</f>
        <v>15415082</v>
      </c>
      <c r="I767" s="60" cm="1">
        <f t="array" ref="I767">INDEX($D$1:$CP$117,MATCH($D767,$D$1:$D$117,0),MATCH(1,($F767=$D$1:$CP$1)*(I$2=$D$2:$CP$2),0))</f>
        <v>18815087</v>
      </c>
      <c r="J767" s="60" cm="1">
        <f t="array" ref="J767">INDEX($D$1:$CP$117,MATCH($D767,$D$1:$D$117,0),MATCH(1,($F767=$D$1:$CP$1)*(J$2=$D$2:$CP$2),0))</f>
        <v>29000</v>
      </c>
      <c r="K767" s="59" cm="1">
        <f t="array" ref="K767">INDEX($D$1:$CP$117,MATCH($D767,$D$1:$D$117,0),MATCH(1,($F767=$D$1:$CP$1)*(AY$2=$D$2:$CP$2),0))</f>
        <v>68.406034482758628</v>
      </c>
      <c r="L767" s="59" cm="1">
        <f t="array" ref="L767">INDEX($D$1:$CP$117,MATCH($D767,$D$1:$D$117,0),MATCH(1,($F767=$D$1:$CP$1)*(AZ$2=$D$2:$CP$2),0))</f>
        <v>531.55455172413792</v>
      </c>
      <c r="M767" s="59" cm="1">
        <f t="array" ref="M767">INDEX($D$1:$CP$117,MATCH($D767,$D$1:$D$117,0),MATCH(1,($F767=$D$1:$CP$1)*(BA$2=$D$2:$CP$2),0))</f>
        <v>648.79610344827586</v>
      </c>
      <c r="N767" s="61" cm="1">
        <f t="array" ref="N767">INDEX($D$1:$CP$117,MATCH($D767,$D$1:$D$117,0),MATCH(1,($F767=$D$1:$CP$1)*(BB$2=$D$2:$CP$2),0))</f>
        <v>0.1054353349522115</v>
      </c>
    </row>
    <row r="768" spans="4:14" x14ac:dyDescent="0.25">
      <c r="D768" t="str">
        <f t="shared" ref="D768:E768" si="696">D654</f>
        <v>NIC</v>
      </c>
      <c r="E768" t="str">
        <f t="shared" si="696"/>
        <v>Lower middle income</v>
      </c>
      <c r="F768">
        <f t="shared" si="690"/>
        <v>2014</v>
      </c>
      <c r="G768" s="60" cm="1">
        <f t="array" ref="G768">INDEX($D$1:$CP$117,MATCH($D768,$D$1:$D$117,0),MATCH(1,($F768=$D$1:$CP$1)*(G$2=$D$2:$CP$2),0))</f>
        <v>0</v>
      </c>
      <c r="H768" s="60" cm="1">
        <f t="array" ref="H768">INDEX($D$1:$CP$117,MATCH($D768,$D$1:$D$117,0),MATCH(1,($F768=$D$1:$CP$1)*(H$2=$D$2:$CP$2),0))</f>
        <v>0</v>
      </c>
      <c r="I768" s="60" cm="1">
        <f t="array" ref="I768">INDEX($D$1:$CP$117,MATCH($D768,$D$1:$D$117,0),MATCH(1,($F768=$D$1:$CP$1)*(I$2=$D$2:$CP$2),0))</f>
        <v>0</v>
      </c>
      <c r="J768" s="60" cm="1">
        <f t="array" ref="J768">INDEX($D$1:$CP$117,MATCH($D768,$D$1:$D$117,0),MATCH(1,($F768=$D$1:$CP$1)*(J$2=$D$2:$CP$2),0))</f>
        <v>8800</v>
      </c>
      <c r="K768" s="59" t="str" cm="1">
        <f t="array" ref="K768">INDEX($D$1:$CP$117,MATCH($D768,$D$1:$D$117,0),MATCH(1,($F768=$D$1:$CP$1)*(AY$2=$D$2:$CP$2),0))</f>
        <v/>
      </c>
      <c r="L768" s="59" t="str" cm="1">
        <f t="array" ref="L768">INDEX($D$1:$CP$117,MATCH($D768,$D$1:$D$117,0),MATCH(1,($F768=$D$1:$CP$1)*(AZ$2=$D$2:$CP$2),0))</f>
        <v/>
      </c>
      <c r="M768" s="59" t="str" cm="1">
        <f t="array" ref="M768">INDEX($D$1:$CP$117,MATCH($D768,$D$1:$D$117,0),MATCH(1,($F768=$D$1:$CP$1)*(BA$2=$D$2:$CP$2),0))</f>
        <v/>
      </c>
      <c r="N768" s="61" t="str" cm="1">
        <f t="array" ref="N768">INDEX($D$1:$CP$117,MATCH($D768,$D$1:$D$117,0),MATCH(1,($F768=$D$1:$CP$1)*(BB$2=$D$2:$CP$2),0))</f>
        <v/>
      </c>
    </row>
    <row r="769" spans="4:14" x14ac:dyDescent="0.25">
      <c r="D769" t="str">
        <f t="shared" ref="D769:E769" si="697">D655</f>
        <v>NER</v>
      </c>
      <c r="E769" t="str">
        <f t="shared" si="697"/>
        <v>Low income</v>
      </c>
      <c r="F769">
        <f t="shared" si="690"/>
        <v>2014</v>
      </c>
      <c r="G769" s="60" cm="1">
        <f t="array" ref="G769">INDEX($D$1:$CP$117,MATCH($D769,$D$1:$D$117,0),MATCH(1,($F769=$D$1:$CP$1)*(G$2=$D$2:$CP$2),0))</f>
        <v>4322818</v>
      </c>
      <c r="H769" s="60" cm="1">
        <f t="array" ref="H769">INDEX($D$1:$CP$117,MATCH($D769,$D$1:$D$117,0),MATCH(1,($F769=$D$1:$CP$1)*(H$2=$D$2:$CP$2),0))</f>
        <v>6570916.6749999998</v>
      </c>
      <c r="I769" s="60" cm="1">
        <f t="array" ref="I769">INDEX($D$1:$CP$117,MATCH($D769,$D$1:$D$117,0),MATCH(1,($F769=$D$1:$CP$1)*(I$2=$D$2:$CP$2),0))</f>
        <v>10899296.803981001</v>
      </c>
      <c r="J769" s="60" cm="1">
        <f t="array" ref="J769">INDEX($D$1:$CP$117,MATCH($D769,$D$1:$D$117,0),MATCH(1,($F769=$D$1:$CP$1)*(J$2=$D$2:$CP$2),0))</f>
        <v>35000</v>
      </c>
      <c r="K769" s="59" cm="1">
        <f t="array" ref="K769">INDEX($D$1:$CP$117,MATCH($D769,$D$1:$D$117,0),MATCH(1,($F769=$D$1:$CP$1)*(AY$2=$D$2:$CP$2),0))</f>
        <v>123.50908571428572</v>
      </c>
      <c r="L769" s="59" cm="1">
        <f t="array" ref="L769">INDEX($D$1:$CP$117,MATCH($D769,$D$1:$D$117,0),MATCH(1,($F769=$D$1:$CP$1)*(AZ$2=$D$2:$CP$2),0))</f>
        <v>187.74047642857141</v>
      </c>
      <c r="M769" s="59" cm="1">
        <f t="array" ref="M769">INDEX($D$1:$CP$117,MATCH($D769,$D$1:$D$117,0),MATCH(1,($F769=$D$1:$CP$1)*(BA$2=$D$2:$CP$2),0))</f>
        <v>311.40848011374288</v>
      </c>
      <c r="N769" s="61" cm="1">
        <f t="array" ref="N769">INDEX($D$1:$CP$117,MATCH($D769,$D$1:$D$117,0),MATCH(1,($F769=$D$1:$CP$1)*(BB$2=$D$2:$CP$2),0))</f>
        <v>0.39661439428102169</v>
      </c>
    </row>
    <row r="770" spans="4:14" x14ac:dyDescent="0.25">
      <c r="D770" t="str">
        <f t="shared" ref="D770:E770" si="698">D656</f>
        <v>NGA</v>
      </c>
      <c r="E770" t="str">
        <f t="shared" si="698"/>
        <v>Lower middle income</v>
      </c>
      <c r="F770">
        <f t="shared" si="690"/>
        <v>2014</v>
      </c>
      <c r="G770" s="60" cm="1">
        <f t="array" ref="G770">INDEX($D$1:$CP$117,MATCH($D770,$D$1:$D$117,0),MATCH(1,($F770=$D$1:$CP$1)*(G$2=$D$2:$CP$2),0))</f>
        <v>0</v>
      </c>
      <c r="H770" s="60" cm="1">
        <f t="array" ref="H770">INDEX($D$1:$CP$117,MATCH($D770,$D$1:$D$117,0),MATCH(1,($F770=$D$1:$CP$1)*(H$2=$D$2:$CP$2),0))</f>
        <v>0</v>
      </c>
      <c r="I770" s="60" cm="1">
        <f t="array" ref="I770">INDEX($D$1:$CP$117,MATCH($D770,$D$1:$D$117,0),MATCH(1,($F770=$D$1:$CP$1)*(I$2=$D$2:$CP$2),0))</f>
        <v>0</v>
      </c>
      <c r="J770" s="60" cm="1">
        <f t="array" ref="J770">INDEX($D$1:$CP$117,MATCH($D770,$D$1:$D$117,0),MATCH(1,($F770=$D$1:$CP$1)*(J$2=$D$2:$CP$2),0))</f>
        <v>1500000</v>
      </c>
      <c r="K770" s="59" t="str" cm="1">
        <f t="array" ref="K770">INDEX($D$1:$CP$117,MATCH($D770,$D$1:$D$117,0),MATCH(1,($F770=$D$1:$CP$1)*(AY$2=$D$2:$CP$2),0))</f>
        <v/>
      </c>
      <c r="L770" s="59" t="str" cm="1">
        <f t="array" ref="L770">INDEX($D$1:$CP$117,MATCH($D770,$D$1:$D$117,0),MATCH(1,($F770=$D$1:$CP$1)*(AZ$2=$D$2:$CP$2),0))</f>
        <v/>
      </c>
      <c r="M770" s="59" t="str" cm="1">
        <f t="array" ref="M770">INDEX($D$1:$CP$117,MATCH($D770,$D$1:$D$117,0),MATCH(1,($F770=$D$1:$CP$1)*(BA$2=$D$2:$CP$2),0))</f>
        <v/>
      </c>
      <c r="N770" s="61" t="str" cm="1">
        <f t="array" ref="N770">INDEX($D$1:$CP$117,MATCH($D770,$D$1:$D$117,0),MATCH(1,($F770=$D$1:$CP$1)*(BB$2=$D$2:$CP$2),0))</f>
        <v/>
      </c>
    </row>
    <row r="771" spans="4:14" x14ac:dyDescent="0.25">
      <c r="D771" t="str">
        <f t="shared" ref="D771:E771" si="699">D657</f>
        <v>OMN</v>
      </c>
      <c r="E771" t="str">
        <f t="shared" si="699"/>
        <v>High income</v>
      </c>
      <c r="F771">
        <f t="shared" si="690"/>
        <v>2014</v>
      </c>
      <c r="G771" s="60" cm="1">
        <f t="array" ref="G771">INDEX($D$1:$CP$117,MATCH($D771,$D$1:$D$117,0),MATCH(1,($F771=$D$1:$CP$1)*(G$2=$D$2:$CP$2),0))</f>
        <v>4313471</v>
      </c>
      <c r="H771" s="60" cm="1">
        <f t="array" ref="H771">INDEX($D$1:$CP$117,MATCH($D771,$D$1:$D$117,0),MATCH(1,($F771=$D$1:$CP$1)*(H$2=$D$2:$CP$2),0))</f>
        <v>11390</v>
      </c>
      <c r="I771" s="60" cm="1">
        <f t="array" ref="I771">INDEX($D$1:$CP$117,MATCH($D771,$D$1:$D$117,0),MATCH(1,($F771=$D$1:$CP$1)*(I$2=$D$2:$CP$2),0))</f>
        <v>4324861</v>
      </c>
      <c r="J771" s="60" cm="1">
        <f t="array" ref="J771">INDEX($D$1:$CP$117,MATCH($D771,$D$1:$D$117,0),MATCH(1,($F771=$D$1:$CP$1)*(J$2=$D$2:$CP$2),0))</f>
        <v>2100</v>
      </c>
      <c r="K771" s="59" cm="1">
        <f t="array" ref="K771">INDEX($D$1:$CP$117,MATCH($D771,$D$1:$D$117,0),MATCH(1,($F771=$D$1:$CP$1)*(AY$2=$D$2:$CP$2),0))</f>
        <v>2054.0338095238094</v>
      </c>
      <c r="L771" s="59" cm="1">
        <f t="array" ref="L771">INDEX($D$1:$CP$117,MATCH($D771,$D$1:$D$117,0),MATCH(1,($F771=$D$1:$CP$1)*(AZ$2=$D$2:$CP$2),0))</f>
        <v>5.4238095238095241</v>
      </c>
      <c r="M771" s="59" cm="1">
        <f t="array" ref="M771">INDEX($D$1:$CP$117,MATCH($D771,$D$1:$D$117,0),MATCH(1,($F771=$D$1:$CP$1)*(BA$2=$D$2:$CP$2),0))</f>
        <v>2059.4576190476191</v>
      </c>
      <c r="N771" s="61" cm="1">
        <f t="array" ref="N771">INDEX($D$1:$CP$117,MATCH($D771,$D$1:$D$117,0),MATCH(1,($F771=$D$1:$CP$1)*(BB$2=$D$2:$CP$2),0))</f>
        <v>0.99736638934754196</v>
      </c>
    </row>
    <row r="772" spans="4:14" x14ac:dyDescent="0.25">
      <c r="D772" t="str">
        <f t="shared" ref="D772:E772" si="700">D658</f>
        <v>PAK</v>
      </c>
      <c r="E772" t="str">
        <f t="shared" si="700"/>
        <v>Lower middle income</v>
      </c>
      <c r="F772">
        <f t="shared" si="690"/>
        <v>2014</v>
      </c>
      <c r="G772" s="60" cm="1">
        <f t="array" ref="G772">INDEX($D$1:$CP$117,MATCH($D772,$D$1:$D$117,0),MATCH(1,($F772=$D$1:$CP$1)*(G$2=$D$2:$CP$2),0))</f>
        <v>0</v>
      </c>
      <c r="H772" s="60" cm="1">
        <f t="array" ref="H772">INDEX($D$1:$CP$117,MATCH($D772,$D$1:$D$117,0),MATCH(1,($F772=$D$1:$CP$1)*(H$2=$D$2:$CP$2),0))</f>
        <v>0</v>
      </c>
      <c r="I772" s="60" cm="1">
        <f t="array" ref="I772">INDEX($D$1:$CP$117,MATCH($D772,$D$1:$D$117,0),MATCH(1,($F772=$D$1:$CP$1)*(I$2=$D$2:$CP$2),0))</f>
        <v>0</v>
      </c>
      <c r="J772" s="60" cm="1">
        <f t="array" ref="J772">INDEX($D$1:$CP$117,MATCH($D772,$D$1:$D$117,0),MATCH(1,($F772=$D$1:$CP$1)*(J$2=$D$2:$CP$2),0))</f>
        <v>120000</v>
      </c>
      <c r="K772" s="59" t="str" cm="1">
        <f t="array" ref="K772">INDEX($D$1:$CP$117,MATCH($D772,$D$1:$D$117,0),MATCH(1,($F772=$D$1:$CP$1)*(AY$2=$D$2:$CP$2),0))</f>
        <v/>
      </c>
      <c r="L772" s="59" t="str" cm="1">
        <f t="array" ref="L772">INDEX($D$1:$CP$117,MATCH($D772,$D$1:$D$117,0),MATCH(1,($F772=$D$1:$CP$1)*(AZ$2=$D$2:$CP$2),0))</f>
        <v/>
      </c>
      <c r="M772" s="59" t="str" cm="1">
        <f t="array" ref="M772">INDEX($D$1:$CP$117,MATCH($D772,$D$1:$D$117,0),MATCH(1,($F772=$D$1:$CP$1)*(BA$2=$D$2:$CP$2),0))</f>
        <v/>
      </c>
      <c r="N772" s="61" t="str" cm="1">
        <f t="array" ref="N772">INDEX($D$1:$CP$117,MATCH($D772,$D$1:$D$117,0),MATCH(1,($F772=$D$1:$CP$1)*(BB$2=$D$2:$CP$2),0))</f>
        <v/>
      </c>
    </row>
    <row r="773" spans="4:14" x14ac:dyDescent="0.25">
      <c r="D773" t="str">
        <f t="shared" ref="D773:E773" si="701">D659</f>
        <v>PNG</v>
      </c>
      <c r="E773" t="str">
        <f t="shared" si="701"/>
        <v>Lower middle income</v>
      </c>
      <c r="F773">
        <f t="shared" si="690"/>
        <v>2014</v>
      </c>
      <c r="G773" s="60" cm="1">
        <f t="array" ref="G773">INDEX($D$1:$CP$117,MATCH($D773,$D$1:$D$117,0),MATCH(1,($F773=$D$1:$CP$1)*(G$2=$D$2:$CP$2),0))</f>
        <v>0</v>
      </c>
      <c r="H773" s="60" cm="1">
        <f t="array" ref="H773">INDEX($D$1:$CP$117,MATCH($D773,$D$1:$D$117,0),MATCH(1,($F773=$D$1:$CP$1)*(H$2=$D$2:$CP$2),0))</f>
        <v>0</v>
      </c>
      <c r="I773" s="60" cm="1">
        <f t="array" ref="I773">INDEX($D$1:$CP$117,MATCH($D773,$D$1:$D$117,0),MATCH(1,($F773=$D$1:$CP$1)*(I$2=$D$2:$CP$2),0))</f>
        <v>0</v>
      </c>
      <c r="J773" s="60" cm="1">
        <f t="array" ref="J773">INDEX($D$1:$CP$117,MATCH($D773,$D$1:$D$117,0),MATCH(1,($F773=$D$1:$CP$1)*(J$2=$D$2:$CP$2),0))</f>
        <v>40000</v>
      </c>
      <c r="K773" s="59" t="str" cm="1">
        <f t="array" ref="K773">INDEX($D$1:$CP$117,MATCH($D773,$D$1:$D$117,0),MATCH(1,($F773=$D$1:$CP$1)*(AY$2=$D$2:$CP$2),0))</f>
        <v/>
      </c>
      <c r="L773" s="59" t="str" cm="1">
        <f t="array" ref="L773">INDEX($D$1:$CP$117,MATCH($D773,$D$1:$D$117,0),MATCH(1,($F773=$D$1:$CP$1)*(AZ$2=$D$2:$CP$2),0))</f>
        <v/>
      </c>
      <c r="M773" s="59" t="str" cm="1">
        <f t="array" ref="M773">INDEX($D$1:$CP$117,MATCH($D773,$D$1:$D$117,0),MATCH(1,($F773=$D$1:$CP$1)*(BA$2=$D$2:$CP$2),0))</f>
        <v/>
      </c>
      <c r="N773" s="61" t="str" cm="1">
        <f t="array" ref="N773">INDEX($D$1:$CP$117,MATCH($D773,$D$1:$D$117,0),MATCH(1,($F773=$D$1:$CP$1)*(BB$2=$D$2:$CP$2),0))</f>
        <v/>
      </c>
    </row>
    <row r="774" spans="4:14" x14ac:dyDescent="0.25">
      <c r="D774" t="str">
        <f t="shared" ref="D774:E774" si="702">D660</f>
        <v>PRY</v>
      </c>
      <c r="E774" t="str">
        <f t="shared" si="702"/>
        <v>Middle income</v>
      </c>
      <c r="F774">
        <f t="shared" si="690"/>
        <v>2014</v>
      </c>
      <c r="G774" s="60" cm="1">
        <f t="array" ref="G774">INDEX($D$1:$CP$117,MATCH($D774,$D$1:$D$117,0),MATCH(1,($F774=$D$1:$CP$1)*(G$2=$D$2:$CP$2),0))</f>
        <v>0</v>
      </c>
      <c r="H774" s="60" cm="1">
        <f t="array" ref="H774">INDEX($D$1:$CP$117,MATCH($D774,$D$1:$D$117,0),MATCH(1,($F774=$D$1:$CP$1)*(H$2=$D$2:$CP$2),0))</f>
        <v>0</v>
      </c>
      <c r="I774" s="60" cm="1">
        <f t="array" ref="I774">INDEX($D$1:$CP$117,MATCH($D774,$D$1:$D$117,0),MATCH(1,($F774=$D$1:$CP$1)*(I$2=$D$2:$CP$2),0))</f>
        <v>0</v>
      </c>
      <c r="J774" s="60" cm="1">
        <f t="array" ref="J774">INDEX($D$1:$CP$117,MATCH($D774,$D$1:$D$117,0),MATCH(1,($F774=$D$1:$CP$1)*(J$2=$D$2:$CP$2),0))</f>
        <v>21000</v>
      </c>
      <c r="K774" s="59" t="str" cm="1">
        <f t="array" ref="K774">INDEX($D$1:$CP$117,MATCH($D774,$D$1:$D$117,0),MATCH(1,($F774=$D$1:$CP$1)*(AY$2=$D$2:$CP$2),0))</f>
        <v/>
      </c>
      <c r="L774" s="59" t="str" cm="1">
        <f t="array" ref="L774">INDEX($D$1:$CP$117,MATCH($D774,$D$1:$D$117,0),MATCH(1,($F774=$D$1:$CP$1)*(AZ$2=$D$2:$CP$2),0))</f>
        <v/>
      </c>
      <c r="M774" s="59" t="str" cm="1">
        <f t="array" ref="M774">INDEX($D$1:$CP$117,MATCH($D774,$D$1:$D$117,0),MATCH(1,($F774=$D$1:$CP$1)*(BA$2=$D$2:$CP$2),0))</f>
        <v/>
      </c>
      <c r="N774" s="61" t="str" cm="1">
        <f t="array" ref="N774">INDEX($D$1:$CP$117,MATCH($D774,$D$1:$D$117,0),MATCH(1,($F774=$D$1:$CP$1)*(BB$2=$D$2:$CP$2),0))</f>
        <v/>
      </c>
    </row>
    <row r="775" spans="4:14" x14ac:dyDescent="0.25">
      <c r="D775" t="str">
        <f t="shared" ref="D775:E775" si="703">D661</f>
        <v>PER</v>
      </c>
      <c r="E775" t="str">
        <f t="shared" si="703"/>
        <v>Middle income</v>
      </c>
      <c r="F775">
        <f t="shared" si="690"/>
        <v>2014</v>
      </c>
      <c r="G775" s="60" cm="1">
        <f t="array" ref="G775">INDEX($D$1:$CP$117,MATCH($D775,$D$1:$D$117,0),MATCH(1,($F775=$D$1:$CP$1)*(G$2=$D$2:$CP$2),0))</f>
        <v>78148248</v>
      </c>
      <c r="H775" s="60" cm="1">
        <f t="array" ref="H775">INDEX($D$1:$CP$117,MATCH($D775,$D$1:$D$117,0),MATCH(1,($F775=$D$1:$CP$1)*(H$2=$D$2:$CP$2),0))</f>
        <v>0</v>
      </c>
      <c r="I775" s="60" cm="1">
        <f t="array" ref="I775">INDEX($D$1:$CP$117,MATCH($D775,$D$1:$D$117,0),MATCH(1,($F775=$D$1:$CP$1)*(I$2=$D$2:$CP$2),0))</f>
        <v>78148248</v>
      </c>
      <c r="J775" s="60" cm="1">
        <f t="array" ref="J775">INDEX($D$1:$CP$117,MATCH($D775,$D$1:$D$117,0),MATCH(1,($F775=$D$1:$CP$1)*(J$2=$D$2:$CP$2),0))</f>
        <v>67000</v>
      </c>
      <c r="K775" s="59" cm="1">
        <f t="array" ref="K775">INDEX($D$1:$CP$117,MATCH($D775,$D$1:$D$117,0),MATCH(1,($F775=$D$1:$CP$1)*(AY$2=$D$2:$CP$2),0))</f>
        <v>1166.3917611940299</v>
      </c>
      <c r="L775" s="59" cm="1">
        <f t="array" ref="L775">INDEX($D$1:$CP$117,MATCH($D775,$D$1:$D$117,0),MATCH(1,($F775=$D$1:$CP$1)*(AZ$2=$D$2:$CP$2),0))</f>
        <v>0</v>
      </c>
      <c r="M775" s="59" cm="1">
        <f t="array" ref="M775">INDEX($D$1:$CP$117,MATCH($D775,$D$1:$D$117,0),MATCH(1,($F775=$D$1:$CP$1)*(BA$2=$D$2:$CP$2),0))</f>
        <v>1166.3917611940299</v>
      </c>
      <c r="N775" s="61" cm="1">
        <f t="array" ref="N775">INDEX($D$1:$CP$117,MATCH($D775,$D$1:$D$117,0),MATCH(1,($F775=$D$1:$CP$1)*(BB$2=$D$2:$CP$2),0))</f>
        <v>1</v>
      </c>
    </row>
    <row r="776" spans="4:14" x14ac:dyDescent="0.25">
      <c r="D776" t="str">
        <f t="shared" ref="D776:E776" si="704">D662</f>
        <v>PHL</v>
      </c>
      <c r="E776" t="str">
        <f t="shared" si="704"/>
        <v>Lower middle income</v>
      </c>
      <c r="F776">
        <f t="shared" si="690"/>
        <v>2014</v>
      </c>
      <c r="G776" s="60" cm="1">
        <f t="array" ref="G776">INDEX($D$1:$CP$117,MATCH($D776,$D$1:$D$117,0),MATCH(1,($F776=$D$1:$CP$1)*(G$2=$D$2:$CP$2),0))</f>
        <v>0</v>
      </c>
      <c r="H776" s="60" cm="1">
        <f t="array" ref="H776">INDEX($D$1:$CP$117,MATCH($D776,$D$1:$D$117,0),MATCH(1,($F776=$D$1:$CP$1)*(H$2=$D$2:$CP$2),0))</f>
        <v>0</v>
      </c>
      <c r="I776" s="60" cm="1">
        <f t="array" ref="I776">INDEX($D$1:$CP$117,MATCH($D776,$D$1:$D$117,0),MATCH(1,($F776=$D$1:$CP$1)*(I$2=$D$2:$CP$2),0))</f>
        <v>0</v>
      </c>
      <c r="J776" s="60" cm="1">
        <f t="array" ref="J776">INDEX($D$1:$CP$117,MATCH($D776,$D$1:$D$117,0),MATCH(1,($F776=$D$1:$CP$1)*(J$2=$D$2:$CP$2),0))</f>
        <v>41000</v>
      </c>
      <c r="K776" s="59" t="str" cm="1">
        <f t="array" ref="K776">INDEX($D$1:$CP$117,MATCH($D776,$D$1:$D$117,0),MATCH(1,($F776=$D$1:$CP$1)*(AY$2=$D$2:$CP$2),0))</f>
        <v/>
      </c>
      <c r="L776" s="59" t="str" cm="1">
        <f t="array" ref="L776">INDEX($D$1:$CP$117,MATCH($D776,$D$1:$D$117,0),MATCH(1,($F776=$D$1:$CP$1)*(AZ$2=$D$2:$CP$2),0))</f>
        <v/>
      </c>
      <c r="M776" s="59" t="str" cm="1">
        <f t="array" ref="M776">INDEX($D$1:$CP$117,MATCH($D776,$D$1:$D$117,0),MATCH(1,($F776=$D$1:$CP$1)*(BA$2=$D$2:$CP$2),0))</f>
        <v/>
      </c>
      <c r="N776" s="61" t="str" cm="1">
        <f t="array" ref="N776">INDEX($D$1:$CP$117,MATCH($D776,$D$1:$D$117,0),MATCH(1,($F776=$D$1:$CP$1)*(BB$2=$D$2:$CP$2),0))</f>
        <v/>
      </c>
    </row>
    <row r="777" spans="4:14" x14ac:dyDescent="0.25">
      <c r="D777" t="str">
        <f t="shared" ref="D777:E777" si="705">D663</f>
        <v>MDA</v>
      </c>
      <c r="E777" t="str">
        <f t="shared" si="705"/>
        <v>Lower middle income</v>
      </c>
      <c r="F777">
        <f t="shared" si="690"/>
        <v>2014</v>
      </c>
      <c r="G777" s="60" cm="1">
        <f t="array" ref="G777">INDEX($D$1:$CP$117,MATCH($D777,$D$1:$D$117,0),MATCH(1,($F777=$D$1:$CP$1)*(G$2=$D$2:$CP$2),0))</f>
        <v>2332485</v>
      </c>
      <c r="H777" s="60" cm="1">
        <f t="array" ref="H777">INDEX($D$1:$CP$117,MATCH($D777,$D$1:$D$117,0),MATCH(1,($F777=$D$1:$CP$1)*(H$2=$D$2:$CP$2),0))</f>
        <v>6817017.0899999999</v>
      </c>
      <c r="I777" s="60" cm="1">
        <f t="array" ref="I777">INDEX($D$1:$CP$117,MATCH($D777,$D$1:$D$117,0),MATCH(1,($F777=$D$1:$CP$1)*(I$2=$D$2:$CP$2),0))</f>
        <v>9166145.8200000003</v>
      </c>
      <c r="J777" s="60" cm="1">
        <f t="array" ref="J777">INDEX($D$1:$CP$117,MATCH($D777,$D$1:$D$117,0),MATCH(1,($F777=$D$1:$CP$1)*(J$2=$D$2:$CP$2),0))</f>
        <v>14000</v>
      </c>
      <c r="K777" s="59" cm="1">
        <f t="array" ref="K777">INDEX($D$1:$CP$117,MATCH($D777,$D$1:$D$117,0),MATCH(1,($F777=$D$1:$CP$1)*(AY$2=$D$2:$CP$2),0))</f>
        <v>166.60607142857143</v>
      </c>
      <c r="L777" s="59" cm="1">
        <f t="array" ref="L777">INDEX($D$1:$CP$117,MATCH($D777,$D$1:$D$117,0),MATCH(1,($F777=$D$1:$CP$1)*(AZ$2=$D$2:$CP$2),0))</f>
        <v>486.92979214285714</v>
      </c>
      <c r="M777" s="59" cm="1">
        <f t="array" ref="M777">INDEX($D$1:$CP$117,MATCH($D777,$D$1:$D$117,0),MATCH(1,($F777=$D$1:$CP$1)*(BA$2=$D$2:$CP$2),0))</f>
        <v>654.72470142857139</v>
      </c>
      <c r="N777" s="61" cm="1">
        <f t="array" ref="N777">INDEX($D$1:$CP$117,MATCH($D777,$D$1:$D$117,0),MATCH(1,($F777=$D$1:$CP$1)*(BB$2=$D$2:$CP$2),0))</f>
        <v>0.25446736783421586</v>
      </c>
    </row>
    <row r="778" spans="4:14" x14ac:dyDescent="0.25">
      <c r="D778" t="str">
        <f t="shared" ref="D778:E778" si="706">D664</f>
        <v>ROU</v>
      </c>
      <c r="E778" t="str">
        <f t="shared" si="706"/>
        <v>High income</v>
      </c>
      <c r="F778">
        <f t="shared" si="690"/>
        <v>2014</v>
      </c>
      <c r="G778" s="60" cm="1">
        <f t="array" ref="G778">INDEX($D$1:$CP$117,MATCH($D778,$D$1:$D$117,0),MATCH(1,($F778=$D$1:$CP$1)*(G$2=$D$2:$CP$2),0))</f>
        <v>98535201</v>
      </c>
      <c r="H778" s="60" cm="1">
        <f t="array" ref="H778">INDEX($D$1:$CP$117,MATCH($D778,$D$1:$D$117,0),MATCH(1,($F778=$D$1:$CP$1)*(H$2=$D$2:$CP$2),0))</f>
        <v>0</v>
      </c>
      <c r="I778" s="60" cm="1">
        <f t="array" ref="I778">INDEX($D$1:$CP$117,MATCH($D778,$D$1:$D$117,0),MATCH(1,($F778=$D$1:$CP$1)*(I$2=$D$2:$CP$2),0))</f>
        <v>98535201</v>
      </c>
      <c r="J778" s="60" cm="1">
        <f t="array" ref="J778">INDEX($D$1:$CP$117,MATCH($D778,$D$1:$D$117,0),MATCH(1,($F778=$D$1:$CP$1)*(J$2=$D$2:$CP$2),0))</f>
        <v>17000</v>
      </c>
      <c r="K778" s="59" cm="1">
        <f t="array" ref="K778">INDEX($D$1:$CP$117,MATCH($D778,$D$1:$D$117,0),MATCH(1,($F778=$D$1:$CP$1)*(AY$2=$D$2:$CP$2),0))</f>
        <v>5796.1882941176473</v>
      </c>
      <c r="L778" s="59" cm="1">
        <f t="array" ref="L778">INDEX($D$1:$CP$117,MATCH($D778,$D$1:$D$117,0),MATCH(1,($F778=$D$1:$CP$1)*(AZ$2=$D$2:$CP$2),0))</f>
        <v>0</v>
      </c>
      <c r="M778" s="59" cm="1">
        <f t="array" ref="M778">INDEX($D$1:$CP$117,MATCH($D778,$D$1:$D$117,0),MATCH(1,($F778=$D$1:$CP$1)*(BA$2=$D$2:$CP$2),0))</f>
        <v>5796.1882941176473</v>
      </c>
      <c r="N778" s="61" cm="1">
        <f t="array" ref="N778">INDEX($D$1:$CP$117,MATCH($D778,$D$1:$D$117,0),MATCH(1,($F778=$D$1:$CP$1)*(BB$2=$D$2:$CP$2),0))</f>
        <v>1</v>
      </c>
    </row>
    <row r="779" spans="4:14" x14ac:dyDescent="0.25">
      <c r="D779" t="str">
        <f t="shared" ref="D779:E779" si="707">D665</f>
        <v>RWA</v>
      </c>
      <c r="E779" t="str">
        <f t="shared" si="707"/>
        <v>Low income</v>
      </c>
      <c r="F779">
        <f t="shared" si="690"/>
        <v>2014</v>
      </c>
      <c r="G779" s="60" cm="1">
        <f t="array" ref="G779">INDEX($D$1:$CP$117,MATCH($D779,$D$1:$D$117,0),MATCH(1,($F779=$D$1:$CP$1)*(G$2=$D$2:$CP$2),0))</f>
        <v>19877495</v>
      </c>
      <c r="H779" s="60" cm="1">
        <f t="array" ref="H779">INDEX($D$1:$CP$117,MATCH($D779,$D$1:$D$117,0),MATCH(1,($F779=$D$1:$CP$1)*(H$2=$D$2:$CP$2),0))</f>
        <v>197712460</v>
      </c>
      <c r="I779" s="60" cm="1">
        <f t="array" ref="I779">INDEX($D$1:$CP$117,MATCH($D779,$D$1:$D$117,0),MATCH(1,($F779=$D$1:$CP$1)*(I$2=$D$2:$CP$2),0))</f>
        <v>217589955</v>
      </c>
      <c r="J779" s="60" cm="1">
        <f t="array" ref="J779">INDEX($D$1:$CP$117,MATCH($D779,$D$1:$D$117,0),MATCH(1,($F779=$D$1:$CP$1)*(J$2=$D$2:$CP$2),0))</f>
        <v>220000</v>
      </c>
      <c r="K779" s="59" cm="1">
        <f t="array" ref="K779">INDEX($D$1:$CP$117,MATCH($D779,$D$1:$D$117,0),MATCH(1,($F779=$D$1:$CP$1)*(AY$2=$D$2:$CP$2),0))</f>
        <v>90.352249999999998</v>
      </c>
      <c r="L779" s="59" cm="1">
        <f t="array" ref="L779">INDEX($D$1:$CP$117,MATCH($D779,$D$1:$D$117,0),MATCH(1,($F779=$D$1:$CP$1)*(AZ$2=$D$2:$CP$2),0))</f>
        <v>898.69299999999998</v>
      </c>
      <c r="M779" s="59" cm="1">
        <f t="array" ref="M779">INDEX($D$1:$CP$117,MATCH($D779,$D$1:$D$117,0),MATCH(1,($F779=$D$1:$CP$1)*(BA$2=$D$2:$CP$2),0))</f>
        <v>989.04525000000001</v>
      </c>
      <c r="N779" s="61" cm="1">
        <f t="array" ref="N779">INDEX($D$1:$CP$117,MATCH($D779,$D$1:$D$117,0),MATCH(1,($F779=$D$1:$CP$1)*(BB$2=$D$2:$CP$2),0))</f>
        <v>9.1352999268739216E-2</v>
      </c>
    </row>
    <row r="780" spans="4:14" x14ac:dyDescent="0.25">
      <c r="D780" t="str">
        <f t="shared" ref="D780:E780" si="708">D666</f>
        <v>SEN</v>
      </c>
      <c r="E780" t="str">
        <f t="shared" si="708"/>
        <v>Lower middle income</v>
      </c>
      <c r="F780">
        <f t="shared" si="690"/>
        <v>2014</v>
      </c>
      <c r="G780" s="60" cm="1">
        <f t="array" ref="G780">INDEX($D$1:$CP$117,MATCH($D780,$D$1:$D$117,0),MATCH(1,($F780=$D$1:$CP$1)*(G$2=$D$2:$CP$2),0))</f>
        <v>2033864</v>
      </c>
      <c r="H780" s="60" cm="1">
        <f t="array" ref="H780">INDEX($D$1:$CP$117,MATCH($D780,$D$1:$D$117,0),MATCH(1,($F780=$D$1:$CP$1)*(H$2=$D$2:$CP$2),0))</f>
        <v>13480877.67</v>
      </c>
      <c r="I780" s="60" cm="1">
        <f t="array" ref="I780">INDEX($D$1:$CP$117,MATCH($D780,$D$1:$D$117,0),MATCH(1,($F780=$D$1:$CP$1)*(I$2=$D$2:$CP$2),0))</f>
        <v>17191879.879999999</v>
      </c>
      <c r="J780" s="60" cm="1">
        <f t="array" ref="J780">INDEX($D$1:$CP$117,MATCH($D780,$D$1:$D$117,0),MATCH(1,($F780=$D$1:$CP$1)*(J$2=$D$2:$CP$2),0))</f>
        <v>43000</v>
      </c>
      <c r="K780" s="59" cm="1">
        <f t="array" ref="K780">INDEX($D$1:$CP$117,MATCH($D780,$D$1:$D$117,0),MATCH(1,($F780=$D$1:$CP$1)*(AY$2=$D$2:$CP$2),0))</f>
        <v>47.299162790697672</v>
      </c>
      <c r="L780" s="59" cm="1">
        <f t="array" ref="L780">INDEX($D$1:$CP$117,MATCH($D780,$D$1:$D$117,0),MATCH(1,($F780=$D$1:$CP$1)*(AZ$2=$D$2:$CP$2),0))</f>
        <v>313.50878302325583</v>
      </c>
      <c r="M780" s="59" cm="1">
        <f t="array" ref="M780">INDEX($D$1:$CP$117,MATCH($D780,$D$1:$D$117,0),MATCH(1,($F780=$D$1:$CP$1)*(BA$2=$D$2:$CP$2),0))</f>
        <v>399.81115999999997</v>
      </c>
      <c r="N780" s="61" cm="1">
        <f t="array" ref="N780">INDEX($D$1:$CP$117,MATCH($D780,$D$1:$D$117,0),MATCH(1,($F780=$D$1:$CP$1)*(BB$2=$D$2:$CP$2),0))</f>
        <v>0.11830375818098143</v>
      </c>
    </row>
    <row r="781" spans="4:14" x14ac:dyDescent="0.25">
      <c r="D781" t="str">
        <f t="shared" ref="D781:E781" si="709">D667</f>
        <v>SRB</v>
      </c>
      <c r="E781" t="str">
        <f t="shared" si="709"/>
        <v>Middle income</v>
      </c>
      <c r="F781">
        <f t="shared" si="690"/>
        <v>2014</v>
      </c>
      <c r="G781" s="60" cm="1">
        <f t="array" ref="G781">INDEX($D$1:$CP$117,MATCH($D781,$D$1:$D$117,0),MATCH(1,($F781=$D$1:$CP$1)*(G$2=$D$2:$CP$2),0))</f>
        <v>0</v>
      </c>
      <c r="H781" s="60" cm="1">
        <f t="array" ref="H781">INDEX($D$1:$CP$117,MATCH($D781,$D$1:$D$117,0),MATCH(1,($F781=$D$1:$CP$1)*(H$2=$D$2:$CP$2),0))</f>
        <v>0</v>
      </c>
      <c r="I781" s="60" cm="1">
        <f t="array" ref="I781">INDEX($D$1:$CP$117,MATCH($D781,$D$1:$D$117,0),MATCH(1,($F781=$D$1:$CP$1)*(I$2=$D$2:$CP$2),0))</f>
        <v>0</v>
      </c>
      <c r="J781" s="60" cm="1">
        <f t="array" ref="J781">INDEX($D$1:$CP$117,MATCH($D781,$D$1:$D$117,0),MATCH(1,($F781=$D$1:$CP$1)*(J$2=$D$2:$CP$2),0))</f>
        <v>2400</v>
      </c>
      <c r="K781" s="59" t="str" cm="1">
        <f t="array" ref="K781">INDEX($D$1:$CP$117,MATCH($D781,$D$1:$D$117,0),MATCH(1,($F781=$D$1:$CP$1)*(AY$2=$D$2:$CP$2),0))</f>
        <v/>
      </c>
      <c r="L781" s="59" t="str" cm="1">
        <f t="array" ref="L781">INDEX($D$1:$CP$117,MATCH($D781,$D$1:$D$117,0),MATCH(1,($F781=$D$1:$CP$1)*(AZ$2=$D$2:$CP$2),0))</f>
        <v/>
      </c>
      <c r="M781" s="59" t="str" cm="1">
        <f t="array" ref="M781">INDEX($D$1:$CP$117,MATCH($D781,$D$1:$D$117,0),MATCH(1,($F781=$D$1:$CP$1)*(BA$2=$D$2:$CP$2),0))</f>
        <v/>
      </c>
      <c r="N781" s="61" t="str" cm="1">
        <f t="array" ref="N781">INDEX($D$1:$CP$117,MATCH($D781,$D$1:$D$117,0),MATCH(1,($F781=$D$1:$CP$1)*(BB$2=$D$2:$CP$2),0))</f>
        <v/>
      </c>
    </row>
    <row r="782" spans="4:14" x14ac:dyDescent="0.25">
      <c r="D782" t="str">
        <f t="shared" ref="D782:E782" si="710">D668</f>
        <v>SYC</v>
      </c>
      <c r="E782" t="str">
        <f t="shared" si="710"/>
        <v>High income</v>
      </c>
      <c r="F782">
        <f t="shared" si="690"/>
        <v>2014</v>
      </c>
      <c r="G782" s="60" cm="1">
        <f t="array" ref="G782">INDEX($D$1:$CP$117,MATCH($D782,$D$1:$D$117,0),MATCH(1,($F782=$D$1:$CP$1)*(G$2=$D$2:$CP$2),0))</f>
        <v>3497367</v>
      </c>
      <c r="H782" s="60" cm="1">
        <f t="array" ref="H782">INDEX($D$1:$CP$117,MATCH($D782,$D$1:$D$117,0),MATCH(1,($F782=$D$1:$CP$1)*(H$2=$D$2:$CP$2),0))</f>
        <v>36177.416969999998</v>
      </c>
      <c r="I782" s="60" cm="1">
        <f t="array" ref="I782">INDEX($D$1:$CP$117,MATCH($D782,$D$1:$D$117,0),MATCH(1,($F782=$D$1:$CP$1)*(I$2=$D$2:$CP$2),0))</f>
        <v>3560042.9409599998</v>
      </c>
      <c r="J782" s="60" t="str" cm="1">
        <f t="array" ref="J782">INDEX($D$1:$CP$117,MATCH($D782,$D$1:$D$117,0),MATCH(1,($F782=$D$1:$CP$1)*(J$2=$D$2:$CP$2),0))</f>
        <v/>
      </c>
      <c r="K782" s="59" t="str" cm="1">
        <f t="array" ref="K782">INDEX($D$1:$CP$117,MATCH($D782,$D$1:$D$117,0),MATCH(1,($F782=$D$1:$CP$1)*(AY$2=$D$2:$CP$2),0))</f>
        <v/>
      </c>
      <c r="L782" s="59" t="str" cm="1">
        <f t="array" ref="L782">INDEX($D$1:$CP$117,MATCH($D782,$D$1:$D$117,0),MATCH(1,($F782=$D$1:$CP$1)*(AZ$2=$D$2:$CP$2),0))</f>
        <v/>
      </c>
      <c r="M782" s="59" t="str" cm="1">
        <f t="array" ref="M782">INDEX($D$1:$CP$117,MATCH($D782,$D$1:$D$117,0),MATCH(1,($F782=$D$1:$CP$1)*(BA$2=$D$2:$CP$2),0))</f>
        <v/>
      </c>
      <c r="N782" s="61" t="str" cm="1">
        <f t="array" ref="N782">INDEX($D$1:$CP$117,MATCH($D782,$D$1:$D$117,0),MATCH(1,($F782=$D$1:$CP$1)*(BB$2=$D$2:$CP$2),0))</f>
        <v/>
      </c>
    </row>
    <row r="783" spans="4:14" x14ac:dyDescent="0.25">
      <c r="D783" t="str">
        <f t="shared" ref="D783:E783" si="711">D669</f>
        <v>SLE</v>
      </c>
      <c r="E783" t="str">
        <f t="shared" si="711"/>
        <v>Low income</v>
      </c>
      <c r="F783">
        <f t="shared" si="690"/>
        <v>2014</v>
      </c>
      <c r="G783" s="60" cm="1">
        <f t="array" ref="G783">INDEX($D$1:$CP$117,MATCH($D783,$D$1:$D$117,0),MATCH(1,($F783=$D$1:$CP$1)*(G$2=$D$2:$CP$2),0))</f>
        <v>0</v>
      </c>
      <c r="H783" s="60" cm="1">
        <f t="array" ref="H783">INDEX($D$1:$CP$117,MATCH($D783,$D$1:$D$117,0),MATCH(1,($F783=$D$1:$CP$1)*(H$2=$D$2:$CP$2),0))</f>
        <v>0</v>
      </c>
      <c r="I783" s="60" cm="1">
        <f t="array" ref="I783">INDEX($D$1:$CP$117,MATCH($D783,$D$1:$D$117,0),MATCH(1,($F783=$D$1:$CP$1)*(I$2=$D$2:$CP$2),0))</f>
        <v>0</v>
      </c>
      <c r="J783" s="60" cm="1">
        <f t="array" ref="J783">INDEX($D$1:$CP$117,MATCH($D783,$D$1:$D$117,0),MATCH(1,($F783=$D$1:$CP$1)*(J$2=$D$2:$CP$2),0))</f>
        <v>70000</v>
      </c>
      <c r="K783" s="59" t="str" cm="1">
        <f t="array" ref="K783">INDEX($D$1:$CP$117,MATCH($D783,$D$1:$D$117,0),MATCH(1,($F783=$D$1:$CP$1)*(AY$2=$D$2:$CP$2),0))</f>
        <v/>
      </c>
      <c r="L783" s="59" t="str" cm="1">
        <f t="array" ref="L783">INDEX($D$1:$CP$117,MATCH($D783,$D$1:$D$117,0),MATCH(1,($F783=$D$1:$CP$1)*(AZ$2=$D$2:$CP$2),0))</f>
        <v/>
      </c>
      <c r="M783" s="59" t="str" cm="1">
        <f t="array" ref="M783">INDEX($D$1:$CP$117,MATCH($D783,$D$1:$D$117,0),MATCH(1,($F783=$D$1:$CP$1)*(BA$2=$D$2:$CP$2),0))</f>
        <v/>
      </c>
      <c r="N783" s="61" t="str" cm="1">
        <f t="array" ref="N783">INDEX($D$1:$CP$117,MATCH($D783,$D$1:$D$117,0),MATCH(1,($F783=$D$1:$CP$1)*(BB$2=$D$2:$CP$2),0))</f>
        <v/>
      </c>
    </row>
    <row r="784" spans="4:14" x14ac:dyDescent="0.25">
      <c r="D784" t="str">
        <f t="shared" ref="D784:E784" si="712">D670</f>
        <v>SGP</v>
      </c>
      <c r="E784" t="str">
        <f t="shared" si="712"/>
        <v>High income</v>
      </c>
      <c r="F784">
        <f t="shared" si="690"/>
        <v>2014</v>
      </c>
      <c r="G784" s="60" cm="1">
        <f t="array" ref="G784">INDEX($D$1:$CP$117,MATCH($D784,$D$1:$D$117,0),MATCH(1,($F784=$D$1:$CP$1)*(G$2=$D$2:$CP$2),0))</f>
        <v>23202747</v>
      </c>
      <c r="H784" s="60" cm="1">
        <f t="array" ref="H784">INDEX($D$1:$CP$117,MATCH($D784,$D$1:$D$117,0),MATCH(1,($F784=$D$1:$CP$1)*(H$2=$D$2:$CP$2),0))</f>
        <v>0</v>
      </c>
      <c r="I784" s="60" cm="1">
        <f t="array" ref="I784">INDEX($D$1:$CP$117,MATCH($D784,$D$1:$D$117,0),MATCH(1,($F784=$D$1:$CP$1)*(I$2=$D$2:$CP$2),0))</f>
        <v>23202747</v>
      </c>
      <c r="J784" s="60" cm="1">
        <f t="array" ref="J784">INDEX($D$1:$CP$117,MATCH($D784,$D$1:$D$117,0),MATCH(1,($F784=$D$1:$CP$1)*(J$2=$D$2:$CP$2),0))</f>
        <v>7600</v>
      </c>
      <c r="K784" s="59" cm="1">
        <f t="array" ref="K784">INDEX($D$1:$CP$117,MATCH($D784,$D$1:$D$117,0),MATCH(1,($F784=$D$1:$CP$1)*(AY$2=$D$2:$CP$2),0))</f>
        <v>3052.9930263157894</v>
      </c>
      <c r="L784" s="59" cm="1">
        <f t="array" ref="L784">INDEX($D$1:$CP$117,MATCH($D784,$D$1:$D$117,0),MATCH(1,($F784=$D$1:$CP$1)*(AZ$2=$D$2:$CP$2),0))</f>
        <v>0</v>
      </c>
      <c r="M784" s="59" cm="1">
        <f t="array" ref="M784">INDEX($D$1:$CP$117,MATCH($D784,$D$1:$D$117,0),MATCH(1,($F784=$D$1:$CP$1)*(BA$2=$D$2:$CP$2),0))</f>
        <v>3052.9930263157894</v>
      </c>
      <c r="N784" s="61" cm="1">
        <f t="array" ref="N784">INDEX($D$1:$CP$117,MATCH($D784,$D$1:$D$117,0),MATCH(1,($F784=$D$1:$CP$1)*(BB$2=$D$2:$CP$2),0))</f>
        <v>1</v>
      </c>
    </row>
    <row r="785" spans="4:14" x14ac:dyDescent="0.25">
      <c r="D785" t="str">
        <f t="shared" ref="D785:E785" si="713">D671</f>
        <v>SOM</v>
      </c>
      <c r="E785" t="str">
        <f t="shared" si="713"/>
        <v>Low income</v>
      </c>
      <c r="F785">
        <f t="shared" si="690"/>
        <v>2014</v>
      </c>
      <c r="G785" s="60" cm="1">
        <f t="array" ref="G785">INDEX($D$1:$CP$117,MATCH($D785,$D$1:$D$117,0),MATCH(1,($F785=$D$1:$CP$1)*(G$2=$D$2:$CP$2),0))</f>
        <v>0</v>
      </c>
      <c r="H785" s="60" cm="1">
        <f t="array" ref="H785">INDEX($D$1:$CP$117,MATCH($D785,$D$1:$D$117,0),MATCH(1,($F785=$D$1:$CP$1)*(H$2=$D$2:$CP$2),0))</f>
        <v>0</v>
      </c>
      <c r="I785" s="60" cm="1">
        <f t="array" ref="I785">INDEX($D$1:$CP$117,MATCH($D785,$D$1:$D$117,0),MATCH(1,($F785=$D$1:$CP$1)*(I$2=$D$2:$CP$2),0))</f>
        <v>0</v>
      </c>
      <c r="J785" s="60" cm="1">
        <f t="array" ref="J785">INDEX($D$1:$CP$117,MATCH($D785,$D$1:$D$117,0),MATCH(1,($F785=$D$1:$CP$1)*(J$2=$D$2:$CP$2),0))</f>
        <v>13000</v>
      </c>
      <c r="K785" s="59" t="str" cm="1">
        <f t="array" ref="K785">INDEX($D$1:$CP$117,MATCH($D785,$D$1:$D$117,0),MATCH(1,($F785=$D$1:$CP$1)*(AY$2=$D$2:$CP$2),0))</f>
        <v/>
      </c>
      <c r="L785" s="59" t="str" cm="1">
        <f t="array" ref="L785">INDEX($D$1:$CP$117,MATCH($D785,$D$1:$D$117,0),MATCH(1,($F785=$D$1:$CP$1)*(AZ$2=$D$2:$CP$2),0))</f>
        <v/>
      </c>
      <c r="M785" s="59" t="str" cm="1">
        <f t="array" ref="M785">INDEX($D$1:$CP$117,MATCH($D785,$D$1:$D$117,0),MATCH(1,($F785=$D$1:$CP$1)*(BA$2=$D$2:$CP$2),0))</f>
        <v/>
      </c>
      <c r="N785" s="61" t="str" cm="1">
        <f t="array" ref="N785">INDEX($D$1:$CP$117,MATCH($D785,$D$1:$D$117,0),MATCH(1,($F785=$D$1:$CP$1)*(BB$2=$D$2:$CP$2),0))</f>
        <v/>
      </c>
    </row>
    <row r="786" spans="4:14" x14ac:dyDescent="0.25">
      <c r="D786" t="str">
        <f t="shared" ref="D786:E786" si="714">D672</f>
        <v>ZAF</v>
      </c>
      <c r="E786" t="str">
        <f t="shared" si="714"/>
        <v>Middle income</v>
      </c>
      <c r="F786">
        <f t="shared" si="690"/>
        <v>2014</v>
      </c>
      <c r="G786" s="60" cm="1">
        <f t="array" ref="G786">INDEX($D$1:$CP$117,MATCH($D786,$D$1:$D$117,0),MATCH(1,($F786=$D$1:$CP$1)*(G$2=$D$2:$CP$2),0))</f>
        <v>1344843914</v>
      </c>
      <c r="H786" s="60" cm="1">
        <f t="array" ref="H786">INDEX($D$1:$CP$117,MATCH($D786,$D$1:$D$117,0),MATCH(1,($F786=$D$1:$CP$1)*(H$2=$D$2:$CP$2),0))</f>
        <v>500935500.80000001</v>
      </c>
      <c r="I786" s="60" cm="1">
        <f t="array" ref="I786">INDEX($D$1:$CP$117,MATCH($D786,$D$1:$D$117,0),MATCH(1,($F786=$D$1:$CP$1)*(I$2=$D$2:$CP$2),0))</f>
        <v>1845779414.8</v>
      </c>
      <c r="J786" s="60" cm="1">
        <f t="array" ref="J786">INDEX($D$1:$CP$117,MATCH($D786,$D$1:$D$117,0),MATCH(1,($F786=$D$1:$CP$1)*(J$2=$D$2:$CP$2),0))</f>
        <v>6800000</v>
      </c>
      <c r="K786" s="59" cm="1">
        <f t="array" ref="K786">INDEX($D$1:$CP$117,MATCH($D786,$D$1:$D$117,0),MATCH(1,($F786=$D$1:$CP$1)*(AY$2=$D$2:$CP$2),0))</f>
        <v>197.77116382352941</v>
      </c>
      <c r="L786" s="59" cm="1">
        <f t="array" ref="L786">INDEX($D$1:$CP$117,MATCH($D786,$D$1:$D$117,0),MATCH(1,($F786=$D$1:$CP$1)*(AZ$2=$D$2:$CP$2),0))</f>
        <v>73.666985411764713</v>
      </c>
      <c r="M786" s="59" cm="1">
        <f t="array" ref="M786">INDEX($D$1:$CP$117,MATCH($D786,$D$1:$D$117,0),MATCH(1,($F786=$D$1:$CP$1)*(BA$2=$D$2:$CP$2),0))</f>
        <v>271.43814923529413</v>
      </c>
      <c r="N786" s="61" cm="1">
        <f t="array" ref="N786">INDEX($D$1:$CP$117,MATCH($D786,$D$1:$D$117,0),MATCH(1,($F786=$D$1:$CP$1)*(BB$2=$D$2:$CP$2),0))</f>
        <v>0.72860489352988089</v>
      </c>
    </row>
    <row r="787" spans="4:14" x14ac:dyDescent="0.25">
      <c r="D787" t="str">
        <f t="shared" ref="D787:E787" si="715">D673</f>
        <v>LKA</v>
      </c>
      <c r="E787" t="str">
        <f t="shared" si="715"/>
        <v>Lower middle income</v>
      </c>
      <c r="F787">
        <f t="shared" si="690"/>
        <v>2014</v>
      </c>
      <c r="G787" s="60" cm="1">
        <f t="array" ref="G787">INDEX($D$1:$CP$117,MATCH($D787,$D$1:$D$117,0),MATCH(1,($F787=$D$1:$CP$1)*(G$2=$D$2:$CP$2),0))</f>
        <v>0</v>
      </c>
      <c r="H787" s="60" cm="1">
        <f t="array" ref="H787">INDEX($D$1:$CP$117,MATCH($D787,$D$1:$D$117,0),MATCH(1,($F787=$D$1:$CP$1)*(H$2=$D$2:$CP$2),0))</f>
        <v>0</v>
      </c>
      <c r="I787" s="60" cm="1">
        <f t="array" ref="I787">INDEX($D$1:$CP$117,MATCH($D787,$D$1:$D$117,0),MATCH(1,($F787=$D$1:$CP$1)*(I$2=$D$2:$CP$2),0))</f>
        <v>0</v>
      </c>
      <c r="J787" s="60" cm="1">
        <f t="array" ref="J787">INDEX($D$1:$CP$117,MATCH($D787,$D$1:$D$117,0),MATCH(1,($F787=$D$1:$CP$1)*(J$2=$D$2:$CP$2),0))</f>
        <v>3800</v>
      </c>
      <c r="K787" s="59" t="str" cm="1">
        <f t="array" ref="K787">INDEX($D$1:$CP$117,MATCH($D787,$D$1:$D$117,0),MATCH(1,($F787=$D$1:$CP$1)*(AY$2=$D$2:$CP$2),0))</f>
        <v/>
      </c>
      <c r="L787" s="59" t="str" cm="1">
        <f t="array" ref="L787">INDEX($D$1:$CP$117,MATCH($D787,$D$1:$D$117,0),MATCH(1,($F787=$D$1:$CP$1)*(AZ$2=$D$2:$CP$2),0))</f>
        <v/>
      </c>
      <c r="M787" s="59" t="str" cm="1">
        <f t="array" ref="M787">INDEX($D$1:$CP$117,MATCH($D787,$D$1:$D$117,0),MATCH(1,($F787=$D$1:$CP$1)*(BA$2=$D$2:$CP$2),0))</f>
        <v/>
      </c>
      <c r="N787" s="61" t="str" cm="1">
        <f t="array" ref="N787">INDEX($D$1:$CP$117,MATCH($D787,$D$1:$D$117,0),MATCH(1,($F787=$D$1:$CP$1)*(BB$2=$D$2:$CP$2),0))</f>
        <v/>
      </c>
    </row>
    <row r="788" spans="4:14" x14ac:dyDescent="0.25">
      <c r="D788" t="str">
        <f t="shared" ref="D788:E788" si="716">D674</f>
        <v>SDN</v>
      </c>
      <c r="E788" t="str">
        <f t="shared" si="716"/>
        <v>Low income</v>
      </c>
      <c r="F788">
        <f t="shared" si="690"/>
        <v>2014</v>
      </c>
      <c r="G788" s="60" cm="1">
        <f t="array" ref="G788">INDEX($D$1:$CP$117,MATCH($D788,$D$1:$D$117,0),MATCH(1,($F788=$D$1:$CP$1)*(G$2=$D$2:$CP$2),0))</f>
        <v>0</v>
      </c>
      <c r="H788" s="60" cm="1">
        <f t="array" ref="H788">INDEX($D$1:$CP$117,MATCH($D788,$D$1:$D$117,0),MATCH(1,($F788=$D$1:$CP$1)*(H$2=$D$2:$CP$2),0))</f>
        <v>0</v>
      </c>
      <c r="I788" s="60" cm="1">
        <f t="array" ref="I788">INDEX($D$1:$CP$117,MATCH($D788,$D$1:$D$117,0),MATCH(1,($F788=$D$1:$CP$1)*(I$2=$D$2:$CP$2),0))</f>
        <v>0</v>
      </c>
      <c r="J788" s="60" cm="1">
        <f t="array" ref="J788">INDEX($D$1:$CP$117,MATCH($D788,$D$1:$D$117,0),MATCH(1,($F788=$D$1:$CP$1)*(J$2=$D$2:$CP$2),0))</f>
        <v>44000</v>
      </c>
      <c r="K788" s="59" t="str" cm="1">
        <f t="array" ref="K788">INDEX($D$1:$CP$117,MATCH($D788,$D$1:$D$117,0),MATCH(1,($F788=$D$1:$CP$1)*(AY$2=$D$2:$CP$2),0))</f>
        <v/>
      </c>
      <c r="L788" s="59" t="str" cm="1">
        <f t="array" ref="L788">INDEX($D$1:$CP$117,MATCH($D788,$D$1:$D$117,0),MATCH(1,($F788=$D$1:$CP$1)*(AZ$2=$D$2:$CP$2),0))</f>
        <v/>
      </c>
      <c r="M788" s="59" t="str" cm="1">
        <f t="array" ref="M788">INDEX($D$1:$CP$117,MATCH($D788,$D$1:$D$117,0),MATCH(1,($F788=$D$1:$CP$1)*(BA$2=$D$2:$CP$2),0))</f>
        <v/>
      </c>
      <c r="N788" s="61" t="str" cm="1">
        <f t="array" ref="N788">INDEX($D$1:$CP$117,MATCH($D788,$D$1:$D$117,0),MATCH(1,($F788=$D$1:$CP$1)*(BB$2=$D$2:$CP$2),0))</f>
        <v/>
      </c>
    </row>
    <row r="789" spans="4:14" x14ac:dyDescent="0.25">
      <c r="D789" t="str">
        <f t="shared" ref="D789:E789" si="717">D675</f>
        <v>SUR</v>
      </c>
      <c r="E789" t="str">
        <f t="shared" si="717"/>
        <v>Middle income</v>
      </c>
      <c r="F789">
        <f t="shared" si="690"/>
        <v>2014</v>
      </c>
      <c r="G789" s="60" cm="1">
        <f t="array" ref="G789">INDEX($D$1:$CP$117,MATCH($D789,$D$1:$D$117,0),MATCH(1,($F789=$D$1:$CP$1)*(G$2=$D$2:$CP$2),0))</f>
        <v>0</v>
      </c>
      <c r="H789" s="60" cm="1">
        <f t="array" ref="H789">INDEX($D$1:$CP$117,MATCH($D789,$D$1:$D$117,0),MATCH(1,($F789=$D$1:$CP$1)*(H$2=$D$2:$CP$2),0))</f>
        <v>0</v>
      </c>
      <c r="I789" s="60" cm="1">
        <f t="array" ref="I789">INDEX($D$1:$CP$117,MATCH($D789,$D$1:$D$117,0),MATCH(1,($F789=$D$1:$CP$1)*(I$2=$D$2:$CP$2),0))</f>
        <v>0</v>
      </c>
      <c r="J789" s="60" cm="1">
        <f t="array" ref="J789">INDEX($D$1:$CP$117,MATCH($D789,$D$1:$D$117,0),MATCH(1,($F789=$D$1:$CP$1)*(J$2=$D$2:$CP$2),0))</f>
        <v>5300</v>
      </c>
      <c r="K789" s="59" t="str" cm="1">
        <f t="array" ref="K789">INDEX($D$1:$CP$117,MATCH($D789,$D$1:$D$117,0),MATCH(1,($F789=$D$1:$CP$1)*(AY$2=$D$2:$CP$2),0))</f>
        <v/>
      </c>
      <c r="L789" s="59" t="str" cm="1">
        <f t="array" ref="L789">INDEX($D$1:$CP$117,MATCH($D789,$D$1:$D$117,0),MATCH(1,($F789=$D$1:$CP$1)*(AZ$2=$D$2:$CP$2),0))</f>
        <v/>
      </c>
      <c r="M789" s="59" t="str" cm="1">
        <f t="array" ref="M789">INDEX($D$1:$CP$117,MATCH($D789,$D$1:$D$117,0),MATCH(1,($F789=$D$1:$CP$1)*(BA$2=$D$2:$CP$2),0))</f>
        <v/>
      </c>
      <c r="N789" s="61" t="str" cm="1">
        <f t="array" ref="N789">INDEX($D$1:$CP$117,MATCH($D789,$D$1:$D$117,0),MATCH(1,($F789=$D$1:$CP$1)*(BB$2=$D$2:$CP$2),0))</f>
        <v/>
      </c>
    </row>
    <row r="790" spans="4:14" x14ac:dyDescent="0.25">
      <c r="D790" t="str">
        <f t="shared" ref="D790:E790" si="718">D676</f>
        <v>TJK</v>
      </c>
      <c r="E790" t="str">
        <f t="shared" si="718"/>
        <v>Low income</v>
      </c>
      <c r="F790">
        <f t="shared" si="690"/>
        <v>2014</v>
      </c>
      <c r="G790" s="60" cm="1">
        <f t="array" ref="G790">INDEX($D$1:$CP$117,MATCH($D790,$D$1:$D$117,0),MATCH(1,($F790=$D$1:$CP$1)*(G$2=$D$2:$CP$2),0))</f>
        <v>0</v>
      </c>
      <c r="H790" s="60" cm="1">
        <f t="array" ref="H790">INDEX($D$1:$CP$117,MATCH($D790,$D$1:$D$117,0),MATCH(1,($F790=$D$1:$CP$1)*(H$2=$D$2:$CP$2),0))</f>
        <v>0</v>
      </c>
      <c r="I790" s="60" cm="1">
        <f t="array" ref="I790">INDEX($D$1:$CP$117,MATCH($D790,$D$1:$D$117,0),MATCH(1,($F790=$D$1:$CP$1)*(I$2=$D$2:$CP$2),0))</f>
        <v>0</v>
      </c>
      <c r="J790" s="60" cm="1">
        <f t="array" ref="J790">INDEX($D$1:$CP$117,MATCH($D790,$D$1:$D$117,0),MATCH(1,($F790=$D$1:$CP$1)*(J$2=$D$2:$CP$2),0))</f>
        <v>8800</v>
      </c>
      <c r="K790" s="59" t="str" cm="1">
        <f t="array" ref="K790">INDEX($D$1:$CP$117,MATCH($D790,$D$1:$D$117,0),MATCH(1,($F790=$D$1:$CP$1)*(AY$2=$D$2:$CP$2),0))</f>
        <v/>
      </c>
      <c r="L790" s="59" t="str" cm="1">
        <f t="array" ref="L790">INDEX($D$1:$CP$117,MATCH($D790,$D$1:$D$117,0),MATCH(1,($F790=$D$1:$CP$1)*(AZ$2=$D$2:$CP$2),0))</f>
        <v/>
      </c>
      <c r="M790" s="59" t="str" cm="1">
        <f t="array" ref="M790">INDEX($D$1:$CP$117,MATCH($D790,$D$1:$D$117,0),MATCH(1,($F790=$D$1:$CP$1)*(BA$2=$D$2:$CP$2),0))</f>
        <v/>
      </c>
      <c r="N790" s="61" t="str" cm="1">
        <f t="array" ref="N790">INDEX($D$1:$CP$117,MATCH($D790,$D$1:$D$117,0),MATCH(1,($F790=$D$1:$CP$1)*(BB$2=$D$2:$CP$2),0))</f>
        <v/>
      </c>
    </row>
    <row r="791" spans="4:14" x14ac:dyDescent="0.25">
      <c r="D791" t="str">
        <f t="shared" ref="D791:E791" si="719">D677</f>
        <v>THA</v>
      </c>
      <c r="E791" t="str">
        <f t="shared" si="719"/>
        <v>Middle income</v>
      </c>
      <c r="F791">
        <f t="shared" si="690"/>
        <v>2014</v>
      </c>
      <c r="G791" s="60" cm="1">
        <f t="array" ref="G791">INDEX($D$1:$CP$117,MATCH($D791,$D$1:$D$117,0),MATCH(1,($F791=$D$1:$CP$1)*(G$2=$D$2:$CP$2),0))</f>
        <v>0</v>
      </c>
      <c r="H791" s="60" cm="1">
        <f t="array" ref="H791">INDEX($D$1:$CP$117,MATCH($D791,$D$1:$D$117,0),MATCH(1,($F791=$D$1:$CP$1)*(H$2=$D$2:$CP$2),0))</f>
        <v>0</v>
      </c>
      <c r="I791" s="60" cm="1">
        <f t="array" ref="I791">INDEX($D$1:$CP$117,MATCH($D791,$D$1:$D$117,0),MATCH(1,($F791=$D$1:$CP$1)*(I$2=$D$2:$CP$2),0))</f>
        <v>0</v>
      </c>
      <c r="J791" s="60" cm="1">
        <f t="array" ref="J791">INDEX($D$1:$CP$117,MATCH($D791,$D$1:$D$117,0),MATCH(1,($F791=$D$1:$CP$1)*(J$2=$D$2:$CP$2),0))</f>
        <v>530000</v>
      </c>
      <c r="K791" s="59" t="str" cm="1">
        <f t="array" ref="K791">INDEX($D$1:$CP$117,MATCH($D791,$D$1:$D$117,0),MATCH(1,($F791=$D$1:$CP$1)*(AY$2=$D$2:$CP$2),0))</f>
        <v/>
      </c>
      <c r="L791" s="59" t="str" cm="1">
        <f t="array" ref="L791">INDEX($D$1:$CP$117,MATCH($D791,$D$1:$D$117,0),MATCH(1,($F791=$D$1:$CP$1)*(AZ$2=$D$2:$CP$2),0))</f>
        <v/>
      </c>
      <c r="M791" s="59" t="str" cm="1">
        <f t="array" ref="M791">INDEX($D$1:$CP$117,MATCH($D791,$D$1:$D$117,0),MATCH(1,($F791=$D$1:$CP$1)*(BA$2=$D$2:$CP$2),0))</f>
        <v/>
      </c>
      <c r="N791" s="61" t="str" cm="1">
        <f t="array" ref="N791">INDEX($D$1:$CP$117,MATCH($D791,$D$1:$D$117,0),MATCH(1,($F791=$D$1:$CP$1)*(BB$2=$D$2:$CP$2),0))</f>
        <v/>
      </c>
    </row>
    <row r="792" spans="4:14" x14ac:dyDescent="0.25">
      <c r="D792" t="str">
        <f t="shared" ref="D792:E792" si="720">D678</f>
        <v>MKD</v>
      </c>
      <c r="E792" t="str">
        <f t="shared" si="720"/>
        <v>Middle income</v>
      </c>
      <c r="F792">
        <f t="shared" si="690"/>
        <v>2014</v>
      </c>
      <c r="G792" s="60" cm="1">
        <f t="array" ref="G792">INDEX($D$1:$CP$117,MATCH($D792,$D$1:$D$117,0),MATCH(1,($F792=$D$1:$CP$1)*(G$2=$D$2:$CP$2),0))</f>
        <v>0</v>
      </c>
      <c r="H792" s="60" cm="1">
        <f t="array" ref="H792">INDEX($D$1:$CP$117,MATCH($D792,$D$1:$D$117,0),MATCH(1,($F792=$D$1:$CP$1)*(H$2=$D$2:$CP$2),0))</f>
        <v>0</v>
      </c>
      <c r="I792" s="60" cm="1">
        <f t="array" ref="I792">INDEX($D$1:$CP$117,MATCH($D792,$D$1:$D$117,0),MATCH(1,($F792=$D$1:$CP$1)*(I$2=$D$2:$CP$2),0))</f>
        <v>0</v>
      </c>
      <c r="J792" s="60" t="str" cm="1">
        <f t="array" ref="J792">INDEX($D$1:$CP$117,MATCH($D792,$D$1:$D$117,0),MATCH(1,($F792=$D$1:$CP$1)*(J$2=$D$2:$CP$2),0))</f>
        <v/>
      </c>
      <c r="K792" s="59" t="str" cm="1">
        <f t="array" ref="K792">INDEX($D$1:$CP$117,MATCH($D792,$D$1:$D$117,0),MATCH(1,($F792=$D$1:$CP$1)*(AY$2=$D$2:$CP$2),0))</f>
        <v/>
      </c>
      <c r="L792" s="59" t="str" cm="1">
        <f t="array" ref="L792">INDEX($D$1:$CP$117,MATCH($D792,$D$1:$D$117,0),MATCH(1,($F792=$D$1:$CP$1)*(AZ$2=$D$2:$CP$2),0))</f>
        <v/>
      </c>
      <c r="M792" s="59" t="str" cm="1">
        <f t="array" ref="M792">INDEX($D$1:$CP$117,MATCH($D792,$D$1:$D$117,0),MATCH(1,($F792=$D$1:$CP$1)*(BA$2=$D$2:$CP$2),0))</f>
        <v/>
      </c>
      <c r="N792" s="61" t="str" cm="1">
        <f t="array" ref="N792">INDEX($D$1:$CP$117,MATCH($D792,$D$1:$D$117,0),MATCH(1,($F792=$D$1:$CP$1)*(BB$2=$D$2:$CP$2),0))</f>
        <v/>
      </c>
    </row>
    <row r="793" spans="4:14" x14ac:dyDescent="0.25">
      <c r="D793" t="str">
        <f t="shared" ref="D793:E793" si="721">D679</f>
        <v>TGO</v>
      </c>
      <c r="E793" t="str">
        <f t="shared" si="721"/>
        <v>Low income</v>
      </c>
      <c r="F793">
        <f t="shared" si="690"/>
        <v>2014</v>
      </c>
      <c r="G793" s="60" cm="1">
        <f t="array" ref="G793">INDEX($D$1:$CP$117,MATCH($D793,$D$1:$D$117,0),MATCH(1,($F793=$D$1:$CP$1)*(G$2=$D$2:$CP$2),0))</f>
        <v>2197218</v>
      </c>
      <c r="H793" s="60" cm="1">
        <f t="array" ref="H793">INDEX($D$1:$CP$117,MATCH($D793,$D$1:$D$117,0),MATCH(1,($F793=$D$1:$CP$1)*(H$2=$D$2:$CP$2),0))</f>
        <v>15356577.67</v>
      </c>
      <c r="I793" s="60" cm="1">
        <f t="array" ref="I793">INDEX($D$1:$CP$117,MATCH($D793,$D$1:$D$117,0),MATCH(1,($F793=$D$1:$CP$1)*(I$2=$D$2:$CP$2),0))</f>
        <v>25321421.379000001</v>
      </c>
      <c r="J793" s="60" cm="1">
        <f t="array" ref="J793">INDEX($D$1:$CP$117,MATCH($D793,$D$1:$D$117,0),MATCH(1,($F793=$D$1:$CP$1)*(J$2=$D$2:$CP$2),0))</f>
        <v>120000</v>
      </c>
      <c r="K793" s="59" cm="1">
        <f t="array" ref="K793">INDEX($D$1:$CP$117,MATCH($D793,$D$1:$D$117,0),MATCH(1,($F793=$D$1:$CP$1)*(AY$2=$D$2:$CP$2),0))</f>
        <v>18.31015</v>
      </c>
      <c r="L793" s="59" cm="1">
        <f t="array" ref="L793">INDEX($D$1:$CP$117,MATCH($D793,$D$1:$D$117,0),MATCH(1,($F793=$D$1:$CP$1)*(AZ$2=$D$2:$CP$2),0))</f>
        <v>127.97148058333333</v>
      </c>
      <c r="M793" s="59" cm="1">
        <f t="array" ref="M793">INDEX($D$1:$CP$117,MATCH($D793,$D$1:$D$117,0),MATCH(1,($F793=$D$1:$CP$1)*(BA$2=$D$2:$CP$2),0))</f>
        <v>211.011844825</v>
      </c>
      <c r="N793" s="61" cm="1">
        <f t="array" ref="N793">INDEX($D$1:$CP$117,MATCH($D793,$D$1:$D$117,0),MATCH(1,($F793=$D$1:$CP$1)*(BB$2=$D$2:$CP$2),0))</f>
        <v>8.6773090938024308E-2</v>
      </c>
    </row>
    <row r="794" spans="4:14" x14ac:dyDescent="0.25">
      <c r="D794" t="str">
        <f t="shared" ref="D794:E794" si="722">D680</f>
        <v>TTO</v>
      </c>
      <c r="E794" t="str">
        <f t="shared" si="722"/>
        <v>High income</v>
      </c>
      <c r="F794">
        <f t="shared" si="690"/>
        <v>2014</v>
      </c>
      <c r="G794" s="60" cm="1">
        <f t="array" ref="G794">INDEX($D$1:$CP$117,MATCH($D794,$D$1:$D$117,0),MATCH(1,($F794=$D$1:$CP$1)*(G$2=$D$2:$CP$2),0))</f>
        <v>0</v>
      </c>
      <c r="H794" s="60" cm="1">
        <f t="array" ref="H794">INDEX($D$1:$CP$117,MATCH($D794,$D$1:$D$117,0),MATCH(1,($F794=$D$1:$CP$1)*(H$2=$D$2:$CP$2),0))</f>
        <v>0</v>
      </c>
      <c r="I794" s="60" cm="1">
        <f t="array" ref="I794">INDEX($D$1:$CP$117,MATCH($D794,$D$1:$D$117,0),MATCH(1,($F794=$D$1:$CP$1)*(I$2=$D$2:$CP$2),0))</f>
        <v>0</v>
      </c>
      <c r="J794" s="60" cm="1">
        <f t="array" ref="J794">INDEX($D$1:$CP$117,MATCH($D794,$D$1:$D$117,0),MATCH(1,($F794=$D$1:$CP$1)*(J$2=$D$2:$CP$2),0))</f>
        <v>11000</v>
      </c>
      <c r="K794" s="59" t="str" cm="1">
        <f t="array" ref="K794">INDEX($D$1:$CP$117,MATCH($D794,$D$1:$D$117,0),MATCH(1,($F794=$D$1:$CP$1)*(AY$2=$D$2:$CP$2),0))</f>
        <v/>
      </c>
      <c r="L794" s="59" t="str" cm="1">
        <f t="array" ref="L794">INDEX($D$1:$CP$117,MATCH($D794,$D$1:$D$117,0),MATCH(1,($F794=$D$1:$CP$1)*(AZ$2=$D$2:$CP$2),0))</f>
        <v/>
      </c>
      <c r="M794" s="59" t="str" cm="1">
        <f t="array" ref="M794">INDEX($D$1:$CP$117,MATCH($D794,$D$1:$D$117,0),MATCH(1,($F794=$D$1:$CP$1)*(BA$2=$D$2:$CP$2),0))</f>
        <v/>
      </c>
      <c r="N794" s="61" t="str" cm="1">
        <f t="array" ref="N794">INDEX($D$1:$CP$117,MATCH($D794,$D$1:$D$117,0),MATCH(1,($F794=$D$1:$CP$1)*(BB$2=$D$2:$CP$2),0))</f>
        <v/>
      </c>
    </row>
    <row r="795" spans="4:14" x14ac:dyDescent="0.25">
      <c r="D795" t="str">
        <f t="shared" ref="D795:E795" si="723">D681</f>
        <v>TUN</v>
      </c>
      <c r="E795" t="str">
        <f t="shared" si="723"/>
        <v>Lower middle income</v>
      </c>
      <c r="F795">
        <f t="shared" si="690"/>
        <v>2014</v>
      </c>
      <c r="G795" s="60" cm="1">
        <f t="array" ref="G795">INDEX($D$1:$CP$117,MATCH($D795,$D$1:$D$117,0),MATCH(1,($F795=$D$1:$CP$1)*(G$2=$D$2:$CP$2),0))</f>
        <v>0</v>
      </c>
      <c r="H795" s="60" cm="1">
        <f t="array" ref="H795">INDEX($D$1:$CP$117,MATCH($D795,$D$1:$D$117,0),MATCH(1,($F795=$D$1:$CP$1)*(H$2=$D$2:$CP$2),0))</f>
        <v>0</v>
      </c>
      <c r="I795" s="60" cm="1">
        <f t="array" ref="I795">INDEX($D$1:$CP$117,MATCH($D795,$D$1:$D$117,0),MATCH(1,($F795=$D$1:$CP$1)*(I$2=$D$2:$CP$2),0))</f>
        <v>0</v>
      </c>
      <c r="J795" s="60" cm="1">
        <f t="array" ref="J795">INDEX($D$1:$CP$117,MATCH($D795,$D$1:$D$117,0),MATCH(1,($F795=$D$1:$CP$1)*(J$2=$D$2:$CP$2),0))</f>
        <v>4700</v>
      </c>
      <c r="K795" s="59" t="str" cm="1">
        <f t="array" ref="K795">INDEX($D$1:$CP$117,MATCH($D795,$D$1:$D$117,0),MATCH(1,($F795=$D$1:$CP$1)*(AY$2=$D$2:$CP$2),0))</f>
        <v/>
      </c>
      <c r="L795" s="59" t="str" cm="1">
        <f t="array" ref="L795">INDEX($D$1:$CP$117,MATCH($D795,$D$1:$D$117,0),MATCH(1,($F795=$D$1:$CP$1)*(AZ$2=$D$2:$CP$2),0))</f>
        <v/>
      </c>
      <c r="M795" s="59" t="str" cm="1">
        <f t="array" ref="M795">INDEX($D$1:$CP$117,MATCH($D795,$D$1:$D$117,0),MATCH(1,($F795=$D$1:$CP$1)*(BA$2=$D$2:$CP$2),0))</f>
        <v/>
      </c>
      <c r="N795" s="61" t="str" cm="1">
        <f t="array" ref="N795">INDEX($D$1:$CP$117,MATCH($D795,$D$1:$D$117,0),MATCH(1,($F795=$D$1:$CP$1)*(BB$2=$D$2:$CP$2),0))</f>
        <v/>
      </c>
    </row>
    <row r="796" spans="4:14" x14ac:dyDescent="0.25">
      <c r="D796" t="str">
        <f t="shared" ref="D796:E796" si="724">D682</f>
        <v>UGA</v>
      </c>
      <c r="E796" t="str">
        <f t="shared" si="724"/>
        <v>Low income</v>
      </c>
      <c r="F796">
        <f t="shared" si="690"/>
        <v>2014</v>
      </c>
      <c r="G796" s="60" cm="1">
        <f t="array" ref="G796">INDEX($D$1:$CP$117,MATCH($D796,$D$1:$D$117,0),MATCH(1,($F796=$D$1:$CP$1)*(G$2=$D$2:$CP$2),0))</f>
        <v>0</v>
      </c>
      <c r="H796" s="60" cm="1">
        <f t="array" ref="H796">INDEX($D$1:$CP$117,MATCH($D796,$D$1:$D$117,0),MATCH(1,($F796=$D$1:$CP$1)*(H$2=$D$2:$CP$2),0))</f>
        <v>0</v>
      </c>
      <c r="I796" s="60" cm="1">
        <f t="array" ref="I796">INDEX($D$1:$CP$117,MATCH($D796,$D$1:$D$117,0),MATCH(1,($F796=$D$1:$CP$1)*(I$2=$D$2:$CP$2),0))</f>
        <v>0</v>
      </c>
      <c r="J796" s="60" cm="1">
        <f t="array" ref="J796">INDEX($D$1:$CP$117,MATCH($D796,$D$1:$D$117,0),MATCH(1,($F796=$D$1:$CP$1)*(J$2=$D$2:$CP$2),0))</f>
        <v>1300000</v>
      </c>
      <c r="K796" s="59" t="str" cm="1">
        <f t="array" ref="K796">INDEX($D$1:$CP$117,MATCH($D796,$D$1:$D$117,0),MATCH(1,($F796=$D$1:$CP$1)*(AY$2=$D$2:$CP$2),0))</f>
        <v/>
      </c>
      <c r="L796" s="59" t="str" cm="1">
        <f t="array" ref="L796">INDEX($D$1:$CP$117,MATCH($D796,$D$1:$D$117,0),MATCH(1,($F796=$D$1:$CP$1)*(AZ$2=$D$2:$CP$2),0))</f>
        <v/>
      </c>
      <c r="M796" s="59" t="str" cm="1">
        <f t="array" ref="M796">INDEX($D$1:$CP$117,MATCH($D796,$D$1:$D$117,0),MATCH(1,($F796=$D$1:$CP$1)*(BA$2=$D$2:$CP$2),0))</f>
        <v/>
      </c>
      <c r="N796" s="61" t="str" cm="1">
        <f t="array" ref="N796">INDEX($D$1:$CP$117,MATCH($D796,$D$1:$D$117,0),MATCH(1,($F796=$D$1:$CP$1)*(BB$2=$D$2:$CP$2),0))</f>
        <v/>
      </c>
    </row>
    <row r="797" spans="4:14" x14ac:dyDescent="0.25">
      <c r="D797" t="str">
        <f t="shared" ref="D797:E797" si="725">D683</f>
        <v>UKR</v>
      </c>
      <c r="E797" t="str">
        <f t="shared" si="725"/>
        <v>Lower middle income</v>
      </c>
      <c r="F797">
        <f t="shared" si="690"/>
        <v>2014</v>
      </c>
      <c r="G797" s="60" cm="1">
        <f t="array" ref="G797">INDEX($D$1:$CP$117,MATCH($D797,$D$1:$D$117,0),MATCH(1,($F797=$D$1:$CP$1)*(G$2=$D$2:$CP$2),0))</f>
        <v>0</v>
      </c>
      <c r="H797" s="60" cm="1">
        <f t="array" ref="H797">INDEX($D$1:$CP$117,MATCH($D797,$D$1:$D$117,0),MATCH(1,($F797=$D$1:$CP$1)*(H$2=$D$2:$CP$2),0))</f>
        <v>0</v>
      </c>
      <c r="I797" s="60" cm="1">
        <f t="array" ref="I797">INDEX($D$1:$CP$117,MATCH($D797,$D$1:$D$117,0),MATCH(1,($F797=$D$1:$CP$1)*(I$2=$D$2:$CP$2),0))</f>
        <v>0</v>
      </c>
      <c r="J797" s="60" cm="1">
        <f t="array" ref="J797">INDEX($D$1:$CP$117,MATCH($D797,$D$1:$D$117,0),MATCH(1,($F797=$D$1:$CP$1)*(J$2=$D$2:$CP$2),0))</f>
        <v>240000</v>
      </c>
      <c r="K797" s="59" t="str" cm="1">
        <f t="array" ref="K797">INDEX($D$1:$CP$117,MATCH($D797,$D$1:$D$117,0),MATCH(1,($F797=$D$1:$CP$1)*(AY$2=$D$2:$CP$2),0))</f>
        <v/>
      </c>
      <c r="L797" s="59" t="str" cm="1">
        <f t="array" ref="L797">INDEX($D$1:$CP$117,MATCH($D797,$D$1:$D$117,0),MATCH(1,($F797=$D$1:$CP$1)*(AZ$2=$D$2:$CP$2),0))</f>
        <v/>
      </c>
      <c r="M797" s="59" t="str" cm="1">
        <f t="array" ref="M797">INDEX($D$1:$CP$117,MATCH($D797,$D$1:$D$117,0),MATCH(1,($F797=$D$1:$CP$1)*(BA$2=$D$2:$CP$2),0))</f>
        <v/>
      </c>
      <c r="N797" s="61" t="str" cm="1">
        <f t="array" ref="N797">INDEX($D$1:$CP$117,MATCH($D797,$D$1:$D$117,0),MATCH(1,($F797=$D$1:$CP$1)*(BB$2=$D$2:$CP$2),0))</f>
        <v/>
      </c>
    </row>
    <row r="798" spans="4:14" x14ac:dyDescent="0.25">
      <c r="D798" t="str">
        <f t="shared" ref="D798:E798" si="726">D684</f>
        <v>TZA</v>
      </c>
      <c r="E798" t="str">
        <f t="shared" si="726"/>
        <v>Lower middle income</v>
      </c>
      <c r="F798">
        <f t="shared" si="690"/>
        <v>2014</v>
      </c>
      <c r="G798" s="60" cm="1">
        <f t="array" ref="G798">INDEX($D$1:$CP$117,MATCH($D798,$D$1:$D$117,0),MATCH(1,($F798=$D$1:$CP$1)*(G$2=$D$2:$CP$2),0))</f>
        <v>0</v>
      </c>
      <c r="H798" s="60" cm="1">
        <f t="array" ref="H798">INDEX($D$1:$CP$117,MATCH($D798,$D$1:$D$117,0),MATCH(1,($F798=$D$1:$CP$1)*(H$2=$D$2:$CP$2),0))</f>
        <v>0</v>
      </c>
      <c r="I798" s="60" cm="1">
        <f t="array" ref="I798">INDEX($D$1:$CP$117,MATCH($D798,$D$1:$D$117,0),MATCH(1,($F798=$D$1:$CP$1)*(I$2=$D$2:$CP$2),0))</f>
        <v>0</v>
      </c>
      <c r="J798" s="60" cm="1">
        <f t="array" ref="J798">INDEX($D$1:$CP$117,MATCH($D798,$D$1:$D$117,0),MATCH(1,($F798=$D$1:$CP$1)*(J$2=$D$2:$CP$2),0))</f>
        <v>1500000</v>
      </c>
      <c r="K798" s="59" t="str" cm="1">
        <f t="array" ref="K798">INDEX($D$1:$CP$117,MATCH($D798,$D$1:$D$117,0),MATCH(1,($F798=$D$1:$CP$1)*(AY$2=$D$2:$CP$2),0))</f>
        <v/>
      </c>
      <c r="L798" s="59" t="str" cm="1">
        <f t="array" ref="L798">INDEX($D$1:$CP$117,MATCH($D798,$D$1:$D$117,0),MATCH(1,($F798=$D$1:$CP$1)*(AZ$2=$D$2:$CP$2),0))</f>
        <v/>
      </c>
      <c r="M798" s="59" t="str" cm="1">
        <f t="array" ref="M798">INDEX($D$1:$CP$117,MATCH($D798,$D$1:$D$117,0),MATCH(1,($F798=$D$1:$CP$1)*(BA$2=$D$2:$CP$2),0))</f>
        <v/>
      </c>
      <c r="N798" s="61" t="str" cm="1">
        <f t="array" ref="N798">INDEX($D$1:$CP$117,MATCH($D798,$D$1:$D$117,0),MATCH(1,($F798=$D$1:$CP$1)*(BB$2=$D$2:$CP$2),0))</f>
        <v/>
      </c>
    </row>
    <row r="799" spans="4:14" x14ac:dyDescent="0.25">
      <c r="D799" t="str">
        <f t="shared" ref="D799:E799" si="727">D685</f>
        <v>UZB</v>
      </c>
      <c r="E799" t="str">
        <f t="shared" si="727"/>
        <v>Lower middle income</v>
      </c>
      <c r="F799">
        <f t="shared" si="690"/>
        <v>2014</v>
      </c>
      <c r="G799" s="60" cm="1">
        <f t="array" ref="G799">INDEX($D$1:$CP$117,MATCH($D799,$D$1:$D$117,0),MATCH(1,($F799=$D$1:$CP$1)*(G$2=$D$2:$CP$2),0))</f>
        <v>11631595</v>
      </c>
      <c r="H799" s="60" cm="1">
        <f t="array" ref="H799">INDEX($D$1:$CP$117,MATCH($D799,$D$1:$D$117,0),MATCH(1,($F799=$D$1:$CP$1)*(H$2=$D$2:$CP$2),0))</f>
        <v>7481521.176</v>
      </c>
      <c r="I799" s="60" cm="1">
        <f t="array" ref="I799">INDEX($D$1:$CP$117,MATCH($D799,$D$1:$D$117,0),MATCH(1,($F799=$D$1:$CP$1)*(I$2=$D$2:$CP$2),0))</f>
        <v>19113116.175999999</v>
      </c>
      <c r="J799" s="60" cm="1">
        <f t="array" ref="J799">INDEX($D$1:$CP$117,MATCH($D799,$D$1:$D$117,0),MATCH(1,($F799=$D$1:$CP$1)*(J$2=$D$2:$CP$2),0))</f>
        <v>33000</v>
      </c>
      <c r="K799" s="59" cm="1">
        <f t="array" ref="K799">INDEX($D$1:$CP$117,MATCH($D799,$D$1:$D$117,0),MATCH(1,($F799=$D$1:$CP$1)*(AY$2=$D$2:$CP$2),0))</f>
        <v>352.47257575757578</v>
      </c>
      <c r="L799" s="59" cm="1">
        <f t="array" ref="L799">INDEX($D$1:$CP$117,MATCH($D799,$D$1:$D$117,0),MATCH(1,($F799=$D$1:$CP$1)*(AZ$2=$D$2:$CP$2),0))</f>
        <v>226.71276290909091</v>
      </c>
      <c r="M799" s="59" cm="1">
        <f t="array" ref="M799">INDEX($D$1:$CP$117,MATCH($D799,$D$1:$D$117,0),MATCH(1,($F799=$D$1:$CP$1)*(BA$2=$D$2:$CP$2),0))</f>
        <v>579.18533866666667</v>
      </c>
      <c r="N799" s="61" cm="1">
        <f t="array" ref="N799">INDEX($D$1:$CP$117,MATCH($D799,$D$1:$D$117,0),MATCH(1,($F799=$D$1:$CP$1)*(BB$2=$D$2:$CP$2),0))</f>
        <v>0.60856612249370345</v>
      </c>
    </row>
    <row r="800" spans="4:14" x14ac:dyDescent="0.25">
      <c r="D800" t="str">
        <f t="shared" ref="D800:E800" si="728">D686</f>
        <v>VEN</v>
      </c>
      <c r="E800" t="str">
        <f t="shared" si="728"/>
        <v>Middle income</v>
      </c>
      <c r="F800">
        <f t="shared" si="690"/>
        <v>2014</v>
      </c>
      <c r="G800" s="60" cm="1">
        <f t="array" ref="G800">INDEX($D$1:$CP$117,MATCH($D800,$D$1:$D$117,0),MATCH(1,($F800=$D$1:$CP$1)*(G$2=$D$2:$CP$2),0))</f>
        <v>0</v>
      </c>
      <c r="H800" s="60" cm="1">
        <f t="array" ref="H800">INDEX($D$1:$CP$117,MATCH($D800,$D$1:$D$117,0),MATCH(1,($F800=$D$1:$CP$1)*(H$2=$D$2:$CP$2),0))</f>
        <v>0</v>
      </c>
      <c r="I800" s="60" cm="1">
        <f t="array" ref="I800">INDEX($D$1:$CP$117,MATCH($D800,$D$1:$D$117,0),MATCH(1,($F800=$D$1:$CP$1)*(I$2=$D$2:$CP$2),0))</f>
        <v>0</v>
      </c>
      <c r="J800" s="60" cm="1">
        <f t="array" ref="J800">INDEX($D$1:$CP$117,MATCH($D800,$D$1:$D$117,0),MATCH(1,($F800=$D$1:$CP$1)*(J$2=$D$2:$CP$2),0))</f>
        <v>130000</v>
      </c>
      <c r="K800" s="59" t="str" cm="1">
        <f t="array" ref="K800">INDEX($D$1:$CP$117,MATCH($D800,$D$1:$D$117,0),MATCH(1,($F800=$D$1:$CP$1)*(AY$2=$D$2:$CP$2),0))</f>
        <v/>
      </c>
      <c r="L800" s="59" t="str" cm="1">
        <f t="array" ref="L800">INDEX($D$1:$CP$117,MATCH($D800,$D$1:$D$117,0),MATCH(1,($F800=$D$1:$CP$1)*(AZ$2=$D$2:$CP$2),0))</f>
        <v/>
      </c>
      <c r="M800" s="59" t="str" cm="1">
        <f t="array" ref="M800">INDEX($D$1:$CP$117,MATCH($D800,$D$1:$D$117,0),MATCH(1,($F800=$D$1:$CP$1)*(BA$2=$D$2:$CP$2),0))</f>
        <v/>
      </c>
      <c r="N800" s="61" t="str" cm="1">
        <f t="array" ref="N800">INDEX($D$1:$CP$117,MATCH($D800,$D$1:$D$117,0),MATCH(1,($F800=$D$1:$CP$1)*(BB$2=$D$2:$CP$2),0))</f>
        <v/>
      </c>
    </row>
    <row r="801" spans="4:14" x14ac:dyDescent="0.25">
      <c r="D801" t="str">
        <f t="shared" ref="D801:E801" si="729">D687</f>
        <v>VNM</v>
      </c>
      <c r="E801" t="str">
        <f t="shared" si="729"/>
        <v>Lower middle income</v>
      </c>
      <c r="F801">
        <f t="shared" si="690"/>
        <v>2014</v>
      </c>
      <c r="G801" s="60" cm="1">
        <f t="array" ref="G801">INDEX($D$1:$CP$117,MATCH($D801,$D$1:$D$117,0),MATCH(1,($F801=$D$1:$CP$1)*(G$2=$D$2:$CP$2),0))</f>
        <v>0</v>
      </c>
      <c r="H801" s="60" cm="1">
        <f t="array" ref="H801">INDEX($D$1:$CP$117,MATCH($D801,$D$1:$D$117,0),MATCH(1,($F801=$D$1:$CP$1)*(H$2=$D$2:$CP$2),0))</f>
        <v>0</v>
      </c>
      <c r="I801" s="60" cm="1">
        <f t="array" ref="I801">INDEX($D$1:$CP$117,MATCH($D801,$D$1:$D$117,0),MATCH(1,($F801=$D$1:$CP$1)*(I$2=$D$2:$CP$2),0))</f>
        <v>0</v>
      </c>
      <c r="J801" s="60" cm="1">
        <f t="array" ref="J801">INDEX($D$1:$CP$117,MATCH($D801,$D$1:$D$117,0),MATCH(1,($F801=$D$1:$CP$1)*(J$2=$D$2:$CP$2),0))</f>
        <v>230000</v>
      </c>
      <c r="K801" s="59" t="str" cm="1">
        <f t="array" ref="K801">INDEX($D$1:$CP$117,MATCH($D801,$D$1:$D$117,0),MATCH(1,($F801=$D$1:$CP$1)*(AY$2=$D$2:$CP$2),0))</f>
        <v/>
      </c>
      <c r="L801" s="59" t="str" cm="1">
        <f t="array" ref="L801">INDEX($D$1:$CP$117,MATCH($D801,$D$1:$D$117,0),MATCH(1,($F801=$D$1:$CP$1)*(AZ$2=$D$2:$CP$2),0))</f>
        <v/>
      </c>
      <c r="M801" s="59" t="str" cm="1">
        <f t="array" ref="M801">INDEX($D$1:$CP$117,MATCH($D801,$D$1:$D$117,0),MATCH(1,($F801=$D$1:$CP$1)*(BA$2=$D$2:$CP$2),0))</f>
        <v/>
      </c>
      <c r="N801" s="61" t="str" cm="1">
        <f t="array" ref="N801">INDEX($D$1:$CP$117,MATCH($D801,$D$1:$D$117,0),MATCH(1,($F801=$D$1:$CP$1)*(BB$2=$D$2:$CP$2),0))</f>
        <v/>
      </c>
    </row>
    <row r="802" spans="4:14" x14ac:dyDescent="0.25">
      <c r="D802" t="str">
        <f t="shared" ref="D802:E802" si="730">D688</f>
        <v>YEM</v>
      </c>
      <c r="E802" t="str">
        <f t="shared" si="730"/>
        <v>Low income</v>
      </c>
      <c r="F802">
        <f t="shared" si="690"/>
        <v>2014</v>
      </c>
      <c r="G802" s="60" cm="1">
        <f t="array" ref="G802">INDEX($D$1:$CP$117,MATCH($D802,$D$1:$D$117,0),MATCH(1,($F802=$D$1:$CP$1)*(G$2=$D$2:$CP$2),0))</f>
        <v>0</v>
      </c>
      <c r="H802" s="60" cm="1">
        <f t="array" ref="H802">INDEX($D$1:$CP$117,MATCH($D802,$D$1:$D$117,0),MATCH(1,($F802=$D$1:$CP$1)*(H$2=$D$2:$CP$2),0))</f>
        <v>0</v>
      </c>
      <c r="I802" s="60" cm="1">
        <f t="array" ref="I802">INDEX($D$1:$CP$117,MATCH($D802,$D$1:$D$117,0),MATCH(1,($F802=$D$1:$CP$1)*(I$2=$D$2:$CP$2),0))</f>
        <v>0</v>
      </c>
      <c r="J802" s="60" cm="1">
        <f t="array" ref="J802">INDEX($D$1:$CP$117,MATCH($D802,$D$1:$D$117,0),MATCH(1,($F802=$D$1:$CP$1)*(J$2=$D$2:$CP$2),0))</f>
        <v>8300</v>
      </c>
      <c r="K802" s="59" t="str" cm="1">
        <f t="array" ref="K802">INDEX($D$1:$CP$117,MATCH($D802,$D$1:$D$117,0),MATCH(1,($F802=$D$1:$CP$1)*(AY$2=$D$2:$CP$2),0))</f>
        <v/>
      </c>
      <c r="L802" s="59" t="str" cm="1">
        <f t="array" ref="L802">INDEX($D$1:$CP$117,MATCH($D802,$D$1:$D$117,0),MATCH(1,($F802=$D$1:$CP$1)*(AZ$2=$D$2:$CP$2),0))</f>
        <v/>
      </c>
      <c r="M802" s="59" t="str" cm="1">
        <f t="array" ref="M802">INDEX($D$1:$CP$117,MATCH($D802,$D$1:$D$117,0),MATCH(1,($F802=$D$1:$CP$1)*(BA$2=$D$2:$CP$2),0))</f>
        <v/>
      </c>
      <c r="N802" s="61" t="str" cm="1">
        <f t="array" ref="N802">INDEX($D$1:$CP$117,MATCH($D802,$D$1:$D$117,0),MATCH(1,($F802=$D$1:$CP$1)*(BB$2=$D$2:$CP$2),0))</f>
        <v/>
      </c>
    </row>
    <row r="803" spans="4:14" x14ac:dyDescent="0.25">
      <c r="D803" t="str">
        <f t="shared" ref="D803:E803" si="731">D689</f>
        <v>ZMB</v>
      </c>
      <c r="E803" t="str">
        <f t="shared" si="731"/>
        <v>Lower middle income</v>
      </c>
      <c r="F803">
        <f t="shared" si="690"/>
        <v>2014</v>
      </c>
      <c r="G803" s="60" cm="1">
        <f t="array" ref="G803">INDEX($D$1:$CP$117,MATCH($D803,$D$1:$D$117,0),MATCH(1,($F803=$D$1:$CP$1)*(G$2=$D$2:$CP$2),0))</f>
        <v>0</v>
      </c>
      <c r="H803" s="60" cm="1">
        <f t="array" ref="H803">INDEX($D$1:$CP$117,MATCH($D803,$D$1:$D$117,0),MATCH(1,($F803=$D$1:$CP$1)*(H$2=$D$2:$CP$2),0))</f>
        <v>0</v>
      </c>
      <c r="I803" s="60" cm="1">
        <f t="array" ref="I803">INDEX($D$1:$CP$117,MATCH($D803,$D$1:$D$117,0),MATCH(1,($F803=$D$1:$CP$1)*(I$2=$D$2:$CP$2),0))</f>
        <v>0</v>
      </c>
      <c r="J803" s="60" cm="1">
        <f t="array" ref="J803">INDEX($D$1:$CP$117,MATCH($D803,$D$1:$D$117,0),MATCH(1,($F803=$D$1:$CP$1)*(J$2=$D$2:$CP$2),0))</f>
        <v>1100000</v>
      </c>
      <c r="K803" s="59" t="str" cm="1">
        <f t="array" ref="K803">INDEX($D$1:$CP$117,MATCH($D803,$D$1:$D$117,0),MATCH(1,($F803=$D$1:$CP$1)*(AY$2=$D$2:$CP$2),0))</f>
        <v/>
      </c>
      <c r="L803" s="59" t="str" cm="1">
        <f t="array" ref="L803">INDEX($D$1:$CP$117,MATCH($D803,$D$1:$D$117,0),MATCH(1,($F803=$D$1:$CP$1)*(AZ$2=$D$2:$CP$2),0))</f>
        <v/>
      </c>
      <c r="M803" s="59" t="str" cm="1">
        <f t="array" ref="M803">INDEX($D$1:$CP$117,MATCH($D803,$D$1:$D$117,0),MATCH(1,($F803=$D$1:$CP$1)*(BA$2=$D$2:$CP$2),0))</f>
        <v/>
      </c>
      <c r="N803" s="61" t="str" cm="1">
        <f t="array" ref="N803">INDEX($D$1:$CP$117,MATCH($D803,$D$1:$D$117,0),MATCH(1,($F803=$D$1:$CP$1)*(BB$2=$D$2:$CP$2),0))</f>
        <v/>
      </c>
    </row>
    <row r="804" spans="4:14" x14ac:dyDescent="0.25">
      <c r="D804" t="str">
        <f t="shared" ref="D804:E804" si="732">D690</f>
        <v>ZWE</v>
      </c>
      <c r="E804" t="str">
        <f t="shared" si="732"/>
        <v>Lower middle income</v>
      </c>
      <c r="F804">
        <f t="shared" si="690"/>
        <v>2014</v>
      </c>
      <c r="G804" s="60" cm="1">
        <f t="array" ref="G804">INDEX($D$1:$CP$117,MATCH($D804,$D$1:$D$117,0),MATCH(1,($F804=$D$1:$CP$1)*(G$2=$D$2:$CP$2),0))</f>
        <v>0</v>
      </c>
      <c r="H804" s="60" cm="1">
        <f t="array" ref="H804">INDEX($D$1:$CP$117,MATCH($D804,$D$1:$D$117,0),MATCH(1,($F804=$D$1:$CP$1)*(H$2=$D$2:$CP$2),0))</f>
        <v>0</v>
      </c>
      <c r="I804" s="60" cm="1">
        <f t="array" ref="I804">INDEX($D$1:$CP$117,MATCH($D804,$D$1:$D$117,0),MATCH(1,($F804=$D$1:$CP$1)*(I$2=$D$2:$CP$2),0))</f>
        <v>0</v>
      </c>
      <c r="J804" s="60" cm="1">
        <f t="array" ref="J804">INDEX($D$1:$CP$117,MATCH($D804,$D$1:$D$117,0),MATCH(1,($F804=$D$1:$CP$1)*(J$2=$D$2:$CP$2),0))</f>
        <v>1300000</v>
      </c>
      <c r="K804" s="59" t="str" cm="1">
        <f t="array" ref="K804">INDEX($D$1:$CP$117,MATCH($D804,$D$1:$D$117,0),MATCH(1,($F804=$D$1:$CP$1)*(AY$2=$D$2:$CP$2),0))</f>
        <v/>
      </c>
      <c r="L804" s="59" t="str" cm="1">
        <f t="array" ref="L804">INDEX($D$1:$CP$117,MATCH($D804,$D$1:$D$117,0),MATCH(1,($F804=$D$1:$CP$1)*(AZ$2=$D$2:$CP$2),0))</f>
        <v/>
      </c>
      <c r="M804" s="59" t="str" cm="1">
        <f t="array" ref="M804">INDEX($D$1:$CP$117,MATCH($D804,$D$1:$D$117,0),MATCH(1,($F804=$D$1:$CP$1)*(BA$2=$D$2:$CP$2),0))</f>
        <v/>
      </c>
      <c r="N804" s="61" t="str" cm="1">
        <f t="array" ref="N804">INDEX($D$1:$CP$117,MATCH($D804,$D$1:$D$117,0),MATCH(1,($F804=$D$1:$CP$1)*(BB$2=$D$2:$CP$2),0))</f>
        <v/>
      </c>
    </row>
    <row r="805" spans="4:14" x14ac:dyDescent="0.25">
      <c r="D805" t="str">
        <f t="shared" ref="D805:E805" si="733">D691</f>
        <v>AFG</v>
      </c>
      <c r="E805" t="str">
        <f t="shared" si="733"/>
        <v>Low income</v>
      </c>
      <c r="F805">
        <f t="shared" si="690"/>
        <v>2015</v>
      </c>
      <c r="G805" s="60" cm="1">
        <f t="array" ref="G805">INDEX($D$1:$CP$117,MATCH($D805,$D$1:$D$117,0),MATCH(1,($F805=$D$1:$CP$1)*(G$2=$D$2:$CP$2),0))</f>
        <v>470000</v>
      </c>
      <c r="H805" s="60" cm="1">
        <f t="array" ref="H805">INDEX($D$1:$CP$117,MATCH($D805,$D$1:$D$117,0),MATCH(1,($F805=$D$1:$CP$1)*(H$2=$D$2:$CP$2),0))</f>
        <v>3352240</v>
      </c>
      <c r="I805" s="60" cm="1">
        <f t="array" ref="I805">INDEX($D$1:$CP$117,MATCH($D805,$D$1:$D$117,0),MATCH(1,($F805=$D$1:$CP$1)*(I$2=$D$2:$CP$2),0))</f>
        <v>3822240</v>
      </c>
      <c r="J805" s="60" cm="1">
        <f t="array" ref="J805">INDEX($D$1:$CP$117,MATCH($D805,$D$1:$D$117,0),MATCH(1,($F805=$D$1:$CP$1)*(J$2=$D$2:$CP$2),0))</f>
        <v>7600</v>
      </c>
      <c r="K805" s="59" cm="1">
        <f t="array" ref="K805">INDEX($D$1:$CP$117,MATCH($D805,$D$1:$D$117,0),MATCH(1,($F805=$D$1:$CP$1)*(AY$2=$D$2:$CP$2),0))</f>
        <v>61.842105263157897</v>
      </c>
      <c r="L805" s="59" cm="1">
        <f t="array" ref="L805">INDEX($D$1:$CP$117,MATCH($D805,$D$1:$D$117,0),MATCH(1,($F805=$D$1:$CP$1)*(AZ$2=$D$2:$CP$2),0))</f>
        <v>441.08421052631581</v>
      </c>
      <c r="M805" s="59" cm="1">
        <f t="array" ref="M805">INDEX($D$1:$CP$117,MATCH($D805,$D$1:$D$117,0),MATCH(1,($F805=$D$1:$CP$1)*(BA$2=$D$2:$CP$2),0))</f>
        <v>502.92631578947368</v>
      </c>
      <c r="N805" s="61" cm="1">
        <f t="array" ref="N805">INDEX($D$1:$CP$117,MATCH($D805,$D$1:$D$117,0),MATCH(1,($F805=$D$1:$CP$1)*(BB$2=$D$2:$CP$2),0))</f>
        <v>0.12296454435095651</v>
      </c>
    </row>
    <row r="806" spans="4:14" x14ac:dyDescent="0.25">
      <c r="D806" t="str">
        <f t="shared" ref="D806:E806" si="734">D692</f>
        <v>ALB</v>
      </c>
      <c r="E806" t="str">
        <f t="shared" si="734"/>
        <v>Middle income</v>
      </c>
      <c r="F806">
        <f t="shared" si="690"/>
        <v>2015</v>
      </c>
      <c r="G806" s="60" cm="1">
        <f t="array" ref="G806">INDEX($D$1:$CP$117,MATCH($D806,$D$1:$D$117,0),MATCH(1,($F806=$D$1:$CP$1)*(G$2=$D$2:$CP$2),0))</f>
        <v>0</v>
      </c>
      <c r="H806" s="60" cm="1">
        <f t="array" ref="H806">INDEX($D$1:$CP$117,MATCH($D806,$D$1:$D$117,0),MATCH(1,($F806=$D$1:$CP$1)*(H$2=$D$2:$CP$2),0))</f>
        <v>0</v>
      </c>
      <c r="I806" s="60" cm="1">
        <f t="array" ref="I806">INDEX($D$1:$CP$117,MATCH($D806,$D$1:$D$117,0),MATCH(1,($F806=$D$1:$CP$1)*(I$2=$D$2:$CP$2),0))</f>
        <v>0</v>
      </c>
      <c r="J806" s="60" cm="1">
        <f t="array" ref="J806">INDEX($D$1:$CP$117,MATCH($D806,$D$1:$D$117,0),MATCH(1,($F806=$D$1:$CP$1)*(J$2=$D$2:$CP$2),0))</f>
        <v>1200</v>
      </c>
      <c r="K806" s="59" t="str" cm="1">
        <f t="array" ref="K806">INDEX($D$1:$CP$117,MATCH($D806,$D$1:$D$117,0),MATCH(1,($F806=$D$1:$CP$1)*(AY$2=$D$2:$CP$2),0))</f>
        <v/>
      </c>
      <c r="L806" s="59" t="str" cm="1">
        <f t="array" ref="L806">INDEX($D$1:$CP$117,MATCH($D806,$D$1:$D$117,0),MATCH(1,($F806=$D$1:$CP$1)*(AZ$2=$D$2:$CP$2),0))</f>
        <v/>
      </c>
      <c r="M806" s="59" t="str" cm="1">
        <f t="array" ref="M806">INDEX($D$1:$CP$117,MATCH($D806,$D$1:$D$117,0),MATCH(1,($F806=$D$1:$CP$1)*(BA$2=$D$2:$CP$2),0))</f>
        <v/>
      </c>
      <c r="N806" s="61" t="str" cm="1">
        <f t="array" ref="N806">INDEX($D$1:$CP$117,MATCH($D806,$D$1:$D$117,0),MATCH(1,($F806=$D$1:$CP$1)*(BB$2=$D$2:$CP$2),0))</f>
        <v/>
      </c>
    </row>
    <row r="807" spans="4:14" x14ac:dyDescent="0.25">
      <c r="D807" t="str">
        <f t="shared" ref="D807:E807" si="735">D693</f>
        <v>DZA</v>
      </c>
      <c r="E807" t="str">
        <f t="shared" si="735"/>
        <v>Lower middle income</v>
      </c>
      <c r="F807">
        <f t="shared" si="690"/>
        <v>2015</v>
      </c>
      <c r="G807" s="60" cm="1">
        <f t="array" ref="G807">INDEX($D$1:$CP$117,MATCH($D807,$D$1:$D$117,0),MATCH(1,($F807=$D$1:$CP$1)*(G$2=$D$2:$CP$2),0))</f>
        <v>0</v>
      </c>
      <c r="H807" s="60" cm="1">
        <f t="array" ref="H807">INDEX($D$1:$CP$117,MATCH($D807,$D$1:$D$117,0),MATCH(1,($F807=$D$1:$CP$1)*(H$2=$D$2:$CP$2),0))</f>
        <v>0</v>
      </c>
      <c r="I807" s="60" cm="1">
        <f t="array" ref="I807">INDEX($D$1:$CP$117,MATCH($D807,$D$1:$D$117,0),MATCH(1,($F807=$D$1:$CP$1)*(I$2=$D$2:$CP$2),0))</f>
        <v>0</v>
      </c>
      <c r="J807" s="60" cm="1">
        <f t="array" ref="J807">INDEX($D$1:$CP$117,MATCH($D807,$D$1:$D$117,0),MATCH(1,($F807=$D$1:$CP$1)*(J$2=$D$2:$CP$2),0))</f>
        <v>15000</v>
      </c>
      <c r="K807" s="59" t="str" cm="1">
        <f t="array" ref="K807">INDEX($D$1:$CP$117,MATCH($D807,$D$1:$D$117,0),MATCH(1,($F807=$D$1:$CP$1)*(AY$2=$D$2:$CP$2),0))</f>
        <v/>
      </c>
      <c r="L807" s="59" t="str" cm="1">
        <f t="array" ref="L807">INDEX($D$1:$CP$117,MATCH($D807,$D$1:$D$117,0),MATCH(1,($F807=$D$1:$CP$1)*(AZ$2=$D$2:$CP$2),0))</f>
        <v/>
      </c>
      <c r="M807" s="59" t="str" cm="1">
        <f t="array" ref="M807">INDEX($D$1:$CP$117,MATCH($D807,$D$1:$D$117,0),MATCH(1,($F807=$D$1:$CP$1)*(BA$2=$D$2:$CP$2),0))</f>
        <v/>
      </c>
      <c r="N807" s="61" t="str" cm="1">
        <f t="array" ref="N807">INDEX($D$1:$CP$117,MATCH($D807,$D$1:$D$117,0),MATCH(1,($F807=$D$1:$CP$1)*(BB$2=$D$2:$CP$2),0))</f>
        <v/>
      </c>
    </row>
    <row r="808" spans="4:14" x14ac:dyDescent="0.25">
      <c r="D808" t="str">
        <f t="shared" ref="D808:E808" si="736">D694</f>
        <v>AGO</v>
      </c>
      <c r="E808" t="str">
        <f t="shared" si="736"/>
        <v>Lower middle income</v>
      </c>
      <c r="F808">
        <f t="shared" si="690"/>
        <v>2015</v>
      </c>
      <c r="G808" s="60" cm="1">
        <f t="array" ref="G808">INDEX($D$1:$CP$117,MATCH($D808,$D$1:$D$117,0),MATCH(1,($F808=$D$1:$CP$1)*(G$2=$D$2:$CP$2),0))</f>
        <v>0</v>
      </c>
      <c r="H808" s="60" cm="1">
        <f t="array" ref="H808">INDEX($D$1:$CP$117,MATCH($D808,$D$1:$D$117,0),MATCH(1,($F808=$D$1:$CP$1)*(H$2=$D$2:$CP$2),0))</f>
        <v>0</v>
      </c>
      <c r="I808" s="60" cm="1">
        <f t="array" ref="I808">INDEX($D$1:$CP$117,MATCH($D808,$D$1:$D$117,0),MATCH(1,($F808=$D$1:$CP$1)*(I$2=$D$2:$CP$2),0))</f>
        <v>0</v>
      </c>
      <c r="J808" s="60" cm="1">
        <f t="array" ref="J808">INDEX($D$1:$CP$117,MATCH($D808,$D$1:$D$117,0),MATCH(1,($F808=$D$1:$CP$1)*(J$2=$D$2:$CP$2),0))</f>
        <v>290000</v>
      </c>
      <c r="K808" s="59" t="str" cm="1">
        <f t="array" ref="K808">INDEX($D$1:$CP$117,MATCH($D808,$D$1:$D$117,0),MATCH(1,($F808=$D$1:$CP$1)*(AY$2=$D$2:$CP$2),0))</f>
        <v/>
      </c>
      <c r="L808" s="59" t="str" cm="1">
        <f t="array" ref="L808">INDEX($D$1:$CP$117,MATCH($D808,$D$1:$D$117,0),MATCH(1,($F808=$D$1:$CP$1)*(AZ$2=$D$2:$CP$2),0))</f>
        <v/>
      </c>
      <c r="M808" s="59" t="str" cm="1">
        <f t="array" ref="M808">INDEX($D$1:$CP$117,MATCH($D808,$D$1:$D$117,0),MATCH(1,($F808=$D$1:$CP$1)*(BA$2=$D$2:$CP$2),0))</f>
        <v/>
      </c>
      <c r="N808" s="61" t="str" cm="1">
        <f t="array" ref="N808">INDEX($D$1:$CP$117,MATCH($D808,$D$1:$D$117,0),MATCH(1,($F808=$D$1:$CP$1)*(BB$2=$D$2:$CP$2),0))</f>
        <v/>
      </c>
    </row>
    <row r="809" spans="4:14" x14ac:dyDescent="0.25">
      <c r="D809" t="str">
        <f t="shared" ref="D809:E809" si="737">D695</f>
        <v>ARG</v>
      </c>
      <c r="E809" t="str">
        <f t="shared" si="737"/>
        <v>Middle income</v>
      </c>
      <c r="F809">
        <f t="shared" si="690"/>
        <v>2015</v>
      </c>
      <c r="G809" s="60" cm="1">
        <f t="array" ref="G809">INDEX($D$1:$CP$117,MATCH($D809,$D$1:$D$117,0),MATCH(1,($F809=$D$1:$CP$1)*(G$2=$D$2:$CP$2),0))</f>
        <v>0</v>
      </c>
      <c r="H809" s="60" cm="1">
        <f t="array" ref="H809">INDEX($D$1:$CP$117,MATCH($D809,$D$1:$D$117,0),MATCH(1,($F809=$D$1:$CP$1)*(H$2=$D$2:$CP$2),0))</f>
        <v>0</v>
      </c>
      <c r="I809" s="60" cm="1">
        <f t="array" ref="I809">INDEX($D$1:$CP$117,MATCH($D809,$D$1:$D$117,0),MATCH(1,($F809=$D$1:$CP$1)*(I$2=$D$2:$CP$2),0))</f>
        <v>0</v>
      </c>
      <c r="J809" s="60" cm="1">
        <f t="array" ref="J809">INDEX($D$1:$CP$117,MATCH($D809,$D$1:$D$117,0),MATCH(1,($F809=$D$1:$CP$1)*(J$2=$D$2:$CP$2),0))</f>
        <v>120000</v>
      </c>
      <c r="K809" s="59" t="str" cm="1">
        <f t="array" ref="K809">INDEX($D$1:$CP$117,MATCH($D809,$D$1:$D$117,0),MATCH(1,($F809=$D$1:$CP$1)*(AY$2=$D$2:$CP$2),0))</f>
        <v/>
      </c>
      <c r="L809" s="59" t="str" cm="1">
        <f t="array" ref="L809">INDEX($D$1:$CP$117,MATCH($D809,$D$1:$D$117,0),MATCH(1,($F809=$D$1:$CP$1)*(AZ$2=$D$2:$CP$2),0))</f>
        <v/>
      </c>
      <c r="M809" s="59" t="str" cm="1">
        <f t="array" ref="M809">INDEX($D$1:$CP$117,MATCH($D809,$D$1:$D$117,0),MATCH(1,($F809=$D$1:$CP$1)*(BA$2=$D$2:$CP$2),0))</f>
        <v/>
      </c>
      <c r="N809" s="61" t="str" cm="1">
        <f t="array" ref="N809">INDEX($D$1:$CP$117,MATCH($D809,$D$1:$D$117,0),MATCH(1,($F809=$D$1:$CP$1)*(BB$2=$D$2:$CP$2),0))</f>
        <v/>
      </c>
    </row>
    <row r="810" spans="4:14" x14ac:dyDescent="0.25">
      <c r="D810" t="str">
        <f t="shared" ref="D810:E810" si="738">D696</f>
        <v>ARM</v>
      </c>
      <c r="E810" t="str">
        <f t="shared" si="738"/>
        <v>Middle income</v>
      </c>
      <c r="F810">
        <f t="shared" si="690"/>
        <v>2015</v>
      </c>
      <c r="G810" s="60" cm="1">
        <f t="array" ref="G810">INDEX($D$1:$CP$117,MATCH($D810,$D$1:$D$117,0),MATCH(1,($F810=$D$1:$CP$1)*(G$2=$D$2:$CP$2),0))</f>
        <v>0</v>
      </c>
      <c r="H810" s="60" cm="1">
        <f t="array" ref="H810">INDEX($D$1:$CP$117,MATCH($D810,$D$1:$D$117,0),MATCH(1,($F810=$D$1:$CP$1)*(H$2=$D$2:$CP$2),0))</f>
        <v>0</v>
      </c>
      <c r="I810" s="60" cm="1">
        <f t="array" ref="I810">INDEX($D$1:$CP$117,MATCH($D810,$D$1:$D$117,0),MATCH(1,($F810=$D$1:$CP$1)*(I$2=$D$2:$CP$2),0))</f>
        <v>0</v>
      </c>
      <c r="J810" s="60" cm="1">
        <f t="array" ref="J810">INDEX($D$1:$CP$117,MATCH($D810,$D$1:$D$117,0),MATCH(1,($F810=$D$1:$CP$1)*(J$2=$D$2:$CP$2),0))</f>
        <v>3400</v>
      </c>
      <c r="K810" s="59" t="str" cm="1">
        <f t="array" ref="K810">INDEX($D$1:$CP$117,MATCH($D810,$D$1:$D$117,0),MATCH(1,($F810=$D$1:$CP$1)*(AY$2=$D$2:$CP$2),0))</f>
        <v/>
      </c>
      <c r="L810" s="59" t="str" cm="1">
        <f t="array" ref="L810">INDEX($D$1:$CP$117,MATCH($D810,$D$1:$D$117,0),MATCH(1,($F810=$D$1:$CP$1)*(AZ$2=$D$2:$CP$2),0))</f>
        <v/>
      </c>
      <c r="M810" s="59" t="str" cm="1">
        <f t="array" ref="M810">INDEX($D$1:$CP$117,MATCH($D810,$D$1:$D$117,0),MATCH(1,($F810=$D$1:$CP$1)*(BA$2=$D$2:$CP$2),0))</f>
        <v/>
      </c>
      <c r="N810" s="61" t="str" cm="1">
        <f t="array" ref="N810">INDEX($D$1:$CP$117,MATCH($D810,$D$1:$D$117,0),MATCH(1,($F810=$D$1:$CP$1)*(BB$2=$D$2:$CP$2),0))</f>
        <v/>
      </c>
    </row>
    <row r="811" spans="4:14" x14ac:dyDescent="0.25">
      <c r="D811" t="str">
        <f t="shared" ref="D811:E811" si="739">D697</f>
        <v>AZE</v>
      </c>
      <c r="E811" t="str">
        <f t="shared" si="739"/>
        <v>Middle income</v>
      </c>
      <c r="F811">
        <f t="shared" si="690"/>
        <v>2015</v>
      </c>
      <c r="G811" s="60" cm="1">
        <f t="array" ref="G811">INDEX($D$1:$CP$117,MATCH($D811,$D$1:$D$117,0),MATCH(1,($F811=$D$1:$CP$1)*(G$2=$D$2:$CP$2),0))</f>
        <v>0</v>
      </c>
      <c r="H811" s="60" cm="1">
        <f t="array" ref="H811">INDEX($D$1:$CP$117,MATCH($D811,$D$1:$D$117,0),MATCH(1,($F811=$D$1:$CP$1)*(H$2=$D$2:$CP$2),0))</f>
        <v>0</v>
      </c>
      <c r="I811" s="60" cm="1">
        <f t="array" ref="I811">INDEX($D$1:$CP$117,MATCH($D811,$D$1:$D$117,0),MATCH(1,($F811=$D$1:$CP$1)*(I$2=$D$2:$CP$2),0))</f>
        <v>0</v>
      </c>
      <c r="J811" s="60" cm="1">
        <f t="array" ref="J811">INDEX($D$1:$CP$117,MATCH($D811,$D$1:$D$117,0),MATCH(1,($F811=$D$1:$CP$1)*(J$2=$D$2:$CP$2),0))</f>
        <v>9500</v>
      </c>
      <c r="K811" s="59" t="str" cm="1">
        <f t="array" ref="K811">INDEX($D$1:$CP$117,MATCH($D811,$D$1:$D$117,0),MATCH(1,($F811=$D$1:$CP$1)*(AY$2=$D$2:$CP$2),0))</f>
        <v/>
      </c>
      <c r="L811" s="59" t="str" cm="1">
        <f t="array" ref="L811">INDEX($D$1:$CP$117,MATCH($D811,$D$1:$D$117,0),MATCH(1,($F811=$D$1:$CP$1)*(AZ$2=$D$2:$CP$2),0))</f>
        <v/>
      </c>
      <c r="M811" s="59" t="str" cm="1">
        <f t="array" ref="M811">INDEX($D$1:$CP$117,MATCH($D811,$D$1:$D$117,0),MATCH(1,($F811=$D$1:$CP$1)*(BA$2=$D$2:$CP$2),0))</f>
        <v/>
      </c>
      <c r="N811" s="61" t="str" cm="1">
        <f t="array" ref="N811">INDEX($D$1:$CP$117,MATCH($D811,$D$1:$D$117,0),MATCH(1,($F811=$D$1:$CP$1)*(BB$2=$D$2:$CP$2),0))</f>
        <v/>
      </c>
    </row>
    <row r="812" spans="4:14" x14ac:dyDescent="0.25">
      <c r="D812" t="str">
        <f t="shared" ref="D812:E812" si="740">D698</f>
        <v>BHS</v>
      </c>
      <c r="E812" t="str">
        <f t="shared" si="740"/>
        <v>Upper Middle Income</v>
      </c>
      <c r="F812">
        <f t="shared" si="690"/>
        <v>2015</v>
      </c>
      <c r="G812" s="60" cm="1">
        <f t="array" ref="G812">INDEX($D$1:$CP$117,MATCH($D812,$D$1:$D$117,0),MATCH(1,($F812=$D$1:$CP$1)*(G$2=$D$2:$CP$2),0))</f>
        <v>0</v>
      </c>
      <c r="H812" s="60" cm="1">
        <f t="array" ref="H812">INDEX($D$1:$CP$117,MATCH($D812,$D$1:$D$117,0),MATCH(1,($F812=$D$1:$CP$1)*(H$2=$D$2:$CP$2),0))</f>
        <v>0</v>
      </c>
      <c r="I812" s="60" cm="1">
        <f t="array" ref="I812">INDEX($D$1:$CP$117,MATCH($D812,$D$1:$D$117,0),MATCH(1,($F812=$D$1:$CP$1)*(I$2=$D$2:$CP$2),0))</f>
        <v>0</v>
      </c>
      <c r="J812" s="60" t="str" cm="1">
        <f t="array" ref="J812">INDEX($D$1:$CP$117,MATCH($D812,$D$1:$D$117,0),MATCH(1,($F812=$D$1:$CP$1)*(J$2=$D$2:$CP$2),0))</f>
        <v/>
      </c>
      <c r="K812" s="59" t="str" cm="1">
        <f t="array" ref="K812">INDEX($D$1:$CP$117,MATCH($D812,$D$1:$D$117,0),MATCH(1,($F812=$D$1:$CP$1)*(AY$2=$D$2:$CP$2),0))</f>
        <v/>
      </c>
      <c r="L812" s="59" t="str" cm="1">
        <f t="array" ref="L812">INDEX($D$1:$CP$117,MATCH($D812,$D$1:$D$117,0),MATCH(1,($F812=$D$1:$CP$1)*(AZ$2=$D$2:$CP$2),0))</f>
        <v/>
      </c>
      <c r="M812" s="59" t="str" cm="1">
        <f t="array" ref="M812">INDEX($D$1:$CP$117,MATCH($D812,$D$1:$D$117,0),MATCH(1,($F812=$D$1:$CP$1)*(BA$2=$D$2:$CP$2),0))</f>
        <v/>
      </c>
      <c r="N812" s="61" t="str" cm="1">
        <f t="array" ref="N812">INDEX($D$1:$CP$117,MATCH($D812,$D$1:$D$117,0),MATCH(1,($F812=$D$1:$CP$1)*(BB$2=$D$2:$CP$2),0))</f>
        <v/>
      </c>
    </row>
    <row r="813" spans="4:14" x14ac:dyDescent="0.25">
      <c r="D813" t="str">
        <f t="shared" ref="D813:E813" si="741">D699</f>
        <v>BGD</v>
      </c>
      <c r="E813" t="str">
        <f t="shared" si="741"/>
        <v>Lower middle income</v>
      </c>
      <c r="F813">
        <f t="shared" si="690"/>
        <v>2015</v>
      </c>
      <c r="G813" s="60" cm="1">
        <f t="array" ref="G813">INDEX($D$1:$CP$117,MATCH($D813,$D$1:$D$117,0),MATCH(1,($F813=$D$1:$CP$1)*(G$2=$D$2:$CP$2),0))</f>
        <v>2623453</v>
      </c>
      <c r="H813" s="60" cm="1">
        <f t="array" ref="H813">INDEX($D$1:$CP$117,MATCH($D813,$D$1:$D$117,0),MATCH(1,($F813=$D$1:$CP$1)*(H$2=$D$2:$CP$2),0))</f>
        <v>10135868.98</v>
      </c>
      <c r="I813" s="60" cm="1">
        <f t="array" ref="I813">INDEX($D$1:$CP$117,MATCH($D813,$D$1:$D$117,0),MATCH(1,($F813=$D$1:$CP$1)*(I$2=$D$2:$CP$2),0))</f>
        <v>12759321.98</v>
      </c>
      <c r="J813" s="60" t="str" cm="1">
        <f t="array" ref="J813">INDEX($D$1:$CP$117,MATCH($D813,$D$1:$D$117,0),MATCH(1,($F813=$D$1:$CP$1)*(J$2=$D$2:$CP$2),0))</f>
        <v/>
      </c>
      <c r="K813" s="59" t="str" cm="1">
        <f t="array" ref="K813">INDEX($D$1:$CP$117,MATCH($D813,$D$1:$D$117,0),MATCH(1,($F813=$D$1:$CP$1)*(AY$2=$D$2:$CP$2),0))</f>
        <v/>
      </c>
      <c r="L813" s="59" t="str" cm="1">
        <f t="array" ref="L813">INDEX($D$1:$CP$117,MATCH($D813,$D$1:$D$117,0),MATCH(1,($F813=$D$1:$CP$1)*(AZ$2=$D$2:$CP$2),0))</f>
        <v/>
      </c>
      <c r="M813" s="59" t="str" cm="1">
        <f t="array" ref="M813">INDEX($D$1:$CP$117,MATCH($D813,$D$1:$D$117,0),MATCH(1,($F813=$D$1:$CP$1)*(BA$2=$D$2:$CP$2),0))</f>
        <v/>
      </c>
      <c r="N813" s="61" t="str" cm="1">
        <f t="array" ref="N813">INDEX($D$1:$CP$117,MATCH($D813,$D$1:$D$117,0),MATCH(1,($F813=$D$1:$CP$1)*(BB$2=$D$2:$CP$2),0))</f>
        <v/>
      </c>
    </row>
    <row r="814" spans="4:14" x14ac:dyDescent="0.25">
      <c r="D814" t="str">
        <f t="shared" ref="D814:E814" si="742">D700</f>
        <v>BRB</v>
      </c>
      <c r="E814" t="str">
        <f t="shared" si="742"/>
        <v>High income</v>
      </c>
      <c r="F814">
        <f t="shared" si="690"/>
        <v>2015</v>
      </c>
      <c r="G814" s="60" cm="1">
        <f t="array" ref="G814">INDEX($D$1:$CP$117,MATCH($D814,$D$1:$D$117,0),MATCH(1,($F814=$D$1:$CP$1)*(G$2=$D$2:$CP$2),0))</f>
        <v>0</v>
      </c>
      <c r="H814" s="60" cm="1">
        <f t="array" ref="H814">INDEX($D$1:$CP$117,MATCH($D814,$D$1:$D$117,0),MATCH(1,($F814=$D$1:$CP$1)*(H$2=$D$2:$CP$2),0))</f>
        <v>0</v>
      </c>
      <c r="I814" s="60" cm="1">
        <f t="array" ref="I814">INDEX($D$1:$CP$117,MATCH($D814,$D$1:$D$117,0),MATCH(1,($F814=$D$1:$CP$1)*(I$2=$D$2:$CP$2),0))</f>
        <v>0</v>
      </c>
      <c r="J814" s="60" cm="1">
        <f t="array" ref="J814">INDEX($D$1:$CP$117,MATCH($D814,$D$1:$D$117,0),MATCH(1,($F814=$D$1:$CP$1)*(J$2=$D$2:$CP$2),0))</f>
        <v>2800</v>
      </c>
      <c r="K814" s="59" t="str" cm="1">
        <f t="array" ref="K814">INDEX($D$1:$CP$117,MATCH($D814,$D$1:$D$117,0),MATCH(1,($F814=$D$1:$CP$1)*(AY$2=$D$2:$CP$2),0))</f>
        <v/>
      </c>
      <c r="L814" s="59" t="str" cm="1">
        <f t="array" ref="L814">INDEX($D$1:$CP$117,MATCH($D814,$D$1:$D$117,0),MATCH(1,($F814=$D$1:$CP$1)*(AZ$2=$D$2:$CP$2),0))</f>
        <v/>
      </c>
      <c r="M814" s="59" t="str" cm="1">
        <f t="array" ref="M814">INDEX($D$1:$CP$117,MATCH($D814,$D$1:$D$117,0),MATCH(1,($F814=$D$1:$CP$1)*(BA$2=$D$2:$CP$2),0))</f>
        <v/>
      </c>
      <c r="N814" s="61" t="str" cm="1">
        <f t="array" ref="N814">INDEX($D$1:$CP$117,MATCH($D814,$D$1:$D$117,0),MATCH(1,($F814=$D$1:$CP$1)*(BB$2=$D$2:$CP$2),0))</f>
        <v/>
      </c>
    </row>
    <row r="815" spans="4:14" x14ac:dyDescent="0.25">
      <c r="D815" t="str">
        <f t="shared" ref="D815:E815" si="743">D701</f>
        <v>BLR</v>
      </c>
      <c r="E815" t="str">
        <f t="shared" si="743"/>
        <v>Middle income</v>
      </c>
      <c r="F815">
        <f t="shared" si="690"/>
        <v>2015</v>
      </c>
      <c r="G815" s="60" cm="1">
        <f t="array" ref="G815">INDEX($D$1:$CP$117,MATCH($D815,$D$1:$D$117,0),MATCH(1,($F815=$D$1:$CP$1)*(G$2=$D$2:$CP$2),0))</f>
        <v>0</v>
      </c>
      <c r="H815" s="60" cm="1">
        <f t="array" ref="H815">INDEX($D$1:$CP$117,MATCH($D815,$D$1:$D$117,0),MATCH(1,($F815=$D$1:$CP$1)*(H$2=$D$2:$CP$2),0))</f>
        <v>0</v>
      </c>
      <c r="I815" s="60" cm="1">
        <f t="array" ref="I815">INDEX($D$1:$CP$117,MATCH($D815,$D$1:$D$117,0),MATCH(1,($F815=$D$1:$CP$1)*(I$2=$D$2:$CP$2),0))</f>
        <v>0</v>
      </c>
      <c r="J815" s="60" cm="1">
        <f t="array" ref="J815">INDEX($D$1:$CP$117,MATCH($D815,$D$1:$D$117,0),MATCH(1,($F815=$D$1:$CP$1)*(J$2=$D$2:$CP$2),0))</f>
        <v>22000</v>
      </c>
      <c r="K815" s="59" t="str" cm="1">
        <f t="array" ref="K815">INDEX($D$1:$CP$117,MATCH($D815,$D$1:$D$117,0),MATCH(1,($F815=$D$1:$CP$1)*(AY$2=$D$2:$CP$2),0))</f>
        <v/>
      </c>
      <c r="L815" s="59" t="str" cm="1">
        <f t="array" ref="L815">INDEX($D$1:$CP$117,MATCH($D815,$D$1:$D$117,0),MATCH(1,($F815=$D$1:$CP$1)*(AZ$2=$D$2:$CP$2),0))</f>
        <v/>
      </c>
      <c r="M815" s="59" t="str" cm="1">
        <f t="array" ref="M815">INDEX($D$1:$CP$117,MATCH($D815,$D$1:$D$117,0),MATCH(1,($F815=$D$1:$CP$1)*(BA$2=$D$2:$CP$2),0))</f>
        <v/>
      </c>
      <c r="N815" s="61" t="str" cm="1">
        <f t="array" ref="N815">INDEX($D$1:$CP$117,MATCH($D815,$D$1:$D$117,0),MATCH(1,($F815=$D$1:$CP$1)*(BB$2=$D$2:$CP$2),0))</f>
        <v/>
      </c>
    </row>
    <row r="816" spans="4:14" x14ac:dyDescent="0.25">
      <c r="D816" t="str">
        <f t="shared" ref="D816:E816" si="744">D702</f>
        <v>BLZ</v>
      </c>
      <c r="E816" t="str">
        <f t="shared" si="744"/>
        <v>Upper Middle Income</v>
      </c>
      <c r="F816">
        <f t="shared" si="690"/>
        <v>2015</v>
      </c>
      <c r="G816" s="60" cm="1">
        <f t="array" ref="G816">INDEX($D$1:$CP$117,MATCH($D816,$D$1:$D$117,0),MATCH(1,($F816=$D$1:$CP$1)*(G$2=$D$2:$CP$2),0))</f>
        <v>0</v>
      </c>
      <c r="H816" s="60" cm="1">
        <f t="array" ref="H816">INDEX($D$1:$CP$117,MATCH($D816,$D$1:$D$117,0),MATCH(1,($F816=$D$1:$CP$1)*(H$2=$D$2:$CP$2),0))</f>
        <v>0</v>
      </c>
      <c r="I816" s="60" cm="1">
        <f t="array" ref="I816">INDEX($D$1:$CP$117,MATCH($D816,$D$1:$D$117,0),MATCH(1,($F816=$D$1:$CP$1)*(I$2=$D$2:$CP$2),0))</f>
        <v>0</v>
      </c>
      <c r="J816" s="60" t="str" cm="1">
        <f t="array" ref="J816">INDEX($D$1:$CP$117,MATCH($D816,$D$1:$D$117,0),MATCH(1,($F816=$D$1:$CP$1)*(J$2=$D$2:$CP$2),0))</f>
        <v/>
      </c>
      <c r="K816" s="59" t="str" cm="1">
        <f t="array" ref="K816">INDEX($D$1:$CP$117,MATCH($D816,$D$1:$D$117,0),MATCH(1,($F816=$D$1:$CP$1)*(AY$2=$D$2:$CP$2),0))</f>
        <v/>
      </c>
      <c r="L816" s="59" t="str" cm="1">
        <f t="array" ref="L816">INDEX($D$1:$CP$117,MATCH($D816,$D$1:$D$117,0),MATCH(1,($F816=$D$1:$CP$1)*(AZ$2=$D$2:$CP$2),0))</f>
        <v/>
      </c>
      <c r="M816" s="59" t="str" cm="1">
        <f t="array" ref="M816">INDEX($D$1:$CP$117,MATCH($D816,$D$1:$D$117,0),MATCH(1,($F816=$D$1:$CP$1)*(BA$2=$D$2:$CP$2),0))</f>
        <v/>
      </c>
      <c r="N816" s="61" t="str" cm="1">
        <f t="array" ref="N816">INDEX($D$1:$CP$117,MATCH($D816,$D$1:$D$117,0),MATCH(1,($F816=$D$1:$CP$1)*(BB$2=$D$2:$CP$2),0))</f>
        <v/>
      </c>
    </row>
    <row r="817" spans="4:14" x14ac:dyDescent="0.25">
      <c r="D817" t="str">
        <f t="shared" ref="D817:E817" si="745">D703</f>
        <v>BEN</v>
      </c>
      <c r="E817" t="str">
        <f t="shared" si="745"/>
        <v>Lower middle income</v>
      </c>
      <c r="F817">
        <f t="shared" si="690"/>
        <v>2015</v>
      </c>
      <c r="G817" s="60" cm="1">
        <f t="array" ref="G817">INDEX($D$1:$CP$117,MATCH($D817,$D$1:$D$117,0),MATCH(1,($F817=$D$1:$CP$1)*(G$2=$D$2:$CP$2),0))</f>
        <v>4432696</v>
      </c>
      <c r="H817" s="60" cm="1">
        <f t="array" ref="H817">INDEX($D$1:$CP$117,MATCH($D817,$D$1:$D$117,0),MATCH(1,($F817=$D$1:$CP$1)*(H$2=$D$2:$CP$2),0))</f>
        <v>14154508.805190001</v>
      </c>
      <c r="I817" s="60" cm="1">
        <f t="array" ref="I817">INDEX($D$1:$CP$117,MATCH($D817,$D$1:$D$117,0),MATCH(1,($F817=$D$1:$CP$1)*(I$2=$D$2:$CP$2),0))</f>
        <v>18587204.805190001</v>
      </c>
      <c r="J817" s="60" cm="1">
        <f t="array" ref="J817">INDEX($D$1:$CP$117,MATCH($D817,$D$1:$D$117,0),MATCH(1,($F817=$D$1:$CP$1)*(J$2=$D$2:$CP$2),0))</f>
        <v>72000</v>
      </c>
      <c r="K817" s="59" cm="1">
        <f t="array" ref="K817">INDEX($D$1:$CP$117,MATCH($D817,$D$1:$D$117,0),MATCH(1,($F817=$D$1:$CP$1)*(AY$2=$D$2:$CP$2),0))</f>
        <v>61.565222222222225</v>
      </c>
      <c r="L817" s="59" cm="1">
        <f t="array" ref="L817">INDEX($D$1:$CP$117,MATCH($D817,$D$1:$D$117,0),MATCH(1,($F817=$D$1:$CP$1)*(AZ$2=$D$2:$CP$2),0))</f>
        <v>196.59040007208336</v>
      </c>
      <c r="M817" s="59" cm="1">
        <f t="array" ref="M817">INDEX($D$1:$CP$117,MATCH($D817,$D$1:$D$117,0),MATCH(1,($F817=$D$1:$CP$1)*(BA$2=$D$2:$CP$2),0))</f>
        <v>258.15562229430554</v>
      </c>
      <c r="N817" s="61" cm="1">
        <f t="array" ref="N817">INDEX($D$1:$CP$117,MATCH($D817,$D$1:$D$117,0),MATCH(1,($F817=$D$1:$CP$1)*(BB$2=$D$2:$CP$2),0))</f>
        <v>0.23848104362428307</v>
      </c>
    </row>
    <row r="818" spans="4:14" x14ac:dyDescent="0.25">
      <c r="D818" t="str">
        <f t="shared" ref="D818:E818" si="746">D704</f>
        <v>BOL</v>
      </c>
      <c r="E818" t="str">
        <f t="shared" si="746"/>
        <v>Lower middle income</v>
      </c>
      <c r="F818">
        <f t="shared" si="690"/>
        <v>2015</v>
      </c>
      <c r="G818" s="60" cm="1">
        <f t="array" ref="G818">INDEX($D$1:$CP$117,MATCH($D818,$D$1:$D$117,0),MATCH(1,($F818=$D$1:$CP$1)*(G$2=$D$2:$CP$2),0))</f>
        <v>0</v>
      </c>
      <c r="H818" s="60" cm="1">
        <f t="array" ref="H818">INDEX($D$1:$CP$117,MATCH($D818,$D$1:$D$117,0),MATCH(1,($F818=$D$1:$CP$1)*(H$2=$D$2:$CP$2),0))</f>
        <v>0</v>
      </c>
      <c r="I818" s="60" cm="1">
        <f t="array" ref="I818">INDEX($D$1:$CP$117,MATCH($D818,$D$1:$D$117,0),MATCH(1,($F818=$D$1:$CP$1)*(I$2=$D$2:$CP$2),0))</f>
        <v>0</v>
      </c>
      <c r="J818" s="60" cm="1">
        <f t="array" ref="J818">INDEX($D$1:$CP$117,MATCH($D818,$D$1:$D$117,0),MATCH(1,($F818=$D$1:$CP$1)*(J$2=$D$2:$CP$2),0))</f>
        <v>17000</v>
      </c>
      <c r="K818" s="59" t="str" cm="1">
        <f t="array" ref="K818">INDEX($D$1:$CP$117,MATCH($D818,$D$1:$D$117,0),MATCH(1,($F818=$D$1:$CP$1)*(AY$2=$D$2:$CP$2),0))</f>
        <v/>
      </c>
      <c r="L818" s="59" t="str" cm="1">
        <f t="array" ref="L818">INDEX($D$1:$CP$117,MATCH($D818,$D$1:$D$117,0),MATCH(1,($F818=$D$1:$CP$1)*(AZ$2=$D$2:$CP$2),0))</f>
        <v/>
      </c>
      <c r="M818" s="59" t="str" cm="1">
        <f t="array" ref="M818">INDEX($D$1:$CP$117,MATCH($D818,$D$1:$D$117,0),MATCH(1,($F818=$D$1:$CP$1)*(BA$2=$D$2:$CP$2),0))</f>
        <v/>
      </c>
      <c r="N818" s="61" t="str" cm="1">
        <f t="array" ref="N818">INDEX($D$1:$CP$117,MATCH($D818,$D$1:$D$117,0),MATCH(1,($F818=$D$1:$CP$1)*(BB$2=$D$2:$CP$2),0))</f>
        <v/>
      </c>
    </row>
    <row r="819" spans="4:14" x14ac:dyDescent="0.25">
      <c r="D819" t="str">
        <f t="shared" ref="D819:E819" si="747">D705</f>
        <v>BWA</v>
      </c>
      <c r="E819" t="str">
        <f t="shared" si="747"/>
        <v>Middle income</v>
      </c>
      <c r="F819">
        <f t="shared" si="690"/>
        <v>2015</v>
      </c>
      <c r="G819" s="60" cm="1">
        <f t="array" ref="G819">INDEX($D$1:$CP$117,MATCH($D819,$D$1:$D$117,0),MATCH(1,($F819=$D$1:$CP$1)*(G$2=$D$2:$CP$2),0))</f>
        <v>52900000</v>
      </c>
      <c r="H819" s="60" cm="1">
        <f t="array" ref="H819">INDEX($D$1:$CP$117,MATCH($D819,$D$1:$D$117,0),MATCH(1,($F819=$D$1:$CP$1)*(H$2=$D$2:$CP$2),0))</f>
        <v>106700000</v>
      </c>
      <c r="I819" s="60" cm="1">
        <f t="array" ref="I819">INDEX($D$1:$CP$117,MATCH($D819,$D$1:$D$117,0),MATCH(1,($F819=$D$1:$CP$1)*(I$2=$D$2:$CP$2),0))</f>
        <v>159600000</v>
      </c>
      <c r="J819" s="60" cm="1">
        <f t="array" ref="J819">INDEX($D$1:$CP$117,MATCH($D819,$D$1:$D$117,0),MATCH(1,($F819=$D$1:$CP$1)*(J$2=$D$2:$CP$2),0))</f>
        <v>370000</v>
      </c>
      <c r="K819" s="59" cm="1">
        <f t="array" ref="K819">INDEX($D$1:$CP$117,MATCH($D819,$D$1:$D$117,0),MATCH(1,($F819=$D$1:$CP$1)*(AY$2=$D$2:$CP$2),0))</f>
        <v>142.97297297297297</v>
      </c>
      <c r="L819" s="59" cm="1">
        <f t="array" ref="L819">INDEX($D$1:$CP$117,MATCH($D819,$D$1:$D$117,0),MATCH(1,($F819=$D$1:$CP$1)*(AZ$2=$D$2:$CP$2),0))</f>
        <v>288.37837837837839</v>
      </c>
      <c r="M819" s="59" cm="1">
        <f t="array" ref="M819">INDEX($D$1:$CP$117,MATCH($D819,$D$1:$D$117,0),MATCH(1,($F819=$D$1:$CP$1)*(BA$2=$D$2:$CP$2),0))</f>
        <v>431.35135135135135</v>
      </c>
      <c r="N819" s="61" cm="1">
        <f t="array" ref="N819">INDEX($D$1:$CP$117,MATCH($D819,$D$1:$D$117,0),MATCH(1,($F819=$D$1:$CP$1)*(BB$2=$D$2:$CP$2),0))</f>
        <v>0.331453634085213</v>
      </c>
    </row>
    <row r="820" spans="4:14" x14ac:dyDescent="0.25">
      <c r="D820" t="str">
        <f t="shared" ref="D820:E820" si="748">D706</f>
        <v>BRA</v>
      </c>
      <c r="E820" t="str">
        <f t="shared" si="748"/>
        <v>Middle income</v>
      </c>
      <c r="F820">
        <f t="shared" si="690"/>
        <v>2015</v>
      </c>
      <c r="G820" s="60" cm="1">
        <f t="array" ref="G820">INDEX($D$1:$CP$117,MATCH($D820,$D$1:$D$117,0),MATCH(1,($F820=$D$1:$CP$1)*(G$2=$D$2:$CP$2),0))</f>
        <v>0</v>
      </c>
      <c r="H820" s="60" cm="1">
        <f t="array" ref="H820">INDEX($D$1:$CP$117,MATCH($D820,$D$1:$D$117,0),MATCH(1,($F820=$D$1:$CP$1)*(H$2=$D$2:$CP$2),0))</f>
        <v>0</v>
      </c>
      <c r="I820" s="60" cm="1">
        <f t="array" ref="I820">INDEX($D$1:$CP$117,MATCH($D820,$D$1:$D$117,0),MATCH(1,($F820=$D$1:$CP$1)*(I$2=$D$2:$CP$2),0))</f>
        <v>0</v>
      </c>
      <c r="J820" s="60" cm="1">
        <f t="array" ref="J820">INDEX($D$1:$CP$117,MATCH($D820,$D$1:$D$117,0),MATCH(1,($F820=$D$1:$CP$1)*(J$2=$D$2:$CP$2),0))</f>
        <v>800000</v>
      </c>
      <c r="K820" s="59" t="str" cm="1">
        <f t="array" ref="K820">INDEX($D$1:$CP$117,MATCH($D820,$D$1:$D$117,0),MATCH(1,($F820=$D$1:$CP$1)*(AY$2=$D$2:$CP$2),0))</f>
        <v/>
      </c>
      <c r="L820" s="59" t="str" cm="1">
        <f t="array" ref="L820">INDEX($D$1:$CP$117,MATCH($D820,$D$1:$D$117,0),MATCH(1,($F820=$D$1:$CP$1)*(AZ$2=$D$2:$CP$2),0))</f>
        <v/>
      </c>
      <c r="M820" s="59" t="str" cm="1">
        <f t="array" ref="M820">INDEX($D$1:$CP$117,MATCH($D820,$D$1:$D$117,0),MATCH(1,($F820=$D$1:$CP$1)*(BA$2=$D$2:$CP$2),0))</f>
        <v/>
      </c>
      <c r="N820" s="61" t="str" cm="1">
        <f t="array" ref="N820">INDEX($D$1:$CP$117,MATCH($D820,$D$1:$D$117,0),MATCH(1,($F820=$D$1:$CP$1)*(BB$2=$D$2:$CP$2),0))</f>
        <v/>
      </c>
    </row>
    <row r="821" spans="4:14" x14ac:dyDescent="0.25">
      <c r="D821" t="str">
        <f t="shared" ref="D821:E821" si="749">D707</f>
        <v>BGR</v>
      </c>
      <c r="E821" t="str">
        <f t="shared" si="749"/>
        <v>Middle income</v>
      </c>
      <c r="F821">
        <f t="shared" si="690"/>
        <v>2015</v>
      </c>
      <c r="G821" s="60" cm="1">
        <f t="array" ref="G821">INDEX($D$1:$CP$117,MATCH($D821,$D$1:$D$117,0),MATCH(1,($F821=$D$1:$CP$1)*(G$2=$D$2:$CP$2),0))</f>
        <v>9865382</v>
      </c>
      <c r="H821" s="60" cm="1">
        <f t="array" ref="H821">INDEX($D$1:$CP$117,MATCH($D821,$D$1:$D$117,0),MATCH(1,($F821=$D$1:$CP$1)*(H$2=$D$2:$CP$2),0))</f>
        <v>3060149.9550000001</v>
      </c>
      <c r="I821" s="60" cm="1">
        <f t="array" ref="I821">INDEX($D$1:$CP$117,MATCH($D821,$D$1:$D$117,0),MATCH(1,($F821=$D$1:$CP$1)*(I$2=$D$2:$CP$2),0))</f>
        <v>12925531.955</v>
      </c>
      <c r="J821" s="60" cm="1">
        <f t="array" ref="J821">INDEX($D$1:$CP$117,MATCH($D821,$D$1:$D$117,0),MATCH(1,($F821=$D$1:$CP$1)*(J$2=$D$2:$CP$2),0))</f>
        <v>2500</v>
      </c>
      <c r="K821" s="59" cm="1">
        <f t="array" ref="K821">INDEX($D$1:$CP$117,MATCH($D821,$D$1:$D$117,0),MATCH(1,($F821=$D$1:$CP$1)*(AY$2=$D$2:$CP$2),0))</f>
        <v>3946.1527999999998</v>
      </c>
      <c r="L821" s="59" cm="1">
        <f t="array" ref="L821">INDEX($D$1:$CP$117,MATCH($D821,$D$1:$D$117,0),MATCH(1,($F821=$D$1:$CP$1)*(AZ$2=$D$2:$CP$2),0))</f>
        <v>1224.059982</v>
      </c>
      <c r="M821" s="59" cm="1">
        <f t="array" ref="M821">INDEX($D$1:$CP$117,MATCH($D821,$D$1:$D$117,0),MATCH(1,($F821=$D$1:$CP$1)*(BA$2=$D$2:$CP$2),0))</f>
        <v>5170.2127819999996</v>
      </c>
      <c r="N821" s="61" cm="1">
        <f t="array" ref="N821">INDEX($D$1:$CP$117,MATCH($D821,$D$1:$D$117,0),MATCH(1,($F821=$D$1:$CP$1)*(BB$2=$D$2:$CP$2),0))</f>
        <v>0.76324765853708343</v>
      </c>
    </row>
    <row r="822" spans="4:14" x14ac:dyDescent="0.25">
      <c r="D822" t="str">
        <f t="shared" ref="D822:E822" si="750">D708</f>
        <v>BFA</v>
      </c>
      <c r="E822" t="str">
        <f t="shared" si="750"/>
        <v>Low income</v>
      </c>
      <c r="F822">
        <f t="shared" si="690"/>
        <v>2015</v>
      </c>
      <c r="G822" s="60" cm="1">
        <f t="array" ref="G822">INDEX($D$1:$CP$117,MATCH($D822,$D$1:$D$117,0),MATCH(1,($F822=$D$1:$CP$1)*(G$2=$D$2:$CP$2),0))</f>
        <v>0</v>
      </c>
      <c r="H822" s="60" cm="1">
        <f t="array" ref="H822">INDEX($D$1:$CP$117,MATCH($D822,$D$1:$D$117,0),MATCH(1,($F822=$D$1:$CP$1)*(H$2=$D$2:$CP$2),0))</f>
        <v>0</v>
      </c>
      <c r="I822" s="60" cm="1">
        <f t="array" ref="I822">INDEX($D$1:$CP$117,MATCH($D822,$D$1:$D$117,0),MATCH(1,($F822=$D$1:$CP$1)*(I$2=$D$2:$CP$2),0))</f>
        <v>0</v>
      </c>
      <c r="J822" s="60" cm="1">
        <f t="array" ref="J822">INDEX($D$1:$CP$117,MATCH($D822,$D$1:$D$117,0),MATCH(1,($F822=$D$1:$CP$1)*(J$2=$D$2:$CP$2),0))</f>
        <v>110000</v>
      </c>
      <c r="K822" s="59" t="str" cm="1">
        <f t="array" ref="K822">INDEX($D$1:$CP$117,MATCH($D822,$D$1:$D$117,0),MATCH(1,($F822=$D$1:$CP$1)*(AY$2=$D$2:$CP$2),0))</f>
        <v/>
      </c>
      <c r="L822" s="59" t="str" cm="1">
        <f t="array" ref="L822">INDEX($D$1:$CP$117,MATCH($D822,$D$1:$D$117,0),MATCH(1,($F822=$D$1:$CP$1)*(AZ$2=$D$2:$CP$2),0))</f>
        <v/>
      </c>
      <c r="M822" s="59" t="str" cm="1">
        <f t="array" ref="M822">INDEX($D$1:$CP$117,MATCH($D822,$D$1:$D$117,0),MATCH(1,($F822=$D$1:$CP$1)*(BA$2=$D$2:$CP$2),0))</f>
        <v/>
      </c>
      <c r="N822" s="61" t="str" cm="1">
        <f t="array" ref="N822">INDEX($D$1:$CP$117,MATCH($D822,$D$1:$D$117,0),MATCH(1,($F822=$D$1:$CP$1)*(BB$2=$D$2:$CP$2),0))</f>
        <v/>
      </c>
    </row>
    <row r="823" spans="4:14" x14ac:dyDescent="0.25">
      <c r="D823" t="str">
        <f t="shared" ref="D823:E823" si="751">D709</f>
        <v>BDI</v>
      </c>
      <c r="E823" t="str">
        <f t="shared" si="751"/>
        <v>Low income</v>
      </c>
      <c r="F823">
        <f t="shared" si="690"/>
        <v>2015</v>
      </c>
      <c r="G823" s="60" cm="1">
        <f t="array" ref="G823">INDEX($D$1:$CP$117,MATCH($D823,$D$1:$D$117,0),MATCH(1,($F823=$D$1:$CP$1)*(G$2=$D$2:$CP$2),0))</f>
        <v>0</v>
      </c>
      <c r="H823" s="60" cm="1">
        <f t="array" ref="H823">INDEX($D$1:$CP$117,MATCH($D823,$D$1:$D$117,0),MATCH(1,($F823=$D$1:$CP$1)*(H$2=$D$2:$CP$2),0))</f>
        <v>0</v>
      </c>
      <c r="I823" s="60" cm="1">
        <f t="array" ref="I823">INDEX($D$1:$CP$117,MATCH($D823,$D$1:$D$117,0),MATCH(1,($F823=$D$1:$CP$1)*(I$2=$D$2:$CP$2),0))</f>
        <v>0</v>
      </c>
      <c r="J823" s="60" cm="1">
        <f t="array" ref="J823">INDEX($D$1:$CP$117,MATCH($D823,$D$1:$D$117,0),MATCH(1,($F823=$D$1:$CP$1)*(J$2=$D$2:$CP$2),0))</f>
        <v>89000</v>
      </c>
      <c r="K823" s="59" t="str" cm="1">
        <f t="array" ref="K823">INDEX($D$1:$CP$117,MATCH($D823,$D$1:$D$117,0),MATCH(1,($F823=$D$1:$CP$1)*(AY$2=$D$2:$CP$2),0))</f>
        <v/>
      </c>
      <c r="L823" s="59" t="str" cm="1">
        <f t="array" ref="L823">INDEX($D$1:$CP$117,MATCH($D823,$D$1:$D$117,0),MATCH(1,($F823=$D$1:$CP$1)*(AZ$2=$D$2:$CP$2),0))</f>
        <v/>
      </c>
      <c r="M823" s="59" t="str" cm="1">
        <f t="array" ref="M823">INDEX($D$1:$CP$117,MATCH($D823,$D$1:$D$117,0),MATCH(1,($F823=$D$1:$CP$1)*(BA$2=$D$2:$CP$2),0))</f>
        <v/>
      </c>
      <c r="N823" s="61" t="str" cm="1">
        <f t="array" ref="N823">INDEX($D$1:$CP$117,MATCH($D823,$D$1:$D$117,0),MATCH(1,($F823=$D$1:$CP$1)*(BB$2=$D$2:$CP$2),0))</f>
        <v/>
      </c>
    </row>
    <row r="824" spans="4:14" x14ac:dyDescent="0.25">
      <c r="D824" t="str">
        <f t="shared" ref="D824:E824" si="752">D710</f>
        <v>CPV</v>
      </c>
      <c r="E824" t="str">
        <f t="shared" si="752"/>
        <v>Lower middle income</v>
      </c>
      <c r="F824">
        <f t="shared" si="690"/>
        <v>2015</v>
      </c>
      <c r="G824" s="60" cm="1">
        <f t="array" ref="G824">INDEX($D$1:$CP$117,MATCH($D824,$D$1:$D$117,0),MATCH(1,($F824=$D$1:$CP$1)*(G$2=$D$2:$CP$2),0))</f>
        <v>0</v>
      </c>
      <c r="H824" s="60" cm="1">
        <f t="array" ref="H824">INDEX($D$1:$CP$117,MATCH($D824,$D$1:$D$117,0),MATCH(1,($F824=$D$1:$CP$1)*(H$2=$D$2:$CP$2),0))</f>
        <v>0</v>
      </c>
      <c r="I824" s="60" cm="1">
        <f t="array" ref="I824">INDEX($D$1:$CP$117,MATCH($D824,$D$1:$D$117,0),MATCH(1,($F824=$D$1:$CP$1)*(I$2=$D$2:$CP$2),0))</f>
        <v>0</v>
      </c>
      <c r="J824" s="60" cm="1">
        <f t="array" ref="J824">INDEX($D$1:$CP$117,MATCH($D824,$D$1:$D$117,0),MATCH(1,($F824=$D$1:$CP$1)*(J$2=$D$2:$CP$2),0))</f>
        <v>2300</v>
      </c>
      <c r="K824" s="59" t="str" cm="1">
        <f t="array" ref="K824">INDEX($D$1:$CP$117,MATCH($D824,$D$1:$D$117,0),MATCH(1,($F824=$D$1:$CP$1)*(AY$2=$D$2:$CP$2),0))</f>
        <v/>
      </c>
      <c r="L824" s="59" t="str" cm="1">
        <f t="array" ref="L824">INDEX($D$1:$CP$117,MATCH($D824,$D$1:$D$117,0),MATCH(1,($F824=$D$1:$CP$1)*(AZ$2=$D$2:$CP$2),0))</f>
        <v/>
      </c>
      <c r="M824" s="59" t="str" cm="1">
        <f t="array" ref="M824">INDEX($D$1:$CP$117,MATCH($D824,$D$1:$D$117,0),MATCH(1,($F824=$D$1:$CP$1)*(BA$2=$D$2:$CP$2),0))</f>
        <v/>
      </c>
      <c r="N824" s="61" t="str" cm="1">
        <f t="array" ref="N824">INDEX($D$1:$CP$117,MATCH($D824,$D$1:$D$117,0),MATCH(1,($F824=$D$1:$CP$1)*(BB$2=$D$2:$CP$2),0))</f>
        <v/>
      </c>
    </row>
    <row r="825" spans="4:14" x14ac:dyDescent="0.25">
      <c r="D825" t="str">
        <f t="shared" ref="D825:E825" si="753">D711</f>
        <v>KHM</v>
      </c>
      <c r="E825" t="str">
        <f t="shared" si="753"/>
        <v>Lower middle income</v>
      </c>
      <c r="F825">
        <f t="shared" si="690"/>
        <v>2015</v>
      </c>
      <c r="G825" s="60" cm="1">
        <f t="array" ref="G825">INDEX($D$1:$CP$117,MATCH($D825,$D$1:$D$117,0),MATCH(1,($F825=$D$1:$CP$1)*(G$2=$D$2:$CP$2),0))</f>
        <v>8157098</v>
      </c>
      <c r="H825" s="60" cm="1">
        <f t="array" ref="H825">INDEX($D$1:$CP$117,MATCH($D825,$D$1:$D$117,0),MATCH(1,($F825=$D$1:$CP$1)*(H$2=$D$2:$CP$2),0))</f>
        <v>35165437</v>
      </c>
      <c r="I825" s="60" cm="1">
        <f t="array" ref="I825">INDEX($D$1:$CP$117,MATCH($D825,$D$1:$D$117,0),MATCH(1,($F825=$D$1:$CP$1)*(I$2=$D$2:$CP$2),0))</f>
        <v>43322535</v>
      </c>
      <c r="J825" s="60" cm="1">
        <f t="array" ref="J825">INDEX($D$1:$CP$117,MATCH($D825,$D$1:$D$117,0),MATCH(1,($F825=$D$1:$CP$1)*(J$2=$D$2:$CP$2),0))</f>
        <v>78000</v>
      </c>
      <c r="K825" s="59" cm="1">
        <f t="array" ref="K825">INDEX($D$1:$CP$117,MATCH($D825,$D$1:$D$117,0),MATCH(1,($F825=$D$1:$CP$1)*(AY$2=$D$2:$CP$2),0))</f>
        <v>104.57817948717948</v>
      </c>
      <c r="L825" s="59" cm="1">
        <f t="array" ref="L825">INDEX($D$1:$CP$117,MATCH($D825,$D$1:$D$117,0),MATCH(1,($F825=$D$1:$CP$1)*(AZ$2=$D$2:$CP$2),0))</f>
        <v>450.83893589743587</v>
      </c>
      <c r="M825" s="59" cm="1">
        <f t="array" ref="M825">INDEX($D$1:$CP$117,MATCH($D825,$D$1:$D$117,0),MATCH(1,($F825=$D$1:$CP$1)*(BA$2=$D$2:$CP$2),0))</f>
        <v>555.41711538461539</v>
      </c>
      <c r="N825" s="61" cm="1">
        <f t="array" ref="N825">INDEX($D$1:$CP$117,MATCH($D825,$D$1:$D$117,0),MATCH(1,($F825=$D$1:$CP$1)*(BB$2=$D$2:$CP$2),0))</f>
        <v>0.18828764290916955</v>
      </c>
    </row>
    <row r="826" spans="4:14" x14ac:dyDescent="0.25">
      <c r="D826" t="str">
        <f t="shared" ref="D826:E826" si="754">D712</f>
        <v>CMR</v>
      </c>
      <c r="E826" t="str">
        <f t="shared" si="754"/>
        <v>Lower middle income</v>
      </c>
      <c r="F826">
        <f t="shared" ref="F826:F889" si="755">F712+1</f>
        <v>2015</v>
      </c>
      <c r="G826" s="60" cm="1">
        <f t="array" ref="G826">INDEX($D$1:$CP$117,MATCH($D826,$D$1:$D$117,0),MATCH(1,($F826=$D$1:$CP$1)*(G$2=$D$2:$CP$2),0))</f>
        <v>0</v>
      </c>
      <c r="H826" s="60" cm="1">
        <f t="array" ref="H826">INDEX($D$1:$CP$117,MATCH($D826,$D$1:$D$117,0),MATCH(1,($F826=$D$1:$CP$1)*(H$2=$D$2:$CP$2),0))</f>
        <v>0</v>
      </c>
      <c r="I826" s="60" cm="1">
        <f t="array" ref="I826">INDEX($D$1:$CP$117,MATCH($D826,$D$1:$D$117,0),MATCH(1,($F826=$D$1:$CP$1)*(I$2=$D$2:$CP$2),0))</f>
        <v>0</v>
      </c>
      <c r="J826" s="60" cm="1">
        <f t="array" ref="J826">INDEX($D$1:$CP$117,MATCH($D826,$D$1:$D$117,0),MATCH(1,($F826=$D$1:$CP$1)*(J$2=$D$2:$CP$2),0))</f>
        <v>520000</v>
      </c>
      <c r="K826" s="59" t="str" cm="1">
        <f t="array" ref="K826">INDEX($D$1:$CP$117,MATCH($D826,$D$1:$D$117,0),MATCH(1,($F826=$D$1:$CP$1)*(AY$2=$D$2:$CP$2),0))</f>
        <v/>
      </c>
      <c r="L826" s="59" t="str" cm="1">
        <f t="array" ref="L826">INDEX($D$1:$CP$117,MATCH($D826,$D$1:$D$117,0),MATCH(1,($F826=$D$1:$CP$1)*(AZ$2=$D$2:$CP$2),0))</f>
        <v/>
      </c>
      <c r="M826" s="59" t="str" cm="1">
        <f t="array" ref="M826">INDEX($D$1:$CP$117,MATCH($D826,$D$1:$D$117,0),MATCH(1,($F826=$D$1:$CP$1)*(BA$2=$D$2:$CP$2),0))</f>
        <v/>
      </c>
      <c r="N826" s="61" t="str" cm="1">
        <f t="array" ref="N826">INDEX($D$1:$CP$117,MATCH($D826,$D$1:$D$117,0),MATCH(1,($F826=$D$1:$CP$1)*(BB$2=$D$2:$CP$2),0))</f>
        <v/>
      </c>
    </row>
    <row r="827" spans="4:14" x14ac:dyDescent="0.25">
      <c r="D827" t="str">
        <f t="shared" ref="D827:E827" si="756">D713</f>
        <v>CAF</v>
      </c>
      <c r="E827" t="str">
        <f t="shared" si="756"/>
        <v>Low income</v>
      </c>
      <c r="F827">
        <f t="shared" si="755"/>
        <v>2015</v>
      </c>
      <c r="G827" s="60" cm="1">
        <f t="array" ref="G827">INDEX($D$1:$CP$117,MATCH($D827,$D$1:$D$117,0),MATCH(1,($F827=$D$1:$CP$1)*(G$2=$D$2:$CP$2),0))</f>
        <v>0</v>
      </c>
      <c r="H827" s="60" cm="1">
        <f t="array" ref="H827">INDEX($D$1:$CP$117,MATCH($D827,$D$1:$D$117,0),MATCH(1,($F827=$D$1:$CP$1)*(H$2=$D$2:$CP$2),0))</f>
        <v>0</v>
      </c>
      <c r="I827" s="60" cm="1">
        <f t="array" ref="I827">INDEX($D$1:$CP$117,MATCH($D827,$D$1:$D$117,0),MATCH(1,($F827=$D$1:$CP$1)*(I$2=$D$2:$CP$2),0))</f>
        <v>0</v>
      </c>
      <c r="J827" s="60" cm="1">
        <f t="array" ref="J827">INDEX($D$1:$CP$117,MATCH($D827,$D$1:$D$117,0),MATCH(1,($F827=$D$1:$CP$1)*(J$2=$D$2:$CP$2),0))</f>
        <v>110000</v>
      </c>
      <c r="K827" s="59" t="str" cm="1">
        <f t="array" ref="K827">INDEX($D$1:$CP$117,MATCH($D827,$D$1:$D$117,0),MATCH(1,($F827=$D$1:$CP$1)*(AY$2=$D$2:$CP$2),0))</f>
        <v/>
      </c>
      <c r="L827" s="59" t="str" cm="1">
        <f t="array" ref="L827">INDEX($D$1:$CP$117,MATCH($D827,$D$1:$D$117,0),MATCH(1,($F827=$D$1:$CP$1)*(AZ$2=$D$2:$CP$2),0))</f>
        <v/>
      </c>
      <c r="M827" s="59" t="str" cm="1">
        <f t="array" ref="M827">INDEX($D$1:$CP$117,MATCH($D827,$D$1:$D$117,0),MATCH(1,($F827=$D$1:$CP$1)*(BA$2=$D$2:$CP$2),0))</f>
        <v/>
      </c>
      <c r="N827" s="61" t="str" cm="1">
        <f t="array" ref="N827">INDEX($D$1:$CP$117,MATCH($D827,$D$1:$D$117,0),MATCH(1,($F827=$D$1:$CP$1)*(BB$2=$D$2:$CP$2),0))</f>
        <v/>
      </c>
    </row>
    <row r="828" spans="4:14" x14ac:dyDescent="0.25">
      <c r="D828" t="str">
        <f t="shared" ref="D828:E828" si="757">D714</f>
        <v>TCD</v>
      </c>
      <c r="E828" t="str">
        <f t="shared" si="757"/>
        <v>Low income</v>
      </c>
      <c r="F828">
        <f t="shared" si="755"/>
        <v>2015</v>
      </c>
      <c r="G828" s="60" cm="1">
        <f t="array" ref="G828">INDEX($D$1:$CP$117,MATCH($D828,$D$1:$D$117,0),MATCH(1,($F828=$D$1:$CP$1)*(G$2=$D$2:$CP$2),0))</f>
        <v>0</v>
      </c>
      <c r="H828" s="60" cm="1">
        <f t="array" ref="H828">INDEX($D$1:$CP$117,MATCH($D828,$D$1:$D$117,0),MATCH(1,($F828=$D$1:$CP$1)*(H$2=$D$2:$CP$2),0))</f>
        <v>0</v>
      </c>
      <c r="I828" s="60" cm="1">
        <f t="array" ref="I828">INDEX($D$1:$CP$117,MATCH($D828,$D$1:$D$117,0),MATCH(1,($F828=$D$1:$CP$1)*(I$2=$D$2:$CP$2),0))</f>
        <v>0</v>
      </c>
      <c r="J828" s="60" cm="1">
        <f t="array" ref="J828">INDEX($D$1:$CP$117,MATCH($D828,$D$1:$D$117,0),MATCH(1,($F828=$D$1:$CP$1)*(J$2=$D$2:$CP$2),0))</f>
        <v>110000</v>
      </c>
      <c r="K828" s="59" t="str" cm="1">
        <f t="array" ref="K828">INDEX($D$1:$CP$117,MATCH($D828,$D$1:$D$117,0),MATCH(1,($F828=$D$1:$CP$1)*(AY$2=$D$2:$CP$2),0))</f>
        <v/>
      </c>
      <c r="L828" s="59" t="str" cm="1">
        <f t="array" ref="L828">INDEX($D$1:$CP$117,MATCH($D828,$D$1:$D$117,0),MATCH(1,($F828=$D$1:$CP$1)*(AZ$2=$D$2:$CP$2),0))</f>
        <v/>
      </c>
      <c r="M828" s="59" t="str" cm="1">
        <f t="array" ref="M828">INDEX($D$1:$CP$117,MATCH($D828,$D$1:$D$117,0),MATCH(1,($F828=$D$1:$CP$1)*(BA$2=$D$2:$CP$2),0))</f>
        <v/>
      </c>
      <c r="N828" s="61" t="str" cm="1">
        <f t="array" ref="N828">INDEX($D$1:$CP$117,MATCH($D828,$D$1:$D$117,0),MATCH(1,($F828=$D$1:$CP$1)*(BB$2=$D$2:$CP$2),0))</f>
        <v/>
      </c>
    </row>
    <row r="829" spans="4:14" x14ac:dyDescent="0.25">
      <c r="D829" t="str">
        <f t="shared" ref="D829:E829" si="758">D715</f>
        <v>CHL</v>
      </c>
      <c r="E829" t="str">
        <f t="shared" si="758"/>
        <v>High income</v>
      </c>
      <c r="F829">
        <f t="shared" si="755"/>
        <v>2015</v>
      </c>
      <c r="G829" s="60" cm="1">
        <f t="array" ref="G829">INDEX($D$1:$CP$117,MATCH($D829,$D$1:$D$117,0),MATCH(1,($F829=$D$1:$CP$1)*(G$2=$D$2:$CP$2),0))</f>
        <v>124509458</v>
      </c>
      <c r="H829" s="60" cm="1">
        <f t="array" ref="H829">INDEX($D$1:$CP$117,MATCH($D829,$D$1:$D$117,0),MATCH(1,($F829=$D$1:$CP$1)*(H$2=$D$2:$CP$2),0))</f>
        <v>55427.360000000001</v>
      </c>
      <c r="I829" s="60" cm="1">
        <f t="array" ref="I829">INDEX($D$1:$CP$117,MATCH($D829,$D$1:$D$117,0),MATCH(1,($F829=$D$1:$CP$1)*(I$2=$D$2:$CP$2),0))</f>
        <v>172772050.00999999</v>
      </c>
      <c r="J829" s="60" cm="1">
        <f t="array" ref="J829">INDEX($D$1:$CP$117,MATCH($D829,$D$1:$D$117,0),MATCH(1,($F829=$D$1:$CP$1)*(J$2=$D$2:$CP$2),0))</f>
        <v>55000</v>
      </c>
      <c r="K829" s="59" cm="1">
        <f t="array" ref="K829">INDEX($D$1:$CP$117,MATCH($D829,$D$1:$D$117,0),MATCH(1,($F829=$D$1:$CP$1)*(AY$2=$D$2:$CP$2),0))</f>
        <v>2263.8083272727272</v>
      </c>
      <c r="L829" s="59" cm="1">
        <f t="array" ref="L829">INDEX($D$1:$CP$117,MATCH($D829,$D$1:$D$117,0),MATCH(1,($F829=$D$1:$CP$1)*(AZ$2=$D$2:$CP$2),0))</f>
        <v>1.0077701818181819</v>
      </c>
      <c r="M829" s="59" cm="1">
        <f t="array" ref="M829">INDEX($D$1:$CP$117,MATCH($D829,$D$1:$D$117,0),MATCH(1,($F829=$D$1:$CP$1)*(BA$2=$D$2:$CP$2),0))</f>
        <v>3141.3100001818179</v>
      </c>
      <c r="N829" s="61" cm="1">
        <f t="array" ref="N829">INDEX($D$1:$CP$117,MATCH($D829,$D$1:$D$117,0),MATCH(1,($F829=$D$1:$CP$1)*(BB$2=$D$2:$CP$2),0))</f>
        <v>0.72065740953350632</v>
      </c>
    </row>
    <row r="830" spans="4:14" x14ac:dyDescent="0.25">
      <c r="D830" t="str">
        <f t="shared" ref="D830:E830" si="759">D716</f>
        <v>COL</v>
      </c>
      <c r="E830" t="str">
        <f t="shared" si="759"/>
        <v>Middle income</v>
      </c>
      <c r="F830">
        <f t="shared" si="755"/>
        <v>2015</v>
      </c>
      <c r="G830" s="60" cm="1">
        <f t="array" ref="G830">INDEX($D$1:$CP$117,MATCH($D830,$D$1:$D$117,0),MATCH(1,($F830=$D$1:$CP$1)*(G$2=$D$2:$CP$2),0))</f>
        <v>0</v>
      </c>
      <c r="H830" s="60" cm="1">
        <f t="array" ref="H830">INDEX($D$1:$CP$117,MATCH($D830,$D$1:$D$117,0),MATCH(1,($F830=$D$1:$CP$1)*(H$2=$D$2:$CP$2),0))</f>
        <v>0</v>
      </c>
      <c r="I830" s="60" cm="1">
        <f t="array" ref="I830">INDEX($D$1:$CP$117,MATCH($D830,$D$1:$D$117,0),MATCH(1,($F830=$D$1:$CP$1)*(I$2=$D$2:$CP$2),0))</f>
        <v>0</v>
      </c>
      <c r="J830" s="60" cm="1">
        <f t="array" ref="J830">INDEX($D$1:$CP$117,MATCH($D830,$D$1:$D$117,0),MATCH(1,($F830=$D$1:$CP$1)*(J$2=$D$2:$CP$2),0))</f>
        <v>160000</v>
      </c>
      <c r="K830" s="59" t="str" cm="1">
        <f t="array" ref="K830">INDEX($D$1:$CP$117,MATCH($D830,$D$1:$D$117,0),MATCH(1,($F830=$D$1:$CP$1)*(AY$2=$D$2:$CP$2),0))</f>
        <v/>
      </c>
      <c r="L830" s="59" t="str" cm="1">
        <f t="array" ref="L830">INDEX($D$1:$CP$117,MATCH($D830,$D$1:$D$117,0),MATCH(1,($F830=$D$1:$CP$1)*(AZ$2=$D$2:$CP$2),0))</f>
        <v/>
      </c>
      <c r="M830" s="59" t="str" cm="1">
        <f t="array" ref="M830">INDEX($D$1:$CP$117,MATCH($D830,$D$1:$D$117,0),MATCH(1,($F830=$D$1:$CP$1)*(BA$2=$D$2:$CP$2),0))</f>
        <v/>
      </c>
      <c r="N830" s="61" t="str" cm="1">
        <f t="array" ref="N830">INDEX($D$1:$CP$117,MATCH($D830,$D$1:$D$117,0),MATCH(1,($F830=$D$1:$CP$1)*(BB$2=$D$2:$CP$2),0))</f>
        <v/>
      </c>
    </row>
    <row r="831" spans="4:14" x14ac:dyDescent="0.25">
      <c r="D831" t="str">
        <f t="shared" ref="D831:E831" si="760">D717</f>
        <v>COM</v>
      </c>
      <c r="E831" t="str">
        <f t="shared" si="760"/>
        <v>Lower middle income</v>
      </c>
      <c r="F831">
        <f t="shared" si="755"/>
        <v>2015</v>
      </c>
      <c r="G831" s="60" cm="1">
        <f t="array" ref="G831">INDEX($D$1:$CP$117,MATCH($D831,$D$1:$D$117,0),MATCH(1,($F831=$D$1:$CP$1)*(G$2=$D$2:$CP$2),0))</f>
        <v>0</v>
      </c>
      <c r="H831" s="60" cm="1">
        <f t="array" ref="H831">INDEX($D$1:$CP$117,MATCH($D831,$D$1:$D$117,0),MATCH(1,($F831=$D$1:$CP$1)*(H$2=$D$2:$CP$2),0))</f>
        <v>0</v>
      </c>
      <c r="I831" s="60" cm="1">
        <f t="array" ref="I831">INDEX($D$1:$CP$117,MATCH($D831,$D$1:$D$117,0),MATCH(1,($F831=$D$1:$CP$1)*(I$2=$D$2:$CP$2),0))</f>
        <v>0</v>
      </c>
      <c r="J831" s="60" cm="1">
        <f t="array" ref="J831">INDEX($D$1:$CP$117,MATCH($D831,$D$1:$D$117,0),MATCH(1,($F831=$D$1:$CP$1)*(J$2=$D$2:$CP$2),0))</f>
        <v>200</v>
      </c>
      <c r="K831" s="59" t="str" cm="1">
        <f t="array" ref="K831">INDEX($D$1:$CP$117,MATCH($D831,$D$1:$D$117,0),MATCH(1,($F831=$D$1:$CP$1)*(AY$2=$D$2:$CP$2),0))</f>
        <v/>
      </c>
      <c r="L831" s="59" t="str" cm="1">
        <f t="array" ref="L831">INDEX($D$1:$CP$117,MATCH($D831,$D$1:$D$117,0),MATCH(1,($F831=$D$1:$CP$1)*(AZ$2=$D$2:$CP$2),0))</f>
        <v/>
      </c>
      <c r="M831" s="59" t="str" cm="1">
        <f t="array" ref="M831">INDEX($D$1:$CP$117,MATCH($D831,$D$1:$D$117,0),MATCH(1,($F831=$D$1:$CP$1)*(BA$2=$D$2:$CP$2),0))</f>
        <v/>
      </c>
      <c r="N831" s="61" t="str" cm="1">
        <f t="array" ref="N831">INDEX($D$1:$CP$117,MATCH($D831,$D$1:$D$117,0),MATCH(1,($F831=$D$1:$CP$1)*(BB$2=$D$2:$CP$2),0))</f>
        <v/>
      </c>
    </row>
    <row r="832" spans="4:14" x14ac:dyDescent="0.25">
      <c r="D832" t="str">
        <f t="shared" ref="D832:E832" si="761">D718</f>
        <v>COG</v>
      </c>
      <c r="E832" t="str">
        <f t="shared" si="761"/>
        <v>Lower middle income</v>
      </c>
      <c r="F832">
        <f t="shared" si="755"/>
        <v>2015</v>
      </c>
      <c r="G832" s="60" cm="1">
        <f t="array" ref="G832">INDEX($D$1:$CP$117,MATCH($D832,$D$1:$D$117,0),MATCH(1,($F832=$D$1:$CP$1)*(G$2=$D$2:$CP$2),0))</f>
        <v>0</v>
      </c>
      <c r="H832" s="60" cm="1">
        <f t="array" ref="H832">INDEX($D$1:$CP$117,MATCH($D832,$D$1:$D$117,0),MATCH(1,($F832=$D$1:$CP$1)*(H$2=$D$2:$CP$2),0))</f>
        <v>0</v>
      </c>
      <c r="I832" s="60" cm="1">
        <f t="array" ref="I832">INDEX($D$1:$CP$117,MATCH($D832,$D$1:$D$117,0),MATCH(1,($F832=$D$1:$CP$1)*(I$2=$D$2:$CP$2),0))</f>
        <v>0</v>
      </c>
      <c r="J832" s="60" cm="1">
        <f t="array" ref="J832">INDEX($D$1:$CP$117,MATCH($D832,$D$1:$D$117,0),MATCH(1,($F832=$D$1:$CP$1)*(J$2=$D$2:$CP$2),0))</f>
        <v>93000</v>
      </c>
      <c r="K832" s="59" t="str" cm="1">
        <f t="array" ref="K832">INDEX($D$1:$CP$117,MATCH($D832,$D$1:$D$117,0),MATCH(1,($F832=$D$1:$CP$1)*(AY$2=$D$2:$CP$2),0))</f>
        <v/>
      </c>
      <c r="L832" s="59" t="str" cm="1">
        <f t="array" ref="L832">INDEX($D$1:$CP$117,MATCH($D832,$D$1:$D$117,0),MATCH(1,($F832=$D$1:$CP$1)*(AZ$2=$D$2:$CP$2),0))</f>
        <v/>
      </c>
      <c r="M832" s="59" t="str" cm="1">
        <f t="array" ref="M832">INDEX($D$1:$CP$117,MATCH($D832,$D$1:$D$117,0),MATCH(1,($F832=$D$1:$CP$1)*(BA$2=$D$2:$CP$2),0))</f>
        <v/>
      </c>
      <c r="N832" s="61" t="str" cm="1">
        <f t="array" ref="N832">INDEX($D$1:$CP$117,MATCH($D832,$D$1:$D$117,0),MATCH(1,($F832=$D$1:$CP$1)*(BB$2=$D$2:$CP$2),0))</f>
        <v/>
      </c>
    </row>
    <row r="833" spans="4:14" x14ac:dyDescent="0.25">
      <c r="D833" t="str">
        <f t="shared" ref="D833:E833" si="762">D719</f>
        <v>CRI</v>
      </c>
      <c r="E833" t="str">
        <f t="shared" si="762"/>
        <v>Middle income</v>
      </c>
      <c r="F833">
        <f t="shared" si="755"/>
        <v>2015</v>
      </c>
      <c r="G833" s="60" cm="1">
        <f t="array" ref="G833">INDEX($D$1:$CP$117,MATCH($D833,$D$1:$D$117,0),MATCH(1,($F833=$D$1:$CP$1)*(G$2=$D$2:$CP$2),0))</f>
        <v>0</v>
      </c>
      <c r="H833" s="60" cm="1">
        <f t="array" ref="H833">INDEX($D$1:$CP$117,MATCH($D833,$D$1:$D$117,0),MATCH(1,($F833=$D$1:$CP$1)*(H$2=$D$2:$CP$2),0))</f>
        <v>0</v>
      </c>
      <c r="I833" s="60" cm="1">
        <f t="array" ref="I833">INDEX($D$1:$CP$117,MATCH($D833,$D$1:$D$117,0),MATCH(1,($F833=$D$1:$CP$1)*(I$2=$D$2:$CP$2),0))</f>
        <v>0</v>
      </c>
      <c r="J833" s="60" cm="1">
        <f t="array" ref="J833">INDEX($D$1:$CP$117,MATCH($D833,$D$1:$D$117,0),MATCH(1,($F833=$D$1:$CP$1)*(J$2=$D$2:$CP$2),0))</f>
        <v>11000</v>
      </c>
      <c r="K833" s="59" t="str" cm="1">
        <f t="array" ref="K833">INDEX($D$1:$CP$117,MATCH($D833,$D$1:$D$117,0),MATCH(1,($F833=$D$1:$CP$1)*(AY$2=$D$2:$CP$2),0))</f>
        <v/>
      </c>
      <c r="L833" s="59" t="str" cm="1">
        <f t="array" ref="L833">INDEX($D$1:$CP$117,MATCH($D833,$D$1:$D$117,0),MATCH(1,($F833=$D$1:$CP$1)*(AZ$2=$D$2:$CP$2),0))</f>
        <v/>
      </c>
      <c r="M833" s="59" t="str" cm="1">
        <f t="array" ref="M833">INDEX($D$1:$CP$117,MATCH($D833,$D$1:$D$117,0),MATCH(1,($F833=$D$1:$CP$1)*(BA$2=$D$2:$CP$2),0))</f>
        <v/>
      </c>
      <c r="N833" s="61" t="str" cm="1">
        <f t="array" ref="N833">INDEX($D$1:$CP$117,MATCH($D833,$D$1:$D$117,0),MATCH(1,($F833=$D$1:$CP$1)*(BB$2=$D$2:$CP$2),0))</f>
        <v/>
      </c>
    </row>
    <row r="834" spans="4:14" x14ac:dyDescent="0.25">
      <c r="D834" t="str">
        <f t="shared" ref="D834:E834" si="763">D720</f>
        <v>CIV</v>
      </c>
      <c r="E834" t="str">
        <f t="shared" si="763"/>
        <v>Lower middle income</v>
      </c>
      <c r="F834">
        <f t="shared" si="755"/>
        <v>2015</v>
      </c>
      <c r="G834" s="60" cm="1">
        <f t="array" ref="G834">INDEX($D$1:$CP$117,MATCH($D834,$D$1:$D$117,0),MATCH(1,($F834=$D$1:$CP$1)*(G$2=$D$2:$CP$2),0))</f>
        <v>0</v>
      </c>
      <c r="H834" s="60" cm="1">
        <f t="array" ref="H834">INDEX($D$1:$CP$117,MATCH($D834,$D$1:$D$117,0),MATCH(1,($F834=$D$1:$CP$1)*(H$2=$D$2:$CP$2),0))</f>
        <v>0</v>
      </c>
      <c r="I834" s="60" cm="1">
        <f t="array" ref="I834">INDEX($D$1:$CP$117,MATCH($D834,$D$1:$D$117,0),MATCH(1,($F834=$D$1:$CP$1)*(I$2=$D$2:$CP$2),0))</f>
        <v>0</v>
      </c>
      <c r="J834" s="60" cm="1">
        <f t="array" ref="J834">INDEX($D$1:$CP$117,MATCH($D834,$D$1:$D$117,0),MATCH(1,($F834=$D$1:$CP$1)*(J$2=$D$2:$CP$2),0))</f>
        <v>460000</v>
      </c>
      <c r="K834" s="59" t="str" cm="1">
        <f t="array" ref="K834">INDEX($D$1:$CP$117,MATCH($D834,$D$1:$D$117,0),MATCH(1,($F834=$D$1:$CP$1)*(AY$2=$D$2:$CP$2),0))</f>
        <v/>
      </c>
      <c r="L834" s="59" t="str" cm="1">
        <f t="array" ref="L834">INDEX($D$1:$CP$117,MATCH($D834,$D$1:$D$117,0),MATCH(1,($F834=$D$1:$CP$1)*(AZ$2=$D$2:$CP$2),0))</f>
        <v/>
      </c>
      <c r="M834" s="59" t="str" cm="1">
        <f t="array" ref="M834">INDEX($D$1:$CP$117,MATCH($D834,$D$1:$D$117,0),MATCH(1,($F834=$D$1:$CP$1)*(BA$2=$D$2:$CP$2),0))</f>
        <v/>
      </c>
      <c r="N834" s="61" t="str" cm="1">
        <f t="array" ref="N834">INDEX($D$1:$CP$117,MATCH($D834,$D$1:$D$117,0),MATCH(1,($F834=$D$1:$CP$1)*(BB$2=$D$2:$CP$2),0))</f>
        <v/>
      </c>
    </row>
    <row r="835" spans="4:14" x14ac:dyDescent="0.25">
      <c r="D835" t="str">
        <f t="shared" ref="D835:E835" si="764">D721</f>
        <v>CUB</v>
      </c>
      <c r="E835" t="str">
        <f t="shared" si="764"/>
        <v>Middle income</v>
      </c>
      <c r="F835">
        <f t="shared" si="755"/>
        <v>2015</v>
      </c>
      <c r="G835" s="60" cm="1">
        <f t="array" ref="G835">INDEX($D$1:$CP$117,MATCH($D835,$D$1:$D$117,0),MATCH(1,($F835=$D$1:$CP$1)*(G$2=$D$2:$CP$2),0))</f>
        <v>0</v>
      </c>
      <c r="H835" s="60" cm="1">
        <f t="array" ref="H835">INDEX($D$1:$CP$117,MATCH($D835,$D$1:$D$117,0),MATCH(1,($F835=$D$1:$CP$1)*(H$2=$D$2:$CP$2),0))</f>
        <v>0</v>
      </c>
      <c r="I835" s="60" cm="1">
        <f t="array" ref="I835">INDEX($D$1:$CP$117,MATCH($D835,$D$1:$D$117,0),MATCH(1,($F835=$D$1:$CP$1)*(I$2=$D$2:$CP$2),0))</f>
        <v>0</v>
      </c>
      <c r="J835" s="60" cm="1">
        <f t="array" ref="J835">INDEX($D$1:$CP$117,MATCH($D835,$D$1:$D$117,0),MATCH(1,($F835=$D$1:$CP$1)*(J$2=$D$2:$CP$2),0))</f>
        <v>27000</v>
      </c>
      <c r="K835" s="59" t="str" cm="1">
        <f t="array" ref="K835">INDEX($D$1:$CP$117,MATCH($D835,$D$1:$D$117,0),MATCH(1,($F835=$D$1:$CP$1)*(AY$2=$D$2:$CP$2),0))</f>
        <v/>
      </c>
      <c r="L835" s="59" t="str" cm="1">
        <f t="array" ref="L835">INDEX($D$1:$CP$117,MATCH($D835,$D$1:$D$117,0),MATCH(1,($F835=$D$1:$CP$1)*(AZ$2=$D$2:$CP$2),0))</f>
        <v/>
      </c>
      <c r="M835" s="59" t="str" cm="1">
        <f t="array" ref="M835">INDEX($D$1:$CP$117,MATCH($D835,$D$1:$D$117,0),MATCH(1,($F835=$D$1:$CP$1)*(BA$2=$D$2:$CP$2),0))</f>
        <v/>
      </c>
      <c r="N835" s="61" t="str" cm="1">
        <f t="array" ref="N835">INDEX($D$1:$CP$117,MATCH($D835,$D$1:$D$117,0),MATCH(1,($F835=$D$1:$CP$1)*(BB$2=$D$2:$CP$2),0))</f>
        <v/>
      </c>
    </row>
    <row r="836" spans="4:14" x14ac:dyDescent="0.25">
      <c r="D836" t="str">
        <f t="shared" ref="D836:E836" si="765">D722</f>
        <v>COD</v>
      </c>
      <c r="E836" t="str">
        <f t="shared" si="765"/>
        <v>Low income</v>
      </c>
      <c r="F836">
        <f t="shared" si="755"/>
        <v>2015</v>
      </c>
      <c r="G836" s="60" cm="1">
        <f t="array" ref="G836">INDEX($D$1:$CP$117,MATCH($D836,$D$1:$D$117,0),MATCH(1,($F836=$D$1:$CP$1)*(G$2=$D$2:$CP$2),0))</f>
        <v>23387661</v>
      </c>
      <c r="H836" s="60" cm="1">
        <f t="array" ref="H836">INDEX($D$1:$CP$117,MATCH($D836,$D$1:$D$117,0),MATCH(1,($F836=$D$1:$CP$1)*(H$2=$D$2:$CP$2),0))</f>
        <v>59085129</v>
      </c>
      <c r="I836" s="60" cm="1">
        <f t="array" ref="I836">INDEX($D$1:$CP$117,MATCH($D836,$D$1:$D$117,0),MATCH(1,($F836=$D$1:$CP$1)*(I$2=$D$2:$CP$2),0))</f>
        <v>82833995.599999994</v>
      </c>
      <c r="J836" s="60" cm="1">
        <f t="array" ref="J836">INDEX($D$1:$CP$117,MATCH($D836,$D$1:$D$117,0),MATCH(1,($F836=$D$1:$CP$1)*(J$2=$D$2:$CP$2),0))</f>
        <v>510000</v>
      </c>
      <c r="K836" s="59" cm="1">
        <f t="array" ref="K836">INDEX($D$1:$CP$117,MATCH($D836,$D$1:$D$117,0),MATCH(1,($F836=$D$1:$CP$1)*(AY$2=$D$2:$CP$2),0))</f>
        <v>45.858158823529415</v>
      </c>
      <c r="L836" s="59" cm="1">
        <f t="array" ref="L836">INDEX($D$1:$CP$117,MATCH($D836,$D$1:$D$117,0),MATCH(1,($F836=$D$1:$CP$1)*(AZ$2=$D$2:$CP$2),0))</f>
        <v>115.85319411764706</v>
      </c>
      <c r="M836" s="59" cm="1">
        <f t="array" ref="M836">INDEX($D$1:$CP$117,MATCH($D836,$D$1:$D$117,0),MATCH(1,($F836=$D$1:$CP$1)*(BA$2=$D$2:$CP$2),0))</f>
        <v>162.41959921568628</v>
      </c>
      <c r="N836" s="61" cm="1">
        <f t="array" ref="N836">INDEX($D$1:$CP$117,MATCH($D836,$D$1:$D$117,0),MATCH(1,($F836=$D$1:$CP$1)*(BB$2=$D$2:$CP$2),0))</f>
        <v>0.28234375066171502</v>
      </c>
    </row>
    <row r="837" spans="4:14" x14ac:dyDescent="0.25">
      <c r="D837" t="str">
        <f t="shared" ref="D837:E837" si="766">D723</f>
        <v>DJI</v>
      </c>
      <c r="E837" t="str">
        <f t="shared" si="766"/>
        <v>Lower middle income</v>
      </c>
      <c r="F837">
        <f t="shared" si="755"/>
        <v>2015</v>
      </c>
      <c r="G837" s="60" cm="1">
        <f t="array" ref="G837">INDEX($D$1:$CP$117,MATCH($D837,$D$1:$D$117,0),MATCH(1,($F837=$D$1:$CP$1)*(G$2=$D$2:$CP$2),0))</f>
        <v>0</v>
      </c>
      <c r="H837" s="60" cm="1">
        <f t="array" ref="H837">INDEX($D$1:$CP$117,MATCH($D837,$D$1:$D$117,0),MATCH(1,($F837=$D$1:$CP$1)*(H$2=$D$2:$CP$2),0))</f>
        <v>0</v>
      </c>
      <c r="I837" s="60" cm="1">
        <f t="array" ref="I837">INDEX($D$1:$CP$117,MATCH($D837,$D$1:$D$117,0),MATCH(1,($F837=$D$1:$CP$1)*(I$2=$D$2:$CP$2),0))</f>
        <v>0</v>
      </c>
      <c r="J837" s="60" cm="1">
        <f t="array" ref="J837">INDEX($D$1:$CP$117,MATCH($D837,$D$1:$D$117,0),MATCH(1,($F837=$D$1:$CP$1)*(J$2=$D$2:$CP$2),0))</f>
        <v>8100</v>
      </c>
      <c r="K837" s="59" t="str" cm="1">
        <f t="array" ref="K837">INDEX($D$1:$CP$117,MATCH($D837,$D$1:$D$117,0),MATCH(1,($F837=$D$1:$CP$1)*(AY$2=$D$2:$CP$2),0))</f>
        <v/>
      </c>
      <c r="L837" s="59" t="str" cm="1">
        <f t="array" ref="L837">INDEX($D$1:$CP$117,MATCH($D837,$D$1:$D$117,0),MATCH(1,($F837=$D$1:$CP$1)*(AZ$2=$D$2:$CP$2),0))</f>
        <v/>
      </c>
      <c r="M837" s="59" t="str" cm="1">
        <f t="array" ref="M837">INDEX($D$1:$CP$117,MATCH($D837,$D$1:$D$117,0),MATCH(1,($F837=$D$1:$CP$1)*(BA$2=$D$2:$CP$2),0))</f>
        <v/>
      </c>
      <c r="N837" s="61" t="str" cm="1">
        <f t="array" ref="N837">INDEX($D$1:$CP$117,MATCH($D837,$D$1:$D$117,0),MATCH(1,($F837=$D$1:$CP$1)*(BB$2=$D$2:$CP$2),0))</f>
        <v/>
      </c>
    </row>
    <row r="838" spans="4:14" x14ac:dyDescent="0.25">
      <c r="D838" t="str">
        <f t="shared" ref="D838:E838" si="767">D724</f>
        <v>DOM</v>
      </c>
      <c r="E838" t="str">
        <f t="shared" si="767"/>
        <v>Middle income</v>
      </c>
      <c r="F838">
        <f t="shared" si="755"/>
        <v>2015</v>
      </c>
      <c r="G838" s="60" cm="1">
        <f t="array" ref="G838">INDEX($D$1:$CP$117,MATCH($D838,$D$1:$D$117,0),MATCH(1,($F838=$D$1:$CP$1)*(G$2=$D$2:$CP$2),0))</f>
        <v>10422341</v>
      </c>
      <c r="H838" s="60" cm="1">
        <f t="array" ref="H838">INDEX($D$1:$CP$117,MATCH($D838,$D$1:$D$117,0),MATCH(1,($F838=$D$1:$CP$1)*(H$2=$D$2:$CP$2),0))</f>
        <v>8695132.1290000007</v>
      </c>
      <c r="I838" s="60" cm="1">
        <f t="array" ref="I838">INDEX($D$1:$CP$117,MATCH($D838,$D$1:$D$117,0),MATCH(1,($F838=$D$1:$CP$1)*(I$2=$D$2:$CP$2),0))</f>
        <v>19117473.129000001</v>
      </c>
      <c r="J838" s="60" cm="1">
        <f t="array" ref="J838">INDEX($D$1:$CP$117,MATCH($D838,$D$1:$D$117,0),MATCH(1,($F838=$D$1:$CP$1)*(J$2=$D$2:$CP$2),0))</f>
        <v>73000</v>
      </c>
      <c r="K838" s="59" cm="1">
        <f t="array" ref="K838">INDEX($D$1:$CP$117,MATCH($D838,$D$1:$D$117,0),MATCH(1,($F838=$D$1:$CP$1)*(AY$2=$D$2:$CP$2),0))</f>
        <v>142.77179452054796</v>
      </c>
      <c r="L838" s="59" cm="1">
        <f t="array" ref="L838">INDEX($D$1:$CP$117,MATCH($D838,$D$1:$D$117,0),MATCH(1,($F838=$D$1:$CP$1)*(AZ$2=$D$2:$CP$2),0))</f>
        <v>119.11139902739727</v>
      </c>
      <c r="M838" s="59" cm="1">
        <f t="array" ref="M838">INDEX($D$1:$CP$117,MATCH($D838,$D$1:$D$117,0),MATCH(1,($F838=$D$1:$CP$1)*(BA$2=$D$2:$CP$2),0))</f>
        <v>261.88319354794521</v>
      </c>
      <c r="N838" s="61" cm="1">
        <f t="array" ref="N838">INDEX($D$1:$CP$117,MATCH($D838,$D$1:$D$117,0),MATCH(1,($F838=$D$1:$CP$1)*(BB$2=$D$2:$CP$2),0))</f>
        <v>0.54517356607081968</v>
      </c>
    </row>
    <row r="839" spans="4:14" x14ac:dyDescent="0.25">
      <c r="D839" t="str">
        <f t="shared" ref="D839:E839" si="768">D725</f>
        <v>ECU</v>
      </c>
      <c r="E839" t="str">
        <f t="shared" si="768"/>
        <v>Middle income</v>
      </c>
      <c r="F839">
        <f t="shared" si="755"/>
        <v>2015</v>
      </c>
      <c r="G839" s="60" cm="1">
        <f t="array" ref="G839">INDEX($D$1:$CP$117,MATCH($D839,$D$1:$D$117,0),MATCH(1,($F839=$D$1:$CP$1)*(G$2=$D$2:$CP$2),0))</f>
        <v>0</v>
      </c>
      <c r="H839" s="60" cm="1">
        <f t="array" ref="H839">INDEX($D$1:$CP$117,MATCH($D839,$D$1:$D$117,0),MATCH(1,($F839=$D$1:$CP$1)*(H$2=$D$2:$CP$2),0))</f>
        <v>0</v>
      </c>
      <c r="I839" s="60" cm="1">
        <f t="array" ref="I839">INDEX($D$1:$CP$117,MATCH($D839,$D$1:$D$117,0),MATCH(1,($F839=$D$1:$CP$1)*(I$2=$D$2:$CP$2),0))</f>
        <v>0</v>
      </c>
      <c r="J839" s="60" cm="1">
        <f t="array" ref="J839">INDEX($D$1:$CP$117,MATCH($D839,$D$1:$D$117,0),MATCH(1,($F839=$D$1:$CP$1)*(J$2=$D$2:$CP$2),0))</f>
        <v>40000</v>
      </c>
      <c r="K839" s="59" t="str" cm="1">
        <f t="array" ref="K839">INDEX($D$1:$CP$117,MATCH($D839,$D$1:$D$117,0),MATCH(1,($F839=$D$1:$CP$1)*(AY$2=$D$2:$CP$2),0))</f>
        <v/>
      </c>
      <c r="L839" s="59" t="str" cm="1">
        <f t="array" ref="L839">INDEX($D$1:$CP$117,MATCH($D839,$D$1:$D$117,0),MATCH(1,($F839=$D$1:$CP$1)*(AZ$2=$D$2:$CP$2),0))</f>
        <v/>
      </c>
      <c r="M839" s="59" t="str" cm="1">
        <f t="array" ref="M839">INDEX($D$1:$CP$117,MATCH($D839,$D$1:$D$117,0),MATCH(1,($F839=$D$1:$CP$1)*(BA$2=$D$2:$CP$2),0))</f>
        <v/>
      </c>
      <c r="N839" s="61" t="str" cm="1">
        <f t="array" ref="N839">INDEX($D$1:$CP$117,MATCH($D839,$D$1:$D$117,0),MATCH(1,($F839=$D$1:$CP$1)*(BB$2=$D$2:$CP$2),0))</f>
        <v/>
      </c>
    </row>
    <row r="840" spans="4:14" x14ac:dyDescent="0.25">
      <c r="D840" t="str">
        <f t="shared" ref="D840:E840" si="769">D726</f>
        <v>SLV</v>
      </c>
      <c r="E840" t="str">
        <f t="shared" si="769"/>
        <v>Lower middle income</v>
      </c>
      <c r="F840">
        <f t="shared" si="755"/>
        <v>2015</v>
      </c>
      <c r="G840" s="60" cm="1">
        <f t="array" ref="G840">INDEX($D$1:$CP$117,MATCH($D840,$D$1:$D$117,0),MATCH(1,($F840=$D$1:$CP$1)*(G$2=$D$2:$CP$2),0))</f>
        <v>54199144</v>
      </c>
      <c r="H840" s="60" cm="1">
        <f t="array" ref="H840">INDEX($D$1:$CP$117,MATCH($D840,$D$1:$D$117,0),MATCH(1,($F840=$D$1:$CP$1)*(H$2=$D$2:$CP$2),0))</f>
        <v>12335447</v>
      </c>
      <c r="I840" s="60" cm="1">
        <f t="array" ref="I840">INDEX($D$1:$CP$117,MATCH($D840,$D$1:$D$117,0),MATCH(1,($F840=$D$1:$CP$1)*(I$2=$D$2:$CP$2),0))</f>
        <v>69971303</v>
      </c>
      <c r="J840" s="60" cm="1">
        <f t="array" ref="J840">INDEX($D$1:$CP$117,MATCH($D840,$D$1:$D$117,0),MATCH(1,($F840=$D$1:$CP$1)*(J$2=$D$2:$CP$2),0))</f>
        <v>28000</v>
      </c>
      <c r="K840" s="59" cm="1">
        <f t="array" ref="K840">INDEX($D$1:$CP$117,MATCH($D840,$D$1:$D$117,0),MATCH(1,($F840=$D$1:$CP$1)*(AY$2=$D$2:$CP$2),0))</f>
        <v>1935.6837142857144</v>
      </c>
      <c r="L840" s="59" cm="1">
        <f t="array" ref="L840">INDEX($D$1:$CP$117,MATCH($D840,$D$1:$D$117,0),MATCH(1,($F840=$D$1:$CP$1)*(AZ$2=$D$2:$CP$2),0))</f>
        <v>440.55167857142857</v>
      </c>
      <c r="M840" s="59" cm="1">
        <f t="array" ref="M840">INDEX($D$1:$CP$117,MATCH($D840,$D$1:$D$117,0),MATCH(1,($F840=$D$1:$CP$1)*(BA$2=$D$2:$CP$2),0))</f>
        <v>2498.9751071428573</v>
      </c>
      <c r="N840" s="61" cm="1">
        <f t="array" ref="N840">INDEX($D$1:$CP$117,MATCH($D840,$D$1:$D$117,0),MATCH(1,($F840=$D$1:$CP$1)*(BB$2=$D$2:$CP$2),0))</f>
        <v>0.77459103484181224</v>
      </c>
    </row>
    <row r="841" spans="4:14" x14ac:dyDescent="0.25">
      <c r="D841" t="str">
        <f t="shared" ref="D841:E841" si="770">D727</f>
        <v>GNQ</v>
      </c>
      <c r="E841" t="str">
        <f t="shared" si="770"/>
        <v>Middle income</v>
      </c>
      <c r="F841">
        <f t="shared" si="755"/>
        <v>2015</v>
      </c>
      <c r="G841" s="60" cm="1">
        <f t="array" ref="G841">INDEX($D$1:$CP$117,MATCH($D841,$D$1:$D$117,0),MATCH(1,($F841=$D$1:$CP$1)*(G$2=$D$2:$CP$2),0))</f>
        <v>0</v>
      </c>
      <c r="H841" s="60" cm="1">
        <f t="array" ref="H841">INDEX($D$1:$CP$117,MATCH($D841,$D$1:$D$117,0),MATCH(1,($F841=$D$1:$CP$1)*(H$2=$D$2:$CP$2),0))</f>
        <v>0</v>
      </c>
      <c r="I841" s="60" cm="1">
        <f t="array" ref="I841">INDEX($D$1:$CP$117,MATCH($D841,$D$1:$D$117,0),MATCH(1,($F841=$D$1:$CP$1)*(I$2=$D$2:$CP$2),0))</f>
        <v>0</v>
      </c>
      <c r="J841" s="60" cm="1">
        <f t="array" ref="J841">INDEX($D$1:$CP$117,MATCH($D841,$D$1:$D$117,0),MATCH(1,($F841=$D$1:$CP$1)*(J$2=$D$2:$CP$2),0))</f>
        <v>51000</v>
      </c>
      <c r="K841" s="59" t="str" cm="1">
        <f t="array" ref="K841">INDEX($D$1:$CP$117,MATCH($D841,$D$1:$D$117,0),MATCH(1,($F841=$D$1:$CP$1)*(AY$2=$D$2:$CP$2),0))</f>
        <v/>
      </c>
      <c r="L841" s="59" t="str" cm="1">
        <f t="array" ref="L841">INDEX($D$1:$CP$117,MATCH($D841,$D$1:$D$117,0),MATCH(1,($F841=$D$1:$CP$1)*(AZ$2=$D$2:$CP$2),0))</f>
        <v/>
      </c>
      <c r="M841" s="59" t="str" cm="1">
        <f t="array" ref="M841">INDEX($D$1:$CP$117,MATCH($D841,$D$1:$D$117,0),MATCH(1,($F841=$D$1:$CP$1)*(BA$2=$D$2:$CP$2),0))</f>
        <v/>
      </c>
      <c r="N841" s="61" t="str" cm="1">
        <f t="array" ref="N841">INDEX($D$1:$CP$117,MATCH($D841,$D$1:$D$117,0),MATCH(1,($F841=$D$1:$CP$1)*(BB$2=$D$2:$CP$2),0))</f>
        <v/>
      </c>
    </row>
    <row r="842" spans="4:14" x14ac:dyDescent="0.25">
      <c r="D842" t="str">
        <f t="shared" ref="D842:E842" si="771">D728</f>
        <v>ERI</v>
      </c>
      <c r="E842" t="str">
        <f t="shared" si="771"/>
        <v>Low income</v>
      </c>
      <c r="F842">
        <f t="shared" si="755"/>
        <v>2015</v>
      </c>
      <c r="G842" s="60" cm="1">
        <f t="array" ref="G842">INDEX($D$1:$CP$117,MATCH($D842,$D$1:$D$117,0),MATCH(1,($F842=$D$1:$CP$1)*(G$2=$D$2:$CP$2),0))</f>
        <v>0</v>
      </c>
      <c r="H842" s="60" cm="1">
        <f t="array" ref="H842">INDEX($D$1:$CP$117,MATCH($D842,$D$1:$D$117,0),MATCH(1,($F842=$D$1:$CP$1)*(H$2=$D$2:$CP$2),0))</f>
        <v>0</v>
      </c>
      <c r="I842" s="60" cm="1">
        <f t="array" ref="I842">INDEX($D$1:$CP$117,MATCH($D842,$D$1:$D$117,0),MATCH(1,($F842=$D$1:$CP$1)*(I$2=$D$2:$CP$2),0))</f>
        <v>0</v>
      </c>
      <c r="J842" s="60" cm="1">
        <f t="array" ref="J842">INDEX($D$1:$CP$117,MATCH($D842,$D$1:$D$117,0),MATCH(1,($F842=$D$1:$CP$1)*(J$2=$D$2:$CP$2),0))</f>
        <v>15000</v>
      </c>
      <c r="K842" s="59" t="str" cm="1">
        <f t="array" ref="K842">INDEX($D$1:$CP$117,MATCH($D842,$D$1:$D$117,0),MATCH(1,($F842=$D$1:$CP$1)*(AY$2=$D$2:$CP$2),0))</f>
        <v/>
      </c>
      <c r="L842" s="59" t="str" cm="1">
        <f t="array" ref="L842">INDEX($D$1:$CP$117,MATCH($D842,$D$1:$D$117,0),MATCH(1,($F842=$D$1:$CP$1)*(AZ$2=$D$2:$CP$2),0))</f>
        <v/>
      </c>
      <c r="M842" s="59" t="str" cm="1">
        <f t="array" ref="M842">INDEX($D$1:$CP$117,MATCH($D842,$D$1:$D$117,0),MATCH(1,($F842=$D$1:$CP$1)*(BA$2=$D$2:$CP$2),0))</f>
        <v/>
      </c>
      <c r="N842" s="61" t="str" cm="1">
        <f t="array" ref="N842">INDEX($D$1:$CP$117,MATCH($D842,$D$1:$D$117,0),MATCH(1,($F842=$D$1:$CP$1)*(BB$2=$D$2:$CP$2),0))</f>
        <v/>
      </c>
    </row>
    <row r="843" spans="4:14" x14ac:dyDescent="0.25">
      <c r="D843" t="str">
        <f t="shared" ref="D843:E843" si="772">D729</f>
        <v>SWZ</v>
      </c>
      <c r="E843" t="str">
        <f t="shared" si="772"/>
        <v>Lower middle income</v>
      </c>
      <c r="F843">
        <f t="shared" si="755"/>
        <v>2015</v>
      </c>
      <c r="G843" s="60" cm="1">
        <f t="array" ref="G843">INDEX($D$1:$CP$117,MATCH($D843,$D$1:$D$117,0),MATCH(1,($F843=$D$1:$CP$1)*(G$2=$D$2:$CP$2),0))</f>
        <v>0</v>
      </c>
      <c r="H843" s="60" cm="1">
        <f t="array" ref="H843">INDEX($D$1:$CP$117,MATCH($D843,$D$1:$D$117,0),MATCH(1,($F843=$D$1:$CP$1)*(H$2=$D$2:$CP$2),0))</f>
        <v>0</v>
      </c>
      <c r="I843" s="60" cm="1">
        <f t="array" ref="I843">INDEX($D$1:$CP$117,MATCH($D843,$D$1:$D$117,0),MATCH(1,($F843=$D$1:$CP$1)*(I$2=$D$2:$CP$2),0))</f>
        <v>0</v>
      </c>
      <c r="J843" s="60" cm="1">
        <f t="array" ref="J843">INDEX($D$1:$CP$117,MATCH($D843,$D$1:$D$117,0),MATCH(1,($F843=$D$1:$CP$1)*(J$2=$D$2:$CP$2),0))</f>
        <v>200000</v>
      </c>
      <c r="K843" s="59" t="str" cm="1">
        <f t="array" ref="K843">INDEX($D$1:$CP$117,MATCH($D843,$D$1:$D$117,0),MATCH(1,($F843=$D$1:$CP$1)*(AY$2=$D$2:$CP$2),0))</f>
        <v/>
      </c>
      <c r="L843" s="59" t="str" cm="1">
        <f t="array" ref="L843">INDEX($D$1:$CP$117,MATCH($D843,$D$1:$D$117,0),MATCH(1,($F843=$D$1:$CP$1)*(AZ$2=$D$2:$CP$2),0))</f>
        <v/>
      </c>
      <c r="M843" s="59" t="str" cm="1">
        <f t="array" ref="M843">INDEX($D$1:$CP$117,MATCH($D843,$D$1:$D$117,0),MATCH(1,($F843=$D$1:$CP$1)*(BA$2=$D$2:$CP$2),0))</f>
        <v/>
      </c>
      <c r="N843" s="61" t="str" cm="1">
        <f t="array" ref="N843">INDEX($D$1:$CP$117,MATCH($D843,$D$1:$D$117,0),MATCH(1,($F843=$D$1:$CP$1)*(BB$2=$D$2:$CP$2),0))</f>
        <v/>
      </c>
    </row>
    <row r="844" spans="4:14" x14ac:dyDescent="0.25">
      <c r="D844" t="str">
        <f t="shared" ref="D844:E844" si="773">D730</f>
        <v>ETH</v>
      </c>
      <c r="E844" t="str">
        <f t="shared" si="773"/>
        <v>Low income</v>
      </c>
      <c r="F844">
        <f t="shared" si="755"/>
        <v>2015</v>
      </c>
      <c r="G844" s="60" cm="1">
        <f t="array" ref="G844">INDEX($D$1:$CP$117,MATCH($D844,$D$1:$D$117,0),MATCH(1,($F844=$D$1:$CP$1)*(G$2=$D$2:$CP$2),0))</f>
        <v>0</v>
      </c>
      <c r="H844" s="60" cm="1">
        <f t="array" ref="H844">INDEX($D$1:$CP$117,MATCH($D844,$D$1:$D$117,0),MATCH(1,($F844=$D$1:$CP$1)*(H$2=$D$2:$CP$2),0))</f>
        <v>0</v>
      </c>
      <c r="I844" s="60" cm="1">
        <f t="array" ref="I844">INDEX($D$1:$CP$117,MATCH($D844,$D$1:$D$117,0),MATCH(1,($F844=$D$1:$CP$1)*(I$2=$D$2:$CP$2),0))</f>
        <v>0</v>
      </c>
      <c r="J844" s="60" cm="1">
        <f t="array" ref="J844">INDEX($D$1:$CP$117,MATCH($D844,$D$1:$D$117,0),MATCH(1,($F844=$D$1:$CP$1)*(J$2=$D$2:$CP$2),0))</f>
        <v>670000</v>
      </c>
      <c r="K844" s="59" t="str" cm="1">
        <f t="array" ref="K844">INDEX($D$1:$CP$117,MATCH($D844,$D$1:$D$117,0),MATCH(1,($F844=$D$1:$CP$1)*(AY$2=$D$2:$CP$2),0))</f>
        <v/>
      </c>
      <c r="L844" s="59" t="str" cm="1">
        <f t="array" ref="L844">INDEX($D$1:$CP$117,MATCH($D844,$D$1:$D$117,0),MATCH(1,($F844=$D$1:$CP$1)*(AZ$2=$D$2:$CP$2),0))</f>
        <v/>
      </c>
      <c r="M844" s="59" t="str" cm="1">
        <f t="array" ref="M844">INDEX($D$1:$CP$117,MATCH($D844,$D$1:$D$117,0),MATCH(1,($F844=$D$1:$CP$1)*(BA$2=$D$2:$CP$2),0))</f>
        <v/>
      </c>
      <c r="N844" s="61" t="str" cm="1">
        <f t="array" ref="N844">INDEX($D$1:$CP$117,MATCH($D844,$D$1:$D$117,0),MATCH(1,($F844=$D$1:$CP$1)*(BB$2=$D$2:$CP$2),0))</f>
        <v/>
      </c>
    </row>
    <row r="845" spans="4:14" x14ac:dyDescent="0.25">
      <c r="D845" t="str">
        <f t="shared" ref="D845:E845" si="774">D731</f>
        <v>FJI</v>
      </c>
      <c r="E845" t="str">
        <f t="shared" si="774"/>
        <v>Middle income</v>
      </c>
      <c r="F845">
        <f t="shared" si="755"/>
        <v>2015</v>
      </c>
      <c r="G845" s="60" cm="1">
        <f t="array" ref="G845">INDEX($D$1:$CP$117,MATCH($D845,$D$1:$D$117,0),MATCH(1,($F845=$D$1:$CP$1)*(G$2=$D$2:$CP$2),0))</f>
        <v>0</v>
      </c>
      <c r="H845" s="60" cm="1">
        <f t="array" ref="H845">INDEX($D$1:$CP$117,MATCH($D845,$D$1:$D$117,0),MATCH(1,($F845=$D$1:$CP$1)*(H$2=$D$2:$CP$2),0))</f>
        <v>0</v>
      </c>
      <c r="I845" s="60" cm="1">
        <f t="array" ref="I845">INDEX($D$1:$CP$117,MATCH($D845,$D$1:$D$117,0),MATCH(1,($F845=$D$1:$CP$1)*(I$2=$D$2:$CP$2),0))</f>
        <v>0</v>
      </c>
      <c r="J845" s="60" cm="1">
        <f t="array" ref="J845">INDEX($D$1:$CP$117,MATCH($D845,$D$1:$D$117,0),MATCH(1,($F845=$D$1:$CP$1)*(J$2=$D$2:$CP$2),0))</f>
        <v>1000</v>
      </c>
      <c r="K845" s="59" t="str" cm="1">
        <f t="array" ref="K845">INDEX($D$1:$CP$117,MATCH($D845,$D$1:$D$117,0),MATCH(1,($F845=$D$1:$CP$1)*(AY$2=$D$2:$CP$2),0))</f>
        <v/>
      </c>
      <c r="L845" s="59" t="str" cm="1">
        <f t="array" ref="L845">INDEX($D$1:$CP$117,MATCH($D845,$D$1:$D$117,0),MATCH(1,($F845=$D$1:$CP$1)*(AZ$2=$D$2:$CP$2),0))</f>
        <v/>
      </c>
      <c r="M845" s="59" t="str" cm="1">
        <f t="array" ref="M845">INDEX($D$1:$CP$117,MATCH($D845,$D$1:$D$117,0),MATCH(1,($F845=$D$1:$CP$1)*(BA$2=$D$2:$CP$2),0))</f>
        <v/>
      </c>
      <c r="N845" s="61" t="str" cm="1">
        <f t="array" ref="N845">INDEX($D$1:$CP$117,MATCH($D845,$D$1:$D$117,0),MATCH(1,($F845=$D$1:$CP$1)*(BB$2=$D$2:$CP$2),0))</f>
        <v/>
      </c>
    </row>
    <row r="846" spans="4:14" x14ac:dyDescent="0.25">
      <c r="D846" t="str">
        <f t="shared" ref="D846:E846" si="775">D732</f>
        <v>GAB</v>
      </c>
      <c r="E846" t="str">
        <f t="shared" si="775"/>
        <v>Middle income</v>
      </c>
      <c r="F846">
        <f t="shared" si="755"/>
        <v>2015</v>
      </c>
      <c r="G846" s="60" cm="1">
        <f t="array" ref="G846">INDEX($D$1:$CP$117,MATCH($D846,$D$1:$D$117,0),MATCH(1,($F846=$D$1:$CP$1)*(G$2=$D$2:$CP$2),0))</f>
        <v>0</v>
      </c>
      <c r="H846" s="60" cm="1">
        <f t="array" ref="H846">INDEX($D$1:$CP$117,MATCH($D846,$D$1:$D$117,0),MATCH(1,($F846=$D$1:$CP$1)*(H$2=$D$2:$CP$2),0))</f>
        <v>0</v>
      </c>
      <c r="I846" s="60" cm="1">
        <f t="array" ref="I846">INDEX($D$1:$CP$117,MATCH($D846,$D$1:$D$117,0),MATCH(1,($F846=$D$1:$CP$1)*(I$2=$D$2:$CP$2),0))</f>
        <v>0</v>
      </c>
      <c r="J846" s="60" cm="1">
        <f t="array" ref="J846">INDEX($D$1:$CP$117,MATCH($D846,$D$1:$D$117,0),MATCH(1,($F846=$D$1:$CP$1)*(J$2=$D$2:$CP$2),0))</f>
        <v>50000</v>
      </c>
      <c r="K846" s="59" t="str" cm="1">
        <f t="array" ref="K846">INDEX($D$1:$CP$117,MATCH($D846,$D$1:$D$117,0),MATCH(1,($F846=$D$1:$CP$1)*(AY$2=$D$2:$CP$2),0))</f>
        <v/>
      </c>
      <c r="L846" s="59" t="str" cm="1">
        <f t="array" ref="L846">INDEX($D$1:$CP$117,MATCH($D846,$D$1:$D$117,0),MATCH(1,($F846=$D$1:$CP$1)*(AZ$2=$D$2:$CP$2),0))</f>
        <v/>
      </c>
      <c r="M846" s="59" t="str" cm="1">
        <f t="array" ref="M846">INDEX($D$1:$CP$117,MATCH($D846,$D$1:$D$117,0),MATCH(1,($F846=$D$1:$CP$1)*(BA$2=$D$2:$CP$2),0))</f>
        <v/>
      </c>
      <c r="N846" s="61" t="str" cm="1">
        <f t="array" ref="N846">INDEX($D$1:$CP$117,MATCH($D846,$D$1:$D$117,0),MATCH(1,($F846=$D$1:$CP$1)*(BB$2=$D$2:$CP$2),0))</f>
        <v/>
      </c>
    </row>
    <row r="847" spans="4:14" x14ac:dyDescent="0.25">
      <c r="D847" t="str">
        <f t="shared" ref="D847:E847" si="776">D733</f>
        <v>GMB</v>
      </c>
      <c r="E847" t="str">
        <f t="shared" si="776"/>
        <v>Low income</v>
      </c>
      <c r="F847">
        <f t="shared" si="755"/>
        <v>2015</v>
      </c>
      <c r="G847" s="60" cm="1">
        <f t="array" ref="G847">INDEX($D$1:$CP$117,MATCH($D847,$D$1:$D$117,0),MATCH(1,($F847=$D$1:$CP$1)*(G$2=$D$2:$CP$2),0))</f>
        <v>8800000</v>
      </c>
      <c r="H847" s="60" cm="1">
        <f t="array" ref="H847">INDEX($D$1:$CP$117,MATCH($D847,$D$1:$D$117,0),MATCH(1,($F847=$D$1:$CP$1)*(H$2=$D$2:$CP$2),0))</f>
        <v>0</v>
      </c>
      <c r="I847" s="60" cm="1">
        <f t="array" ref="I847">INDEX($D$1:$CP$117,MATCH($D847,$D$1:$D$117,0),MATCH(1,($F847=$D$1:$CP$1)*(I$2=$D$2:$CP$2),0))</f>
        <v>16000000</v>
      </c>
      <c r="J847" s="60" cm="1">
        <f t="array" ref="J847">INDEX($D$1:$CP$117,MATCH($D847,$D$1:$D$117,0),MATCH(1,($F847=$D$1:$CP$1)*(J$2=$D$2:$CP$2),0))</f>
        <v>25000</v>
      </c>
      <c r="K847" s="59" cm="1">
        <f t="array" ref="K847">INDEX($D$1:$CP$117,MATCH($D847,$D$1:$D$117,0),MATCH(1,($F847=$D$1:$CP$1)*(AY$2=$D$2:$CP$2),0))</f>
        <v>352</v>
      </c>
      <c r="L847" s="59" t="str" cm="1">
        <f t="array" ref="L847">INDEX($D$1:$CP$117,MATCH($D847,$D$1:$D$117,0),MATCH(1,($F847=$D$1:$CP$1)*(AZ$2=$D$2:$CP$2),0))</f>
        <v/>
      </c>
      <c r="M847" s="59" cm="1">
        <f t="array" ref="M847">INDEX($D$1:$CP$117,MATCH($D847,$D$1:$D$117,0),MATCH(1,($F847=$D$1:$CP$1)*(BA$2=$D$2:$CP$2),0))</f>
        <v>640</v>
      </c>
      <c r="N847" s="61" cm="1">
        <f t="array" ref="N847">INDEX($D$1:$CP$117,MATCH($D847,$D$1:$D$117,0),MATCH(1,($F847=$D$1:$CP$1)*(BB$2=$D$2:$CP$2),0))</f>
        <v>0.55000000000000004</v>
      </c>
    </row>
    <row r="848" spans="4:14" x14ac:dyDescent="0.25">
      <c r="D848" t="str">
        <f t="shared" ref="D848:E848" si="777">D734</f>
        <v>GEO</v>
      </c>
      <c r="E848" t="str">
        <f t="shared" si="777"/>
        <v>Middle income</v>
      </c>
      <c r="F848">
        <f t="shared" si="755"/>
        <v>2015</v>
      </c>
      <c r="G848" s="60" cm="1">
        <f t="array" ref="G848">INDEX($D$1:$CP$117,MATCH($D848,$D$1:$D$117,0),MATCH(1,($F848=$D$1:$CP$1)*(G$2=$D$2:$CP$2),0))</f>
        <v>8753885</v>
      </c>
      <c r="H848" s="60" cm="1">
        <f t="array" ref="H848">INDEX($D$1:$CP$117,MATCH($D848,$D$1:$D$117,0),MATCH(1,($F848=$D$1:$CP$1)*(H$2=$D$2:$CP$2),0))</f>
        <v>5079545.8099999996</v>
      </c>
      <c r="I848" s="60" cm="1">
        <f t="array" ref="I848">INDEX($D$1:$CP$117,MATCH($D848,$D$1:$D$117,0),MATCH(1,($F848=$D$1:$CP$1)*(I$2=$D$2:$CP$2),0))</f>
        <v>15953309.810000001</v>
      </c>
      <c r="J848" s="60" cm="1">
        <f t="array" ref="J848">INDEX($D$1:$CP$117,MATCH($D848,$D$1:$D$117,0),MATCH(1,($F848=$D$1:$CP$1)*(J$2=$D$2:$CP$2),0))</f>
        <v>6000</v>
      </c>
      <c r="K848" s="59" cm="1">
        <f t="array" ref="K848">INDEX($D$1:$CP$117,MATCH($D848,$D$1:$D$117,0),MATCH(1,($F848=$D$1:$CP$1)*(AY$2=$D$2:$CP$2),0))</f>
        <v>1458.9808333333333</v>
      </c>
      <c r="L848" s="59" cm="1">
        <f t="array" ref="L848">INDEX($D$1:$CP$117,MATCH($D848,$D$1:$D$117,0),MATCH(1,($F848=$D$1:$CP$1)*(AZ$2=$D$2:$CP$2),0))</f>
        <v>846.59096833333331</v>
      </c>
      <c r="M848" s="59" cm="1">
        <f t="array" ref="M848">INDEX($D$1:$CP$117,MATCH($D848,$D$1:$D$117,0),MATCH(1,($F848=$D$1:$CP$1)*(BA$2=$D$2:$CP$2),0))</f>
        <v>2658.8849683333333</v>
      </c>
      <c r="N848" s="61" cm="1">
        <f t="array" ref="N848">INDEX($D$1:$CP$117,MATCH($D848,$D$1:$D$117,0),MATCH(1,($F848=$D$1:$CP$1)*(BB$2=$D$2:$CP$2),0))</f>
        <v>0.54871904979321651</v>
      </c>
    </row>
    <row r="849" spans="4:14" x14ac:dyDescent="0.25">
      <c r="D849" t="str">
        <f t="shared" ref="D849:E849" si="778">D735</f>
        <v>GHA</v>
      </c>
      <c r="E849" t="str">
        <f t="shared" si="778"/>
        <v>Lower middle income</v>
      </c>
      <c r="F849">
        <f t="shared" si="755"/>
        <v>2015</v>
      </c>
      <c r="G849" s="60" cm="1">
        <f t="array" ref="G849">INDEX($D$1:$CP$117,MATCH($D849,$D$1:$D$117,0),MATCH(1,($F849=$D$1:$CP$1)*(G$2=$D$2:$CP$2),0))</f>
        <v>4679195</v>
      </c>
      <c r="H849" s="60" cm="1">
        <f t="array" ref="H849">INDEX($D$1:$CP$117,MATCH($D849,$D$1:$D$117,0),MATCH(1,($F849=$D$1:$CP$1)*(H$2=$D$2:$CP$2),0))</f>
        <v>45154574.829999998</v>
      </c>
      <c r="I849" s="60" cm="1">
        <f t="array" ref="I849">INDEX($D$1:$CP$117,MATCH($D849,$D$1:$D$117,0),MATCH(1,($F849=$D$1:$CP$1)*(I$2=$D$2:$CP$2),0))</f>
        <v>92306722.480000004</v>
      </c>
      <c r="J849" s="60" cm="1">
        <f t="array" ref="J849">INDEX($D$1:$CP$117,MATCH($D849,$D$1:$D$117,0),MATCH(1,($F849=$D$1:$CP$1)*(J$2=$D$2:$CP$2),0))</f>
        <v>330000</v>
      </c>
      <c r="K849" s="59" cm="1">
        <f t="array" ref="K849">INDEX($D$1:$CP$117,MATCH($D849,$D$1:$D$117,0),MATCH(1,($F849=$D$1:$CP$1)*(AY$2=$D$2:$CP$2),0))</f>
        <v>14.179378787878788</v>
      </c>
      <c r="L849" s="59" cm="1">
        <f t="array" ref="L849">INDEX($D$1:$CP$117,MATCH($D849,$D$1:$D$117,0),MATCH(1,($F849=$D$1:$CP$1)*(AZ$2=$D$2:$CP$2),0))</f>
        <v>136.83204493939394</v>
      </c>
      <c r="M849" s="59" cm="1">
        <f t="array" ref="M849">INDEX($D$1:$CP$117,MATCH($D849,$D$1:$D$117,0),MATCH(1,($F849=$D$1:$CP$1)*(BA$2=$D$2:$CP$2),0))</f>
        <v>279.71734084848487</v>
      </c>
      <c r="N849" s="61" cm="1">
        <f t="array" ref="N849">INDEX($D$1:$CP$117,MATCH($D849,$D$1:$D$117,0),MATCH(1,($F849=$D$1:$CP$1)*(BB$2=$D$2:$CP$2),0))</f>
        <v>5.0691811758497178E-2</v>
      </c>
    </row>
    <row r="850" spans="4:14" x14ac:dyDescent="0.25">
      <c r="D850" t="str">
        <f t="shared" ref="D850:E850" si="779">D736</f>
        <v>GTM</v>
      </c>
      <c r="E850" t="str">
        <f t="shared" si="779"/>
        <v>Middle income</v>
      </c>
      <c r="F850">
        <f t="shared" si="755"/>
        <v>2015</v>
      </c>
      <c r="G850" s="60" cm="1">
        <f t="array" ref="G850">INDEX($D$1:$CP$117,MATCH($D850,$D$1:$D$117,0),MATCH(1,($F850=$D$1:$CP$1)*(G$2=$D$2:$CP$2),0))</f>
        <v>0</v>
      </c>
      <c r="H850" s="60" cm="1">
        <f t="array" ref="H850">INDEX($D$1:$CP$117,MATCH($D850,$D$1:$D$117,0),MATCH(1,($F850=$D$1:$CP$1)*(H$2=$D$2:$CP$2),0))</f>
        <v>0</v>
      </c>
      <c r="I850" s="60" cm="1">
        <f t="array" ref="I850">INDEX($D$1:$CP$117,MATCH($D850,$D$1:$D$117,0),MATCH(1,($F850=$D$1:$CP$1)*(I$2=$D$2:$CP$2),0))</f>
        <v>0</v>
      </c>
      <c r="J850" s="60" cm="1">
        <f t="array" ref="J850">INDEX($D$1:$CP$117,MATCH($D850,$D$1:$D$117,0),MATCH(1,($F850=$D$1:$CP$1)*(J$2=$D$2:$CP$2),0))</f>
        <v>37000</v>
      </c>
      <c r="K850" s="59" t="str" cm="1">
        <f t="array" ref="K850">INDEX($D$1:$CP$117,MATCH($D850,$D$1:$D$117,0),MATCH(1,($F850=$D$1:$CP$1)*(AY$2=$D$2:$CP$2),0))</f>
        <v/>
      </c>
      <c r="L850" s="59" t="str" cm="1">
        <f t="array" ref="L850">INDEX($D$1:$CP$117,MATCH($D850,$D$1:$D$117,0),MATCH(1,($F850=$D$1:$CP$1)*(AZ$2=$D$2:$CP$2),0))</f>
        <v/>
      </c>
      <c r="M850" s="59" t="str" cm="1">
        <f t="array" ref="M850">INDEX($D$1:$CP$117,MATCH($D850,$D$1:$D$117,0),MATCH(1,($F850=$D$1:$CP$1)*(BA$2=$D$2:$CP$2),0))</f>
        <v/>
      </c>
      <c r="N850" s="61" t="str" cm="1">
        <f t="array" ref="N850">INDEX($D$1:$CP$117,MATCH($D850,$D$1:$D$117,0),MATCH(1,($F850=$D$1:$CP$1)*(BB$2=$D$2:$CP$2),0))</f>
        <v/>
      </c>
    </row>
    <row r="851" spans="4:14" x14ac:dyDescent="0.25">
      <c r="D851" t="str">
        <f t="shared" ref="D851:E851" si="780">D737</f>
        <v>GIN</v>
      </c>
      <c r="E851" t="str">
        <f t="shared" si="780"/>
        <v>Low income</v>
      </c>
      <c r="F851">
        <f t="shared" si="755"/>
        <v>2015</v>
      </c>
      <c r="G851" s="60" cm="1">
        <f t="array" ref="G851">INDEX($D$1:$CP$117,MATCH($D851,$D$1:$D$117,0),MATCH(1,($F851=$D$1:$CP$1)*(G$2=$D$2:$CP$2),0))</f>
        <v>0</v>
      </c>
      <c r="H851" s="60" cm="1">
        <f t="array" ref="H851">INDEX($D$1:$CP$117,MATCH($D851,$D$1:$D$117,0),MATCH(1,($F851=$D$1:$CP$1)*(H$2=$D$2:$CP$2),0))</f>
        <v>0</v>
      </c>
      <c r="I851" s="60" cm="1">
        <f t="array" ref="I851">INDEX($D$1:$CP$117,MATCH($D851,$D$1:$D$117,0),MATCH(1,($F851=$D$1:$CP$1)*(I$2=$D$2:$CP$2),0))</f>
        <v>0</v>
      </c>
      <c r="J851" s="60" cm="1">
        <f t="array" ref="J851">INDEX($D$1:$CP$117,MATCH($D851,$D$1:$D$117,0),MATCH(1,($F851=$D$1:$CP$1)*(J$2=$D$2:$CP$2),0))</f>
        <v>100000</v>
      </c>
      <c r="K851" s="59" t="str" cm="1">
        <f t="array" ref="K851">INDEX($D$1:$CP$117,MATCH($D851,$D$1:$D$117,0),MATCH(1,($F851=$D$1:$CP$1)*(AY$2=$D$2:$CP$2),0))</f>
        <v/>
      </c>
      <c r="L851" s="59" t="str" cm="1">
        <f t="array" ref="L851">INDEX($D$1:$CP$117,MATCH($D851,$D$1:$D$117,0),MATCH(1,($F851=$D$1:$CP$1)*(AZ$2=$D$2:$CP$2),0))</f>
        <v/>
      </c>
      <c r="M851" s="59" t="str" cm="1">
        <f t="array" ref="M851">INDEX($D$1:$CP$117,MATCH($D851,$D$1:$D$117,0),MATCH(1,($F851=$D$1:$CP$1)*(BA$2=$D$2:$CP$2),0))</f>
        <v/>
      </c>
      <c r="N851" s="61" t="str" cm="1">
        <f t="array" ref="N851">INDEX($D$1:$CP$117,MATCH($D851,$D$1:$D$117,0),MATCH(1,($F851=$D$1:$CP$1)*(BB$2=$D$2:$CP$2),0))</f>
        <v/>
      </c>
    </row>
    <row r="852" spans="4:14" x14ac:dyDescent="0.25">
      <c r="D852" t="str">
        <f t="shared" ref="D852:E852" si="781">D738</f>
        <v>GNB</v>
      </c>
      <c r="E852" t="str">
        <f t="shared" si="781"/>
        <v>Low income</v>
      </c>
      <c r="F852">
        <f t="shared" si="755"/>
        <v>2015</v>
      </c>
      <c r="G852" s="60" cm="1">
        <f t="array" ref="G852">INDEX($D$1:$CP$117,MATCH($D852,$D$1:$D$117,0),MATCH(1,($F852=$D$1:$CP$1)*(G$2=$D$2:$CP$2),0))</f>
        <v>0</v>
      </c>
      <c r="H852" s="60" cm="1">
        <f t="array" ref="H852">INDEX($D$1:$CP$117,MATCH($D852,$D$1:$D$117,0),MATCH(1,($F852=$D$1:$CP$1)*(H$2=$D$2:$CP$2),0))</f>
        <v>0</v>
      </c>
      <c r="I852" s="60" cm="1">
        <f t="array" ref="I852">INDEX($D$1:$CP$117,MATCH($D852,$D$1:$D$117,0),MATCH(1,($F852=$D$1:$CP$1)*(I$2=$D$2:$CP$2),0))</f>
        <v>0</v>
      </c>
      <c r="J852" s="60" cm="1">
        <f t="array" ref="J852">INDEX($D$1:$CP$117,MATCH($D852,$D$1:$D$117,0),MATCH(1,($F852=$D$1:$CP$1)*(J$2=$D$2:$CP$2),0))</f>
        <v>39000</v>
      </c>
      <c r="K852" s="59" t="str" cm="1">
        <f t="array" ref="K852">INDEX($D$1:$CP$117,MATCH($D852,$D$1:$D$117,0),MATCH(1,($F852=$D$1:$CP$1)*(AY$2=$D$2:$CP$2),0))</f>
        <v/>
      </c>
      <c r="L852" s="59" t="str" cm="1">
        <f t="array" ref="L852">INDEX($D$1:$CP$117,MATCH($D852,$D$1:$D$117,0),MATCH(1,($F852=$D$1:$CP$1)*(AZ$2=$D$2:$CP$2),0))</f>
        <v/>
      </c>
      <c r="M852" s="59" t="str" cm="1">
        <f t="array" ref="M852">INDEX($D$1:$CP$117,MATCH($D852,$D$1:$D$117,0),MATCH(1,($F852=$D$1:$CP$1)*(BA$2=$D$2:$CP$2),0))</f>
        <v/>
      </c>
      <c r="N852" s="61" t="str" cm="1">
        <f t="array" ref="N852">INDEX($D$1:$CP$117,MATCH($D852,$D$1:$D$117,0),MATCH(1,($F852=$D$1:$CP$1)*(BB$2=$D$2:$CP$2),0))</f>
        <v/>
      </c>
    </row>
    <row r="853" spans="4:14" x14ac:dyDescent="0.25">
      <c r="D853" t="str">
        <f t="shared" ref="D853:E853" si="782">D739</f>
        <v>GUY</v>
      </c>
      <c r="E853" t="str">
        <f t="shared" si="782"/>
        <v>Middle income</v>
      </c>
      <c r="F853">
        <f t="shared" si="755"/>
        <v>2015</v>
      </c>
      <c r="G853" s="60" cm="1">
        <f t="array" ref="G853">INDEX($D$1:$CP$117,MATCH($D853,$D$1:$D$117,0),MATCH(1,($F853=$D$1:$CP$1)*(G$2=$D$2:$CP$2),0))</f>
        <v>0</v>
      </c>
      <c r="H853" s="60" cm="1">
        <f t="array" ref="H853">INDEX($D$1:$CP$117,MATCH($D853,$D$1:$D$117,0),MATCH(1,($F853=$D$1:$CP$1)*(H$2=$D$2:$CP$2),0))</f>
        <v>0</v>
      </c>
      <c r="I853" s="60" cm="1">
        <f t="array" ref="I853">INDEX($D$1:$CP$117,MATCH($D853,$D$1:$D$117,0),MATCH(1,($F853=$D$1:$CP$1)*(I$2=$D$2:$CP$2),0))</f>
        <v>0</v>
      </c>
      <c r="J853" s="60" cm="1">
        <f t="array" ref="J853">INDEX($D$1:$CP$117,MATCH($D853,$D$1:$D$117,0),MATCH(1,($F853=$D$1:$CP$1)*(J$2=$D$2:$CP$2),0))</f>
        <v>8100</v>
      </c>
      <c r="K853" s="59" t="str" cm="1">
        <f t="array" ref="K853">INDEX($D$1:$CP$117,MATCH($D853,$D$1:$D$117,0),MATCH(1,($F853=$D$1:$CP$1)*(AY$2=$D$2:$CP$2),0))</f>
        <v/>
      </c>
      <c r="L853" s="59" t="str" cm="1">
        <f t="array" ref="L853">INDEX($D$1:$CP$117,MATCH($D853,$D$1:$D$117,0),MATCH(1,($F853=$D$1:$CP$1)*(AZ$2=$D$2:$CP$2),0))</f>
        <v/>
      </c>
      <c r="M853" s="59" t="str" cm="1">
        <f t="array" ref="M853">INDEX($D$1:$CP$117,MATCH($D853,$D$1:$D$117,0),MATCH(1,($F853=$D$1:$CP$1)*(BA$2=$D$2:$CP$2),0))</f>
        <v/>
      </c>
      <c r="N853" s="61" t="str" cm="1">
        <f t="array" ref="N853">INDEX($D$1:$CP$117,MATCH($D853,$D$1:$D$117,0),MATCH(1,($F853=$D$1:$CP$1)*(BB$2=$D$2:$CP$2),0))</f>
        <v/>
      </c>
    </row>
    <row r="854" spans="4:14" x14ac:dyDescent="0.25">
      <c r="D854" t="str">
        <f t="shared" ref="D854:E854" si="783">D740</f>
        <v>HTI</v>
      </c>
      <c r="E854" t="str">
        <f t="shared" si="783"/>
        <v>Low income</v>
      </c>
      <c r="F854">
        <f t="shared" si="755"/>
        <v>2015</v>
      </c>
      <c r="G854" s="60" cm="1">
        <f t="array" ref="G854">INDEX($D$1:$CP$117,MATCH($D854,$D$1:$D$117,0),MATCH(1,($F854=$D$1:$CP$1)*(G$2=$D$2:$CP$2),0))</f>
        <v>2664832</v>
      </c>
      <c r="H854" s="60" cm="1">
        <f t="array" ref="H854">INDEX($D$1:$CP$117,MATCH($D854,$D$1:$D$117,0),MATCH(1,($F854=$D$1:$CP$1)*(H$2=$D$2:$CP$2),0))</f>
        <v>125140938</v>
      </c>
      <c r="I854" s="60" cm="1">
        <f t="array" ref="I854">INDEX($D$1:$CP$117,MATCH($D854,$D$1:$D$117,0),MATCH(1,($F854=$D$1:$CP$1)*(I$2=$D$2:$CP$2),0))</f>
        <v>127805770</v>
      </c>
      <c r="J854" s="60" cm="1">
        <f t="array" ref="J854">INDEX($D$1:$CP$117,MATCH($D854,$D$1:$D$117,0),MATCH(1,($F854=$D$1:$CP$1)*(J$2=$D$2:$CP$2),0))</f>
        <v>150000</v>
      </c>
      <c r="K854" s="59" cm="1">
        <f t="array" ref="K854">INDEX($D$1:$CP$117,MATCH($D854,$D$1:$D$117,0),MATCH(1,($F854=$D$1:$CP$1)*(AY$2=$D$2:$CP$2),0))</f>
        <v>17.765546666666665</v>
      </c>
      <c r="L854" s="59" cm="1">
        <f t="array" ref="L854">INDEX($D$1:$CP$117,MATCH($D854,$D$1:$D$117,0),MATCH(1,($F854=$D$1:$CP$1)*(AZ$2=$D$2:$CP$2),0))</f>
        <v>834.27292</v>
      </c>
      <c r="M854" s="59" cm="1">
        <f t="array" ref="M854">INDEX($D$1:$CP$117,MATCH($D854,$D$1:$D$117,0),MATCH(1,($F854=$D$1:$CP$1)*(BA$2=$D$2:$CP$2),0))</f>
        <v>852.03846666666664</v>
      </c>
      <c r="N854" s="61" cm="1">
        <f t="array" ref="N854">INDEX($D$1:$CP$117,MATCH($D854,$D$1:$D$117,0),MATCH(1,($F854=$D$1:$CP$1)*(BB$2=$D$2:$CP$2),0))</f>
        <v>2.0850639216054172E-2</v>
      </c>
    </row>
    <row r="855" spans="4:14" x14ac:dyDescent="0.25">
      <c r="D855" t="str">
        <f t="shared" ref="D855:E855" si="784">D741</f>
        <v>HND</v>
      </c>
      <c r="E855" t="str">
        <f t="shared" si="784"/>
        <v>Lower middle income</v>
      </c>
      <c r="F855">
        <f t="shared" si="755"/>
        <v>2015</v>
      </c>
      <c r="G855" s="60" cm="1">
        <f t="array" ref="G855">INDEX($D$1:$CP$117,MATCH($D855,$D$1:$D$117,0),MATCH(1,($F855=$D$1:$CP$1)*(G$2=$D$2:$CP$2),0))</f>
        <v>0</v>
      </c>
      <c r="H855" s="60" cm="1">
        <f t="array" ref="H855">INDEX($D$1:$CP$117,MATCH($D855,$D$1:$D$117,0),MATCH(1,($F855=$D$1:$CP$1)*(H$2=$D$2:$CP$2),0))</f>
        <v>0</v>
      </c>
      <c r="I855" s="60" cm="1">
        <f t="array" ref="I855">INDEX($D$1:$CP$117,MATCH($D855,$D$1:$D$117,0),MATCH(1,($F855=$D$1:$CP$1)*(I$2=$D$2:$CP$2),0))</f>
        <v>0</v>
      </c>
      <c r="J855" s="60" cm="1">
        <f t="array" ref="J855">INDEX($D$1:$CP$117,MATCH($D855,$D$1:$D$117,0),MATCH(1,($F855=$D$1:$CP$1)*(J$2=$D$2:$CP$2),0))</f>
        <v>24000</v>
      </c>
      <c r="K855" s="59" t="str" cm="1">
        <f t="array" ref="K855">INDEX($D$1:$CP$117,MATCH($D855,$D$1:$D$117,0),MATCH(1,($F855=$D$1:$CP$1)*(AY$2=$D$2:$CP$2),0))</f>
        <v/>
      </c>
      <c r="L855" s="59" t="str" cm="1">
        <f t="array" ref="L855">INDEX($D$1:$CP$117,MATCH($D855,$D$1:$D$117,0),MATCH(1,($F855=$D$1:$CP$1)*(AZ$2=$D$2:$CP$2),0))</f>
        <v/>
      </c>
      <c r="M855" s="59" t="str" cm="1">
        <f t="array" ref="M855">INDEX($D$1:$CP$117,MATCH($D855,$D$1:$D$117,0),MATCH(1,($F855=$D$1:$CP$1)*(BA$2=$D$2:$CP$2),0))</f>
        <v/>
      </c>
      <c r="N855" s="61" t="str" cm="1">
        <f t="array" ref="N855">INDEX($D$1:$CP$117,MATCH($D855,$D$1:$D$117,0),MATCH(1,($F855=$D$1:$CP$1)*(BB$2=$D$2:$CP$2),0))</f>
        <v/>
      </c>
    </row>
    <row r="856" spans="4:14" x14ac:dyDescent="0.25">
      <c r="D856" t="str">
        <f t="shared" ref="D856:E856" si="785">D742</f>
        <v>IND</v>
      </c>
      <c r="E856" t="str">
        <f t="shared" si="785"/>
        <v>Lower middle income</v>
      </c>
      <c r="F856">
        <f t="shared" si="755"/>
        <v>2015</v>
      </c>
      <c r="G856" s="60" cm="1">
        <f t="array" ref="G856">INDEX($D$1:$CP$117,MATCH($D856,$D$1:$D$117,0),MATCH(1,($F856=$D$1:$CP$1)*(G$2=$D$2:$CP$2),0))</f>
        <v>0</v>
      </c>
      <c r="H856" s="60" cm="1">
        <f t="array" ref="H856">INDEX($D$1:$CP$117,MATCH($D856,$D$1:$D$117,0),MATCH(1,($F856=$D$1:$CP$1)*(H$2=$D$2:$CP$2),0))</f>
        <v>0</v>
      </c>
      <c r="I856" s="60" cm="1">
        <f t="array" ref="I856">INDEX($D$1:$CP$117,MATCH($D856,$D$1:$D$117,0),MATCH(1,($F856=$D$1:$CP$1)*(I$2=$D$2:$CP$2),0))</f>
        <v>0</v>
      </c>
      <c r="J856" s="60" t="str" cm="1">
        <f t="array" ref="J856">INDEX($D$1:$CP$117,MATCH($D856,$D$1:$D$117,0),MATCH(1,($F856=$D$1:$CP$1)*(J$2=$D$2:$CP$2),0))</f>
        <v/>
      </c>
      <c r="K856" s="59" t="str" cm="1">
        <f t="array" ref="K856">INDEX($D$1:$CP$117,MATCH($D856,$D$1:$D$117,0),MATCH(1,($F856=$D$1:$CP$1)*(AY$2=$D$2:$CP$2),0))</f>
        <v/>
      </c>
      <c r="L856" s="59" t="str" cm="1">
        <f t="array" ref="L856">INDEX($D$1:$CP$117,MATCH($D856,$D$1:$D$117,0),MATCH(1,($F856=$D$1:$CP$1)*(AZ$2=$D$2:$CP$2),0))</f>
        <v/>
      </c>
      <c r="M856" s="59" t="str" cm="1">
        <f t="array" ref="M856">INDEX($D$1:$CP$117,MATCH($D856,$D$1:$D$117,0),MATCH(1,($F856=$D$1:$CP$1)*(BA$2=$D$2:$CP$2),0))</f>
        <v/>
      </c>
      <c r="N856" s="61" t="str" cm="1">
        <f t="array" ref="N856">INDEX($D$1:$CP$117,MATCH($D856,$D$1:$D$117,0),MATCH(1,($F856=$D$1:$CP$1)*(BB$2=$D$2:$CP$2),0))</f>
        <v/>
      </c>
    </row>
    <row r="857" spans="4:14" x14ac:dyDescent="0.25">
      <c r="D857" t="str">
        <f t="shared" ref="D857:E857" si="786">D743</f>
        <v>IDN</v>
      </c>
      <c r="E857" t="str">
        <f t="shared" si="786"/>
        <v>Upper Middle Income</v>
      </c>
      <c r="F857">
        <f t="shared" si="755"/>
        <v>2015</v>
      </c>
      <c r="G857" s="60" cm="1">
        <f t="array" ref="G857">INDEX($D$1:$CP$117,MATCH($D857,$D$1:$D$117,0),MATCH(1,($F857=$D$1:$CP$1)*(G$2=$D$2:$CP$2),0))</f>
        <v>55350175</v>
      </c>
      <c r="H857" s="60" cm="1">
        <f t="array" ref="H857">INDEX($D$1:$CP$117,MATCH($D857,$D$1:$D$117,0),MATCH(1,($F857=$D$1:$CP$1)*(H$2=$D$2:$CP$2),0))</f>
        <v>59234913</v>
      </c>
      <c r="I857" s="60" cm="1">
        <f t="array" ref="I857">INDEX($D$1:$CP$117,MATCH($D857,$D$1:$D$117,0),MATCH(1,($F857=$D$1:$CP$1)*(I$2=$D$2:$CP$2),0))</f>
        <v>114585088</v>
      </c>
      <c r="J857" s="60" t="str" cm="1">
        <f t="array" ref="J857">INDEX($D$1:$CP$117,MATCH($D857,$D$1:$D$117,0),MATCH(1,($F857=$D$1:$CP$1)*(J$2=$D$2:$CP$2),0))</f>
        <v/>
      </c>
      <c r="K857" s="59" t="str" cm="1">
        <f t="array" ref="K857">INDEX($D$1:$CP$117,MATCH($D857,$D$1:$D$117,0),MATCH(1,($F857=$D$1:$CP$1)*(AY$2=$D$2:$CP$2),0))</f>
        <v/>
      </c>
      <c r="L857" s="59" t="str" cm="1">
        <f t="array" ref="L857">INDEX($D$1:$CP$117,MATCH($D857,$D$1:$D$117,0),MATCH(1,($F857=$D$1:$CP$1)*(AZ$2=$D$2:$CP$2),0))</f>
        <v/>
      </c>
      <c r="M857" s="59" t="str" cm="1">
        <f t="array" ref="M857">INDEX($D$1:$CP$117,MATCH($D857,$D$1:$D$117,0),MATCH(1,($F857=$D$1:$CP$1)*(BA$2=$D$2:$CP$2),0))</f>
        <v/>
      </c>
      <c r="N857" s="61" t="str" cm="1">
        <f t="array" ref="N857">INDEX($D$1:$CP$117,MATCH($D857,$D$1:$D$117,0),MATCH(1,($F857=$D$1:$CP$1)*(BB$2=$D$2:$CP$2),0))</f>
        <v/>
      </c>
    </row>
    <row r="858" spans="4:14" x14ac:dyDescent="0.25">
      <c r="D858" t="str">
        <f t="shared" ref="D858:E858" si="787">D744</f>
        <v>IRN</v>
      </c>
      <c r="E858" t="str">
        <f t="shared" si="787"/>
        <v>Middle income</v>
      </c>
      <c r="F858">
        <f t="shared" si="755"/>
        <v>2015</v>
      </c>
      <c r="G858" s="60" cm="1">
        <f t="array" ref="G858">INDEX($D$1:$CP$117,MATCH($D858,$D$1:$D$117,0),MATCH(1,($F858=$D$1:$CP$1)*(G$2=$D$2:$CP$2),0))</f>
        <v>0</v>
      </c>
      <c r="H858" s="60" cm="1">
        <f t="array" ref="H858">INDEX($D$1:$CP$117,MATCH($D858,$D$1:$D$117,0),MATCH(1,($F858=$D$1:$CP$1)*(H$2=$D$2:$CP$2),0))</f>
        <v>0</v>
      </c>
      <c r="I858" s="60" cm="1">
        <f t="array" ref="I858">INDEX($D$1:$CP$117,MATCH($D858,$D$1:$D$117,0),MATCH(1,($F858=$D$1:$CP$1)*(I$2=$D$2:$CP$2),0))</f>
        <v>0</v>
      </c>
      <c r="J858" s="60" cm="1">
        <f t="array" ref="J858">INDEX($D$1:$CP$117,MATCH($D858,$D$1:$D$117,0),MATCH(1,($F858=$D$1:$CP$1)*(J$2=$D$2:$CP$2),0))</f>
        <v>55000</v>
      </c>
      <c r="K858" s="59" t="str" cm="1">
        <f t="array" ref="K858">INDEX($D$1:$CP$117,MATCH($D858,$D$1:$D$117,0),MATCH(1,($F858=$D$1:$CP$1)*(AY$2=$D$2:$CP$2),0))</f>
        <v/>
      </c>
      <c r="L858" s="59" t="str" cm="1">
        <f t="array" ref="L858">INDEX($D$1:$CP$117,MATCH($D858,$D$1:$D$117,0),MATCH(1,($F858=$D$1:$CP$1)*(AZ$2=$D$2:$CP$2),0))</f>
        <v/>
      </c>
      <c r="M858" s="59" t="str" cm="1">
        <f t="array" ref="M858">INDEX($D$1:$CP$117,MATCH($D858,$D$1:$D$117,0),MATCH(1,($F858=$D$1:$CP$1)*(BA$2=$D$2:$CP$2),0))</f>
        <v/>
      </c>
      <c r="N858" s="61" t="str" cm="1">
        <f t="array" ref="N858">INDEX($D$1:$CP$117,MATCH($D858,$D$1:$D$117,0),MATCH(1,($F858=$D$1:$CP$1)*(BB$2=$D$2:$CP$2),0))</f>
        <v/>
      </c>
    </row>
    <row r="859" spans="4:14" x14ac:dyDescent="0.25">
      <c r="D859" t="str">
        <f t="shared" ref="D859:E859" si="788">D745</f>
        <v>JAM</v>
      </c>
      <c r="E859" t="str">
        <f t="shared" si="788"/>
        <v>Middle income</v>
      </c>
      <c r="F859">
        <f t="shared" si="755"/>
        <v>2015</v>
      </c>
      <c r="G859" s="60" cm="1">
        <f t="array" ref="G859">INDEX($D$1:$CP$117,MATCH($D859,$D$1:$D$117,0),MATCH(1,($F859=$D$1:$CP$1)*(G$2=$D$2:$CP$2),0))</f>
        <v>8456178</v>
      </c>
      <c r="H859" s="60" cm="1">
        <f t="array" ref="H859">INDEX($D$1:$CP$117,MATCH($D859,$D$1:$D$117,0),MATCH(1,($F859=$D$1:$CP$1)*(H$2=$D$2:$CP$2),0))</f>
        <v>6948925</v>
      </c>
      <c r="I859" s="60" cm="1">
        <f t="array" ref="I859">INDEX($D$1:$CP$117,MATCH($D859,$D$1:$D$117,0),MATCH(1,($F859=$D$1:$CP$1)*(I$2=$D$2:$CP$2),0))</f>
        <v>16847596</v>
      </c>
      <c r="J859" s="60" cm="1">
        <f t="array" ref="J859">INDEX($D$1:$CP$117,MATCH($D859,$D$1:$D$117,0),MATCH(1,($F859=$D$1:$CP$1)*(J$2=$D$2:$CP$2),0))</f>
        <v>31000</v>
      </c>
      <c r="K859" s="59" cm="1">
        <f t="array" ref="K859">INDEX($D$1:$CP$117,MATCH($D859,$D$1:$D$117,0),MATCH(1,($F859=$D$1:$CP$1)*(AY$2=$D$2:$CP$2),0))</f>
        <v>272.77993548387099</v>
      </c>
      <c r="L859" s="59" cm="1">
        <f t="array" ref="L859">INDEX($D$1:$CP$117,MATCH($D859,$D$1:$D$117,0),MATCH(1,($F859=$D$1:$CP$1)*(AZ$2=$D$2:$CP$2),0))</f>
        <v>224.15887096774193</v>
      </c>
      <c r="M859" s="59" cm="1">
        <f t="array" ref="M859">INDEX($D$1:$CP$117,MATCH($D859,$D$1:$D$117,0),MATCH(1,($F859=$D$1:$CP$1)*(BA$2=$D$2:$CP$2),0))</f>
        <v>543.47083870967742</v>
      </c>
      <c r="N859" s="61" cm="1">
        <f t="array" ref="N859">INDEX($D$1:$CP$117,MATCH($D859,$D$1:$D$117,0),MATCH(1,($F859=$D$1:$CP$1)*(BB$2=$D$2:$CP$2),0))</f>
        <v>0.50192193592486434</v>
      </c>
    </row>
    <row r="860" spans="4:14" x14ac:dyDescent="0.25">
      <c r="D860" t="str">
        <f t="shared" ref="D860:E860" si="789">D746</f>
        <v>KAZ</v>
      </c>
      <c r="E860" t="str">
        <f t="shared" si="789"/>
        <v>Middle income</v>
      </c>
      <c r="F860">
        <f t="shared" si="755"/>
        <v>2015</v>
      </c>
      <c r="G860" s="60" cm="1">
        <f t="array" ref="G860">INDEX($D$1:$CP$117,MATCH($D860,$D$1:$D$117,0),MATCH(1,($F860=$D$1:$CP$1)*(G$2=$D$2:$CP$2),0))</f>
        <v>32728769</v>
      </c>
      <c r="H860" s="60" cm="1">
        <f t="array" ref="H860">INDEX($D$1:$CP$117,MATCH($D860,$D$1:$D$117,0),MATCH(1,($F860=$D$1:$CP$1)*(H$2=$D$2:$CP$2),0))</f>
        <v>1266991.3859999999</v>
      </c>
      <c r="I860" s="60" cm="1">
        <f t="array" ref="I860">INDEX($D$1:$CP$117,MATCH($D860,$D$1:$D$117,0),MATCH(1,($F860=$D$1:$CP$1)*(I$2=$D$2:$CP$2),0))</f>
        <v>33995760.386</v>
      </c>
      <c r="J860" s="60" cm="1">
        <f t="array" ref="J860">INDEX($D$1:$CP$117,MATCH($D860,$D$1:$D$117,0),MATCH(1,($F860=$D$1:$CP$1)*(J$2=$D$2:$CP$2),0))</f>
        <v>23000</v>
      </c>
      <c r="K860" s="59" cm="1">
        <f t="array" ref="K860">INDEX($D$1:$CP$117,MATCH($D860,$D$1:$D$117,0),MATCH(1,($F860=$D$1:$CP$1)*(AY$2=$D$2:$CP$2),0))</f>
        <v>1422.989956521739</v>
      </c>
      <c r="L860" s="59" cm="1">
        <f t="array" ref="L860">INDEX($D$1:$CP$117,MATCH($D860,$D$1:$D$117,0),MATCH(1,($F860=$D$1:$CP$1)*(AZ$2=$D$2:$CP$2),0))</f>
        <v>55.086582</v>
      </c>
      <c r="M860" s="59" cm="1">
        <f t="array" ref="M860">INDEX($D$1:$CP$117,MATCH($D860,$D$1:$D$117,0),MATCH(1,($F860=$D$1:$CP$1)*(BA$2=$D$2:$CP$2),0))</f>
        <v>1478.0765385217392</v>
      </c>
      <c r="N860" s="61" cm="1">
        <f t="array" ref="N860">INDEX($D$1:$CP$117,MATCH($D860,$D$1:$D$117,0),MATCH(1,($F860=$D$1:$CP$1)*(BB$2=$D$2:$CP$2),0))</f>
        <v>0.96273090021772922</v>
      </c>
    </row>
    <row r="861" spans="4:14" x14ac:dyDescent="0.25">
      <c r="D861" t="str">
        <f t="shared" ref="D861:E861" si="790">D747</f>
        <v>KEN</v>
      </c>
      <c r="E861" t="str">
        <f t="shared" si="790"/>
        <v>Lower middle income</v>
      </c>
      <c r="F861">
        <f t="shared" si="755"/>
        <v>2015</v>
      </c>
      <c r="G861" s="60" cm="1">
        <f t="array" ref="G861">INDEX($D$1:$CP$117,MATCH($D861,$D$1:$D$117,0),MATCH(1,($F861=$D$1:$CP$1)*(G$2=$D$2:$CP$2),0))</f>
        <v>0</v>
      </c>
      <c r="H861" s="60" cm="1">
        <f t="array" ref="H861">INDEX($D$1:$CP$117,MATCH($D861,$D$1:$D$117,0),MATCH(1,($F861=$D$1:$CP$1)*(H$2=$D$2:$CP$2),0))</f>
        <v>0</v>
      </c>
      <c r="I861" s="60" cm="1">
        <f t="array" ref="I861">INDEX($D$1:$CP$117,MATCH($D861,$D$1:$D$117,0),MATCH(1,($F861=$D$1:$CP$1)*(I$2=$D$2:$CP$2),0))</f>
        <v>0</v>
      </c>
      <c r="J861" s="60" cm="1">
        <f t="array" ref="J861">INDEX($D$1:$CP$117,MATCH($D861,$D$1:$D$117,0),MATCH(1,($F861=$D$1:$CP$1)*(J$2=$D$2:$CP$2),0))</f>
        <v>1500000</v>
      </c>
      <c r="K861" s="59" t="str" cm="1">
        <f t="array" ref="K861">INDEX($D$1:$CP$117,MATCH($D861,$D$1:$D$117,0),MATCH(1,($F861=$D$1:$CP$1)*(AY$2=$D$2:$CP$2),0))</f>
        <v/>
      </c>
      <c r="L861" s="59" t="str" cm="1">
        <f t="array" ref="L861">INDEX($D$1:$CP$117,MATCH($D861,$D$1:$D$117,0),MATCH(1,($F861=$D$1:$CP$1)*(AZ$2=$D$2:$CP$2),0))</f>
        <v/>
      </c>
      <c r="M861" s="59" t="str" cm="1">
        <f t="array" ref="M861">INDEX($D$1:$CP$117,MATCH($D861,$D$1:$D$117,0),MATCH(1,($F861=$D$1:$CP$1)*(BA$2=$D$2:$CP$2),0))</f>
        <v/>
      </c>
      <c r="N861" s="61" t="str" cm="1">
        <f t="array" ref="N861">INDEX($D$1:$CP$117,MATCH($D861,$D$1:$D$117,0),MATCH(1,($F861=$D$1:$CP$1)*(BB$2=$D$2:$CP$2),0))</f>
        <v/>
      </c>
    </row>
    <row r="862" spans="4:14" x14ac:dyDescent="0.25">
      <c r="D862" t="str">
        <f t="shared" ref="D862:E862" si="791">D748</f>
        <v>KGZ</v>
      </c>
      <c r="E862" t="str">
        <f t="shared" si="791"/>
        <v>Lower middle income</v>
      </c>
      <c r="F862">
        <f t="shared" si="755"/>
        <v>2015</v>
      </c>
      <c r="G862" s="60" cm="1">
        <f t="array" ref="G862">INDEX($D$1:$CP$117,MATCH($D862,$D$1:$D$117,0),MATCH(1,($F862=$D$1:$CP$1)*(G$2=$D$2:$CP$2),0))</f>
        <v>0</v>
      </c>
      <c r="H862" s="60" cm="1">
        <f t="array" ref="H862">INDEX($D$1:$CP$117,MATCH($D862,$D$1:$D$117,0),MATCH(1,($F862=$D$1:$CP$1)*(H$2=$D$2:$CP$2),0))</f>
        <v>0</v>
      </c>
      <c r="I862" s="60" cm="1">
        <f t="array" ref="I862">INDEX($D$1:$CP$117,MATCH($D862,$D$1:$D$117,0),MATCH(1,($F862=$D$1:$CP$1)*(I$2=$D$2:$CP$2),0))</f>
        <v>0</v>
      </c>
      <c r="J862" s="60" cm="1">
        <f t="array" ref="J862">INDEX($D$1:$CP$117,MATCH($D862,$D$1:$D$117,0),MATCH(1,($F862=$D$1:$CP$1)*(J$2=$D$2:$CP$2),0))</f>
        <v>7500</v>
      </c>
      <c r="K862" s="59" t="str" cm="1">
        <f t="array" ref="K862">INDEX($D$1:$CP$117,MATCH($D862,$D$1:$D$117,0),MATCH(1,($F862=$D$1:$CP$1)*(AY$2=$D$2:$CP$2),0))</f>
        <v/>
      </c>
      <c r="L862" s="59" t="str" cm="1">
        <f t="array" ref="L862">INDEX($D$1:$CP$117,MATCH($D862,$D$1:$D$117,0),MATCH(1,($F862=$D$1:$CP$1)*(AZ$2=$D$2:$CP$2),0))</f>
        <v/>
      </c>
      <c r="M862" s="59" t="str" cm="1">
        <f t="array" ref="M862">INDEX($D$1:$CP$117,MATCH($D862,$D$1:$D$117,0),MATCH(1,($F862=$D$1:$CP$1)*(BA$2=$D$2:$CP$2),0))</f>
        <v/>
      </c>
      <c r="N862" s="61" t="str" cm="1">
        <f t="array" ref="N862">INDEX($D$1:$CP$117,MATCH($D862,$D$1:$D$117,0),MATCH(1,($F862=$D$1:$CP$1)*(BB$2=$D$2:$CP$2),0))</f>
        <v/>
      </c>
    </row>
    <row r="863" spans="4:14" x14ac:dyDescent="0.25">
      <c r="D863" t="str">
        <f t="shared" ref="D863:E863" si="792">D749</f>
        <v>LAO</v>
      </c>
      <c r="E863" t="str">
        <f t="shared" si="792"/>
        <v>Lower middle income</v>
      </c>
      <c r="F863">
        <f t="shared" si="755"/>
        <v>2015</v>
      </c>
      <c r="G863" s="60" cm="1">
        <f t="array" ref="G863">INDEX($D$1:$CP$117,MATCH($D863,$D$1:$D$117,0),MATCH(1,($F863=$D$1:$CP$1)*(G$2=$D$2:$CP$2),0))</f>
        <v>0</v>
      </c>
      <c r="H863" s="60" cm="1">
        <f t="array" ref="H863">INDEX($D$1:$CP$117,MATCH($D863,$D$1:$D$117,0),MATCH(1,($F863=$D$1:$CP$1)*(H$2=$D$2:$CP$2),0))</f>
        <v>0</v>
      </c>
      <c r="I863" s="60" cm="1">
        <f t="array" ref="I863">INDEX($D$1:$CP$117,MATCH($D863,$D$1:$D$117,0),MATCH(1,($F863=$D$1:$CP$1)*(I$2=$D$2:$CP$2),0))</f>
        <v>0</v>
      </c>
      <c r="J863" s="60" cm="1">
        <f t="array" ref="J863">INDEX($D$1:$CP$117,MATCH($D863,$D$1:$D$117,0),MATCH(1,($F863=$D$1:$CP$1)*(J$2=$D$2:$CP$2),0))</f>
        <v>12000</v>
      </c>
      <c r="K863" s="59" t="str" cm="1">
        <f t="array" ref="K863">INDEX($D$1:$CP$117,MATCH($D863,$D$1:$D$117,0),MATCH(1,($F863=$D$1:$CP$1)*(AY$2=$D$2:$CP$2),0))</f>
        <v/>
      </c>
      <c r="L863" s="59" t="str" cm="1">
        <f t="array" ref="L863">INDEX($D$1:$CP$117,MATCH($D863,$D$1:$D$117,0),MATCH(1,($F863=$D$1:$CP$1)*(AZ$2=$D$2:$CP$2),0))</f>
        <v/>
      </c>
      <c r="M863" s="59" t="str" cm="1">
        <f t="array" ref="M863">INDEX($D$1:$CP$117,MATCH($D863,$D$1:$D$117,0),MATCH(1,($F863=$D$1:$CP$1)*(BA$2=$D$2:$CP$2),0))</f>
        <v/>
      </c>
      <c r="N863" s="61" t="str" cm="1">
        <f t="array" ref="N863">INDEX($D$1:$CP$117,MATCH($D863,$D$1:$D$117,0),MATCH(1,($F863=$D$1:$CP$1)*(BB$2=$D$2:$CP$2),0))</f>
        <v/>
      </c>
    </row>
    <row r="864" spans="4:14" x14ac:dyDescent="0.25">
      <c r="D864" t="str">
        <f t="shared" ref="D864:E864" si="793">D750</f>
        <v>LVA</v>
      </c>
      <c r="E864" t="str">
        <f t="shared" si="793"/>
        <v>High income</v>
      </c>
      <c r="F864">
        <f t="shared" si="755"/>
        <v>2015</v>
      </c>
      <c r="G864" s="60" cm="1">
        <f t="array" ref="G864">INDEX($D$1:$CP$117,MATCH($D864,$D$1:$D$117,0),MATCH(1,($F864=$D$1:$CP$1)*(G$2=$D$2:$CP$2),0))</f>
        <v>0</v>
      </c>
      <c r="H864" s="60" cm="1">
        <f t="array" ref="H864">INDEX($D$1:$CP$117,MATCH($D864,$D$1:$D$117,0),MATCH(1,($F864=$D$1:$CP$1)*(H$2=$D$2:$CP$2),0))</f>
        <v>0</v>
      </c>
      <c r="I864" s="60" cm="1">
        <f t="array" ref="I864">INDEX($D$1:$CP$117,MATCH($D864,$D$1:$D$117,0),MATCH(1,($F864=$D$1:$CP$1)*(I$2=$D$2:$CP$2),0))</f>
        <v>0</v>
      </c>
      <c r="J864" s="60" cm="1">
        <f t="array" ref="J864">INDEX($D$1:$CP$117,MATCH($D864,$D$1:$D$117,0),MATCH(1,($F864=$D$1:$CP$1)*(J$2=$D$2:$CP$2),0))</f>
        <v>4700</v>
      </c>
      <c r="K864" s="59" t="str" cm="1">
        <f t="array" ref="K864">INDEX($D$1:$CP$117,MATCH($D864,$D$1:$D$117,0),MATCH(1,($F864=$D$1:$CP$1)*(AY$2=$D$2:$CP$2),0))</f>
        <v/>
      </c>
      <c r="L864" s="59" t="str" cm="1">
        <f t="array" ref="L864">INDEX($D$1:$CP$117,MATCH($D864,$D$1:$D$117,0),MATCH(1,($F864=$D$1:$CP$1)*(AZ$2=$D$2:$CP$2),0))</f>
        <v/>
      </c>
      <c r="M864" s="59" t="str" cm="1">
        <f t="array" ref="M864">INDEX($D$1:$CP$117,MATCH($D864,$D$1:$D$117,0),MATCH(1,($F864=$D$1:$CP$1)*(BA$2=$D$2:$CP$2),0))</f>
        <v/>
      </c>
      <c r="N864" s="61" t="str" cm="1">
        <f t="array" ref="N864">INDEX($D$1:$CP$117,MATCH($D864,$D$1:$D$117,0),MATCH(1,($F864=$D$1:$CP$1)*(BB$2=$D$2:$CP$2),0))</f>
        <v/>
      </c>
    </row>
    <row r="865" spans="4:14" x14ac:dyDescent="0.25">
      <c r="D865" t="str">
        <f t="shared" ref="D865:E865" si="794">D751</f>
        <v>LBN</v>
      </c>
      <c r="E865" t="str">
        <f t="shared" si="794"/>
        <v>Middle income</v>
      </c>
      <c r="F865">
        <f t="shared" si="755"/>
        <v>2015</v>
      </c>
      <c r="G865" s="60" cm="1">
        <f t="array" ref="G865">INDEX($D$1:$CP$117,MATCH($D865,$D$1:$D$117,0),MATCH(1,($F865=$D$1:$CP$1)*(G$2=$D$2:$CP$2),0))</f>
        <v>0</v>
      </c>
      <c r="H865" s="60" cm="1">
        <f t="array" ref="H865">INDEX($D$1:$CP$117,MATCH($D865,$D$1:$D$117,0),MATCH(1,($F865=$D$1:$CP$1)*(H$2=$D$2:$CP$2),0))</f>
        <v>0</v>
      </c>
      <c r="I865" s="60" cm="1">
        <f t="array" ref="I865">INDEX($D$1:$CP$117,MATCH($D865,$D$1:$D$117,0),MATCH(1,($F865=$D$1:$CP$1)*(I$2=$D$2:$CP$2),0))</f>
        <v>0</v>
      </c>
      <c r="J865" s="60" cm="1">
        <f t="array" ref="J865">INDEX($D$1:$CP$117,MATCH($D865,$D$1:$D$117,0),MATCH(1,($F865=$D$1:$CP$1)*(J$2=$D$2:$CP$2),0))</f>
        <v>2200</v>
      </c>
      <c r="K865" s="59" t="str" cm="1">
        <f t="array" ref="K865">INDEX($D$1:$CP$117,MATCH($D865,$D$1:$D$117,0),MATCH(1,($F865=$D$1:$CP$1)*(AY$2=$D$2:$CP$2),0))</f>
        <v/>
      </c>
      <c r="L865" s="59" t="str" cm="1">
        <f t="array" ref="L865">INDEX($D$1:$CP$117,MATCH($D865,$D$1:$D$117,0),MATCH(1,($F865=$D$1:$CP$1)*(AZ$2=$D$2:$CP$2),0))</f>
        <v/>
      </c>
      <c r="M865" s="59" t="str" cm="1">
        <f t="array" ref="M865">INDEX($D$1:$CP$117,MATCH($D865,$D$1:$D$117,0),MATCH(1,($F865=$D$1:$CP$1)*(BA$2=$D$2:$CP$2),0))</f>
        <v/>
      </c>
      <c r="N865" s="61" t="str" cm="1">
        <f t="array" ref="N865">INDEX($D$1:$CP$117,MATCH($D865,$D$1:$D$117,0),MATCH(1,($F865=$D$1:$CP$1)*(BB$2=$D$2:$CP$2),0))</f>
        <v/>
      </c>
    </row>
    <row r="866" spans="4:14" x14ac:dyDescent="0.25">
      <c r="D866" t="str">
        <f t="shared" ref="D866:E866" si="795">D752</f>
        <v>LSO</v>
      </c>
      <c r="E866" t="str">
        <f t="shared" si="795"/>
        <v>Lower middle income</v>
      </c>
      <c r="F866">
        <f t="shared" si="755"/>
        <v>2015</v>
      </c>
      <c r="G866" s="60" cm="1">
        <f t="array" ref="G866">INDEX($D$1:$CP$117,MATCH($D866,$D$1:$D$117,0),MATCH(1,($F866=$D$1:$CP$1)*(G$2=$D$2:$CP$2),0))</f>
        <v>29662753</v>
      </c>
      <c r="H866" s="60" cm="1">
        <f t="array" ref="H866">INDEX($D$1:$CP$117,MATCH($D866,$D$1:$D$117,0),MATCH(1,($F866=$D$1:$CP$1)*(H$2=$D$2:$CP$2),0))</f>
        <v>69640231.769999996</v>
      </c>
      <c r="I866" s="60" cm="1">
        <f t="array" ref="I866">INDEX($D$1:$CP$117,MATCH($D866,$D$1:$D$117,0),MATCH(1,($F866=$D$1:$CP$1)*(I$2=$D$2:$CP$2),0))</f>
        <v>99302984.769999996</v>
      </c>
      <c r="J866" s="60" cm="1">
        <f t="array" ref="J866">INDEX($D$1:$CP$117,MATCH($D866,$D$1:$D$117,0),MATCH(1,($F866=$D$1:$CP$1)*(J$2=$D$2:$CP$2),0))</f>
        <v>330000</v>
      </c>
      <c r="K866" s="59" cm="1">
        <f t="array" ref="K866">INDEX($D$1:$CP$117,MATCH($D866,$D$1:$D$117,0),MATCH(1,($F866=$D$1:$CP$1)*(AY$2=$D$2:$CP$2),0))</f>
        <v>89.887130303030304</v>
      </c>
      <c r="L866" s="59" cm="1">
        <f t="array" ref="L866">INDEX($D$1:$CP$117,MATCH($D866,$D$1:$D$117,0),MATCH(1,($F866=$D$1:$CP$1)*(AZ$2=$D$2:$CP$2),0))</f>
        <v>211.03100536363635</v>
      </c>
      <c r="M866" s="59" cm="1">
        <f t="array" ref="M866">INDEX($D$1:$CP$117,MATCH($D866,$D$1:$D$117,0),MATCH(1,($F866=$D$1:$CP$1)*(BA$2=$D$2:$CP$2),0))</f>
        <v>300.91813566666667</v>
      </c>
      <c r="N866" s="61" cm="1">
        <f t="array" ref="N866">INDEX($D$1:$CP$117,MATCH($D866,$D$1:$D$117,0),MATCH(1,($F866=$D$1:$CP$1)*(BB$2=$D$2:$CP$2),0))</f>
        <v>0.29870958127495567</v>
      </c>
    </row>
    <row r="867" spans="4:14" x14ac:dyDescent="0.25">
      <c r="D867" t="str">
        <f t="shared" ref="D867:E867" si="796">D753</f>
        <v>LBR</v>
      </c>
      <c r="E867" t="str">
        <f t="shared" si="796"/>
        <v>Low income</v>
      </c>
      <c r="F867">
        <f t="shared" si="755"/>
        <v>2015</v>
      </c>
      <c r="G867" s="60" cm="1">
        <f t="array" ref="G867">INDEX($D$1:$CP$117,MATCH($D867,$D$1:$D$117,0),MATCH(1,($F867=$D$1:$CP$1)*(G$2=$D$2:$CP$2),0))</f>
        <v>0</v>
      </c>
      <c r="H867" s="60" cm="1">
        <f t="array" ref="H867">INDEX($D$1:$CP$117,MATCH($D867,$D$1:$D$117,0),MATCH(1,($F867=$D$1:$CP$1)*(H$2=$D$2:$CP$2),0))</f>
        <v>10272345.050000001</v>
      </c>
      <c r="I867" s="60" cm="1">
        <f t="array" ref="I867">INDEX($D$1:$CP$117,MATCH($D867,$D$1:$D$117,0),MATCH(1,($F867=$D$1:$CP$1)*(I$2=$D$2:$CP$2),0))</f>
        <v>10280475.050000001</v>
      </c>
      <c r="J867" s="60" cm="1">
        <f t="array" ref="J867">INDEX($D$1:$CP$117,MATCH($D867,$D$1:$D$117,0),MATCH(1,($F867=$D$1:$CP$1)*(J$2=$D$2:$CP$2),0))</f>
        <v>49000</v>
      </c>
      <c r="K867" s="59" cm="1">
        <f t="array" ref="K867">INDEX($D$1:$CP$117,MATCH($D867,$D$1:$D$117,0),MATCH(1,($F867=$D$1:$CP$1)*(AY$2=$D$2:$CP$2),0))</f>
        <v>0</v>
      </c>
      <c r="L867" s="59" cm="1">
        <f t="array" ref="L867">INDEX($D$1:$CP$117,MATCH($D867,$D$1:$D$117,0),MATCH(1,($F867=$D$1:$CP$1)*(AZ$2=$D$2:$CP$2),0))</f>
        <v>209.6396948979592</v>
      </c>
      <c r="M867" s="59" cm="1">
        <f t="array" ref="M867">INDEX($D$1:$CP$117,MATCH($D867,$D$1:$D$117,0),MATCH(1,($F867=$D$1:$CP$1)*(BA$2=$D$2:$CP$2),0))</f>
        <v>209.80561326530614</v>
      </c>
      <c r="N867" s="61" cm="1">
        <f t="array" ref="N867">INDEX($D$1:$CP$117,MATCH($D867,$D$1:$D$117,0),MATCH(1,($F867=$D$1:$CP$1)*(BB$2=$D$2:$CP$2),0))</f>
        <v>0</v>
      </c>
    </row>
    <row r="868" spans="4:14" x14ac:dyDescent="0.25">
      <c r="D868" t="str">
        <f t="shared" ref="D868:E868" si="797">D754</f>
        <v>LTU</v>
      </c>
      <c r="E868" t="str">
        <f t="shared" si="797"/>
        <v>High income</v>
      </c>
      <c r="F868">
        <f t="shared" si="755"/>
        <v>2015</v>
      </c>
      <c r="G868" s="60" cm="1">
        <f t="array" ref="G868">INDEX($D$1:$CP$117,MATCH($D868,$D$1:$D$117,0),MATCH(1,($F868=$D$1:$CP$1)*(G$2=$D$2:$CP$2),0))</f>
        <v>0</v>
      </c>
      <c r="H868" s="60" cm="1">
        <f t="array" ref="H868">INDEX($D$1:$CP$117,MATCH($D868,$D$1:$D$117,0),MATCH(1,($F868=$D$1:$CP$1)*(H$2=$D$2:$CP$2),0))</f>
        <v>0</v>
      </c>
      <c r="I868" s="60" cm="1">
        <f t="array" ref="I868">INDEX($D$1:$CP$117,MATCH($D868,$D$1:$D$117,0),MATCH(1,($F868=$D$1:$CP$1)*(I$2=$D$2:$CP$2),0))</f>
        <v>0</v>
      </c>
      <c r="J868" s="60" cm="1">
        <f t="array" ref="J868">INDEX($D$1:$CP$117,MATCH($D868,$D$1:$D$117,0),MATCH(1,($F868=$D$1:$CP$1)*(J$2=$D$2:$CP$2),0))</f>
        <v>2700</v>
      </c>
      <c r="K868" s="59" t="str" cm="1">
        <f t="array" ref="K868">INDEX($D$1:$CP$117,MATCH($D868,$D$1:$D$117,0),MATCH(1,($F868=$D$1:$CP$1)*(AY$2=$D$2:$CP$2),0))</f>
        <v/>
      </c>
      <c r="L868" s="59" t="str" cm="1">
        <f t="array" ref="L868">INDEX($D$1:$CP$117,MATCH($D868,$D$1:$D$117,0),MATCH(1,($F868=$D$1:$CP$1)*(AZ$2=$D$2:$CP$2),0))</f>
        <v/>
      </c>
      <c r="M868" s="59" t="str" cm="1">
        <f t="array" ref="M868">INDEX($D$1:$CP$117,MATCH($D868,$D$1:$D$117,0),MATCH(1,($F868=$D$1:$CP$1)*(BA$2=$D$2:$CP$2),0))</f>
        <v/>
      </c>
      <c r="N868" s="61" t="str" cm="1">
        <f t="array" ref="N868">INDEX($D$1:$CP$117,MATCH($D868,$D$1:$D$117,0),MATCH(1,($F868=$D$1:$CP$1)*(BB$2=$D$2:$CP$2),0))</f>
        <v/>
      </c>
    </row>
    <row r="869" spans="4:14" x14ac:dyDescent="0.25">
      <c r="D869" t="str">
        <f t="shared" ref="D869:E869" si="798">D755</f>
        <v>MDG</v>
      </c>
      <c r="E869" t="str">
        <f t="shared" si="798"/>
        <v>Low income</v>
      </c>
      <c r="F869">
        <f t="shared" si="755"/>
        <v>2015</v>
      </c>
      <c r="G869" s="60" cm="1">
        <f t="array" ref="G869">INDEX($D$1:$CP$117,MATCH($D869,$D$1:$D$117,0),MATCH(1,($F869=$D$1:$CP$1)*(G$2=$D$2:$CP$2),0))</f>
        <v>2005899</v>
      </c>
      <c r="H869" s="60" cm="1">
        <f t="array" ref="H869">INDEX($D$1:$CP$117,MATCH($D869,$D$1:$D$117,0),MATCH(1,($F869=$D$1:$CP$1)*(H$2=$D$2:$CP$2),0))</f>
        <v>3727929</v>
      </c>
      <c r="I869" s="60" cm="1">
        <f t="array" ref="I869">INDEX($D$1:$CP$117,MATCH($D869,$D$1:$D$117,0),MATCH(1,($F869=$D$1:$CP$1)*(I$2=$D$2:$CP$2),0))</f>
        <v>5737504</v>
      </c>
      <c r="J869" s="60" cm="1">
        <f t="array" ref="J869">INDEX($D$1:$CP$117,MATCH($D869,$D$1:$D$117,0),MATCH(1,($F869=$D$1:$CP$1)*(J$2=$D$2:$CP$2),0))</f>
        <v>23000</v>
      </c>
      <c r="K869" s="59" cm="1">
        <f t="array" ref="K869">INDEX($D$1:$CP$117,MATCH($D869,$D$1:$D$117,0),MATCH(1,($F869=$D$1:$CP$1)*(AY$2=$D$2:$CP$2),0))</f>
        <v>87.212999999999994</v>
      </c>
      <c r="L869" s="59" cm="1">
        <f t="array" ref="L869">INDEX($D$1:$CP$117,MATCH($D869,$D$1:$D$117,0),MATCH(1,($F869=$D$1:$CP$1)*(AZ$2=$D$2:$CP$2),0))</f>
        <v>162.08386956521738</v>
      </c>
      <c r="M869" s="59" cm="1">
        <f t="array" ref="M869">INDEX($D$1:$CP$117,MATCH($D869,$D$1:$D$117,0),MATCH(1,($F869=$D$1:$CP$1)*(BA$2=$D$2:$CP$2),0))</f>
        <v>249.45669565217392</v>
      </c>
      <c r="N869" s="61" cm="1">
        <f t="array" ref="N869">INDEX($D$1:$CP$117,MATCH($D869,$D$1:$D$117,0),MATCH(1,($F869=$D$1:$CP$1)*(BB$2=$D$2:$CP$2),0))</f>
        <v>0.34961178240572899</v>
      </c>
    </row>
    <row r="870" spans="4:14" x14ac:dyDescent="0.25">
      <c r="D870" t="str">
        <f t="shared" ref="D870:E870" si="799">D756</f>
        <v>MWI</v>
      </c>
      <c r="E870" t="str">
        <f t="shared" si="799"/>
        <v>Low income</v>
      </c>
      <c r="F870">
        <f t="shared" si="755"/>
        <v>2015</v>
      </c>
      <c r="G870" s="60" cm="1">
        <f t="array" ref="G870">INDEX($D$1:$CP$117,MATCH($D870,$D$1:$D$117,0),MATCH(1,($F870=$D$1:$CP$1)*(G$2=$D$2:$CP$2),0))</f>
        <v>20833777</v>
      </c>
      <c r="H870" s="60" cm="1">
        <f t="array" ref="H870">INDEX($D$1:$CP$117,MATCH($D870,$D$1:$D$117,0),MATCH(1,($F870=$D$1:$CP$1)*(H$2=$D$2:$CP$2),0))</f>
        <v>204617297</v>
      </c>
      <c r="I870" s="60" cm="1">
        <f t="array" ref="I870">INDEX($D$1:$CP$117,MATCH($D870,$D$1:$D$117,0),MATCH(1,($F870=$D$1:$CP$1)*(I$2=$D$2:$CP$2),0))</f>
        <v>227510308</v>
      </c>
      <c r="J870" s="60" cm="1">
        <f t="array" ref="J870">INDEX($D$1:$CP$117,MATCH($D870,$D$1:$D$117,0),MATCH(1,($F870=$D$1:$CP$1)*(J$2=$D$2:$CP$2),0))</f>
        <v>1000000</v>
      </c>
      <c r="K870" s="59" cm="1">
        <f t="array" ref="K870">INDEX($D$1:$CP$117,MATCH($D870,$D$1:$D$117,0),MATCH(1,($F870=$D$1:$CP$1)*(AY$2=$D$2:$CP$2),0))</f>
        <v>20.833777000000001</v>
      </c>
      <c r="L870" s="59" cm="1">
        <f t="array" ref="L870">INDEX($D$1:$CP$117,MATCH($D870,$D$1:$D$117,0),MATCH(1,($F870=$D$1:$CP$1)*(AZ$2=$D$2:$CP$2),0))</f>
        <v>204.61729700000001</v>
      </c>
      <c r="M870" s="59" cm="1">
        <f t="array" ref="M870">INDEX($D$1:$CP$117,MATCH($D870,$D$1:$D$117,0),MATCH(1,($F870=$D$1:$CP$1)*(BA$2=$D$2:$CP$2),0))</f>
        <v>227.51030800000001</v>
      </c>
      <c r="N870" s="61" cm="1">
        <f t="array" ref="N870">INDEX($D$1:$CP$117,MATCH($D870,$D$1:$D$117,0),MATCH(1,($F870=$D$1:$CP$1)*(BB$2=$D$2:$CP$2),0))</f>
        <v>9.1572892600540981E-2</v>
      </c>
    </row>
    <row r="871" spans="4:14" x14ac:dyDescent="0.25">
      <c r="D871" t="str">
        <f t="shared" ref="D871:E871" si="800">D757</f>
        <v>MYS</v>
      </c>
      <c r="E871" t="str">
        <f t="shared" si="800"/>
        <v>Middle income</v>
      </c>
      <c r="F871">
        <f t="shared" si="755"/>
        <v>2015</v>
      </c>
      <c r="G871" s="60" cm="1">
        <f t="array" ref="G871">INDEX($D$1:$CP$117,MATCH($D871,$D$1:$D$117,0),MATCH(1,($F871=$D$1:$CP$1)*(G$2=$D$2:$CP$2),0))</f>
        <v>0</v>
      </c>
      <c r="H871" s="60" cm="1">
        <f t="array" ref="H871">INDEX($D$1:$CP$117,MATCH($D871,$D$1:$D$117,0),MATCH(1,($F871=$D$1:$CP$1)*(H$2=$D$2:$CP$2),0))</f>
        <v>0</v>
      </c>
      <c r="I871" s="60" cm="1">
        <f t="array" ref="I871">INDEX($D$1:$CP$117,MATCH($D871,$D$1:$D$117,0),MATCH(1,($F871=$D$1:$CP$1)*(I$2=$D$2:$CP$2),0))</f>
        <v>0</v>
      </c>
      <c r="J871" s="60" cm="1">
        <f t="array" ref="J871">INDEX($D$1:$CP$117,MATCH($D871,$D$1:$D$117,0),MATCH(1,($F871=$D$1:$CP$1)*(J$2=$D$2:$CP$2),0))</f>
        <v>78000</v>
      </c>
      <c r="K871" s="59" t="str" cm="1">
        <f t="array" ref="K871">INDEX($D$1:$CP$117,MATCH($D871,$D$1:$D$117,0),MATCH(1,($F871=$D$1:$CP$1)*(AY$2=$D$2:$CP$2),0))</f>
        <v/>
      </c>
      <c r="L871" s="59" t="str" cm="1">
        <f t="array" ref="L871">INDEX($D$1:$CP$117,MATCH($D871,$D$1:$D$117,0),MATCH(1,($F871=$D$1:$CP$1)*(AZ$2=$D$2:$CP$2),0))</f>
        <v/>
      </c>
      <c r="M871" s="59" t="str" cm="1">
        <f t="array" ref="M871">INDEX($D$1:$CP$117,MATCH($D871,$D$1:$D$117,0),MATCH(1,($F871=$D$1:$CP$1)*(BA$2=$D$2:$CP$2),0))</f>
        <v/>
      </c>
      <c r="N871" s="61" t="str" cm="1">
        <f t="array" ref="N871">INDEX($D$1:$CP$117,MATCH($D871,$D$1:$D$117,0),MATCH(1,($F871=$D$1:$CP$1)*(BB$2=$D$2:$CP$2),0))</f>
        <v/>
      </c>
    </row>
    <row r="872" spans="4:14" x14ac:dyDescent="0.25">
      <c r="D872" t="str">
        <f t="shared" ref="D872:E872" si="801">D758</f>
        <v>MLI</v>
      </c>
      <c r="E872" t="str">
        <f t="shared" si="801"/>
        <v>Low income</v>
      </c>
      <c r="F872">
        <f t="shared" si="755"/>
        <v>2015</v>
      </c>
      <c r="G872" s="60" cm="1">
        <f t="array" ref="G872">INDEX($D$1:$CP$117,MATCH($D872,$D$1:$D$117,0),MATCH(1,($F872=$D$1:$CP$1)*(G$2=$D$2:$CP$2),0))</f>
        <v>0</v>
      </c>
      <c r="H872" s="60" cm="1">
        <f t="array" ref="H872">INDEX($D$1:$CP$117,MATCH($D872,$D$1:$D$117,0),MATCH(1,($F872=$D$1:$CP$1)*(H$2=$D$2:$CP$2),0))</f>
        <v>0</v>
      </c>
      <c r="I872" s="60" cm="1">
        <f t="array" ref="I872">INDEX($D$1:$CP$117,MATCH($D872,$D$1:$D$117,0),MATCH(1,($F872=$D$1:$CP$1)*(I$2=$D$2:$CP$2),0))</f>
        <v>0</v>
      </c>
      <c r="J872" s="60" cm="1">
        <f t="array" ref="J872">INDEX($D$1:$CP$117,MATCH($D872,$D$1:$D$117,0),MATCH(1,($F872=$D$1:$CP$1)*(J$2=$D$2:$CP$2),0))</f>
        <v>130000</v>
      </c>
      <c r="K872" s="59" t="str" cm="1">
        <f t="array" ref="K872">INDEX($D$1:$CP$117,MATCH($D872,$D$1:$D$117,0),MATCH(1,($F872=$D$1:$CP$1)*(AY$2=$D$2:$CP$2),0))</f>
        <v/>
      </c>
      <c r="L872" s="59" t="str" cm="1">
        <f t="array" ref="L872">INDEX($D$1:$CP$117,MATCH($D872,$D$1:$D$117,0),MATCH(1,($F872=$D$1:$CP$1)*(AZ$2=$D$2:$CP$2),0))</f>
        <v/>
      </c>
      <c r="M872" s="59" t="str" cm="1">
        <f t="array" ref="M872">INDEX($D$1:$CP$117,MATCH($D872,$D$1:$D$117,0),MATCH(1,($F872=$D$1:$CP$1)*(BA$2=$D$2:$CP$2),0))</f>
        <v/>
      </c>
      <c r="N872" s="61" t="str" cm="1">
        <f t="array" ref="N872">INDEX($D$1:$CP$117,MATCH($D872,$D$1:$D$117,0),MATCH(1,($F872=$D$1:$CP$1)*(BB$2=$D$2:$CP$2),0))</f>
        <v/>
      </c>
    </row>
    <row r="873" spans="4:14" x14ac:dyDescent="0.25">
      <c r="D873" t="str">
        <f t="shared" ref="D873:E873" si="802">D759</f>
        <v>MRT</v>
      </c>
      <c r="E873" t="str">
        <f t="shared" si="802"/>
        <v>Lower middle income</v>
      </c>
      <c r="F873">
        <f t="shared" si="755"/>
        <v>2015</v>
      </c>
      <c r="G873" s="60" cm="1">
        <f t="array" ref="G873">INDEX($D$1:$CP$117,MATCH($D873,$D$1:$D$117,0),MATCH(1,($F873=$D$1:$CP$1)*(G$2=$D$2:$CP$2),0))</f>
        <v>0</v>
      </c>
      <c r="H873" s="60" cm="1">
        <f t="array" ref="H873">INDEX($D$1:$CP$117,MATCH($D873,$D$1:$D$117,0),MATCH(1,($F873=$D$1:$CP$1)*(H$2=$D$2:$CP$2),0))</f>
        <v>0</v>
      </c>
      <c r="I873" s="60" cm="1">
        <f t="array" ref="I873">INDEX($D$1:$CP$117,MATCH($D873,$D$1:$D$117,0),MATCH(1,($F873=$D$1:$CP$1)*(I$2=$D$2:$CP$2),0))</f>
        <v>0</v>
      </c>
      <c r="J873" s="60" cm="1">
        <f t="array" ref="J873">INDEX($D$1:$CP$117,MATCH($D873,$D$1:$D$117,0),MATCH(1,($F873=$D$1:$CP$1)*(J$2=$D$2:$CP$2),0))</f>
        <v>6300</v>
      </c>
      <c r="K873" s="59" t="str" cm="1">
        <f t="array" ref="K873">INDEX($D$1:$CP$117,MATCH($D873,$D$1:$D$117,0),MATCH(1,($F873=$D$1:$CP$1)*(AY$2=$D$2:$CP$2),0))</f>
        <v/>
      </c>
      <c r="L873" s="59" t="str" cm="1">
        <f t="array" ref="L873">INDEX($D$1:$CP$117,MATCH($D873,$D$1:$D$117,0),MATCH(1,($F873=$D$1:$CP$1)*(AZ$2=$D$2:$CP$2),0))</f>
        <v/>
      </c>
      <c r="M873" s="59" t="str" cm="1">
        <f t="array" ref="M873">INDEX($D$1:$CP$117,MATCH($D873,$D$1:$D$117,0),MATCH(1,($F873=$D$1:$CP$1)*(BA$2=$D$2:$CP$2),0))</f>
        <v/>
      </c>
      <c r="N873" s="61" t="str" cm="1">
        <f t="array" ref="N873">INDEX($D$1:$CP$117,MATCH($D873,$D$1:$D$117,0),MATCH(1,($F873=$D$1:$CP$1)*(BB$2=$D$2:$CP$2),0))</f>
        <v/>
      </c>
    </row>
    <row r="874" spans="4:14" x14ac:dyDescent="0.25">
      <c r="D874" t="str">
        <f t="shared" ref="D874:E874" si="803">D760</f>
        <v>MUS</v>
      </c>
      <c r="E874" t="str">
        <f t="shared" si="803"/>
        <v>High income</v>
      </c>
      <c r="F874">
        <f t="shared" si="755"/>
        <v>2015</v>
      </c>
      <c r="G874" s="60" cm="1">
        <f t="array" ref="G874">INDEX($D$1:$CP$117,MATCH($D874,$D$1:$D$117,0),MATCH(1,($F874=$D$1:$CP$1)*(G$2=$D$2:$CP$2),0))</f>
        <v>0</v>
      </c>
      <c r="H874" s="60" cm="1">
        <f t="array" ref="H874">INDEX($D$1:$CP$117,MATCH($D874,$D$1:$D$117,0),MATCH(1,($F874=$D$1:$CP$1)*(H$2=$D$2:$CP$2),0))</f>
        <v>0</v>
      </c>
      <c r="I874" s="60" cm="1">
        <f t="array" ref="I874">INDEX($D$1:$CP$117,MATCH($D874,$D$1:$D$117,0),MATCH(1,($F874=$D$1:$CP$1)*(I$2=$D$2:$CP$2),0))</f>
        <v>0</v>
      </c>
      <c r="J874" s="60" cm="1">
        <f t="array" ref="J874">INDEX($D$1:$CP$117,MATCH($D874,$D$1:$D$117,0),MATCH(1,($F874=$D$1:$CP$1)*(J$2=$D$2:$CP$2),0))</f>
        <v>11000</v>
      </c>
      <c r="K874" s="59" t="str" cm="1">
        <f t="array" ref="K874">INDEX($D$1:$CP$117,MATCH($D874,$D$1:$D$117,0),MATCH(1,($F874=$D$1:$CP$1)*(AY$2=$D$2:$CP$2),0))</f>
        <v/>
      </c>
      <c r="L874" s="59" t="str" cm="1">
        <f t="array" ref="L874">INDEX($D$1:$CP$117,MATCH($D874,$D$1:$D$117,0),MATCH(1,($F874=$D$1:$CP$1)*(AZ$2=$D$2:$CP$2),0))</f>
        <v/>
      </c>
      <c r="M874" s="59" t="str" cm="1">
        <f t="array" ref="M874">INDEX($D$1:$CP$117,MATCH($D874,$D$1:$D$117,0),MATCH(1,($F874=$D$1:$CP$1)*(BA$2=$D$2:$CP$2),0))</f>
        <v/>
      </c>
      <c r="N874" s="61" t="str" cm="1">
        <f t="array" ref="N874">INDEX($D$1:$CP$117,MATCH($D874,$D$1:$D$117,0),MATCH(1,($F874=$D$1:$CP$1)*(BB$2=$D$2:$CP$2),0))</f>
        <v/>
      </c>
    </row>
    <row r="875" spans="4:14" x14ac:dyDescent="0.25">
      <c r="D875" t="str">
        <f t="shared" ref="D875:E875" si="804">D761</f>
        <v>MNG</v>
      </c>
      <c r="E875" t="str">
        <f t="shared" si="804"/>
        <v>Lower middle income</v>
      </c>
      <c r="F875">
        <f t="shared" si="755"/>
        <v>2015</v>
      </c>
      <c r="G875" s="60" cm="1">
        <f t="array" ref="G875">INDEX($D$1:$CP$117,MATCH($D875,$D$1:$D$117,0),MATCH(1,($F875=$D$1:$CP$1)*(G$2=$D$2:$CP$2),0))</f>
        <v>0</v>
      </c>
      <c r="H875" s="60" cm="1">
        <f t="array" ref="H875">INDEX($D$1:$CP$117,MATCH($D875,$D$1:$D$117,0),MATCH(1,($F875=$D$1:$CP$1)*(H$2=$D$2:$CP$2),0))</f>
        <v>0</v>
      </c>
      <c r="I875" s="60" cm="1">
        <f t="array" ref="I875">INDEX($D$1:$CP$117,MATCH($D875,$D$1:$D$117,0),MATCH(1,($F875=$D$1:$CP$1)*(I$2=$D$2:$CP$2),0))</f>
        <v>0</v>
      </c>
      <c r="J875" s="60" cm="1">
        <f t="array" ref="J875">INDEX($D$1:$CP$117,MATCH($D875,$D$1:$D$117,0),MATCH(1,($F875=$D$1:$CP$1)*(J$2=$D$2:$CP$2),0))</f>
        <v>1000</v>
      </c>
      <c r="K875" s="59" t="str" cm="1">
        <f t="array" ref="K875">INDEX($D$1:$CP$117,MATCH($D875,$D$1:$D$117,0),MATCH(1,($F875=$D$1:$CP$1)*(AY$2=$D$2:$CP$2),0))</f>
        <v/>
      </c>
      <c r="L875" s="59" t="str" cm="1">
        <f t="array" ref="L875">INDEX($D$1:$CP$117,MATCH($D875,$D$1:$D$117,0),MATCH(1,($F875=$D$1:$CP$1)*(AZ$2=$D$2:$CP$2),0))</f>
        <v/>
      </c>
      <c r="M875" s="59" t="str" cm="1">
        <f t="array" ref="M875">INDEX($D$1:$CP$117,MATCH($D875,$D$1:$D$117,0),MATCH(1,($F875=$D$1:$CP$1)*(BA$2=$D$2:$CP$2),0))</f>
        <v/>
      </c>
      <c r="N875" s="61" t="str" cm="1">
        <f t="array" ref="N875">INDEX($D$1:$CP$117,MATCH($D875,$D$1:$D$117,0),MATCH(1,($F875=$D$1:$CP$1)*(BB$2=$D$2:$CP$2),0))</f>
        <v/>
      </c>
    </row>
    <row r="876" spans="4:14" x14ac:dyDescent="0.25">
      <c r="D876" t="str">
        <f t="shared" ref="D876:E876" si="805">D762</f>
        <v>MNE</v>
      </c>
      <c r="E876" t="str">
        <f t="shared" si="805"/>
        <v>Middle income</v>
      </c>
      <c r="F876">
        <f t="shared" si="755"/>
        <v>2015</v>
      </c>
      <c r="G876" s="60" cm="1">
        <f t="array" ref="G876">INDEX($D$1:$CP$117,MATCH($D876,$D$1:$D$117,0),MATCH(1,($F876=$D$1:$CP$1)*(G$2=$D$2:$CP$2),0))</f>
        <v>0</v>
      </c>
      <c r="H876" s="60" cm="1">
        <f t="array" ref="H876">INDEX($D$1:$CP$117,MATCH($D876,$D$1:$D$117,0),MATCH(1,($F876=$D$1:$CP$1)*(H$2=$D$2:$CP$2),0))</f>
        <v>0</v>
      </c>
      <c r="I876" s="60" cm="1">
        <f t="array" ref="I876">INDEX($D$1:$CP$117,MATCH($D876,$D$1:$D$117,0),MATCH(1,($F876=$D$1:$CP$1)*(I$2=$D$2:$CP$2),0))</f>
        <v>0</v>
      </c>
      <c r="J876" s="60" cm="1">
        <f t="array" ref="J876">INDEX($D$1:$CP$117,MATCH($D876,$D$1:$D$117,0),MATCH(1,($F876=$D$1:$CP$1)*(J$2=$D$2:$CP$2),0))</f>
        <v>500</v>
      </c>
      <c r="K876" s="59" t="str" cm="1">
        <f t="array" ref="K876">INDEX($D$1:$CP$117,MATCH($D876,$D$1:$D$117,0),MATCH(1,($F876=$D$1:$CP$1)*(AY$2=$D$2:$CP$2),0))</f>
        <v/>
      </c>
      <c r="L876" s="59" t="str" cm="1">
        <f t="array" ref="L876">INDEX($D$1:$CP$117,MATCH($D876,$D$1:$D$117,0),MATCH(1,($F876=$D$1:$CP$1)*(AZ$2=$D$2:$CP$2),0))</f>
        <v/>
      </c>
      <c r="M876" s="59" t="str" cm="1">
        <f t="array" ref="M876">INDEX($D$1:$CP$117,MATCH($D876,$D$1:$D$117,0),MATCH(1,($F876=$D$1:$CP$1)*(BA$2=$D$2:$CP$2),0))</f>
        <v/>
      </c>
      <c r="N876" s="61" t="str" cm="1">
        <f t="array" ref="N876">INDEX($D$1:$CP$117,MATCH($D876,$D$1:$D$117,0),MATCH(1,($F876=$D$1:$CP$1)*(BB$2=$D$2:$CP$2),0))</f>
        <v/>
      </c>
    </row>
    <row r="877" spans="4:14" x14ac:dyDescent="0.25">
      <c r="D877" t="str">
        <f t="shared" ref="D877:E877" si="806">D763</f>
        <v>MAR</v>
      </c>
      <c r="E877" t="str">
        <f t="shared" si="806"/>
        <v>Lower middle income</v>
      </c>
      <c r="F877">
        <f t="shared" si="755"/>
        <v>2015</v>
      </c>
      <c r="G877" s="60" cm="1">
        <f t="array" ref="G877">INDEX($D$1:$CP$117,MATCH($D877,$D$1:$D$117,0),MATCH(1,($F877=$D$1:$CP$1)*(G$2=$D$2:$CP$2),0))</f>
        <v>10409820</v>
      </c>
      <c r="H877" s="60" cm="1">
        <f t="array" ref="H877">INDEX($D$1:$CP$117,MATCH($D877,$D$1:$D$117,0),MATCH(1,($F877=$D$1:$CP$1)*(H$2=$D$2:$CP$2),0))</f>
        <v>10841675</v>
      </c>
      <c r="I877" s="60" cm="1">
        <f t="array" ref="I877">INDEX($D$1:$CP$117,MATCH($D877,$D$1:$D$117,0),MATCH(1,($F877=$D$1:$CP$1)*(I$2=$D$2:$CP$2),0))</f>
        <v>22099998</v>
      </c>
      <c r="J877" s="60" cm="1">
        <f t="array" ref="J877">INDEX($D$1:$CP$117,MATCH($D877,$D$1:$D$117,0),MATCH(1,($F877=$D$1:$CP$1)*(J$2=$D$2:$CP$2),0))</f>
        <v>19000</v>
      </c>
      <c r="K877" s="59" cm="1">
        <f t="array" ref="K877">INDEX($D$1:$CP$117,MATCH($D877,$D$1:$D$117,0),MATCH(1,($F877=$D$1:$CP$1)*(AY$2=$D$2:$CP$2),0))</f>
        <v>547.88526315789477</v>
      </c>
      <c r="L877" s="59" cm="1">
        <f t="array" ref="L877">INDEX($D$1:$CP$117,MATCH($D877,$D$1:$D$117,0),MATCH(1,($F877=$D$1:$CP$1)*(AZ$2=$D$2:$CP$2),0))</f>
        <v>570.61447368421057</v>
      </c>
      <c r="M877" s="59" cm="1">
        <f t="array" ref="M877">INDEX($D$1:$CP$117,MATCH($D877,$D$1:$D$117,0),MATCH(1,($F877=$D$1:$CP$1)*(BA$2=$D$2:$CP$2),0))</f>
        <v>1163.1577894736843</v>
      </c>
      <c r="N877" s="61" cm="1">
        <f t="array" ref="N877">INDEX($D$1:$CP$117,MATCH($D877,$D$1:$D$117,0),MATCH(1,($F877=$D$1:$CP$1)*(BB$2=$D$2:$CP$2),0))</f>
        <v>0.47103262181290695</v>
      </c>
    </row>
    <row r="878" spans="4:14" x14ac:dyDescent="0.25">
      <c r="D878" t="str">
        <f t="shared" ref="D878:E878" si="807">D764</f>
        <v>MOZ</v>
      </c>
      <c r="E878" t="str">
        <f t="shared" si="807"/>
        <v>Low income</v>
      </c>
      <c r="F878">
        <f t="shared" si="755"/>
        <v>2015</v>
      </c>
      <c r="G878" s="60" cm="1">
        <f t="array" ref="G878">INDEX($D$1:$CP$117,MATCH($D878,$D$1:$D$117,0),MATCH(1,($F878=$D$1:$CP$1)*(G$2=$D$2:$CP$2),0))</f>
        <v>12672580</v>
      </c>
      <c r="H878" s="60" cm="1">
        <f t="array" ref="H878">INDEX($D$1:$CP$117,MATCH($D878,$D$1:$D$117,0),MATCH(1,($F878=$D$1:$CP$1)*(H$2=$D$2:$CP$2),0))</f>
        <v>330933461</v>
      </c>
      <c r="I878" s="60" cm="1">
        <f t="array" ref="I878">INDEX($D$1:$CP$117,MATCH($D878,$D$1:$D$117,0),MATCH(1,($F878=$D$1:$CP$1)*(I$2=$D$2:$CP$2),0))</f>
        <v>343606041</v>
      </c>
      <c r="J878" s="60" cm="1">
        <f t="array" ref="J878">INDEX($D$1:$CP$117,MATCH($D878,$D$1:$D$117,0),MATCH(1,($F878=$D$1:$CP$1)*(J$2=$D$2:$CP$2),0))</f>
        <v>2000000</v>
      </c>
      <c r="K878" s="59" cm="1">
        <f t="array" ref="K878">INDEX($D$1:$CP$117,MATCH($D878,$D$1:$D$117,0),MATCH(1,($F878=$D$1:$CP$1)*(AY$2=$D$2:$CP$2),0))</f>
        <v>6.33629</v>
      </c>
      <c r="L878" s="59" cm="1">
        <f t="array" ref="L878">INDEX($D$1:$CP$117,MATCH($D878,$D$1:$D$117,0),MATCH(1,($F878=$D$1:$CP$1)*(AZ$2=$D$2:$CP$2),0))</f>
        <v>165.46673050000001</v>
      </c>
      <c r="M878" s="59" cm="1">
        <f t="array" ref="M878">INDEX($D$1:$CP$117,MATCH($D878,$D$1:$D$117,0),MATCH(1,($F878=$D$1:$CP$1)*(BA$2=$D$2:$CP$2),0))</f>
        <v>171.8030205</v>
      </c>
      <c r="N878" s="61" cm="1">
        <f t="array" ref="N878">INDEX($D$1:$CP$117,MATCH($D878,$D$1:$D$117,0),MATCH(1,($F878=$D$1:$CP$1)*(BB$2=$D$2:$CP$2),0))</f>
        <v>3.6881132715591576E-2</v>
      </c>
    </row>
    <row r="879" spans="4:14" x14ac:dyDescent="0.25">
      <c r="D879" t="str">
        <f t="shared" ref="D879:E879" si="808">D765</f>
        <v>MMR</v>
      </c>
      <c r="E879" t="str">
        <f t="shared" si="808"/>
        <v>Lower middle income</v>
      </c>
      <c r="F879">
        <f t="shared" si="755"/>
        <v>2015</v>
      </c>
      <c r="G879" s="60" cm="1">
        <f t="array" ref="G879">INDEX($D$1:$CP$117,MATCH($D879,$D$1:$D$117,0),MATCH(1,($F879=$D$1:$CP$1)*(G$2=$D$2:$CP$2),0))</f>
        <v>0</v>
      </c>
      <c r="H879" s="60" cm="1">
        <f t="array" ref="H879">INDEX($D$1:$CP$117,MATCH($D879,$D$1:$D$117,0),MATCH(1,($F879=$D$1:$CP$1)*(H$2=$D$2:$CP$2),0))</f>
        <v>0</v>
      </c>
      <c r="I879" s="60" cm="1">
        <f t="array" ref="I879">INDEX($D$1:$CP$117,MATCH($D879,$D$1:$D$117,0),MATCH(1,($F879=$D$1:$CP$1)*(I$2=$D$2:$CP$2),0))</f>
        <v>0</v>
      </c>
      <c r="J879" s="60" cm="1">
        <f t="array" ref="J879">INDEX($D$1:$CP$117,MATCH($D879,$D$1:$D$117,0),MATCH(1,($F879=$D$1:$CP$1)*(J$2=$D$2:$CP$2),0))</f>
        <v>240000</v>
      </c>
      <c r="K879" s="59" t="str" cm="1">
        <f t="array" ref="K879">INDEX($D$1:$CP$117,MATCH($D879,$D$1:$D$117,0),MATCH(1,($F879=$D$1:$CP$1)*(AY$2=$D$2:$CP$2),0))</f>
        <v/>
      </c>
      <c r="L879" s="59" t="str" cm="1">
        <f t="array" ref="L879">INDEX($D$1:$CP$117,MATCH($D879,$D$1:$D$117,0),MATCH(1,($F879=$D$1:$CP$1)*(AZ$2=$D$2:$CP$2),0))</f>
        <v/>
      </c>
      <c r="M879" s="59" t="str" cm="1">
        <f t="array" ref="M879">INDEX($D$1:$CP$117,MATCH($D879,$D$1:$D$117,0),MATCH(1,($F879=$D$1:$CP$1)*(BA$2=$D$2:$CP$2),0))</f>
        <v/>
      </c>
      <c r="N879" s="61" t="str" cm="1">
        <f t="array" ref="N879">INDEX($D$1:$CP$117,MATCH($D879,$D$1:$D$117,0),MATCH(1,($F879=$D$1:$CP$1)*(BB$2=$D$2:$CP$2),0))</f>
        <v/>
      </c>
    </row>
    <row r="880" spans="4:14" x14ac:dyDescent="0.25">
      <c r="D880" t="str">
        <f t="shared" ref="D880:E880" si="809">D766</f>
        <v>NAM</v>
      </c>
      <c r="E880" t="str">
        <f t="shared" si="809"/>
        <v>Middle income</v>
      </c>
      <c r="F880">
        <f t="shared" si="755"/>
        <v>2015</v>
      </c>
      <c r="G880" s="60" cm="1">
        <f t="array" ref="G880">INDEX($D$1:$CP$117,MATCH($D880,$D$1:$D$117,0),MATCH(1,($F880=$D$1:$CP$1)*(G$2=$D$2:$CP$2),0))</f>
        <v>0</v>
      </c>
      <c r="H880" s="60" cm="1">
        <f t="array" ref="H880">INDEX($D$1:$CP$117,MATCH($D880,$D$1:$D$117,0),MATCH(1,($F880=$D$1:$CP$1)*(H$2=$D$2:$CP$2),0))</f>
        <v>0</v>
      </c>
      <c r="I880" s="60" cm="1">
        <f t="array" ref="I880">INDEX($D$1:$CP$117,MATCH($D880,$D$1:$D$117,0),MATCH(1,($F880=$D$1:$CP$1)*(I$2=$D$2:$CP$2),0))</f>
        <v>0</v>
      </c>
      <c r="J880" s="60" cm="1">
        <f t="array" ref="J880">INDEX($D$1:$CP$117,MATCH($D880,$D$1:$D$117,0),MATCH(1,($F880=$D$1:$CP$1)*(J$2=$D$2:$CP$2),0))</f>
        <v>200000</v>
      </c>
      <c r="K880" s="59" t="str" cm="1">
        <f t="array" ref="K880">INDEX($D$1:$CP$117,MATCH($D880,$D$1:$D$117,0),MATCH(1,($F880=$D$1:$CP$1)*(AY$2=$D$2:$CP$2),0))</f>
        <v/>
      </c>
      <c r="L880" s="59" t="str" cm="1">
        <f t="array" ref="L880">INDEX($D$1:$CP$117,MATCH($D880,$D$1:$D$117,0),MATCH(1,($F880=$D$1:$CP$1)*(AZ$2=$D$2:$CP$2),0))</f>
        <v/>
      </c>
      <c r="M880" s="59" t="str" cm="1">
        <f t="array" ref="M880">INDEX($D$1:$CP$117,MATCH($D880,$D$1:$D$117,0),MATCH(1,($F880=$D$1:$CP$1)*(BA$2=$D$2:$CP$2),0))</f>
        <v/>
      </c>
      <c r="N880" s="61" t="str" cm="1">
        <f t="array" ref="N880">INDEX($D$1:$CP$117,MATCH($D880,$D$1:$D$117,0),MATCH(1,($F880=$D$1:$CP$1)*(BB$2=$D$2:$CP$2),0))</f>
        <v/>
      </c>
    </row>
    <row r="881" spans="4:14" x14ac:dyDescent="0.25">
      <c r="D881" t="str">
        <f t="shared" ref="D881:E881" si="810">D767</f>
        <v>NPL</v>
      </c>
      <c r="E881" t="str">
        <f t="shared" si="810"/>
        <v>Lower middle income</v>
      </c>
      <c r="F881">
        <f t="shared" si="755"/>
        <v>2015</v>
      </c>
      <c r="G881" s="60" cm="1">
        <f t="array" ref="G881">INDEX($D$1:$CP$117,MATCH($D881,$D$1:$D$117,0),MATCH(1,($F881=$D$1:$CP$1)*(G$2=$D$2:$CP$2),0))</f>
        <v>0</v>
      </c>
      <c r="H881" s="60" cm="1">
        <f t="array" ref="H881">INDEX($D$1:$CP$117,MATCH($D881,$D$1:$D$117,0),MATCH(1,($F881=$D$1:$CP$1)*(H$2=$D$2:$CP$2),0))</f>
        <v>0</v>
      </c>
      <c r="I881" s="60" cm="1">
        <f t="array" ref="I881">INDEX($D$1:$CP$117,MATCH($D881,$D$1:$D$117,0),MATCH(1,($F881=$D$1:$CP$1)*(I$2=$D$2:$CP$2),0))</f>
        <v>0</v>
      </c>
      <c r="J881" s="60" cm="1">
        <f t="array" ref="J881">INDEX($D$1:$CP$117,MATCH($D881,$D$1:$D$117,0),MATCH(1,($F881=$D$1:$CP$1)*(J$2=$D$2:$CP$2),0))</f>
        <v>29000</v>
      </c>
      <c r="K881" s="59" t="str" cm="1">
        <f t="array" ref="K881">INDEX($D$1:$CP$117,MATCH($D881,$D$1:$D$117,0),MATCH(1,($F881=$D$1:$CP$1)*(AY$2=$D$2:$CP$2),0))</f>
        <v/>
      </c>
      <c r="L881" s="59" t="str" cm="1">
        <f t="array" ref="L881">INDEX($D$1:$CP$117,MATCH($D881,$D$1:$D$117,0),MATCH(1,($F881=$D$1:$CP$1)*(AZ$2=$D$2:$CP$2),0))</f>
        <v/>
      </c>
      <c r="M881" s="59" t="str" cm="1">
        <f t="array" ref="M881">INDEX($D$1:$CP$117,MATCH($D881,$D$1:$D$117,0),MATCH(1,($F881=$D$1:$CP$1)*(BA$2=$D$2:$CP$2),0))</f>
        <v/>
      </c>
      <c r="N881" s="61" t="str" cm="1">
        <f t="array" ref="N881">INDEX($D$1:$CP$117,MATCH($D881,$D$1:$D$117,0),MATCH(1,($F881=$D$1:$CP$1)*(BB$2=$D$2:$CP$2),0))</f>
        <v/>
      </c>
    </row>
    <row r="882" spans="4:14" x14ac:dyDescent="0.25">
      <c r="D882" t="str">
        <f t="shared" ref="D882:E882" si="811">D768</f>
        <v>NIC</v>
      </c>
      <c r="E882" t="str">
        <f t="shared" si="811"/>
        <v>Lower middle income</v>
      </c>
      <c r="F882">
        <f t="shared" si="755"/>
        <v>2015</v>
      </c>
      <c r="G882" s="60" cm="1">
        <f t="array" ref="G882">INDEX($D$1:$CP$117,MATCH($D882,$D$1:$D$117,0),MATCH(1,($F882=$D$1:$CP$1)*(G$2=$D$2:$CP$2),0))</f>
        <v>0</v>
      </c>
      <c r="H882" s="60" cm="1">
        <f t="array" ref="H882">INDEX($D$1:$CP$117,MATCH($D882,$D$1:$D$117,0),MATCH(1,($F882=$D$1:$CP$1)*(H$2=$D$2:$CP$2),0))</f>
        <v>0</v>
      </c>
      <c r="I882" s="60" cm="1">
        <f t="array" ref="I882">INDEX($D$1:$CP$117,MATCH($D882,$D$1:$D$117,0),MATCH(1,($F882=$D$1:$CP$1)*(I$2=$D$2:$CP$2),0))</f>
        <v>0</v>
      </c>
      <c r="J882" s="60" cm="1">
        <f t="array" ref="J882">INDEX($D$1:$CP$117,MATCH($D882,$D$1:$D$117,0),MATCH(1,($F882=$D$1:$CP$1)*(J$2=$D$2:$CP$2),0))</f>
        <v>8900</v>
      </c>
      <c r="K882" s="59" t="str" cm="1">
        <f t="array" ref="K882">INDEX($D$1:$CP$117,MATCH($D882,$D$1:$D$117,0),MATCH(1,($F882=$D$1:$CP$1)*(AY$2=$D$2:$CP$2),0))</f>
        <v/>
      </c>
      <c r="L882" s="59" t="str" cm="1">
        <f t="array" ref="L882">INDEX($D$1:$CP$117,MATCH($D882,$D$1:$D$117,0),MATCH(1,($F882=$D$1:$CP$1)*(AZ$2=$D$2:$CP$2),0))</f>
        <v/>
      </c>
      <c r="M882" s="59" t="str" cm="1">
        <f t="array" ref="M882">INDEX($D$1:$CP$117,MATCH($D882,$D$1:$D$117,0),MATCH(1,($F882=$D$1:$CP$1)*(BA$2=$D$2:$CP$2),0))</f>
        <v/>
      </c>
      <c r="N882" s="61" t="str" cm="1">
        <f t="array" ref="N882">INDEX($D$1:$CP$117,MATCH($D882,$D$1:$D$117,0),MATCH(1,($F882=$D$1:$CP$1)*(BB$2=$D$2:$CP$2),0))</f>
        <v/>
      </c>
    </row>
    <row r="883" spans="4:14" x14ac:dyDescent="0.25">
      <c r="D883" t="str">
        <f t="shared" ref="D883:E883" si="812">D769</f>
        <v>NER</v>
      </c>
      <c r="E883" t="str">
        <f t="shared" si="812"/>
        <v>Low income</v>
      </c>
      <c r="F883">
        <f t="shared" si="755"/>
        <v>2015</v>
      </c>
      <c r="G883" s="60" cm="1">
        <f t="array" ref="G883">INDEX($D$1:$CP$117,MATCH($D883,$D$1:$D$117,0),MATCH(1,($F883=$D$1:$CP$1)*(G$2=$D$2:$CP$2),0))</f>
        <v>8031919</v>
      </c>
      <c r="H883" s="60" cm="1">
        <f t="array" ref="H883">INDEX($D$1:$CP$117,MATCH($D883,$D$1:$D$117,0),MATCH(1,($F883=$D$1:$CP$1)*(H$2=$D$2:$CP$2),0))</f>
        <v>6356658.7230000002</v>
      </c>
      <c r="I883" s="60" cm="1">
        <f t="array" ref="I883">INDEX($D$1:$CP$117,MATCH($D883,$D$1:$D$117,0),MATCH(1,($F883=$D$1:$CP$1)*(I$2=$D$2:$CP$2),0))</f>
        <v>14391198.400994999</v>
      </c>
      <c r="J883" s="60" cm="1">
        <f t="array" ref="J883">INDEX($D$1:$CP$117,MATCH($D883,$D$1:$D$117,0),MATCH(1,($F883=$D$1:$CP$1)*(J$2=$D$2:$CP$2),0))</f>
        <v>35000</v>
      </c>
      <c r="K883" s="59" cm="1">
        <f t="array" ref="K883">INDEX($D$1:$CP$117,MATCH($D883,$D$1:$D$117,0),MATCH(1,($F883=$D$1:$CP$1)*(AY$2=$D$2:$CP$2),0))</f>
        <v>229.48339999999999</v>
      </c>
      <c r="L883" s="59" cm="1">
        <f t="array" ref="L883">INDEX($D$1:$CP$117,MATCH($D883,$D$1:$D$117,0),MATCH(1,($F883=$D$1:$CP$1)*(AZ$2=$D$2:$CP$2),0))</f>
        <v>181.61882065714286</v>
      </c>
      <c r="M883" s="59" cm="1">
        <f t="array" ref="M883">INDEX($D$1:$CP$117,MATCH($D883,$D$1:$D$117,0),MATCH(1,($F883=$D$1:$CP$1)*(BA$2=$D$2:$CP$2),0))</f>
        <v>411.17709717128571</v>
      </c>
      <c r="N883" s="61" cm="1">
        <f t="array" ref="N883">INDEX($D$1:$CP$117,MATCH($D883,$D$1:$D$117,0),MATCH(1,($F883=$D$1:$CP$1)*(BB$2=$D$2:$CP$2),0))</f>
        <v>0.55811328398090021</v>
      </c>
    </row>
    <row r="884" spans="4:14" x14ac:dyDescent="0.25">
      <c r="D884" t="str">
        <f t="shared" ref="D884:E884" si="813">D770</f>
        <v>NGA</v>
      </c>
      <c r="E884" t="str">
        <f t="shared" si="813"/>
        <v>Lower middle income</v>
      </c>
      <c r="F884">
        <f t="shared" si="755"/>
        <v>2015</v>
      </c>
      <c r="G884" s="60" cm="1">
        <f t="array" ref="G884">INDEX($D$1:$CP$117,MATCH($D884,$D$1:$D$117,0),MATCH(1,($F884=$D$1:$CP$1)*(G$2=$D$2:$CP$2),0))</f>
        <v>73299197</v>
      </c>
      <c r="H884" s="60" cm="1">
        <f t="array" ref="H884">INDEX($D$1:$CP$117,MATCH($D884,$D$1:$D$117,0),MATCH(1,($F884=$D$1:$CP$1)*(H$2=$D$2:$CP$2),0))</f>
        <v>427677071</v>
      </c>
      <c r="I884" s="60" cm="1">
        <f t="array" ref="I884">INDEX($D$1:$CP$117,MATCH($D884,$D$1:$D$117,0),MATCH(1,($F884=$D$1:$CP$1)*(I$2=$D$2:$CP$2),0))</f>
        <v>501736462</v>
      </c>
      <c r="J884" s="60" cm="1">
        <f t="array" ref="J884">INDEX($D$1:$CP$117,MATCH($D884,$D$1:$D$117,0),MATCH(1,($F884=$D$1:$CP$1)*(J$2=$D$2:$CP$2),0))</f>
        <v>1600000</v>
      </c>
      <c r="K884" s="59" cm="1">
        <f t="array" ref="K884">INDEX($D$1:$CP$117,MATCH($D884,$D$1:$D$117,0),MATCH(1,($F884=$D$1:$CP$1)*(AY$2=$D$2:$CP$2),0))</f>
        <v>45.811998125000002</v>
      </c>
      <c r="L884" s="59" cm="1">
        <f t="array" ref="L884">INDEX($D$1:$CP$117,MATCH($D884,$D$1:$D$117,0),MATCH(1,($F884=$D$1:$CP$1)*(AZ$2=$D$2:$CP$2),0))</f>
        <v>267.29816937499999</v>
      </c>
      <c r="M884" s="59" cm="1">
        <f t="array" ref="M884">INDEX($D$1:$CP$117,MATCH($D884,$D$1:$D$117,0),MATCH(1,($F884=$D$1:$CP$1)*(BA$2=$D$2:$CP$2),0))</f>
        <v>313.58528875000002</v>
      </c>
      <c r="N884" s="61" cm="1">
        <f t="array" ref="N884">INDEX($D$1:$CP$117,MATCH($D884,$D$1:$D$117,0),MATCH(1,($F884=$D$1:$CP$1)*(BB$2=$D$2:$CP$2),0))</f>
        <v>0.1460910309524206</v>
      </c>
    </row>
    <row r="885" spans="4:14" x14ac:dyDescent="0.25">
      <c r="D885" t="str">
        <f t="shared" ref="D885:E885" si="814">D771</f>
        <v>OMN</v>
      </c>
      <c r="E885" t="str">
        <f t="shared" si="814"/>
        <v>High income</v>
      </c>
      <c r="F885">
        <f t="shared" si="755"/>
        <v>2015</v>
      </c>
      <c r="G885" s="60" cm="1">
        <f t="array" ref="G885">INDEX($D$1:$CP$117,MATCH($D885,$D$1:$D$117,0),MATCH(1,($F885=$D$1:$CP$1)*(G$2=$D$2:$CP$2),0))</f>
        <v>0</v>
      </c>
      <c r="H885" s="60" cm="1">
        <f t="array" ref="H885">INDEX($D$1:$CP$117,MATCH($D885,$D$1:$D$117,0),MATCH(1,($F885=$D$1:$CP$1)*(H$2=$D$2:$CP$2),0))</f>
        <v>0</v>
      </c>
      <c r="I885" s="60" cm="1">
        <f t="array" ref="I885">INDEX($D$1:$CP$117,MATCH($D885,$D$1:$D$117,0),MATCH(1,($F885=$D$1:$CP$1)*(I$2=$D$2:$CP$2),0))</f>
        <v>0</v>
      </c>
      <c r="J885" s="60" cm="1">
        <f t="array" ref="J885">INDEX($D$1:$CP$117,MATCH($D885,$D$1:$D$117,0),MATCH(1,($F885=$D$1:$CP$1)*(J$2=$D$2:$CP$2),0))</f>
        <v>2100</v>
      </c>
      <c r="K885" s="59" t="str" cm="1">
        <f t="array" ref="K885">INDEX($D$1:$CP$117,MATCH($D885,$D$1:$D$117,0),MATCH(1,($F885=$D$1:$CP$1)*(AY$2=$D$2:$CP$2),0))</f>
        <v/>
      </c>
      <c r="L885" s="59" t="str" cm="1">
        <f t="array" ref="L885">INDEX($D$1:$CP$117,MATCH($D885,$D$1:$D$117,0),MATCH(1,($F885=$D$1:$CP$1)*(AZ$2=$D$2:$CP$2),0))</f>
        <v/>
      </c>
      <c r="M885" s="59" t="str" cm="1">
        <f t="array" ref="M885">INDEX($D$1:$CP$117,MATCH($D885,$D$1:$D$117,0),MATCH(1,($F885=$D$1:$CP$1)*(BA$2=$D$2:$CP$2),0))</f>
        <v/>
      </c>
      <c r="N885" s="61" t="str" cm="1">
        <f t="array" ref="N885">INDEX($D$1:$CP$117,MATCH($D885,$D$1:$D$117,0),MATCH(1,($F885=$D$1:$CP$1)*(BB$2=$D$2:$CP$2),0))</f>
        <v/>
      </c>
    </row>
    <row r="886" spans="4:14" x14ac:dyDescent="0.25">
      <c r="D886" t="str">
        <f t="shared" ref="D886:E886" si="815">D772</f>
        <v>PAK</v>
      </c>
      <c r="E886" t="str">
        <f t="shared" si="815"/>
        <v>Lower middle income</v>
      </c>
      <c r="F886">
        <f t="shared" si="755"/>
        <v>2015</v>
      </c>
      <c r="G886" s="60" cm="1">
        <f t="array" ref="G886">INDEX($D$1:$CP$117,MATCH($D886,$D$1:$D$117,0),MATCH(1,($F886=$D$1:$CP$1)*(G$2=$D$2:$CP$2),0))</f>
        <v>0</v>
      </c>
      <c r="H886" s="60" cm="1">
        <f t="array" ref="H886">INDEX($D$1:$CP$117,MATCH($D886,$D$1:$D$117,0),MATCH(1,($F886=$D$1:$CP$1)*(H$2=$D$2:$CP$2),0))</f>
        <v>0</v>
      </c>
      <c r="I886" s="60" cm="1">
        <f t="array" ref="I886">INDEX($D$1:$CP$117,MATCH($D886,$D$1:$D$117,0),MATCH(1,($F886=$D$1:$CP$1)*(I$2=$D$2:$CP$2),0))</f>
        <v>0</v>
      </c>
      <c r="J886" s="60" cm="1">
        <f t="array" ref="J886">INDEX($D$1:$CP$117,MATCH($D886,$D$1:$D$117,0),MATCH(1,($F886=$D$1:$CP$1)*(J$2=$D$2:$CP$2),0))</f>
        <v>130000</v>
      </c>
      <c r="K886" s="59" t="str" cm="1">
        <f t="array" ref="K886">INDEX($D$1:$CP$117,MATCH($D886,$D$1:$D$117,0),MATCH(1,($F886=$D$1:$CP$1)*(AY$2=$D$2:$CP$2),0))</f>
        <v/>
      </c>
      <c r="L886" s="59" t="str" cm="1">
        <f t="array" ref="L886">INDEX($D$1:$CP$117,MATCH($D886,$D$1:$D$117,0),MATCH(1,($F886=$D$1:$CP$1)*(AZ$2=$D$2:$CP$2),0))</f>
        <v/>
      </c>
      <c r="M886" s="59" t="str" cm="1">
        <f t="array" ref="M886">INDEX($D$1:$CP$117,MATCH($D886,$D$1:$D$117,0),MATCH(1,($F886=$D$1:$CP$1)*(BA$2=$D$2:$CP$2),0))</f>
        <v/>
      </c>
      <c r="N886" s="61" t="str" cm="1">
        <f t="array" ref="N886">INDEX($D$1:$CP$117,MATCH($D886,$D$1:$D$117,0),MATCH(1,($F886=$D$1:$CP$1)*(BB$2=$D$2:$CP$2),0))</f>
        <v/>
      </c>
    </row>
    <row r="887" spans="4:14" x14ac:dyDescent="0.25">
      <c r="D887" t="str">
        <f t="shared" ref="D887:E887" si="816">D773</f>
        <v>PNG</v>
      </c>
      <c r="E887" t="str">
        <f t="shared" si="816"/>
        <v>Lower middle income</v>
      </c>
      <c r="F887">
        <f t="shared" si="755"/>
        <v>2015</v>
      </c>
      <c r="G887" s="60" cm="1">
        <f t="array" ref="G887">INDEX($D$1:$CP$117,MATCH($D887,$D$1:$D$117,0),MATCH(1,($F887=$D$1:$CP$1)*(G$2=$D$2:$CP$2),0))</f>
        <v>0</v>
      </c>
      <c r="H887" s="60" cm="1">
        <f t="array" ref="H887">INDEX($D$1:$CP$117,MATCH($D887,$D$1:$D$117,0),MATCH(1,($F887=$D$1:$CP$1)*(H$2=$D$2:$CP$2),0))</f>
        <v>0</v>
      </c>
      <c r="I887" s="60" cm="1">
        <f t="array" ref="I887">INDEX($D$1:$CP$117,MATCH($D887,$D$1:$D$117,0),MATCH(1,($F887=$D$1:$CP$1)*(I$2=$D$2:$CP$2),0))</f>
        <v>0</v>
      </c>
      <c r="J887" s="60" cm="1">
        <f t="array" ref="J887">INDEX($D$1:$CP$117,MATCH($D887,$D$1:$D$117,0),MATCH(1,($F887=$D$1:$CP$1)*(J$2=$D$2:$CP$2),0))</f>
        <v>42000</v>
      </c>
      <c r="K887" s="59" t="str" cm="1">
        <f t="array" ref="K887">INDEX($D$1:$CP$117,MATCH($D887,$D$1:$D$117,0),MATCH(1,($F887=$D$1:$CP$1)*(AY$2=$D$2:$CP$2),0))</f>
        <v/>
      </c>
      <c r="L887" s="59" t="str" cm="1">
        <f t="array" ref="L887">INDEX($D$1:$CP$117,MATCH($D887,$D$1:$D$117,0),MATCH(1,($F887=$D$1:$CP$1)*(AZ$2=$D$2:$CP$2),0))</f>
        <v/>
      </c>
      <c r="M887" s="59" t="str" cm="1">
        <f t="array" ref="M887">INDEX($D$1:$CP$117,MATCH($D887,$D$1:$D$117,0),MATCH(1,($F887=$D$1:$CP$1)*(BA$2=$D$2:$CP$2),0))</f>
        <v/>
      </c>
      <c r="N887" s="61" t="str" cm="1">
        <f t="array" ref="N887">INDEX($D$1:$CP$117,MATCH($D887,$D$1:$D$117,0),MATCH(1,($F887=$D$1:$CP$1)*(BB$2=$D$2:$CP$2),0))</f>
        <v/>
      </c>
    </row>
    <row r="888" spans="4:14" x14ac:dyDescent="0.25">
      <c r="D888" t="str">
        <f t="shared" ref="D888:E888" si="817">D774</f>
        <v>PRY</v>
      </c>
      <c r="E888" t="str">
        <f t="shared" si="817"/>
        <v>Middle income</v>
      </c>
      <c r="F888">
        <f t="shared" si="755"/>
        <v>2015</v>
      </c>
      <c r="G888" s="60" cm="1">
        <f t="array" ref="G888">INDEX($D$1:$CP$117,MATCH($D888,$D$1:$D$117,0),MATCH(1,($F888=$D$1:$CP$1)*(G$2=$D$2:$CP$2),0))</f>
        <v>0</v>
      </c>
      <c r="H888" s="60" cm="1">
        <f t="array" ref="H888">INDEX($D$1:$CP$117,MATCH($D888,$D$1:$D$117,0),MATCH(1,($F888=$D$1:$CP$1)*(H$2=$D$2:$CP$2),0))</f>
        <v>0</v>
      </c>
      <c r="I888" s="60" cm="1">
        <f t="array" ref="I888">INDEX($D$1:$CP$117,MATCH($D888,$D$1:$D$117,0),MATCH(1,($F888=$D$1:$CP$1)*(I$2=$D$2:$CP$2),0))</f>
        <v>0</v>
      </c>
      <c r="J888" s="60" cm="1">
        <f t="array" ref="J888">INDEX($D$1:$CP$117,MATCH($D888,$D$1:$D$117,0),MATCH(1,($F888=$D$1:$CP$1)*(J$2=$D$2:$CP$2),0))</f>
        <v>21000</v>
      </c>
      <c r="K888" s="59" t="str" cm="1">
        <f t="array" ref="K888">INDEX($D$1:$CP$117,MATCH($D888,$D$1:$D$117,0),MATCH(1,($F888=$D$1:$CP$1)*(AY$2=$D$2:$CP$2),0))</f>
        <v/>
      </c>
      <c r="L888" s="59" t="str" cm="1">
        <f t="array" ref="L888">INDEX($D$1:$CP$117,MATCH($D888,$D$1:$D$117,0),MATCH(1,($F888=$D$1:$CP$1)*(AZ$2=$D$2:$CP$2),0))</f>
        <v/>
      </c>
      <c r="M888" s="59" t="str" cm="1">
        <f t="array" ref="M888">INDEX($D$1:$CP$117,MATCH($D888,$D$1:$D$117,0),MATCH(1,($F888=$D$1:$CP$1)*(BA$2=$D$2:$CP$2),0))</f>
        <v/>
      </c>
      <c r="N888" s="61" t="str" cm="1">
        <f t="array" ref="N888">INDEX($D$1:$CP$117,MATCH($D888,$D$1:$D$117,0),MATCH(1,($F888=$D$1:$CP$1)*(BB$2=$D$2:$CP$2),0))</f>
        <v/>
      </c>
    </row>
    <row r="889" spans="4:14" x14ac:dyDescent="0.25">
      <c r="D889" t="str">
        <f t="shared" ref="D889:E889" si="818">D775</f>
        <v>PER</v>
      </c>
      <c r="E889" t="str">
        <f t="shared" si="818"/>
        <v>Middle income</v>
      </c>
      <c r="F889">
        <f t="shared" si="755"/>
        <v>2015</v>
      </c>
      <c r="G889" s="60" cm="1">
        <f t="array" ref="G889">INDEX($D$1:$CP$117,MATCH($D889,$D$1:$D$117,0),MATCH(1,($F889=$D$1:$CP$1)*(G$2=$D$2:$CP$2),0))</f>
        <v>0</v>
      </c>
      <c r="H889" s="60" cm="1">
        <f t="array" ref="H889">INDEX($D$1:$CP$117,MATCH($D889,$D$1:$D$117,0),MATCH(1,($F889=$D$1:$CP$1)*(H$2=$D$2:$CP$2),0))</f>
        <v>0</v>
      </c>
      <c r="I889" s="60" cm="1">
        <f t="array" ref="I889">INDEX($D$1:$CP$117,MATCH($D889,$D$1:$D$117,0),MATCH(1,($F889=$D$1:$CP$1)*(I$2=$D$2:$CP$2),0))</f>
        <v>0</v>
      </c>
      <c r="J889" s="60" cm="1">
        <f t="array" ref="J889">INDEX($D$1:$CP$117,MATCH($D889,$D$1:$D$117,0),MATCH(1,($F889=$D$1:$CP$1)*(J$2=$D$2:$CP$2),0))</f>
        <v>71000</v>
      </c>
      <c r="K889" s="59" t="str" cm="1">
        <f t="array" ref="K889">INDEX($D$1:$CP$117,MATCH($D889,$D$1:$D$117,0),MATCH(1,($F889=$D$1:$CP$1)*(AY$2=$D$2:$CP$2),0))</f>
        <v/>
      </c>
      <c r="L889" s="59" t="str" cm="1">
        <f t="array" ref="L889">INDEX($D$1:$CP$117,MATCH($D889,$D$1:$D$117,0),MATCH(1,($F889=$D$1:$CP$1)*(AZ$2=$D$2:$CP$2),0))</f>
        <v/>
      </c>
      <c r="M889" s="59" t="str" cm="1">
        <f t="array" ref="M889">INDEX($D$1:$CP$117,MATCH($D889,$D$1:$D$117,0),MATCH(1,($F889=$D$1:$CP$1)*(BA$2=$D$2:$CP$2),0))</f>
        <v/>
      </c>
      <c r="N889" s="61" t="str" cm="1">
        <f t="array" ref="N889">INDEX($D$1:$CP$117,MATCH($D889,$D$1:$D$117,0),MATCH(1,($F889=$D$1:$CP$1)*(BB$2=$D$2:$CP$2),0))</f>
        <v/>
      </c>
    </row>
    <row r="890" spans="4:14" x14ac:dyDescent="0.25">
      <c r="D890" t="str">
        <f t="shared" ref="D890:E890" si="819">D776</f>
        <v>PHL</v>
      </c>
      <c r="E890" t="str">
        <f t="shared" si="819"/>
        <v>Lower middle income</v>
      </c>
      <c r="F890">
        <f t="shared" ref="F890:F953" si="820">F776+1</f>
        <v>2015</v>
      </c>
      <c r="G890" s="60" cm="1">
        <f t="array" ref="G890">INDEX($D$1:$CP$117,MATCH($D890,$D$1:$D$117,0),MATCH(1,($F890=$D$1:$CP$1)*(G$2=$D$2:$CP$2),0))</f>
        <v>0</v>
      </c>
      <c r="H890" s="60" cm="1">
        <f t="array" ref="H890">INDEX($D$1:$CP$117,MATCH($D890,$D$1:$D$117,0),MATCH(1,($F890=$D$1:$CP$1)*(H$2=$D$2:$CP$2),0))</f>
        <v>0</v>
      </c>
      <c r="I890" s="60" cm="1">
        <f t="array" ref="I890">INDEX($D$1:$CP$117,MATCH($D890,$D$1:$D$117,0),MATCH(1,($F890=$D$1:$CP$1)*(I$2=$D$2:$CP$2),0))</f>
        <v>0</v>
      </c>
      <c r="J890" s="60" cm="1">
        <f t="array" ref="J890">INDEX($D$1:$CP$117,MATCH($D890,$D$1:$D$117,0),MATCH(1,($F890=$D$1:$CP$1)*(J$2=$D$2:$CP$2),0))</f>
        <v>50000</v>
      </c>
      <c r="K890" s="59" t="str" cm="1">
        <f t="array" ref="K890">INDEX($D$1:$CP$117,MATCH($D890,$D$1:$D$117,0),MATCH(1,($F890=$D$1:$CP$1)*(AY$2=$D$2:$CP$2),0))</f>
        <v/>
      </c>
      <c r="L890" s="59" t="str" cm="1">
        <f t="array" ref="L890">INDEX($D$1:$CP$117,MATCH($D890,$D$1:$D$117,0),MATCH(1,($F890=$D$1:$CP$1)*(AZ$2=$D$2:$CP$2),0))</f>
        <v/>
      </c>
      <c r="M890" s="59" t="str" cm="1">
        <f t="array" ref="M890">INDEX($D$1:$CP$117,MATCH($D890,$D$1:$D$117,0),MATCH(1,($F890=$D$1:$CP$1)*(BA$2=$D$2:$CP$2),0))</f>
        <v/>
      </c>
      <c r="N890" s="61" t="str" cm="1">
        <f t="array" ref="N890">INDEX($D$1:$CP$117,MATCH($D890,$D$1:$D$117,0),MATCH(1,($F890=$D$1:$CP$1)*(BB$2=$D$2:$CP$2),0))</f>
        <v/>
      </c>
    </row>
    <row r="891" spans="4:14" x14ac:dyDescent="0.25">
      <c r="D891" t="str">
        <f t="shared" ref="D891:E891" si="821">D777</f>
        <v>MDA</v>
      </c>
      <c r="E891" t="str">
        <f t="shared" si="821"/>
        <v>Lower middle income</v>
      </c>
      <c r="F891">
        <f t="shared" si="820"/>
        <v>2015</v>
      </c>
      <c r="G891" s="60" cm="1">
        <f t="array" ref="G891">INDEX($D$1:$CP$117,MATCH($D891,$D$1:$D$117,0),MATCH(1,($F891=$D$1:$CP$1)*(G$2=$D$2:$CP$2),0))</f>
        <v>2387532</v>
      </c>
      <c r="H891" s="60" cm="1">
        <f t="array" ref="H891">INDEX($D$1:$CP$117,MATCH($D891,$D$1:$D$117,0),MATCH(1,($F891=$D$1:$CP$1)*(H$2=$D$2:$CP$2),0))</f>
        <v>5032019.87</v>
      </c>
      <c r="I891" s="60" cm="1">
        <f t="array" ref="I891">INDEX($D$1:$CP$117,MATCH($D891,$D$1:$D$117,0),MATCH(1,($F891=$D$1:$CP$1)*(I$2=$D$2:$CP$2),0))</f>
        <v>7440285.1299999999</v>
      </c>
      <c r="J891" s="60" cm="1">
        <f t="array" ref="J891">INDEX($D$1:$CP$117,MATCH($D891,$D$1:$D$117,0),MATCH(1,($F891=$D$1:$CP$1)*(J$2=$D$2:$CP$2),0))</f>
        <v>14000</v>
      </c>
      <c r="K891" s="59" cm="1">
        <f t="array" ref="K891">INDEX($D$1:$CP$117,MATCH($D891,$D$1:$D$117,0),MATCH(1,($F891=$D$1:$CP$1)*(AY$2=$D$2:$CP$2),0))</f>
        <v>170.53800000000001</v>
      </c>
      <c r="L891" s="59" cm="1">
        <f t="array" ref="L891">INDEX($D$1:$CP$117,MATCH($D891,$D$1:$D$117,0),MATCH(1,($F891=$D$1:$CP$1)*(AZ$2=$D$2:$CP$2),0))</f>
        <v>359.42999071428574</v>
      </c>
      <c r="M891" s="59" cm="1">
        <f t="array" ref="M891">INDEX($D$1:$CP$117,MATCH($D891,$D$1:$D$117,0),MATCH(1,($F891=$D$1:$CP$1)*(BA$2=$D$2:$CP$2),0))</f>
        <v>531.44893785714282</v>
      </c>
      <c r="N891" s="61" cm="1">
        <f t="array" ref="N891">INDEX($D$1:$CP$117,MATCH($D891,$D$1:$D$117,0),MATCH(1,($F891=$D$1:$CP$1)*(BB$2=$D$2:$CP$2),0))</f>
        <v>0.32089254084809521</v>
      </c>
    </row>
    <row r="892" spans="4:14" x14ac:dyDescent="0.25">
      <c r="D892" t="str">
        <f t="shared" ref="D892:E892" si="822">D778</f>
        <v>ROU</v>
      </c>
      <c r="E892" t="str">
        <f t="shared" si="822"/>
        <v>High income</v>
      </c>
      <c r="F892">
        <f t="shared" si="820"/>
        <v>2015</v>
      </c>
      <c r="G892" s="60" cm="1">
        <f t="array" ref="G892">INDEX($D$1:$CP$117,MATCH($D892,$D$1:$D$117,0),MATCH(1,($F892=$D$1:$CP$1)*(G$2=$D$2:$CP$2),0))</f>
        <v>0</v>
      </c>
      <c r="H892" s="60" cm="1">
        <f t="array" ref="H892">INDEX($D$1:$CP$117,MATCH($D892,$D$1:$D$117,0),MATCH(1,($F892=$D$1:$CP$1)*(H$2=$D$2:$CP$2),0))</f>
        <v>0</v>
      </c>
      <c r="I892" s="60" cm="1">
        <f t="array" ref="I892">INDEX($D$1:$CP$117,MATCH($D892,$D$1:$D$117,0),MATCH(1,($F892=$D$1:$CP$1)*(I$2=$D$2:$CP$2),0))</f>
        <v>0</v>
      </c>
      <c r="J892" s="60" cm="1">
        <f t="array" ref="J892">INDEX($D$1:$CP$117,MATCH($D892,$D$1:$D$117,0),MATCH(1,($F892=$D$1:$CP$1)*(J$2=$D$2:$CP$2),0))</f>
        <v>17000</v>
      </c>
      <c r="K892" s="59" t="str" cm="1">
        <f t="array" ref="K892">INDEX($D$1:$CP$117,MATCH($D892,$D$1:$D$117,0),MATCH(1,($F892=$D$1:$CP$1)*(AY$2=$D$2:$CP$2),0))</f>
        <v/>
      </c>
      <c r="L892" s="59" t="str" cm="1">
        <f t="array" ref="L892">INDEX($D$1:$CP$117,MATCH($D892,$D$1:$D$117,0),MATCH(1,($F892=$D$1:$CP$1)*(AZ$2=$D$2:$CP$2),0))</f>
        <v/>
      </c>
      <c r="M892" s="59" t="str" cm="1">
        <f t="array" ref="M892">INDEX($D$1:$CP$117,MATCH($D892,$D$1:$D$117,0),MATCH(1,($F892=$D$1:$CP$1)*(BA$2=$D$2:$CP$2),0))</f>
        <v/>
      </c>
      <c r="N892" s="61" t="str" cm="1">
        <f t="array" ref="N892">INDEX($D$1:$CP$117,MATCH($D892,$D$1:$D$117,0),MATCH(1,($F892=$D$1:$CP$1)*(BB$2=$D$2:$CP$2),0))</f>
        <v/>
      </c>
    </row>
    <row r="893" spans="4:14" x14ac:dyDescent="0.25">
      <c r="D893" t="str">
        <f t="shared" ref="D893:E893" si="823">D779</f>
        <v>RWA</v>
      </c>
      <c r="E893" t="str">
        <f t="shared" si="823"/>
        <v>Low income</v>
      </c>
      <c r="F893">
        <f t="shared" si="820"/>
        <v>2015</v>
      </c>
      <c r="G893" s="60" cm="1">
        <f t="array" ref="G893">INDEX($D$1:$CP$117,MATCH($D893,$D$1:$D$117,0),MATCH(1,($F893=$D$1:$CP$1)*(G$2=$D$2:$CP$2),0))</f>
        <v>0</v>
      </c>
      <c r="H893" s="60" cm="1">
        <f t="array" ref="H893">INDEX($D$1:$CP$117,MATCH($D893,$D$1:$D$117,0),MATCH(1,($F893=$D$1:$CP$1)*(H$2=$D$2:$CP$2),0))</f>
        <v>0</v>
      </c>
      <c r="I893" s="60" cm="1">
        <f t="array" ref="I893">INDEX($D$1:$CP$117,MATCH($D893,$D$1:$D$117,0),MATCH(1,($F893=$D$1:$CP$1)*(I$2=$D$2:$CP$2),0))</f>
        <v>0</v>
      </c>
      <c r="J893" s="60" cm="1">
        <f t="array" ref="J893">INDEX($D$1:$CP$117,MATCH($D893,$D$1:$D$117,0),MATCH(1,($F893=$D$1:$CP$1)*(J$2=$D$2:$CP$2),0))</f>
        <v>220000</v>
      </c>
      <c r="K893" s="59" t="str" cm="1">
        <f t="array" ref="K893">INDEX($D$1:$CP$117,MATCH($D893,$D$1:$D$117,0),MATCH(1,($F893=$D$1:$CP$1)*(AY$2=$D$2:$CP$2),0))</f>
        <v/>
      </c>
      <c r="L893" s="59" t="str" cm="1">
        <f t="array" ref="L893">INDEX($D$1:$CP$117,MATCH($D893,$D$1:$D$117,0),MATCH(1,($F893=$D$1:$CP$1)*(AZ$2=$D$2:$CP$2),0))</f>
        <v/>
      </c>
      <c r="M893" s="59" t="str" cm="1">
        <f t="array" ref="M893">INDEX($D$1:$CP$117,MATCH($D893,$D$1:$D$117,0),MATCH(1,($F893=$D$1:$CP$1)*(BA$2=$D$2:$CP$2),0))</f>
        <v/>
      </c>
      <c r="N893" s="61" t="str" cm="1">
        <f t="array" ref="N893">INDEX($D$1:$CP$117,MATCH($D893,$D$1:$D$117,0),MATCH(1,($F893=$D$1:$CP$1)*(BB$2=$D$2:$CP$2),0))</f>
        <v/>
      </c>
    </row>
    <row r="894" spans="4:14" x14ac:dyDescent="0.25">
      <c r="D894" t="str">
        <f t="shared" ref="D894:E894" si="824">D780</f>
        <v>SEN</v>
      </c>
      <c r="E894" t="str">
        <f t="shared" si="824"/>
        <v>Lower middle income</v>
      </c>
      <c r="F894">
        <f t="shared" si="820"/>
        <v>2015</v>
      </c>
      <c r="G894" s="60" cm="1">
        <f t="array" ref="G894">INDEX($D$1:$CP$117,MATCH($D894,$D$1:$D$117,0),MATCH(1,($F894=$D$1:$CP$1)*(G$2=$D$2:$CP$2),0))</f>
        <v>1920965</v>
      </c>
      <c r="H894" s="60" cm="1">
        <f t="array" ref="H894">INDEX($D$1:$CP$117,MATCH($D894,$D$1:$D$117,0),MATCH(1,($F894=$D$1:$CP$1)*(H$2=$D$2:$CP$2),0))</f>
        <v>9441653.2709999997</v>
      </c>
      <c r="I894" s="60" cm="1">
        <f t="array" ref="I894">INDEX($D$1:$CP$117,MATCH($D894,$D$1:$D$117,0),MATCH(1,($F894=$D$1:$CP$1)*(I$2=$D$2:$CP$2),0))</f>
        <v>12756882.123</v>
      </c>
      <c r="J894" s="60" cm="1">
        <f t="array" ref="J894">INDEX($D$1:$CP$117,MATCH($D894,$D$1:$D$117,0),MATCH(1,($F894=$D$1:$CP$1)*(J$2=$D$2:$CP$2),0))</f>
        <v>42000</v>
      </c>
      <c r="K894" s="59" cm="1">
        <f t="array" ref="K894">INDEX($D$1:$CP$117,MATCH($D894,$D$1:$D$117,0),MATCH(1,($F894=$D$1:$CP$1)*(AY$2=$D$2:$CP$2),0))</f>
        <v>45.737261904761908</v>
      </c>
      <c r="L894" s="59" cm="1">
        <f t="array" ref="L894">INDEX($D$1:$CP$117,MATCH($D894,$D$1:$D$117,0),MATCH(1,($F894=$D$1:$CP$1)*(AZ$2=$D$2:$CP$2),0))</f>
        <v>224.80126835714285</v>
      </c>
      <c r="M894" s="59" cm="1">
        <f t="array" ref="M894">INDEX($D$1:$CP$117,MATCH($D894,$D$1:$D$117,0),MATCH(1,($F894=$D$1:$CP$1)*(BA$2=$D$2:$CP$2),0))</f>
        <v>303.73528864285714</v>
      </c>
      <c r="N894" s="61" cm="1">
        <f t="array" ref="N894">INDEX($D$1:$CP$117,MATCH($D894,$D$1:$D$117,0),MATCH(1,($F894=$D$1:$CP$1)*(BB$2=$D$2:$CP$2),0))</f>
        <v>0.15058264092106013</v>
      </c>
    </row>
    <row r="895" spans="4:14" x14ac:dyDescent="0.25">
      <c r="D895" t="str">
        <f t="shared" ref="D895:E895" si="825">D781</f>
        <v>SRB</v>
      </c>
      <c r="E895" t="str">
        <f t="shared" si="825"/>
        <v>Middle income</v>
      </c>
      <c r="F895">
        <f t="shared" si="820"/>
        <v>2015</v>
      </c>
      <c r="G895" s="60" cm="1">
        <f t="array" ref="G895">INDEX($D$1:$CP$117,MATCH($D895,$D$1:$D$117,0),MATCH(1,($F895=$D$1:$CP$1)*(G$2=$D$2:$CP$2),0))</f>
        <v>0</v>
      </c>
      <c r="H895" s="60" cm="1">
        <f t="array" ref="H895">INDEX($D$1:$CP$117,MATCH($D895,$D$1:$D$117,0),MATCH(1,($F895=$D$1:$CP$1)*(H$2=$D$2:$CP$2),0))</f>
        <v>0</v>
      </c>
      <c r="I895" s="60" cm="1">
        <f t="array" ref="I895">INDEX($D$1:$CP$117,MATCH($D895,$D$1:$D$117,0),MATCH(1,($F895=$D$1:$CP$1)*(I$2=$D$2:$CP$2),0))</f>
        <v>0</v>
      </c>
      <c r="J895" s="60" cm="1">
        <f t="array" ref="J895">INDEX($D$1:$CP$117,MATCH($D895,$D$1:$D$117,0),MATCH(1,($F895=$D$1:$CP$1)*(J$2=$D$2:$CP$2),0))</f>
        <v>2500</v>
      </c>
      <c r="K895" s="59" t="str" cm="1">
        <f t="array" ref="K895">INDEX($D$1:$CP$117,MATCH($D895,$D$1:$D$117,0),MATCH(1,($F895=$D$1:$CP$1)*(AY$2=$D$2:$CP$2),0))</f>
        <v/>
      </c>
      <c r="L895" s="59" t="str" cm="1">
        <f t="array" ref="L895">INDEX($D$1:$CP$117,MATCH($D895,$D$1:$D$117,0),MATCH(1,($F895=$D$1:$CP$1)*(AZ$2=$D$2:$CP$2),0))</f>
        <v/>
      </c>
      <c r="M895" s="59" t="str" cm="1">
        <f t="array" ref="M895">INDEX($D$1:$CP$117,MATCH($D895,$D$1:$D$117,0),MATCH(1,($F895=$D$1:$CP$1)*(BA$2=$D$2:$CP$2),0))</f>
        <v/>
      </c>
      <c r="N895" s="61" t="str" cm="1">
        <f t="array" ref="N895">INDEX($D$1:$CP$117,MATCH($D895,$D$1:$D$117,0),MATCH(1,($F895=$D$1:$CP$1)*(BB$2=$D$2:$CP$2),0))</f>
        <v/>
      </c>
    </row>
    <row r="896" spans="4:14" x14ac:dyDescent="0.25">
      <c r="D896" t="str">
        <f t="shared" ref="D896:E896" si="826">D782</f>
        <v>SYC</v>
      </c>
      <c r="E896" t="str">
        <f t="shared" si="826"/>
        <v>High income</v>
      </c>
      <c r="F896">
        <f t="shared" si="820"/>
        <v>2015</v>
      </c>
      <c r="G896" s="60" cm="1">
        <f t="array" ref="G896">INDEX($D$1:$CP$117,MATCH($D896,$D$1:$D$117,0),MATCH(1,($F896=$D$1:$CP$1)*(G$2=$D$2:$CP$2),0))</f>
        <v>0</v>
      </c>
      <c r="H896" s="60" cm="1">
        <f t="array" ref="H896">INDEX($D$1:$CP$117,MATCH($D896,$D$1:$D$117,0),MATCH(1,($F896=$D$1:$CP$1)*(H$2=$D$2:$CP$2),0))</f>
        <v>0</v>
      </c>
      <c r="I896" s="60" cm="1">
        <f t="array" ref="I896">INDEX($D$1:$CP$117,MATCH($D896,$D$1:$D$117,0),MATCH(1,($F896=$D$1:$CP$1)*(I$2=$D$2:$CP$2),0))</f>
        <v>0</v>
      </c>
      <c r="J896" s="60" t="str" cm="1">
        <f t="array" ref="J896">INDEX($D$1:$CP$117,MATCH($D896,$D$1:$D$117,0),MATCH(1,($F896=$D$1:$CP$1)*(J$2=$D$2:$CP$2),0))</f>
        <v/>
      </c>
      <c r="K896" s="59" t="str" cm="1">
        <f t="array" ref="K896">INDEX($D$1:$CP$117,MATCH($D896,$D$1:$D$117,0),MATCH(1,($F896=$D$1:$CP$1)*(AY$2=$D$2:$CP$2),0))</f>
        <v/>
      </c>
      <c r="L896" s="59" t="str" cm="1">
        <f t="array" ref="L896">INDEX($D$1:$CP$117,MATCH($D896,$D$1:$D$117,0),MATCH(1,($F896=$D$1:$CP$1)*(AZ$2=$D$2:$CP$2),0))</f>
        <v/>
      </c>
      <c r="M896" s="59" t="str" cm="1">
        <f t="array" ref="M896">INDEX($D$1:$CP$117,MATCH($D896,$D$1:$D$117,0),MATCH(1,($F896=$D$1:$CP$1)*(BA$2=$D$2:$CP$2),0))</f>
        <v/>
      </c>
      <c r="N896" s="61" t="str" cm="1">
        <f t="array" ref="N896">INDEX($D$1:$CP$117,MATCH($D896,$D$1:$D$117,0),MATCH(1,($F896=$D$1:$CP$1)*(BB$2=$D$2:$CP$2),0))</f>
        <v/>
      </c>
    </row>
    <row r="897" spans="4:14" x14ac:dyDescent="0.25">
      <c r="D897" t="str">
        <f t="shared" ref="D897:E897" si="827">D783</f>
        <v>SLE</v>
      </c>
      <c r="E897" t="str">
        <f t="shared" si="827"/>
        <v>Low income</v>
      </c>
      <c r="F897">
        <f t="shared" si="820"/>
        <v>2015</v>
      </c>
      <c r="G897" s="60" cm="1">
        <f t="array" ref="G897">INDEX($D$1:$CP$117,MATCH($D897,$D$1:$D$117,0),MATCH(1,($F897=$D$1:$CP$1)*(G$2=$D$2:$CP$2),0))</f>
        <v>0</v>
      </c>
      <c r="H897" s="60" cm="1">
        <f t="array" ref="H897">INDEX($D$1:$CP$117,MATCH($D897,$D$1:$D$117,0),MATCH(1,($F897=$D$1:$CP$1)*(H$2=$D$2:$CP$2),0))</f>
        <v>0</v>
      </c>
      <c r="I897" s="60" cm="1">
        <f t="array" ref="I897">INDEX($D$1:$CP$117,MATCH($D897,$D$1:$D$117,0),MATCH(1,($F897=$D$1:$CP$1)*(I$2=$D$2:$CP$2),0))</f>
        <v>0</v>
      </c>
      <c r="J897" s="60" cm="1">
        <f t="array" ref="J897">INDEX($D$1:$CP$117,MATCH($D897,$D$1:$D$117,0),MATCH(1,($F897=$D$1:$CP$1)*(J$2=$D$2:$CP$2),0))</f>
        <v>72000</v>
      </c>
      <c r="K897" s="59" t="str" cm="1">
        <f t="array" ref="K897">INDEX($D$1:$CP$117,MATCH($D897,$D$1:$D$117,0),MATCH(1,($F897=$D$1:$CP$1)*(AY$2=$D$2:$CP$2),0))</f>
        <v/>
      </c>
      <c r="L897" s="59" t="str" cm="1">
        <f t="array" ref="L897">INDEX($D$1:$CP$117,MATCH($D897,$D$1:$D$117,0),MATCH(1,($F897=$D$1:$CP$1)*(AZ$2=$D$2:$CP$2),0))</f>
        <v/>
      </c>
      <c r="M897" s="59" t="str" cm="1">
        <f t="array" ref="M897">INDEX($D$1:$CP$117,MATCH($D897,$D$1:$D$117,0),MATCH(1,($F897=$D$1:$CP$1)*(BA$2=$D$2:$CP$2),0))</f>
        <v/>
      </c>
      <c r="N897" s="61" t="str" cm="1">
        <f t="array" ref="N897">INDEX($D$1:$CP$117,MATCH($D897,$D$1:$D$117,0),MATCH(1,($F897=$D$1:$CP$1)*(BB$2=$D$2:$CP$2),0))</f>
        <v/>
      </c>
    </row>
    <row r="898" spans="4:14" x14ac:dyDescent="0.25">
      <c r="D898" t="str">
        <f t="shared" ref="D898:E898" si="828">D784</f>
        <v>SGP</v>
      </c>
      <c r="E898" t="str">
        <f t="shared" si="828"/>
        <v>High income</v>
      </c>
      <c r="F898">
        <f t="shared" si="820"/>
        <v>2015</v>
      </c>
      <c r="G898" s="60" cm="1">
        <f t="array" ref="G898">INDEX($D$1:$CP$117,MATCH($D898,$D$1:$D$117,0),MATCH(1,($F898=$D$1:$CP$1)*(G$2=$D$2:$CP$2),0))</f>
        <v>0</v>
      </c>
      <c r="H898" s="60" cm="1">
        <f t="array" ref="H898">INDEX($D$1:$CP$117,MATCH($D898,$D$1:$D$117,0),MATCH(1,($F898=$D$1:$CP$1)*(H$2=$D$2:$CP$2),0))</f>
        <v>0</v>
      </c>
      <c r="I898" s="60" cm="1">
        <f t="array" ref="I898">INDEX($D$1:$CP$117,MATCH($D898,$D$1:$D$117,0),MATCH(1,($F898=$D$1:$CP$1)*(I$2=$D$2:$CP$2),0))</f>
        <v>0</v>
      </c>
      <c r="J898" s="60" cm="1">
        <f t="array" ref="J898">INDEX($D$1:$CP$117,MATCH($D898,$D$1:$D$117,0),MATCH(1,($F898=$D$1:$CP$1)*(J$2=$D$2:$CP$2),0))</f>
        <v>7700</v>
      </c>
      <c r="K898" s="59" t="str" cm="1">
        <f t="array" ref="K898">INDEX($D$1:$CP$117,MATCH($D898,$D$1:$D$117,0),MATCH(1,($F898=$D$1:$CP$1)*(AY$2=$D$2:$CP$2),0))</f>
        <v/>
      </c>
      <c r="L898" s="59" t="str" cm="1">
        <f t="array" ref="L898">INDEX($D$1:$CP$117,MATCH($D898,$D$1:$D$117,0),MATCH(1,($F898=$D$1:$CP$1)*(AZ$2=$D$2:$CP$2),0))</f>
        <v/>
      </c>
      <c r="M898" s="59" t="str" cm="1">
        <f t="array" ref="M898">INDEX($D$1:$CP$117,MATCH($D898,$D$1:$D$117,0),MATCH(1,($F898=$D$1:$CP$1)*(BA$2=$D$2:$CP$2),0))</f>
        <v/>
      </c>
      <c r="N898" s="61" t="str" cm="1">
        <f t="array" ref="N898">INDEX($D$1:$CP$117,MATCH($D898,$D$1:$D$117,0),MATCH(1,($F898=$D$1:$CP$1)*(BB$2=$D$2:$CP$2),0))</f>
        <v/>
      </c>
    </row>
    <row r="899" spans="4:14" x14ac:dyDescent="0.25">
      <c r="D899" t="str">
        <f t="shared" ref="D899:E899" si="829">D785</f>
        <v>SOM</v>
      </c>
      <c r="E899" t="str">
        <f t="shared" si="829"/>
        <v>Low income</v>
      </c>
      <c r="F899">
        <f t="shared" si="820"/>
        <v>2015</v>
      </c>
      <c r="G899" s="60" cm="1">
        <f t="array" ref="G899">INDEX($D$1:$CP$117,MATCH($D899,$D$1:$D$117,0),MATCH(1,($F899=$D$1:$CP$1)*(G$2=$D$2:$CP$2),0))</f>
        <v>0</v>
      </c>
      <c r="H899" s="60" cm="1">
        <f t="array" ref="H899">INDEX($D$1:$CP$117,MATCH($D899,$D$1:$D$117,0),MATCH(1,($F899=$D$1:$CP$1)*(H$2=$D$2:$CP$2),0))</f>
        <v>0</v>
      </c>
      <c r="I899" s="60" cm="1">
        <f t="array" ref="I899">INDEX($D$1:$CP$117,MATCH($D899,$D$1:$D$117,0),MATCH(1,($F899=$D$1:$CP$1)*(I$2=$D$2:$CP$2),0))</f>
        <v>0</v>
      </c>
      <c r="J899" s="60" cm="1">
        <f t="array" ref="J899">INDEX($D$1:$CP$117,MATCH($D899,$D$1:$D$117,0),MATCH(1,($F899=$D$1:$CP$1)*(J$2=$D$2:$CP$2),0))</f>
        <v>12000</v>
      </c>
      <c r="K899" s="59" t="str" cm="1">
        <f t="array" ref="K899">INDEX($D$1:$CP$117,MATCH($D899,$D$1:$D$117,0),MATCH(1,($F899=$D$1:$CP$1)*(AY$2=$D$2:$CP$2),0))</f>
        <v/>
      </c>
      <c r="L899" s="59" t="str" cm="1">
        <f t="array" ref="L899">INDEX($D$1:$CP$117,MATCH($D899,$D$1:$D$117,0),MATCH(1,($F899=$D$1:$CP$1)*(AZ$2=$D$2:$CP$2),0))</f>
        <v/>
      </c>
      <c r="M899" s="59" t="str" cm="1">
        <f t="array" ref="M899">INDEX($D$1:$CP$117,MATCH($D899,$D$1:$D$117,0),MATCH(1,($F899=$D$1:$CP$1)*(BA$2=$D$2:$CP$2),0))</f>
        <v/>
      </c>
      <c r="N899" s="61" t="str" cm="1">
        <f t="array" ref="N899">INDEX($D$1:$CP$117,MATCH($D899,$D$1:$D$117,0),MATCH(1,($F899=$D$1:$CP$1)*(BB$2=$D$2:$CP$2),0))</f>
        <v/>
      </c>
    </row>
    <row r="900" spans="4:14" x14ac:dyDescent="0.25">
      <c r="D900" t="str">
        <f t="shared" ref="D900:E900" si="830">D786</f>
        <v>ZAF</v>
      </c>
      <c r="E900" t="str">
        <f t="shared" si="830"/>
        <v>Middle income</v>
      </c>
      <c r="F900">
        <f t="shared" si="820"/>
        <v>2015</v>
      </c>
      <c r="G900" s="60" cm="1">
        <f t="array" ref="G900">INDEX($D$1:$CP$117,MATCH($D900,$D$1:$D$117,0),MATCH(1,($F900=$D$1:$CP$1)*(G$2=$D$2:$CP$2),0))</f>
        <v>0</v>
      </c>
      <c r="H900" s="60" cm="1">
        <f t="array" ref="H900">INDEX($D$1:$CP$117,MATCH($D900,$D$1:$D$117,0),MATCH(1,($F900=$D$1:$CP$1)*(H$2=$D$2:$CP$2),0))</f>
        <v>0</v>
      </c>
      <c r="I900" s="60" cm="1">
        <f t="array" ref="I900">INDEX($D$1:$CP$117,MATCH($D900,$D$1:$D$117,0),MATCH(1,($F900=$D$1:$CP$1)*(I$2=$D$2:$CP$2),0))</f>
        <v>0</v>
      </c>
      <c r="J900" s="60" cm="1">
        <f t="array" ref="J900">INDEX($D$1:$CP$117,MATCH($D900,$D$1:$D$117,0),MATCH(1,($F900=$D$1:$CP$1)*(J$2=$D$2:$CP$2),0))</f>
        <v>7000000</v>
      </c>
      <c r="K900" s="59" t="str" cm="1">
        <f t="array" ref="K900">INDEX($D$1:$CP$117,MATCH($D900,$D$1:$D$117,0),MATCH(1,($F900=$D$1:$CP$1)*(AY$2=$D$2:$CP$2),0))</f>
        <v/>
      </c>
      <c r="L900" s="59" t="str" cm="1">
        <f t="array" ref="L900">INDEX($D$1:$CP$117,MATCH($D900,$D$1:$D$117,0),MATCH(1,($F900=$D$1:$CP$1)*(AZ$2=$D$2:$CP$2),0))</f>
        <v/>
      </c>
      <c r="M900" s="59" t="str" cm="1">
        <f t="array" ref="M900">INDEX($D$1:$CP$117,MATCH($D900,$D$1:$D$117,0),MATCH(1,($F900=$D$1:$CP$1)*(BA$2=$D$2:$CP$2),0))</f>
        <v/>
      </c>
      <c r="N900" s="61" t="str" cm="1">
        <f t="array" ref="N900">INDEX($D$1:$CP$117,MATCH($D900,$D$1:$D$117,0),MATCH(1,($F900=$D$1:$CP$1)*(BB$2=$D$2:$CP$2),0))</f>
        <v/>
      </c>
    </row>
    <row r="901" spans="4:14" x14ac:dyDescent="0.25">
      <c r="D901" t="str">
        <f t="shared" ref="D901:E901" si="831">D787</f>
        <v>LKA</v>
      </c>
      <c r="E901" t="str">
        <f t="shared" si="831"/>
        <v>Lower middle income</v>
      </c>
      <c r="F901">
        <f t="shared" si="820"/>
        <v>2015</v>
      </c>
      <c r="G901" s="60" cm="1">
        <f t="array" ref="G901">INDEX($D$1:$CP$117,MATCH($D901,$D$1:$D$117,0),MATCH(1,($F901=$D$1:$CP$1)*(G$2=$D$2:$CP$2),0))</f>
        <v>0</v>
      </c>
      <c r="H901" s="60" cm="1">
        <f t="array" ref="H901">INDEX($D$1:$CP$117,MATCH($D901,$D$1:$D$117,0),MATCH(1,($F901=$D$1:$CP$1)*(H$2=$D$2:$CP$2),0))</f>
        <v>0</v>
      </c>
      <c r="I901" s="60" cm="1">
        <f t="array" ref="I901">INDEX($D$1:$CP$117,MATCH($D901,$D$1:$D$117,0),MATCH(1,($F901=$D$1:$CP$1)*(I$2=$D$2:$CP$2),0))</f>
        <v>0</v>
      </c>
      <c r="J901" s="60" cm="1">
        <f t="array" ref="J901">INDEX($D$1:$CP$117,MATCH($D901,$D$1:$D$117,0),MATCH(1,($F901=$D$1:$CP$1)*(J$2=$D$2:$CP$2),0))</f>
        <v>3800</v>
      </c>
      <c r="K901" s="59" t="str" cm="1">
        <f t="array" ref="K901">INDEX($D$1:$CP$117,MATCH($D901,$D$1:$D$117,0),MATCH(1,($F901=$D$1:$CP$1)*(AY$2=$D$2:$CP$2),0))</f>
        <v/>
      </c>
      <c r="L901" s="59" t="str" cm="1">
        <f t="array" ref="L901">INDEX($D$1:$CP$117,MATCH($D901,$D$1:$D$117,0),MATCH(1,($F901=$D$1:$CP$1)*(AZ$2=$D$2:$CP$2),0))</f>
        <v/>
      </c>
      <c r="M901" s="59" t="str" cm="1">
        <f t="array" ref="M901">INDEX($D$1:$CP$117,MATCH($D901,$D$1:$D$117,0),MATCH(1,($F901=$D$1:$CP$1)*(BA$2=$D$2:$CP$2),0))</f>
        <v/>
      </c>
      <c r="N901" s="61" t="str" cm="1">
        <f t="array" ref="N901">INDEX($D$1:$CP$117,MATCH($D901,$D$1:$D$117,0),MATCH(1,($F901=$D$1:$CP$1)*(BB$2=$D$2:$CP$2),0))</f>
        <v/>
      </c>
    </row>
    <row r="902" spans="4:14" x14ac:dyDescent="0.25">
      <c r="D902" t="str">
        <f t="shared" ref="D902:E902" si="832">D788</f>
        <v>SDN</v>
      </c>
      <c r="E902" t="str">
        <f t="shared" si="832"/>
        <v>Low income</v>
      </c>
      <c r="F902">
        <f t="shared" si="820"/>
        <v>2015</v>
      </c>
      <c r="G902" s="60" cm="1">
        <f t="array" ref="G902">INDEX($D$1:$CP$117,MATCH($D902,$D$1:$D$117,0),MATCH(1,($F902=$D$1:$CP$1)*(G$2=$D$2:$CP$2),0))</f>
        <v>0</v>
      </c>
      <c r="H902" s="60" cm="1">
        <f t="array" ref="H902">INDEX($D$1:$CP$117,MATCH($D902,$D$1:$D$117,0),MATCH(1,($F902=$D$1:$CP$1)*(H$2=$D$2:$CP$2),0))</f>
        <v>0</v>
      </c>
      <c r="I902" s="60" cm="1">
        <f t="array" ref="I902">INDEX($D$1:$CP$117,MATCH($D902,$D$1:$D$117,0),MATCH(1,($F902=$D$1:$CP$1)*(I$2=$D$2:$CP$2),0))</f>
        <v>0</v>
      </c>
      <c r="J902" s="60" cm="1">
        <f t="array" ref="J902">INDEX($D$1:$CP$117,MATCH($D902,$D$1:$D$117,0),MATCH(1,($F902=$D$1:$CP$1)*(J$2=$D$2:$CP$2),0))</f>
        <v>44000</v>
      </c>
      <c r="K902" s="59" t="str" cm="1">
        <f t="array" ref="K902">INDEX($D$1:$CP$117,MATCH($D902,$D$1:$D$117,0),MATCH(1,($F902=$D$1:$CP$1)*(AY$2=$D$2:$CP$2),0))</f>
        <v/>
      </c>
      <c r="L902" s="59" t="str" cm="1">
        <f t="array" ref="L902">INDEX($D$1:$CP$117,MATCH($D902,$D$1:$D$117,0),MATCH(1,($F902=$D$1:$CP$1)*(AZ$2=$D$2:$CP$2),0))</f>
        <v/>
      </c>
      <c r="M902" s="59" t="str" cm="1">
        <f t="array" ref="M902">INDEX($D$1:$CP$117,MATCH($D902,$D$1:$D$117,0),MATCH(1,($F902=$D$1:$CP$1)*(BA$2=$D$2:$CP$2),0))</f>
        <v/>
      </c>
      <c r="N902" s="61" t="str" cm="1">
        <f t="array" ref="N902">INDEX($D$1:$CP$117,MATCH($D902,$D$1:$D$117,0),MATCH(1,($F902=$D$1:$CP$1)*(BB$2=$D$2:$CP$2),0))</f>
        <v/>
      </c>
    </row>
    <row r="903" spans="4:14" x14ac:dyDescent="0.25">
      <c r="D903" t="str">
        <f t="shared" ref="D903:E903" si="833">D789</f>
        <v>SUR</v>
      </c>
      <c r="E903" t="str">
        <f t="shared" si="833"/>
        <v>Middle income</v>
      </c>
      <c r="F903">
        <f t="shared" si="820"/>
        <v>2015</v>
      </c>
      <c r="G903" s="60" cm="1">
        <f t="array" ref="G903">INDEX($D$1:$CP$117,MATCH($D903,$D$1:$D$117,0),MATCH(1,($F903=$D$1:$CP$1)*(G$2=$D$2:$CP$2),0))</f>
        <v>0</v>
      </c>
      <c r="H903" s="60" cm="1">
        <f t="array" ref="H903">INDEX($D$1:$CP$117,MATCH($D903,$D$1:$D$117,0),MATCH(1,($F903=$D$1:$CP$1)*(H$2=$D$2:$CP$2),0))</f>
        <v>0</v>
      </c>
      <c r="I903" s="60" cm="1">
        <f t="array" ref="I903">INDEX($D$1:$CP$117,MATCH($D903,$D$1:$D$117,0),MATCH(1,($F903=$D$1:$CP$1)*(I$2=$D$2:$CP$2),0))</f>
        <v>0</v>
      </c>
      <c r="J903" s="60" cm="1">
        <f t="array" ref="J903">INDEX($D$1:$CP$117,MATCH($D903,$D$1:$D$117,0),MATCH(1,($F903=$D$1:$CP$1)*(J$2=$D$2:$CP$2),0))</f>
        <v>5400</v>
      </c>
      <c r="K903" s="59" t="str" cm="1">
        <f t="array" ref="K903">INDEX($D$1:$CP$117,MATCH($D903,$D$1:$D$117,0),MATCH(1,($F903=$D$1:$CP$1)*(AY$2=$D$2:$CP$2),0))</f>
        <v/>
      </c>
      <c r="L903" s="59" t="str" cm="1">
        <f t="array" ref="L903">INDEX($D$1:$CP$117,MATCH($D903,$D$1:$D$117,0),MATCH(1,($F903=$D$1:$CP$1)*(AZ$2=$D$2:$CP$2),0))</f>
        <v/>
      </c>
      <c r="M903" s="59" t="str" cm="1">
        <f t="array" ref="M903">INDEX($D$1:$CP$117,MATCH($D903,$D$1:$D$117,0),MATCH(1,($F903=$D$1:$CP$1)*(BA$2=$D$2:$CP$2),0))</f>
        <v/>
      </c>
      <c r="N903" s="61" t="str" cm="1">
        <f t="array" ref="N903">INDEX($D$1:$CP$117,MATCH($D903,$D$1:$D$117,0),MATCH(1,($F903=$D$1:$CP$1)*(BB$2=$D$2:$CP$2),0))</f>
        <v/>
      </c>
    </row>
    <row r="904" spans="4:14" x14ac:dyDescent="0.25">
      <c r="D904" t="str">
        <f t="shared" ref="D904:E904" si="834">D790</f>
        <v>TJK</v>
      </c>
      <c r="E904" t="str">
        <f t="shared" si="834"/>
        <v>Low income</v>
      </c>
      <c r="F904">
        <f t="shared" si="820"/>
        <v>2015</v>
      </c>
      <c r="G904" s="60" cm="1">
        <f t="array" ref="G904">INDEX($D$1:$CP$117,MATCH($D904,$D$1:$D$117,0),MATCH(1,($F904=$D$1:$CP$1)*(G$2=$D$2:$CP$2),0))</f>
        <v>0</v>
      </c>
      <c r="H904" s="60" cm="1">
        <f t="array" ref="H904">INDEX($D$1:$CP$117,MATCH($D904,$D$1:$D$117,0),MATCH(1,($F904=$D$1:$CP$1)*(H$2=$D$2:$CP$2),0))</f>
        <v>0</v>
      </c>
      <c r="I904" s="60" cm="1">
        <f t="array" ref="I904">INDEX($D$1:$CP$117,MATCH($D904,$D$1:$D$117,0),MATCH(1,($F904=$D$1:$CP$1)*(I$2=$D$2:$CP$2),0))</f>
        <v>0</v>
      </c>
      <c r="J904" s="60" cm="1">
        <f t="array" ref="J904">INDEX($D$1:$CP$117,MATCH($D904,$D$1:$D$117,0),MATCH(1,($F904=$D$1:$CP$1)*(J$2=$D$2:$CP$2),0))</f>
        <v>9700</v>
      </c>
      <c r="K904" s="59" t="str" cm="1">
        <f t="array" ref="K904">INDEX($D$1:$CP$117,MATCH($D904,$D$1:$D$117,0),MATCH(1,($F904=$D$1:$CP$1)*(AY$2=$D$2:$CP$2),0))</f>
        <v/>
      </c>
      <c r="L904" s="59" t="str" cm="1">
        <f t="array" ref="L904">INDEX($D$1:$CP$117,MATCH($D904,$D$1:$D$117,0),MATCH(1,($F904=$D$1:$CP$1)*(AZ$2=$D$2:$CP$2),0))</f>
        <v/>
      </c>
      <c r="M904" s="59" t="str" cm="1">
        <f t="array" ref="M904">INDEX($D$1:$CP$117,MATCH($D904,$D$1:$D$117,0),MATCH(1,($F904=$D$1:$CP$1)*(BA$2=$D$2:$CP$2),0))</f>
        <v/>
      </c>
      <c r="N904" s="61" t="str" cm="1">
        <f t="array" ref="N904">INDEX($D$1:$CP$117,MATCH($D904,$D$1:$D$117,0),MATCH(1,($F904=$D$1:$CP$1)*(BB$2=$D$2:$CP$2),0))</f>
        <v/>
      </c>
    </row>
    <row r="905" spans="4:14" x14ac:dyDescent="0.25">
      <c r="D905" t="str">
        <f t="shared" ref="D905:E905" si="835">D791</f>
        <v>THA</v>
      </c>
      <c r="E905" t="str">
        <f t="shared" si="835"/>
        <v>Middle income</v>
      </c>
      <c r="F905">
        <f t="shared" si="820"/>
        <v>2015</v>
      </c>
      <c r="G905" s="60" cm="1">
        <f t="array" ref="G905">INDEX($D$1:$CP$117,MATCH($D905,$D$1:$D$117,0),MATCH(1,($F905=$D$1:$CP$1)*(G$2=$D$2:$CP$2),0))</f>
        <v>0</v>
      </c>
      <c r="H905" s="60" cm="1">
        <f t="array" ref="H905">INDEX($D$1:$CP$117,MATCH($D905,$D$1:$D$117,0),MATCH(1,($F905=$D$1:$CP$1)*(H$2=$D$2:$CP$2),0))</f>
        <v>0</v>
      </c>
      <c r="I905" s="60" cm="1">
        <f t="array" ref="I905">INDEX($D$1:$CP$117,MATCH($D905,$D$1:$D$117,0),MATCH(1,($F905=$D$1:$CP$1)*(I$2=$D$2:$CP$2),0))</f>
        <v>0</v>
      </c>
      <c r="J905" s="60" cm="1">
        <f t="array" ref="J905">INDEX($D$1:$CP$117,MATCH($D905,$D$1:$D$117,0),MATCH(1,($F905=$D$1:$CP$1)*(J$2=$D$2:$CP$2),0))</f>
        <v>520000</v>
      </c>
      <c r="K905" s="59" t="str" cm="1">
        <f t="array" ref="K905">INDEX($D$1:$CP$117,MATCH($D905,$D$1:$D$117,0),MATCH(1,($F905=$D$1:$CP$1)*(AY$2=$D$2:$CP$2),0))</f>
        <v/>
      </c>
      <c r="L905" s="59" t="str" cm="1">
        <f t="array" ref="L905">INDEX($D$1:$CP$117,MATCH($D905,$D$1:$D$117,0),MATCH(1,($F905=$D$1:$CP$1)*(AZ$2=$D$2:$CP$2),0))</f>
        <v/>
      </c>
      <c r="M905" s="59" t="str" cm="1">
        <f t="array" ref="M905">INDEX($D$1:$CP$117,MATCH($D905,$D$1:$D$117,0),MATCH(1,($F905=$D$1:$CP$1)*(BA$2=$D$2:$CP$2),0))</f>
        <v/>
      </c>
      <c r="N905" s="61" t="str" cm="1">
        <f t="array" ref="N905">INDEX($D$1:$CP$117,MATCH($D905,$D$1:$D$117,0),MATCH(1,($F905=$D$1:$CP$1)*(BB$2=$D$2:$CP$2),0))</f>
        <v/>
      </c>
    </row>
    <row r="906" spans="4:14" x14ac:dyDescent="0.25">
      <c r="D906" t="str">
        <f t="shared" ref="D906:E906" si="836">D792</f>
        <v>MKD</v>
      </c>
      <c r="E906" t="str">
        <f t="shared" si="836"/>
        <v>Middle income</v>
      </c>
      <c r="F906">
        <f t="shared" si="820"/>
        <v>2015</v>
      </c>
      <c r="G906" s="60" cm="1">
        <f t="array" ref="G906">INDEX($D$1:$CP$117,MATCH($D906,$D$1:$D$117,0),MATCH(1,($F906=$D$1:$CP$1)*(G$2=$D$2:$CP$2),0))</f>
        <v>0</v>
      </c>
      <c r="H906" s="60" cm="1">
        <f t="array" ref="H906">INDEX($D$1:$CP$117,MATCH($D906,$D$1:$D$117,0),MATCH(1,($F906=$D$1:$CP$1)*(H$2=$D$2:$CP$2),0))</f>
        <v>0</v>
      </c>
      <c r="I906" s="60" cm="1">
        <f t="array" ref="I906">INDEX($D$1:$CP$117,MATCH($D906,$D$1:$D$117,0),MATCH(1,($F906=$D$1:$CP$1)*(I$2=$D$2:$CP$2),0))</f>
        <v>0</v>
      </c>
      <c r="J906" s="60" t="str" cm="1">
        <f t="array" ref="J906">INDEX($D$1:$CP$117,MATCH($D906,$D$1:$D$117,0),MATCH(1,($F906=$D$1:$CP$1)*(J$2=$D$2:$CP$2),0))</f>
        <v/>
      </c>
      <c r="K906" s="59" t="str" cm="1">
        <f t="array" ref="K906">INDEX($D$1:$CP$117,MATCH($D906,$D$1:$D$117,0),MATCH(1,($F906=$D$1:$CP$1)*(AY$2=$D$2:$CP$2),0))</f>
        <v/>
      </c>
      <c r="L906" s="59" t="str" cm="1">
        <f t="array" ref="L906">INDEX($D$1:$CP$117,MATCH($D906,$D$1:$D$117,0),MATCH(1,($F906=$D$1:$CP$1)*(AZ$2=$D$2:$CP$2),0))</f>
        <v/>
      </c>
      <c r="M906" s="59" t="str" cm="1">
        <f t="array" ref="M906">INDEX($D$1:$CP$117,MATCH($D906,$D$1:$D$117,0),MATCH(1,($F906=$D$1:$CP$1)*(BA$2=$D$2:$CP$2),0))</f>
        <v/>
      </c>
      <c r="N906" s="61" t="str" cm="1">
        <f t="array" ref="N906">INDEX($D$1:$CP$117,MATCH($D906,$D$1:$D$117,0),MATCH(1,($F906=$D$1:$CP$1)*(BB$2=$D$2:$CP$2),0))</f>
        <v/>
      </c>
    </row>
    <row r="907" spans="4:14" x14ac:dyDescent="0.25">
      <c r="D907" t="str">
        <f t="shared" ref="D907:E907" si="837">D793</f>
        <v>TGO</v>
      </c>
      <c r="E907" t="str">
        <f t="shared" si="837"/>
        <v>Low income</v>
      </c>
      <c r="F907">
        <f t="shared" si="820"/>
        <v>2015</v>
      </c>
      <c r="G907" s="60" cm="1">
        <f t="array" ref="G907">INDEX($D$1:$CP$117,MATCH($D907,$D$1:$D$117,0),MATCH(1,($F907=$D$1:$CP$1)*(G$2=$D$2:$CP$2),0))</f>
        <v>1395383</v>
      </c>
      <c r="H907" s="60" cm="1">
        <f t="array" ref="H907">INDEX($D$1:$CP$117,MATCH($D907,$D$1:$D$117,0),MATCH(1,($F907=$D$1:$CP$1)*(H$2=$D$2:$CP$2),0))</f>
        <v>14905686.640000001</v>
      </c>
      <c r="I907" s="60" cm="1">
        <f t="array" ref="I907">INDEX($D$1:$CP$117,MATCH($D907,$D$1:$D$117,0),MATCH(1,($F907=$D$1:$CP$1)*(I$2=$D$2:$CP$2),0))</f>
        <v>18162646.467999998</v>
      </c>
      <c r="J907" s="60" cm="1">
        <f t="array" ref="J907">INDEX($D$1:$CP$117,MATCH($D907,$D$1:$D$117,0),MATCH(1,($F907=$D$1:$CP$1)*(J$2=$D$2:$CP$2),0))</f>
        <v>120000</v>
      </c>
      <c r="K907" s="59" cm="1">
        <f t="array" ref="K907">INDEX($D$1:$CP$117,MATCH($D907,$D$1:$D$117,0),MATCH(1,($F907=$D$1:$CP$1)*(AY$2=$D$2:$CP$2),0))</f>
        <v>11.628191666666666</v>
      </c>
      <c r="L907" s="59" cm="1">
        <f t="array" ref="L907">INDEX($D$1:$CP$117,MATCH($D907,$D$1:$D$117,0),MATCH(1,($F907=$D$1:$CP$1)*(AZ$2=$D$2:$CP$2),0))</f>
        <v>124.21405533333333</v>
      </c>
      <c r="M907" s="59" cm="1">
        <f t="array" ref="M907">INDEX($D$1:$CP$117,MATCH($D907,$D$1:$D$117,0),MATCH(1,($F907=$D$1:$CP$1)*(BA$2=$D$2:$CP$2),0))</f>
        <v>151.35538723333332</v>
      </c>
      <c r="N907" s="61" cm="1">
        <f t="array" ref="N907">INDEX($D$1:$CP$117,MATCH($D907,$D$1:$D$117,0),MATCH(1,($F907=$D$1:$CP$1)*(BB$2=$D$2:$CP$2),0))</f>
        <v>7.6827074868107276E-2</v>
      </c>
    </row>
    <row r="908" spans="4:14" x14ac:dyDescent="0.25">
      <c r="D908" t="str">
        <f t="shared" ref="D908:E908" si="838">D794</f>
        <v>TTO</v>
      </c>
      <c r="E908" t="str">
        <f t="shared" si="838"/>
        <v>High income</v>
      </c>
      <c r="F908">
        <f t="shared" si="820"/>
        <v>2015</v>
      </c>
      <c r="G908" s="60" cm="1">
        <f t="array" ref="G908">INDEX($D$1:$CP$117,MATCH($D908,$D$1:$D$117,0),MATCH(1,($F908=$D$1:$CP$1)*(G$2=$D$2:$CP$2),0))</f>
        <v>0</v>
      </c>
      <c r="H908" s="60" cm="1">
        <f t="array" ref="H908">INDEX($D$1:$CP$117,MATCH($D908,$D$1:$D$117,0),MATCH(1,($F908=$D$1:$CP$1)*(H$2=$D$2:$CP$2),0))</f>
        <v>0</v>
      </c>
      <c r="I908" s="60" cm="1">
        <f t="array" ref="I908">INDEX($D$1:$CP$117,MATCH($D908,$D$1:$D$117,0),MATCH(1,($F908=$D$1:$CP$1)*(I$2=$D$2:$CP$2),0))</f>
        <v>0</v>
      </c>
      <c r="J908" s="60" cm="1">
        <f t="array" ref="J908">INDEX($D$1:$CP$117,MATCH($D908,$D$1:$D$117,0),MATCH(1,($F908=$D$1:$CP$1)*(J$2=$D$2:$CP$2),0))</f>
        <v>11000</v>
      </c>
      <c r="K908" s="59" t="str" cm="1">
        <f t="array" ref="K908">INDEX($D$1:$CP$117,MATCH($D908,$D$1:$D$117,0),MATCH(1,($F908=$D$1:$CP$1)*(AY$2=$D$2:$CP$2),0))</f>
        <v/>
      </c>
      <c r="L908" s="59" t="str" cm="1">
        <f t="array" ref="L908">INDEX($D$1:$CP$117,MATCH($D908,$D$1:$D$117,0),MATCH(1,($F908=$D$1:$CP$1)*(AZ$2=$D$2:$CP$2),0))</f>
        <v/>
      </c>
      <c r="M908" s="59" t="str" cm="1">
        <f t="array" ref="M908">INDEX($D$1:$CP$117,MATCH($D908,$D$1:$D$117,0),MATCH(1,($F908=$D$1:$CP$1)*(BA$2=$D$2:$CP$2),0))</f>
        <v/>
      </c>
      <c r="N908" s="61" t="str" cm="1">
        <f t="array" ref="N908">INDEX($D$1:$CP$117,MATCH($D908,$D$1:$D$117,0),MATCH(1,($F908=$D$1:$CP$1)*(BB$2=$D$2:$CP$2),0))</f>
        <v/>
      </c>
    </row>
    <row r="909" spans="4:14" x14ac:dyDescent="0.25">
      <c r="D909" t="str">
        <f t="shared" ref="D909:E909" si="839">D795</f>
        <v>TUN</v>
      </c>
      <c r="E909" t="str">
        <f t="shared" si="839"/>
        <v>Lower middle income</v>
      </c>
      <c r="F909">
        <f t="shared" si="820"/>
        <v>2015</v>
      </c>
      <c r="G909" s="60" cm="1">
        <f t="array" ref="G909">INDEX($D$1:$CP$117,MATCH($D909,$D$1:$D$117,0),MATCH(1,($F909=$D$1:$CP$1)*(G$2=$D$2:$CP$2),0))</f>
        <v>0</v>
      </c>
      <c r="H909" s="60" cm="1">
        <f t="array" ref="H909">INDEX($D$1:$CP$117,MATCH($D909,$D$1:$D$117,0),MATCH(1,($F909=$D$1:$CP$1)*(H$2=$D$2:$CP$2),0))</f>
        <v>0</v>
      </c>
      <c r="I909" s="60" cm="1">
        <f t="array" ref="I909">INDEX($D$1:$CP$117,MATCH($D909,$D$1:$D$117,0),MATCH(1,($F909=$D$1:$CP$1)*(I$2=$D$2:$CP$2),0))</f>
        <v>0</v>
      </c>
      <c r="J909" s="60" cm="1">
        <f t="array" ref="J909">INDEX($D$1:$CP$117,MATCH($D909,$D$1:$D$117,0),MATCH(1,($F909=$D$1:$CP$1)*(J$2=$D$2:$CP$2),0))</f>
        <v>5000</v>
      </c>
      <c r="K909" s="59" t="str" cm="1">
        <f t="array" ref="K909">INDEX($D$1:$CP$117,MATCH($D909,$D$1:$D$117,0),MATCH(1,($F909=$D$1:$CP$1)*(AY$2=$D$2:$CP$2),0))</f>
        <v/>
      </c>
      <c r="L909" s="59" t="str" cm="1">
        <f t="array" ref="L909">INDEX($D$1:$CP$117,MATCH($D909,$D$1:$D$117,0),MATCH(1,($F909=$D$1:$CP$1)*(AZ$2=$D$2:$CP$2),0))</f>
        <v/>
      </c>
      <c r="M909" s="59" t="str" cm="1">
        <f t="array" ref="M909">INDEX($D$1:$CP$117,MATCH($D909,$D$1:$D$117,0),MATCH(1,($F909=$D$1:$CP$1)*(BA$2=$D$2:$CP$2),0))</f>
        <v/>
      </c>
      <c r="N909" s="61" t="str" cm="1">
        <f t="array" ref="N909">INDEX($D$1:$CP$117,MATCH($D909,$D$1:$D$117,0),MATCH(1,($F909=$D$1:$CP$1)*(BB$2=$D$2:$CP$2),0))</f>
        <v/>
      </c>
    </row>
    <row r="910" spans="4:14" x14ac:dyDescent="0.25">
      <c r="D910" t="str">
        <f t="shared" ref="D910:E910" si="840">D796</f>
        <v>UGA</v>
      </c>
      <c r="E910" t="str">
        <f t="shared" si="840"/>
        <v>Low income</v>
      </c>
      <c r="F910">
        <f t="shared" si="820"/>
        <v>2015</v>
      </c>
      <c r="G910" s="60" cm="1">
        <f t="array" ref="G910">INDEX($D$1:$CP$117,MATCH($D910,$D$1:$D$117,0),MATCH(1,($F910=$D$1:$CP$1)*(G$2=$D$2:$CP$2),0))</f>
        <v>0</v>
      </c>
      <c r="H910" s="60" cm="1">
        <f t="array" ref="H910">INDEX($D$1:$CP$117,MATCH($D910,$D$1:$D$117,0),MATCH(1,($F910=$D$1:$CP$1)*(H$2=$D$2:$CP$2),0))</f>
        <v>0</v>
      </c>
      <c r="I910" s="60" cm="1">
        <f t="array" ref="I910">INDEX($D$1:$CP$117,MATCH($D910,$D$1:$D$117,0),MATCH(1,($F910=$D$1:$CP$1)*(I$2=$D$2:$CP$2),0))</f>
        <v>0</v>
      </c>
      <c r="J910" s="60" cm="1">
        <f t="array" ref="J910">INDEX($D$1:$CP$117,MATCH($D910,$D$1:$D$117,0),MATCH(1,($F910=$D$1:$CP$1)*(J$2=$D$2:$CP$2),0))</f>
        <v>1300000</v>
      </c>
      <c r="K910" s="59" t="str" cm="1">
        <f t="array" ref="K910">INDEX($D$1:$CP$117,MATCH($D910,$D$1:$D$117,0),MATCH(1,($F910=$D$1:$CP$1)*(AY$2=$D$2:$CP$2),0))</f>
        <v/>
      </c>
      <c r="L910" s="59" t="str" cm="1">
        <f t="array" ref="L910">INDEX($D$1:$CP$117,MATCH($D910,$D$1:$D$117,0),MATCH(1,($F910=$D$1:$CP$1)*(AZ$2=$D$2:$CP$2),0))</f>
        <v/>
      </c>
      <c r="M910" s="59" t="str" cm="1">
        <f t="array" ref="M910">INDEX($D$1:$CP$117,MATCH($D910,$D$1:$D$117,0),MATCH(1,($F910=$D$1:$CP$1)*(BA$2=$D$2:$CP$2),0))</f>
        <v/>
      </c>
      <c r="N910" s="61" t="str" cm="1">
        <f t="array" ref="N910">INDEX($D$1:$CP$117,MATCH($D910,$D$1:$D$117,0),MATCH(1,($F910=$D$1:$CP$1)*(BB$2=$D$2:$CP$2),0))</f>
        <v/>
      </c>
    </row>
    <row r="911" spans="4:14" x14ac:dyDescent="0.25">
      <c r="D911" t="str">
        <f t="shared" ref="D911:E911" si="841">D797</f>
        <v>UKR</v>
      </c>
      <c r="E911" t="str">
        <f t="shared" si="841"/>
        <v>Lower middle income</v>
      </c>
      <c r="F911">
        <f t="shared" si="820"/>
        <v>2015</v>
      </c>
      <c r="G911" s="60" cm="1">
        <f t="array" ref="G911">INDEX($D$1:$CP$117,MATCH($D911,$D$1:$D$117,0),MATCH(1,($F911=$D$1:$CP$1)*(G$2=$D$2:$CP$2),0))</f>
        <v>29401491</v>
      </c>
      <c r="H911" s="60" cm="1">
        <f t="array" ref="H911">INDEX($D$1:$CP$117,MATCH($D911,$D$1:$D$117,0),MATCH(1,($F911=$D$1:$CP$1)*(H$2=$D$2:$CP$2),0))</f>
        <v>65889574.950000003</v>
      </c>
      <c r="I911" s="60" cm="1">
        <f t="array" ref="I911">INDEX($D$1:$CP$117,MATCH($D911,$D$1:$D$117,0),MATCH(1,($F911=$D$1:$CP$1)*(I$2=$D$2:$CP$2),0))</f>
        <v>97737794.310000002</v>
      </c>
      <c r="J911" s="60" cm="1">
        <f t="array" ref="J911">INDEX($D$1:$CP$117,MATCH($D911,$D$1:$D$117,0),MATCH(1,($F911=$D$1:$CP$1)*(J$2=$D$2:$CP$2),0))</f>
        <v>240000</v>
      </c>
      <c r="K911" s="59" cm="1">
        <f t="array" ref="K911">INDEX($D$1:$CP$117,MATCH($D911,$D$1:$D$117,0),MATCH(1,($F911=$D$1:$CP$1)*(AY$2=$D$2:$CP$2),0))</f>
        <v>122.5062125</v>
      </c>
      <c r="L911" s="59" cm="1">
        <f t="array" ref="L911">INDEX($D$1:$CP$117,MATCH($D911,$D$1:$D$117,0),MATCH(1,($F911=$D$1:$CP$1)*(AZ$2=$D$2:$CP$2),0))</f>
        <v>274.53989562499999</v>
      </c>
      <c r="M911" s="59" cm="1">
        <f t="array" ref="M911">INDEX($D$1:$CP$117,MATCH($D911,$D$1:$D$117,0),MATCH(1,($F911=$D$1:$CP$1)*(BA$2=$D$2:$CP$2),0))</f>
        <v>407.240809625</v>
      </c>
      <c r="N911" s="61" cm="1">
        <f t="array" ref="N911">INDEX($D$1:$CP$117,MATCH($D911,$D$1:$D$117,0),MATCH(1,($F911=$D$1:$CP$1)*(BB$2=$D$2:$CP$2),0))</f>
        <v>0.30082007894249974</v>
      </c>
    </row>
    <row r="912" spans="4:14" x14ac:dyDescent="0.25">
      <c r="D912" t="str">
        <f t="shared" ref="D912:E912" si="842">D798</f>
        <v>TZA</v>
      </c>
      <c r="E912" t="str">
        <f t="shared" si="842"/>
        <v>Lower middle income</v>
      </c>
      <c r="F912">
        <f t="shared" si="820"/>
        <v>2015</v>
      </c>
      <c r="G912" s="60" cm="1">
        <f t="array" ref="G912">INDEX($D$1:$CP$117,MATCH($D912,$D$1:$D$117,0),MATCH(1,($F912=$D$1:$CP$1)*(G$2=$D$2:$CP$2),0))</f>
        <v>0</v>
      </c>
      <c r="H912" s="60" cm="1">
        <f t="array" ref="H912">INDEX($D$1:$CP$117,MATCH($D912,$D$1:$D$117,0),MATCH(1,($F912=$D$1:$CP$1)*(H$2=$D$2:$CP$2),0))</f>
        <v>0</v>
      </c>
      <c r="I912" s="60" cm="1">
        <f t="array" ref="I912">INDEX($D$1:$CP$117,MATCH($D912,$D$1:$D$117,0),MATCH(1,($F912=$D$1:$CP$1)*(I$2=$D$2:$CP$2),0))</f>
        <v>0</v>
      </c>
      <c r="J912" s="60" cm="1">
        <f t="array" ref="J912">INDEX($D$1:$CP$117,MATCH($D912,$D$1:$D$117,0),MATCH(1,($F912=$D$1:$CP$1)*(J$2=$D$2:$CP$2),0))</f>
        <v>1500000</v>
      </c>
      <c r="K912" s="59" t="str" cm="1">
        <f t="array" ref="K912">INDEX($D$1:$CP$117,MATCH($D912,$D$1:$D$117,0),MATCH(1,($F912=$D$1:$CP$1)*(AY$2=$D$2:$CP$2),0))</f>
        <v/>
      </c>
      <c r="L912" s="59" t="str" cm="1">
        <f t="array" ref="L912">INDEX($D$1:$CP$117,MATCH($D912,$D$1:$D$117,0),MATCH(1,($F912=$D$1:$CP$1)*(AZ$2=$D$2:$CP$2),0))</f>
        <v/>
      </c>
      <c r="M912" s="59" t="str" cm="1">
        <f t="array" ref="M912">INDEX($D$1:$CP$117,MATCH($D912,$D$1:$D$117,0),MATCH(1,($F912=$D$1:$CP$1)*(BA$2=$D$2:$CP$2),0))</f>
        <v/>
      </c>
      <c r="N912" s="61" t="str" cm="1">
        <f t="array" ref="N912">INDEX($D$1:$CP$117,MATCH($D912,$D$1:$D$117,0),MATCH(1,($F912=$D$1:$CP$1)*(BB$2=$D$2:$CP$2),0))</f>
        <v/>
      </c>
    </row>
    <row r="913" spans="4:14" x14ac:dyDescent="0.25">
      <c r="D913" t="str">
        <f t="shared" ref="D913:E913" si="843">D799</f>
        <v>UZB</v>
      </c>
      <c r="E913" t="str">
        <f t="shared" si="843"/>
        <v>Lower middle income</v>
      </c>
      <c r="F913">
        <f t="shared" si="820"/>
        <v>2015</v>
      </c>
      <c r="G913" s="60" cm="1">
        <f t="array" ref="G913">INDEX($D$1:$CP$117,MATCH($D913,$D$1:$D$117,0),MATCH(1,($F913=$D$1:$CP$1)*(G$2=$D$2:$CP$2),0))</f>
        <v>0</v>
      </c>
      <c r="H913" s="60" cm="1">
        <f t="array" ref="H913">INDEX($D$1:$CP$117,MATCH($D913,$D$1:$D$117,0),MATCH(1,($F913=$D$1:$CP$1)*(H$2=$D$2:$CP$2),0))</f>
        <v>0</v>
      </c>
      <c r="I913" s="60" cm="1">
        <f t="array" ref="I913">INDEX($D$1:$CP$117,MATCH($D913,$D$1:$D$117,0),MATCH(1,($F913=$D$1:$CP$1)*(I$2=$D$2:$CP$2),0))</f>
        <v>0</v>
      </c>
      <c r="J913" s="60" cm="1">
        <f t="array" ref="J913">INDEX($D$1:$CP$117,MATCH($D913,$D$1:$D$117,0),MATCH(1,($F913=$D$1:$CP$1)*(J$2=$D$2:$CP$2),0))</f>
        <v>36000</v>
      </c>
      <c r="K913" s="59" t="str" cm="1">
        <f t="array" ref="K913">INDEX($D$1:$CP$117,MATCH($D913,$D$1:$D$117,0),MATCH(1,($F913=$D$1:$CP$1)*(AY$2=$D$2:$CP$2),0))</f>
        <v/>
      </c>
      <c r="L913" s="59" t="str" cm="1">
        <f t="array" ref="L913">INDEX($D$1:$CP$117,MATCH($D913,$D$1:$D$117,0),MATCH(1,($F913=$D$1:$CP$1)*(AZ$2=$D$2:$CP$2),0))</f>
        <v/>
      </c>
      <c r="M913" s="59" t="str" cm="1">
        <f t="array" ref="M913">INDEX($D$1:$CP$117,MATCH($D913,$D$1:$D$117,0),MATCH(1,($F913=$D$1:$CP$1)*(BA$2=$D$2:$CP$2),0))</f>
        <v/>
      </c>
      <c r="N913" s="61" t="str" cm="1">
        <f t="array" ref="N913">INDEX($D$1:$CP$117,MATCH($D913,$D$1:$D$117,0),MATCH(1,($F913=$D$1:$CP$1)*(BB$2=$D$2:$CP$2),0))</f>
        <v/>
      </c>
    </row>
    <row r="914" spans="4:14" x14ac:dyDescent="0.25">
      <c r="D914" t="str">
        <f t="shared" ref="D914:E914" si="844">D800</f>
        <v>VEN</v>
      </c>
      <c r="E914" t="str">
        <f t="shared" si="844"/>
        <v>Middle income</v>
      </c>
      <c r="F914">
        <f t="shared" si="820"/>
        <v>2015</v>
      </c>
      <c r="G914" s="60" cm="1">
        <f t="array" ref="G914">INDEX($D$1:$CP$117,MATCH($D914,$D$1:$D$117,0),MATCH(1,($F914=$D$1:$CP$1)*(G$2=$D$2:$CP$2),0))</f>
        <v>0</v>
      </c>
      <c r="H914" s="60" cm="1">
        <f t="array" ref="H914">INDEX($D$1:$CP$117,MATCH($D914,$D$1:$D$117,0),MATCH(1,($F914=$D$1:$CP$1)*(H$2=$D$2:$CP$2),0))</f>
        <v>0</v>
      </c>
      <c r="I914" s="60" cm="1">
        <f t="array" ref="I914">INDEX($D$1:$CP$117,MATCH($D914,$D$1:$D$117,0),MATCH(1,($F914=$D$1:$CP$1)*(I$2=$D$2:$CP$2),0))</f>
        <v>0</v>
      </c>
      <c r="J914" s="60" cm="1">
        <f t="array" ref="J914">INDEX($D$1:$CP$117,MATCH($D914,$D$1:$D$117,0),MATCH(1,($F914=$D$1:$CP$1)*(J$2=$D$2:$CP$2),0))</f>
        <v>130000</v>
      </c>
      <c r="K914" s="59" t="str" cm="1">
        <f t="array" ref="K914">INDEX($D$1:$CP$117,MATCH($D914,$D$1:$D$117,0),MATCH(1,($F914=$D$1:$CP$1)*(AY$2=$D$2:$CP$2),0))</f>
        <v/>
      </c>
      <c r="L914" s="59" t="str" cm="1">
        <f t="array" ref="L914">INDEX($D$1:$CP$117,MATCH($D914,$D$1:$D$117,0),MATCH(1,($F914=$D$1:$CP$1)*(AZ$2=$D$2:$CP$2),0))</f>
        <v/>
      </c>
      <c r="M914" s="59" t="str" cm="1">
        <f t="array" ref="M914">INDEX($D$1:$CP$117,MATCH($D914,$D$1:$D$117,0),MATCH(1,($F914=$D$1:$CP$1)*(BA$2=$D$2:$CP$2),0))</f>
        <v/>
      </c>
      <c r="N914" s="61" t="str" cm="1">
        <f t="array" ref="N914">INDEX($D$1:$CP$117,MATCH($D914,$D$1:$D$117,0),MATCH(1,($F914=$D$1:$CP$1)*(BB$2=$D$2:$CP$2),0))</f>
        <v/>
      </c>
    </row>
    <row r="915" spans="4:14" x14ac:dyDescent="0.25">
      <c r="D915" t="str">
        <f t="shared" ref="D915:E915" si="845">D801</f>
        <v>VNM</v>
      </c>
      <c r="E915" t="str">
        <f t="shared" si="845"/>
        <v>Lower middle income</v>
      </c>
      <c r="F915">
        <f t="shared" si="820"/>
        <v>2015</v>
      </c>
      <c r="G915" s="60" cm="1">
        <f t="array" ref="G915">INDEX($D$1:$CP$117,MATCH($D915,$D$1:$D$117,0),MATCH(1,($F915=$D$1:$CP$1)*(G$2=$D$2:$CP$2),0))</f>
        <v>0</v>
      </c>
      <c r="H915" s="60" cm="1">
        <f t="array" ref="H915">INDEX($D$1:$CP$117,MATCH($D915,$D$1:$D$117,0),MATCH(1,($F915=$D$1:$CP$1)*(H$2=$D$2:$CP$2),0))</f>
        <v>0</v>
      </c>
      <c r="I915" s="60" cm="1">
        <f t="array" ref="I915">INDEX($D$1:$CP$117,MATCH($D915,$D$1:$D$117,0),MATCH(1,($F915=$D$1:$CP$1)*(I$2=$D$2:$CP$2),0))</f>
        <v>0</v>
      </c>
      <c r="J915" s="60" cm="1">
        <f t="array" ref="J915">INDEX($D$1:$CP$117,MATCH($D915,$D$1:$D$117,0),MATCH(1,($F915=$D$1:$CP$1)*(J$2=$D$2:$CP$2),0))</f>
        <v>230000</v>
      </c>
      <c r="K915" s="59" t="str" cm="1">
        <f t="array" ref="K915">INDEX($D$1:$CP$117,MATCH($D915,$D$1:$D$117,0),MATCH(1,($F915=$D$1:$CP$1)*(AY$2=$D$2:$CP$2),0))</f>
        <v/>
      </c>
      <c r="L915" s="59" t="str" cm="1">
        <f t="array" ref="L915">INDEX($D$1:$CP$117,MATCH($D915,$D$1:$D$117,0),MATCH(1,($F915=$D$1:$CP$1)*(AZ$2=$D$2:$CP$2),0))</f>
        <v/>
      </c>
      <c r="M915" s="59" t="str" cm="1">
        <f t="array" ref="M915">INDEX($D$1:$CP$117,MATCH($D915,$D$1:$D$117,0),MATCH(1,($F915=$D$1:$CP$1)*(BA$2=$D$2:$CP$2),0))</f>
        <v/>
      </c>
      <c r="N915" s="61" t="str" cm="1">
        <f t="array" ref="N915">INDEX($D$1:$CP$117,MATCH($D915,$D$1:$D$117,0),MATCH(1,($F915=$D$1:$CP$1)*(BB$2=$D$2:$CP$2),0))</f>
        <v/>
      </c>
    </row>
    <row r="916" spans="4:14" x14ac:dyDescent="0.25">
      <c r="D916" t="str">
        <f t="shared" ref="D916:E916" si="846">D802</f>
        <v>YEM</v>
      </c>
      <c r="E916" t="str">
        <f t="shared" si="846"/>
        <v>Low income</v>
      </c>
      <c r="F916">
        <f t="shared" si="820"/>
        <v>2015</v>
      </c>
      <c r="G916" s="60" cm="1">
        <f t="array" ref="G916">INDEX($D$1:$CP$117,MATCH($D916,$D$1:$D$117,0),MATCH(1,($F916=$D$1:$CP$1)*(G$2=$D$2:$CP$2),0))</f>
        <v>0</v>
      </c>
      <c r="H916" s="60" cm="1">
        <f t="array" ref="H916">INDEX($D$1:$CP$117,MATCH($D916,$D$1:$D$117,0),MATCH(1,($F916=$D$1:$CP$1)*(H$2=$D$2:$CP$2),0))</f>
        <v>0</v>
      </c>
      <c r="I916" s="60" cm="1">
        <f t="array" ref="I916">INDEX($D$1:$CP$117,MATCH($D916,$D$1:$D$117,0),MATCH(1,($F916=$D$1:$CP$1)*(I$2=$D$2:$CP$2),0))</f>
        <v>0</v>
      </c>
      <c r="J916" s="60" cm="1">
        <f t="array" ref="J916">INDEX($D$1:$CP$117,MATCH($D916,$D$1:$D$117,0),MATCH(1,($F916=$D$1:$CP$1)*(J$2=$D$2:$CP$2),0))</f>
        <v>8900</v>
      </c>
      <c r="K916" s="59" t="str" cm="1">
        <f t="array" ref="K916">INDEX($D$1:$CP$117,MATCH($D916,$D$1:$D$117,0),MATCH(1,($F916=$D$1:$CP$1)*(AY$2=$D$2:$CP$2),0))</f>
        <v/>
      </c>
      <c r="L916" s="59" t="str" cm="1">
        <f t="array" ref="L916">INDEX($D$1:$CP$117,MATCH($D916,$D$1:$D$117,0),MATCH(1,($F916=$D$1:$CP$1)*(AZ$2=$D$2:$CP$2),0))</f>
        <v/>
      </c>
      <c r="M916" s="59" t="str" cm="1">
        <f t="array" ref="M916">INDEX($D$1:$CP$117,MATCH($D916,$D$1:$D$117,0),MATCH(1,($F916=$D$1:$CP$1)*(BA$2=$D$2:$CP$2),0))</f>
        <v/>
      </c>
      <c r="N916" s="61" t="str" cm="1">
        <f t="array" ref="N916">INDEX($D$1:$CP$117,MATCH($D916,$D$1:$D$117,0),MATCH(1,($F916=$D$1:$CP$1)*(BB$2=$D$2:$CP$2),0))</f>
        <v/>
      </c>
    </row>
    <row r="917" spans="4:14" x14ac:dyDescent="0.25">
      <c r="D917" t="str">
        <f t="shared" ref="D917:E917" si="847">D803</f>
        <v>ZMB</v>
      </c>
      <c r="E917" t="str">
        <f t="shared" si="847"/>
        <v>Lower middle income</v>
      </c>
      <c r="F917">
        <f t="shared" si="820"/>
        <v>2015</v>
      </c>
      <c r="G917" s="60" cm="1">
        <f t="array" ref="G917">INDEX($D$1:$CP$117,MATCH($D917,$D$1:$D$117,0),MATCH(1,($F917=$D$1:$CP$1)*(G$2=$D$2:$CP$2),0))</f>
        <v>0</v>
      </c>
      <c r="H917" s="60" cm="1">
        <f t="array" ref="H917">INDEX($D$1:$CP$117,MATCH($D917,$D$1:$D$117,0),MATCH(1,($F917=$D$1:$CP$1)*(H$2=$D$2:$CP$2),0))</f>
        <v>0</v>
      </c>
      <c r="I917" s="60" cm="1">
        <f t="array" ref="I917">INDEX($D$1:$CP$117,MATCH($D917,$D$1:$D$117,0),MATCH(1,($F917=$D$1:$CP$1)*(I$2=$D$2:$CP$2),0))</f>
        <v>0</v>
      </c>
      <c r="J917" s="60" cm="1">
        <f t="array" ref="J917">INDEX($D$1:$CP$117,MATCH($D917,$D$1:$D$117,0),MATCH(1,($F917=$D$1:$CP$1)*(J$2=$D$2:$CP$2),0))</f>
        <v>1100000</v>
      </c>
      <c r="K917" s="59" t="str" cm="1">
        <f t="array" ref="K917">INDEX($D$1:$CP$117,MATCH($D917,$D$1:$D$117,0),MATCH(1,($F917=$D$1:$CP$1)*(AY$2=$D$2:$CP$2),0))</f>
        <v/>
      </c>
      <c r="L917" s="59" t="str" cm="1">
        <f t="array" ref="L917">INDEX($D$1:$CP$117,MATCH($D917,$D$1:$D$117,0),MATCH(1,($F917=$D$1:$CP$1)*(AZ$2=$D$2:$CP$2),0))</f>
        <v/>
      </c>
      <c r="M917" s="59" t="str" cm="1">
        <f t="array" ref="M917">INDEX($D$1:$CP$117,MATCH($D917,$D$1:$D$117,0),MATCH(1,($F917=$D$1:$CP$1)*(BA$2=$D$2:$CP$2),0))</f>
        <v/>
      </c>
      <c r="N917" s="61" t="str" cm="1">
        <f t="array" ref="N917">INDEX($D$1:$CP$117,MATCH($D917,$D$1:$D$117,0),MATCH(1,($F917=$D$1:$CP$1)*(BB$2=$D$2:$CP$2),0))</f>
        <v/>
      </c>
    </row>
    <row r="918" spans="4:14" x14ac:dyDescent="0.25">
      <c r="D918" t="str">
        <f t="shared" ref="D918:E918" si="848">D804</f>
        <v>ZWE</v>
      </c>
      <c r="E918" t="str">
        <f t="shared" si="848"/>
        <v>Lower middle income</v>
      </c>
      <c r="F918">
        <f t="shared" si="820"/>
        <v>2015</v>
      </c>
      <c r="G918" s="60" cm="1">
        <f t="array" ref="G918">INDEX($D$1:$CP$117,MATCH($D918,$D$1:$D$117,0),MATCH(1,($F918=$D$1:$CP$1)*(G$2=$D$2:$CP$2),0))</f>
        <v>0</v>
      </c>
      <c r="H918" s="60" cm="1">
        <f t="array" ref="H918">INDEX($D$1:$CP$117,MATCH($D918,$D$1:$D$117,0),MATCH(1,($F918=$D$1:$CP$1)*(H$2=$D$2:$CP$2),0))</f>
        <v>0</v>
      </c>
      <c r="I918" s="60" cm="1">
        <f t="array" ref="I918">INDEX($D$1:$CP$117,MATCH($D918,$D$1:$D$117,0),MATCH(1,($F918=$D$1:$CP$1)*(I$2=$D$2:$CP$2),0))</f>
        <v>0</v>
      </c>
      <c r="J918" s="60" cm="1">
        <f t="array" ref="J918">INDEX($D$1:$CP$117,MATCH($D918,$D$1:$D$117,0),MATCH(1,($F918=$D$1:$CP$1)*(J$2=$D$2:$CP$2),0))</f>
        <v>1300000</v>
      </c>
      <c r="K918" s="59" t="str" cm="1">
        <f t="array" ref="K918">INDEX($D$1:$CP$117,MATCH($D918,$D$1:$D$117,0),MATCH(1,($F918=$D$1:$CP$1)*(AY$2=$D$2:$CP$2),0))</f>
        <v/>
      </c>
      <c r="L918" s="59" t="str" cm="1">
        <f t="array" ref="L918">INDEX($D$1:$CP$117,MATCH($D918,$D$1:$D$117,0),MATCH(1,($F918=$D$1:$CP$1)*(AZ$2=$D$2:$CP$2),0))</f>
        <v/>
      </c>
      <c r="M918" s="59" t="str" cm="1">
        <f t="array" ref="M918">INDEX($D$1:$CP$117,MATCH($D918,$D$1:$D$117,0),MATCH(1,($F918=$D$1:$CP$1)*(BA$2=$D$2:$CP$2),0))</f>
        <v/>
      </c>
      <c r="N918" s="61" t="str" cm="1">
        <f t="array" ref="N918">INDEX($D$1:$CP$117,MATCH($D918,$D$1:$D$117,0),MATCH(1,($F918=$D$1:$CP$1)*(BB$2=$D$2:$CP$2),0))</f>
        <v/>
      </c>
    </row>
    <row r="919" spans="4:14" x14ac:dyDescent="0.25">
      <c r="D919" t="str">
        <f t="shared" ref="D919:E919" si="849">D805</f>
        <v>AFG</v>
      </c>
      <c r="E919" t="str">
        <f t="shared" si="849"/>
        <v>Low income</v>
      </c>
      <c r="F919">
        <f t="shared" si="820"/>
        <v>2016</v>
      </c>
      <c r="G919" s="60" cm="1">
        <f t="array" ref="G919">INDEX($D$1:$CP$117,MATCH($D919,$D$1:$D$117,0),MATCH(1,($F919=$D$1:$CP$1)*(G$2=$D$2:$CP$2),0))</f>
        <v>205664</v>
      </c>
      <c r="H919" s="60" cm="1">
        <f t="array" ref="H919">INDEX($D$1:$CP$117,MATCH($D919,$D$1:$D$117,0),MATCH(1,($F919=$D$1:$CP$1)*(H$2=$D$2:$CP$2),0))</f>
        <v>0</v>
      </c>
      <c r="I919" s="60" cm="1">
        <f t="array" ref="I919">INDEX($D$1:$CP$117,MATCH($D919,$D$1:$D$117,0),MATCH(1,($F919=$D$1:$CP$1)*(I$2=$D$2:$CP$2),0))</f>
        <v>205664</v>
      </c>
      <c r="J919" s="60" cm="1">
        <f t="array" ref="J919">INDEX($D$1:$CP$117,MATCH($D919,$D$1:$D$117,0),MATCH(1,($F919=$D$1:$CP$1)*(J$2=$D$2:$CP$2),0))</f>
        <v>8400</v>
      </c>
      <c r="K919" s="59" cm="1">
        <f t="array" ref="K919">INDEX($D$1:$CP$117,MATCH($D919,$D$1:$D$117,0),MATCH(1,($F919=$D$1:$CP$1)*(AY$2=$D$2:$CP$2),0))</f>
        <v>24.483809523809523</v>
      </c>
      <c r="L919" s="59" cm="1">
        <f t="array" ref="L919">INDEX($D$1:$CP$117,MATCH($D919,$D$1:$D$117,0),MATCH(1,($F919=$D$1:$CP$1)*(AZ$2=$D$2:$CP$2),0))</f>
        <v>0</v>
      </c>
      <c r="M919" s="59" cm="1">
        <f t="array" ref="M919">INDEX($D$1:$CP$117,MATCH($D919,$D$1:$D$117,0),MATCH(1,($F919=$D$1:$CP$1)*(BA$2=$D$2:$CP$2),0))</f>
        <v>24.483809523809523</v>
      </c>
      <c r="N919" s="61" cm="1">
        <f t="array" ref="N919">INDEX($D$1:$CP$117,MATCH($D919,$D$1:$D$117,0),MATCH(1,($F919=$D$1:$CP$1)*(BB$2=$D$2:$CP$2),0))</f>
        <v>1</v>
      </c>
    </row>
    <row r="920" spans="4:14" x14ac:dyDescent="0.25">
      <c r="D920" t="str">
        <f t="shared" ref="D920:E920" si="850">D806</f>
        <v>ALB</v>
      </c>
      <c r="E920" t="str">
        <f t="shared" si="850"/>
        <v>Middle income</v>
      </c>
      <c r="F920">
        <f t="shared" si="820"/>
        <v>2016</v>
      </c>
      <c r="G920" s="60" cm="1">
        <f t="array" ref="G920">INDEX($D$1:$CP$117,MATCH($D920,$D$1:$D$117,0),MATCH(1,($F920=$D$1:$CP$1)*(G$2=$D$2:$CP$2),0))</f>
        <v>0</v>
      </c>
      <c r="H920" s="60" cm="1">
        <f t="array" ref="H920">INDEX($D$1:$CP$117,MATCH($D920,$D$1:$D$117,0),MATCH(1,($F920=$D$1:$CP$1)*(H$2=$D$2:$CP$2),0))</f>
        <v>0</v>
      </c>
      <c r="I920" s="60" cm="1">
        <f t="array" ref="I920">INDEX($D$1:$CP$117,MATCH($D920,$D$1:$D$117,0),MATCH(1,($F920=$D$1:$CP$1)*(I$2=$D$2:$CP$2),0))</f>
        <v>0</v>
      </c>
      <c r="J920" s="60" cm="1">
        <f t="array" ref="J920">INDEX($D$1:$CP$117,MATCH($D920,$D$1:$D$117,0),MATCH(1,($F920=$D$1:$CP$1)*(J$2=$D$2:$CP$2),0))</f>
        <v>1300</v>
      </c>
      <c r="K920" s="59" t="str" cm="1">
        <f t="array" ref="K920">INDEX($D$1:$CP$117,MATCH($D920,$D$1:$D$117,0),MATCH(1,($F920=$D$1:$CP$1)*(AY$2=$D$2:$CP$2),0))</f>
        <v/>
      </c>
      <c r="L920" s="59" t="str" cm="1">
        <f t="array" ref="L920">INDEX($D$1:$CP$117,MATCH($D920,$D$1:$D$117,0),MATCH(1,($F920=$D$1:$CP$1)*(AZ$2=$D$2:$CP$2),0))</f>
        <v/>
      </c>
      <c r="M920" s="59" t="str" cm="1">
        <f t="array" ref="M920">INDEX($D$1:$CP$117,MATCH($D920,$D$1:$D$117,0),MATCH(1,($F920=$D$1:$CP$1)*(BA$2=$D$2:$CP$2),0))</f>
        <v/>
      </c>
      <c r="N920" s="61" t="str" cm="1">
        <f t="array" ref="N920">INDEX($D$1:$CP$117,MATCH($D920,$D$1:$D$117,0),MATCH(1,($F920=$D$1:$CP$1)*(BB$2=$D$2:$CP$2),0))</f>
        <v/>
      </c>
    </row>
    <row r="921" spans="4:14" x14ac:dyDescent="0.25">
      <c r="D921" t="str">
        <f t="shared" ref="D921:E921" si="851">D807</f>
        <v>DZA</v>
      </c>
      <c r="E921" t="str">
        <f t="shared" si="851"/>
        <v>Lower middle income</v>
      </c>
      <c r="F921">
        <f t="shared" si="820"/>
        <v>2016</v>
      </c>
      <c r="G921" s="60" cm="1">
        <f t="array" ref="G921">INDEX($D$1:$CP$117,MATCH($D921,$D$1:$D$117,0),MATCH(1,($F921=$D$1:$CP$1)*(G$2=$D$2:$CP$2),0))</f>
        <v>0</v>
      </c>
      <c r="H921" s="60" cm="1">
        <f t="array" ref="H921">INDEX($D$1:$CP$117,MATCH($D921,$D$1:$D$117,0),MATCH(1,($F921=$D$1:$CP$1)*(H$2=$D$2:$CP$2),0))</f>
        <v>0</v>
      </c>
      <c r="I921" s="60" cm="1">
        <f t="array" ref="I921">INDEX($D$1:$CP$117,MATCH($D921,$D$1:$D$117,0),MATCH(1,($F921=$D$1:$CP$1)*(I$2=$D$2:$CP$2),0))</f>
        <v>0</v>
      </c>
      <c r="J921" s="60" cm="1">
        <f t="array" ref="J921">INDEX($D$1:$CP$117,MATCH($D921,$D$1:$D$117,0),MATCH(1,($F921=$D$1:$CP$1)*(J$2=$D$2:$CP$2),0))</f>
        <v>16000</v>
      </c>
      <c r="K921" s="59" t="str" cm="1">
        <f t="array" ref="K921">INDEX($D$1:$CP$117,MATCH($D921,$D$1:$D$117,0),MATCH(1,($F921=$D$1:$CP$1)*(AY$2=$D$2:$CP$2),0))</f>
        <v/>
      </c>
      <c r="L921" s="59" t="str" cm="1">
        <f t="array" ref="L921">INDEX($D$1:$CP$117,MATCH($D921,$D$1:$D$117,0),MATCH(1,($F921=$D$1:$CP$1)*(AZ$2=$D$2:$CP$2),0))</f>
        <v/>
      </c>
      <c r="M921" s="59" t="str" cm="1">
        <f t="array" ref="M921">INDEX($D$1:$CP$117,MATCH($D921,$D$1:$D$117,0),MATCH(1,($F921=$D$1:$CP$1)*(BA$2=$D$2:$CP$2),0))</f>
        <v/>
      </c>
      <c r="N921" s="61" t="str" cm="1">
        <f t="array" ref="N921">INDEX($D$1:$CP$117,MATCH($D921,$D$1:$D$117,0),MATCH(1,($F921=$D$1:$CP$1)*(BB$2=$D$2:$CP$2),0))</f>
        <v/>
      </c>
    </row>
    <row r="922" spans="4:14" x14ac:dyDescent="0.25">
      <c r="D922" t="str">
        <f t="shared" ref="D922:E922" si="852">D808</f>
        <v>AGO</v>
      </c>
      <c r="E922" t="str">
        <f t="shared" si="852"/>
        <v>Lower middle income</v>
      </c>
      <c r="F922">
        <f t="shared" si="820"/>
        <v>2016</v>
      </c>
      <c r="G922" s="60" cm="1">
        <f t="array" ref="G922">INDEX($D$1:$CP$117,MATCH($D922,$D$1:$D$117,0),MATCH(1,($F922=$D$1:$CP$1)*(G$2=$D$2:$CP$2),0))</f>
        <v>2932213</v>
      </c>
      <c r="H922" s="60" cm="1">
        <f t="array" ref="H922">INDEX($D$1:$CP$117,MATCH($D922,$D$1:$D$117,0),MATCH(1,($F922=$D$1:$CP$1)*(H$2=$D$2:$CP$2),0))</f>
        <v>16835247.530000001</v>
      </c>
      <c r="I922" s="60" cm="1">
        <f t="array" ref="I922">INDEX($D$1:$CP$117,MATCH($D922,$D$1:$D$117,0),MATCH(1,($F922=$D$1:$CP$1)*(I$2=$D$2:$CP$2),0))</f>
        <v>19767460.530000001</v>
      </c>
      <c r="J922" s="60" cm="1">
        <f t="array" ref="J922">INDEX($D$1:$CP$117,MATCH($D922,$D$1:$D$117,0),MATCH(1,($F922=$D$1:$CP$1)*(J$2=$D$2:$CP$2),0))</f>
        <v>300000</v>
      </c>
      <c r="K922" s="59" cm="1">
        <f t="array" ref="K922">INDEX($D$1:$CP$117,MATCH($D922,$D$1:$D$117,0),MATCH(1,($F922=$D$1:$CP$1)*(AY$2=$D$2:$CP$2),0))</f>
        <v>9.7740433333333332</v>
      </c>
      <c r="L922" s="59" cm="1">
        <f t="array" ref="L922">INDEX($D$1:$CP$117,MATCH($D922,$D$1:$D$117,0),MATCH(1,($F922=$D$1:$CP$1)*(AZ$2=$D$2:$CP$2),0))</f>
        <v>56.117491766666667</v>
      </c>
      <c r="M922" s="59" cm="1">
        <f t="array" ref="M922">INDEX($D$1:$CP$117,MATCH($D922,$D$1:$D$117,0),MATCH(1,($F922=$D$1:$CP$1)*(BA$2=$D$2:$CP$2),0))</f>
        <v>65.891535099999999</v>
      </c>
      <c r="N922" s="61" cm="1">
        <f t="array" ref="N922">INDEX($D$1:$CP$117,MATCH($D922,$D$1:$D$117,0),MATCH(1,($F922=$D$1:$CP$1)*(BB$2=$D$2:$CP$2),0))</f>
        <v>0.14833534107984886</v>
      </c>
    </row>
    <row r="923" spans="4:14" x14ac:dyDescent="0.25">
      <c r="D923" t="str">
        <f t="shared" ref="D923:E923" si="853">D809</f>
        <v>ARG</v>
      </c>
      <c r="E923" t="str">
        <f t="shared" si="853"/>
        <v>Middle income</v>
      </c>
      <c r="F923">
        <f t="shared" si="820"/>
        <v>2016</v>
      </c>
      <c r="G923" s="60" cm="1">
        <f t="array" ref="G923">INDEX($D$1:$CP$117,MATCH($D923,$D$1:$D$117,0),MATCH(1,($F923=$D$1:$CP$1)*(G$2=$D$2:$CP$2),0))</f>
        <v>0</v>
      </c>
      <c r="H923" s="60" cm="1">
        <f t="array" ref="H923">INDEX($D$1:$CP$117,MATCH($D923,$D$1:$D$117,0),MATCH(1,($F923=$D$1:$CP$1)*(H$2=$D$2:$CP$2),0))</f>
        <v>0</v>
      </c>
      <c r="I923" s="60" cm="1">
        <f t="array" ref="I923">INDEX($D$1:$CP$117,MATCH($D923,$D$1:$D$117,0),MATCH(1,($F923=$D$1:$CP$1)*(I$2=$D$2:$CP$2),0))</f>
        <v>0</v>
      </c>
      <c r="J923" s="60" cm="1">
        <f t="array" ref="J923">INDEX($D$1:$CP$117,MATCH($D923,$D$1:$D$117,0),MATCH(1,($F923=$D$1:$CP$1)*(J$2=$D$2:$CP$2),0))</f>
        <v>120000</v>
      </c>
      <c r="K923" s="59" t="str" cm="1">
        <f t="array" ref="K923">INDEX($D$1:$CP$117,MATCH($D923,$D$1:$D$117,0),MATCH(1,($F923=$D$1:$CP$1)*(AY$2=$D$2:$CP$2),0))</f>
        <v/>
      </c>
      <c r="L923" s="59" t="str" cm="1">
        <f t="array" ref="L923">INDEX($D$1:$CP$117,MATCH($D923,$D$1:$D$117,0),MATCH(1,($F923=$D$1:$CP$1)*(AZ$2=$D$2:$CP$2),0))</f>
        <v/>
      </c>
      <c r="M923" s="59" t="str" cm="1">
        <f t="array" ref="M923">INDEX($D$1:$CP$117,MATCH($D923,$D$1:$D$117,0),MATCH(1,($F923=$D$1:$CP$1)*(BA$2=$D$2:$CP$2),0))</f>
        <v/>
      </c>
      <c r="N923" s="61" t="str" cm="1">
        <f t="array" ref="N923">INDEX($D$1:$CP$117,MATCH($D923,$D$1:$D$117,0),MATCH(1,($F923=$D$1:$CP$1)*(BB$2=$D$2:$CP$2),0))</f>
        <v/>
      </c>
    </row>
    <row r="924" spans="4:14" x14ac:dyDescent="0.25">
      <c r="D924" t="str">
        <f t="shared" ref="D924:E924" si="854">D810</f>
        <v>ARM</v>
      </c>
      <c r="E924" t="str">
        <f t="shared" si="854"/>
        <v>Middle income</v>
      </c>
      <c r="F924">
        <f t="shared" si="820"/>
        <v>2016</v>
      </c>
      <c r="G924" s="60" cm="1">
        <f t="array" ref="G924">INDEX($D$1:$CP$117,MATCH($D924,$D$1:$D$117,0),MATCH(1,($F924=$D$1:$CP$1)*(G$2=$D$2:$CP$2),0))</f>
        <v>1945687</v>
      </c>
      <c r="H924" s="60" cm="1">
        <f t="array" ref="H924">INDEX($D$1:$CP$117,MATCH($D924,$D$1:$D$117,0),MATCH(1,($F924=$D$1:$CP$1)*(H$2=$D$2:$CP$2),0))</f>
        <v>2277109.41</v>
      </c>
      <c r="I924" s="60" cm="1">
        <f t="array" ref="I924">INDEX($D$1:$CP$117,MATCH($D924,$D$1:$D$117,0),MATCH(1,($F924=$D$1:$CP$1)*(I$2=$D$2:$CP$2),0))</f>
        <v>4222796.41</v>
      </c>
      <c r="J924" s="60" cm="1">
        <f t="array" ref="J924">INDEX($D$1:$CP$117,MATCH($D924,$D$1:$D$117,0),MATCH(1,($F924=$D$1:$CP$1)*(J$2=$D$2:$CP$2),0))</f>
        <v>3400</v>
      </c>
      <c r="K924" s="59" cm="1">
        <f t="array" ref="K924">INDEX($D$1:$CP$117,MATCH($D924,$D$1:$D$117,0),MATCH(1,($F924=$D$1:$CP$1)*(AY$2=$D$2:$CP$2),0))</f>
        <v>572.26088235294117</v>
      </c>
      <c r="L924" s="59" cm="1">
        <f t="array" ref="L924">INDEX($D$1:$CP$117,MATCH($D924,$D$1:$D$117,0),MATCH(1,($F924=$D$1:$CP$1)*(AZ$2=$D$2:$CP$2),0))</f>
        <v>669.73806176470589</v>
      </c>
      <c r="M924" s="59" cm="1">
        <f t="array" ref="M924">INDEX($D$1:$CP$117,MATCH($D924,$D$1:$D$117,0),MATCH(1,($F924=$D$1:$CP$1)*(BA$2=$D$2:$CP$2),0))</f>
        <v>1241.9989441176472</v>
      </c>
      <c r="N924" s="61" cm="1">
        <f t="array" ref="N924">INDEX($D$1:$CP$117,MATCH($D924,$D$1:$D$117,0),MATCH(1,($F924=$D$1:$CP$1)*(BB$2=$D$2:$CP$2),0))</f>
        <v>0.46075794594132463</v>
      </c>
    </row>
    <row r="925" spans="4:14" x14ac:dyDescent="0.25">
      <c r="D925" t="str">
        <f t="shared" ref="D925:E925" si="855">D811</f>
        <v>AZE</v>
      </c>
      <c r="E925" t="str">
        <f t="shared" si="855"/>
        <v>Middle income</v>
      </c>
      <c r="F925">
        <f t="shared" si="820"/>
        <v>2016</v>
      </c>
      <c r="G925" s="60" cm="1">
        <f t="array" ref="G925">INDEX($D$1:$CP$117,MATCH($D925,$D$1:$D$117,0),MATCH(1,($F925=$D$1:$CP$1)*(G$2=$D$2:$CP$2),0))</f>
        <v>0</v>
      </c>
      <c r="H925" s="60" cm="1">
        <f t="array" ref="H925">INDEX($D$1:$CP$117,MATCH($D925,$D$1:$D$117,0),MATCH(1,($F925=$D$1:$CP$1)*(H$2=$D$2:$CP$2),0))</f>
        <v>0</v>
      </c>
      <c r="I925" s="60" cm="1">
        <f t="array" ref="I925">INDEX($D$1:$CP$117,MATCH($D925,$D$1:$D$117,0),MATCH(1,($F925=$D$1:$CP$1)*(I$2=$D$2:$CP$2),0))</f>
        <v>0</v>
      </c>
      <c r="J925" s="60" cm="1">
        <f t="array" ref="J925">INDEX($D$1:$CP$117,MATCH($D925,$D$1:$D$117,0),MATCH(1,($F925=$D$1:$CP$1)*(J$2=$D$2:$CP$2),0))</f>
        <v>9600</v>
      </c>
      <c r="K925" s="59" t="str" cm="1">
        <f t="array" ref="K925">INDEX($D$1:$CP$117,MATCH($D925,$D$1:$D$117,0),MATCH(1,($F925=$D$1:$CP$1)*(AY$2=$D$2:$CP$2),0))</f>
        <v/>
      </c>
      <c r="L925" s="59" t="str" cm="1">
        <f t="array" ref="L925">INDEX($D$1:$CP$117,MATCH($D925,$D$1:$D$117,0),MATCH(1,($F925=$D$1:$CP$1)*(AZ$2=$D$2:$CP$2),0))</f>
        <v/>
      </c>
      <c r="M925" s="59" t="str" cm="1">
        <f t="array" ref="M925">INDEX($D$1:$CP$117,MATCH($D925,$D$1:$D$117,0),MATCH(1,($F925=$D$1:$CP$1)*(BA$2=$D$2:$CP$2),0))</f>
        <v/>
      </c>
      <c r="N925" s="61" t="str" cm="1">
        <f t="array" ref="N925">INDEX($D$1:$CP$117,MATCH($D925,$D$1:$D$117,0),MATCH(1,($F925=$D$1:$CP$1)*(BB$2=$D$2:$CP$2),0))</f>
        <v/>
      </c>
    </row>
    <row r="926" spans="4:14" x14ac:dyDescent="0.25">
      <c r="D926" t="str">
        <f t="shared" ref="D926:E926" si="856">D812</f>
        <v>BHS</v>
      </c>
      <c r="E926" t="str">
        <f t="shared" si="856"/>
        <v>Upper Middle Income</v>
      </c>
      <c r="F926">
        <f t="shared" si="820"/>
        <v>2016</v>
      </c>
      <c r="G926" s="60" cm="1">
        <f t="array" ref="G926">INDEX($D$1:$CP$117,MATCH($D926,$D$1:$D$117,0),MATCH(1,($F926=$D$1:$CP$1)*(G$2=$D$2:$CP$2),0))</f>
        <v>0</v>
      </c>
      <c r="H926" s="60" cm="1">
        <f t="array" ref="H926">INDEX($D$1:$CP$117,MATCH($D926,$D$1:$D$117,0),MATCH(1,($F926=$D$1:$CP$1)*(H$2=$D$2:$CP$2),0))</f>
        <v>0</v>
      </c>
      <c r="I926" s="60" cm="1">
        <f t="array" ref="I926">INDEX($D$1:$CP$117,MATCH($D926,$D$1:$D$117,0),MATCH(1,($F926=$D$1:$CP$1)*(I$2=$D$2:$CP$2),0))</f>
        <v>0</v>
      </c>
      <c r="J926" s="60" t="str" cm="1">
        <f t="array" ref="J926">INDEX($D$1:$CP$117,MATCH($D926,$D$1:$D$117,0),MATCH(1,($F926=$D$1:$CP$1)*(J$2=$D$2:$CP$2),0))</f>
        <v/>
      </c>
      <c r="K926" s="59" t="str" cm="1">
        <f t="array" ref="K926">INDEX($D$1:$CP$117,MATCH($D926,$D$1:$D$117,0),MATCH(1,($F926=$D$1:$CP$1)*(AY$2=$D$2:$CP$2),0))</f>
        <v/>
      </c>
      <c r="L926" s="59" t="str" cm="1">
        <f t="array" ref="L926">INDEX($D$1:$CP$117,MATCH($D926,$D$1:$D$117,0),MATCH(1,($F926=$D$1:$CP$1)*(AZ$2=$D$2:$CP$2),0))</f>
        <v/>
      </c>
      <c r="M926" s="59" t="str" cm="1">
        <f t="array" ref="M926">INDEX($D$1:$CP$117,MATCH($D926,$D$1:$D$117,0),MATCH(1,($F926=$D$1:$CP$1)*(BA$2=$D$2:$CP$2),0))</f>
        <v/>
      </c>
      <c r="N926" s="61" t="str" cm="1">
        <f t="array" ref="N926">INDEX($D$1:$CP$117,MATCH($D926,$D$1:$D$117,0),MATCH(1,($F926=$D$1:$CP$1)*(BB$2=$D$2:$CP$2),0))</f>
        <v/>
      </c>
    </row>
    <row r="927" spans="4:14" x14ac:dyDescent="0.25">
      <c r="D927" t="str">
        <f t="shared" ref="D927:E927" si="857">D813</f>
        <v>BGD</v>
      </c>
      <c r="E927" t="str">
        <f t="shared" si="857"/>
        <v>Lower middle income</v>
      </c>
      <c r="F927">
        <f t="shared" si="820"/>
        <v>2016</v>
      </c>
      <c r="G927" s="60" cm="1">
        <f t="array" ref="G927">INDEX($D$1:$CP$117,MATCH($D927,$D$1:$D$117,0),MATCH(1,($F927=$D$1:$CP$1)*(G$2=$D$2:$CP$2),0))</f>
        <v>2310475</v>
      </c>
      <c r="H927" s="60" cm="1">
        <f t="array" ref="H927">INDEX($D$1:$CP$117,MATCH($D927,$D$1:$D$117,0),MATCH(1,($F927=$D$1:$CP$1)*(H$2=$D$2:$CP$2),0))</f>
        <v>6826987</v>
      </c>
      <c r="I927" s="60" cm="1">
        <f t="array" ref="I927">INDEX($D$1:$CP$117,MATCH($D927,$D$1:$D$117,0),MATCH(1,($F927=$D$1:$CP$1)*(I$2=$D$2:$CP$2),0))</f>
        <v>9137462</v>
      </c>
      <c r="J927" s="60" t="str" cm="1">
        <f t="array" ref="J927">INDEX($D$1:$CP$117,MATCH($D927,$D$1:$D$117,0),MATCH(1,($F927=$D$1:$CP$1)*(J$2=$D$2:$CP$2),0))</f>
        <v/>
      </c>
      <c r="K927" s="59" t="str" cm="1">
        <f t="array" ref="K927">INDEX($D$1:$CP$117,MATCH($D927,$D$1:$D$117,0),MATCH(1,($F927=$D$1:$CP$1)*(AY$2=$D$2:$CP$2),0))</f>
        <v/>
      </c>
      <c r="L927" s="59" t="str" cm="1">
        <f t="array" ref="L927">INDEX($D$1:$CP$117,MATCH($D927,$D$1:$D$117,0),MATCH(1,($F927=$D$1:$CP$1)*(AZ$2=$D$2:$CP$2),0))</f>
        <v/>
      </c>
      <c r="M927" s="59" t="str" cm="1">
        <f t="array" ref="M927">INDEX($D$1:$CP$117,MATCH($D927,$D$1:$D$117,0),MATCH(1,($F927=$D$1:$CP$1)*(BA$2=$D$2:$CP$2),0))</f>
        <v/>
      </c>
      <c r="N927" s="61" t="str" cm="1">
        <f t="array" ref="N927">INDEX($D$1:$CP$117,MATCH($D927,$D$1:$D$117,0),MATCH(1,($F927=$D$1:$CP$1)*(BB$2=$D$2:$CP$2),0))</f>
        <v/>
      </c>
    </row>
    <row r="928" spans="4:14" x14ac:dyDescent="0.25">
      <c r="D928" t="str">
        <f t="shared" ref="D928:E928" si="858">D814</f>
        <v>BRB</v>
      </c>
      <c r="E928" t="str">
        <f t="shared" si="858"/>
        <v>High income</v>
      </c>
      <c r="F928">
        <f t="shared" si="820"/>
        <v>2016</v>
      </c>
      <c r="G928" s="60" cm="1">
        <f t="array" ref="G928">INDEX($D$1:$CP$117,MATCH($D928,$D$1:$D$117,0),MATCH(1,($F928=$D$1:$CP$1)*(G$2=$D$2:$CP$2),0))</f>
        <v>0</v>
      </c>
      <c r="H928" s="60" cm="1">
        <f t="array" ref="H928">INDEX($D$1:$CP$117,MATCH($D928,$D$1:$D$117,0),MATCH(1,($F928=$D$1:$CP$1)*(H$2=$D$2:$CP$2),0))</f>
        <v>0</v>
      </c>
      <c r="I928" s="60" cm="1">
        <f t="array" ref="I928">INDEX($D$1:$CP$117,MATCH($D928,$D$1:$D$117,0),MATCH(1,($F928=$D$1:$CP$1)*(I$2=$D$2:$CP$2),0))</f>
        <v>0</v>
      </c>
      <c r="J928" s="60" cm="1">
        <f t="array" ref="J928">INDEX($D$1:$CP$117,MATCH($D928,$D$1:$D$117,0),MATCH(1,($F928=$D$1:$CP$1)*(J$2=$D$2:$CP$2),0))</f>
        <v>2800</v>
      </c>
      <c r="K928" s="59" t="str" cm="1">
        <f t="array" ref="K928">INDEX($D$1:$CP$117,MATCH($D928,$D$1:$D$117,0),MATCH(1,($F928=$D$1:$CP$1)*(AY$2=$D$2:$CP$2),0))</f>
        <v/>
      </c>
      <c r="L928" s="59" t="str" cm="1">
        <f t="array" ref="L928">INDEX($D$1:$CP$117,MATCH($D928,$D$1:$D$117,0),MATCH(1,($F928=$D$1:$CP$1)*(AZ$2=$D$2:$CP$2),0))</f>
        <v/>
      </c>
      <c r="M928" s="59" t="str" cm="1">
        <f t="array" ref="M928">INDEX($D$1:$CP$117,MATCH($D928,$D$1:$D$117,0),MATCH(1,($F928=$D$1:$CP$1)*(BA$2=$D$2:$CP$2),0))</f>
        <v/>
      </c>
      <c r="N928" s="61" t="str" cm="1">
        <f t="array" ref="N928">INDEX($D$1:$CP$117,MATCH($D928,$D$1:$D$117,0),MATCH(1,($F928=$D$1:$CP$1)*(BB$2=$D$2:$CP$2),0))</f>
        <v/>
      </c>
    </row>
    <row r="929" spans="4:14" x14ac:dyDescent="0.25">
      <c r="D929" t="str">
        <f t="shared" ref="D929:E929" si="859">D815</f>
        <v>BLR</v>
      </c>
      <c r="E929" t="str">
        <f t="shared" si="859"/>
        <v>Middle income</v>
      </c>
      <c r="F929">
        <f t="shared" si="820"/>
        <v>2016</v>
      </c>
      <c r="G929" s="60" cm="1">
        <f t="array" ref="G929">INDEX($D$1:$CP$117,MATCH($D929,$D$1:$D$117,0),MATCH(1,($F929=$D$1:$CP$1)*(G$2=$D$2:$CP$2),0))</f>
        <v>12869113</v>
      </c>
      <c r="H929" s="60" cm="1">
        <f t="array" ref="H929">INDEX($D$1:$CP$117,MATCH($D929,$D$1:$D$117,0),MATCH(1,($F929=$D$1:$CP$1)*(H$2=$D$2:$CP$2),0))</f>
        <v>4769901.43</v>
      </c>
      <c r="I929" s="60" cm="1">
        <f t="array" ref="I929">INDEX($D$1:$CP$117,MATCH($D929,$D$1:$D$117,0),MATCH(1,($F929=$D$1:$CP$1)*(I$2=$D$2:$CP$2),0))</f>
        <v>17639014.43</v>
      </c>
      <c r="J929" s="60" cm="1">
        <f t="array" ref="J929">INDEX($D$1:$CP$117,MATCH($D929,$D$1:$D$117,0),MATCH(1,($F929=$D$1:$CP$1)*(J$2=$D$2:$CP$2),0))</f>
        <v>23000</v>
      </c>
      <c r="K929" s="59" cm="1">
        <f t="array" ref="K929">INDEX($D$1:$CP$117,MATCH($D929,$D$1:$D$117,0),MATCH(1,($F929=$D$1:$CP$1)*(AY$2=$D$2:$CP$2),0))</f>
        <v>559.52665217391302</v>
      </c>
      <c r="L929" s="59" cm="1">
        <f t="array" ref="L929">INDEX($D$1:$CP$117,MATCH($D929,$D$1:$D$117,0),MATCH(1,($F929=$D$1:$CP$1)*(AZ$2=$D$2:$CP$2),0))</f>
        <v>207.38701869565216</v>
      </c>
      <c r="M929" s="59" cm="1">
        <f t="array" ref="M929">INDEX($D$1:$CP$117,MATCH($D929,$D$1:$D$117,0),MATCH(1,($F929=$D$1:$CP$1)*(BA$2=$D$2:$CP$2),0))</f>
        <v>766.91367086956518</v>
      </c>
      <c r="N929" s="61" cm="1">
        <f t="array" ref="N929">INDEX($D$1:$CP$117,MATCH($D929,$D$1:$D$117,0),MATCH(1,($F929=$D$1:$CP$1)*(BB$2=$D$2:$CP$2),0))</f>
        <v>0.72958231601151879</v>
      </c>
    </row>
    <row r="930" spans="4:14" x14ac:dyDescent="0.25">
      <c r="D930" t="str">
        <f t="shared" ref="D930:E930" si="860">D816</f>
        <v>BLZ</v>
      </c>
      <c r="E930" t="str">
        <f t="shared" si="860"/>
        <v>Upper Middle Income</v>
      </c>
      <c r="F930">
        <f t="shared" si="820"/>
        <v>2016</v>
      </c>
      <c r="G930" s="60" cm="1">
        <f t="array" ref="G930">INDEX($D$1:$CP$117,MATCH($D930,$D$1:$D$117,0),MATCH(1,($F930=$D$1:$CP$1)*(G$2=$D$2:$CP$2),0))</f>
        <v>0</v>
      </c>
      <c r="H930" s="60" cm="1">
        <f t="array" ref="H930">INDEX($D$1:$CP$117,MATCH($D930,$D$1:$D$117,0),MATCH(1,($F930=$D$1:$CP$1)*(H$2=$D$2:$CP$2),0))</f>
        <v>0</v>
      </c>
      <c r="I930" s="60" cm="1">
        <f t="array" ref="I930">INDEX($D$1:$CP$117,MATCH($D930,$D$1:$D$117,0),MATCH(1,($F930=$D$1:$CP$1)*(I$2=$D$2:$CP$2),0))</f>
        <v>0</v>
      </c>
      <c r="J930" s="60" t="str" cm="1">
        <f t="array" ref="J930">INDEX($D$1:$CP$117,MATCH($D930,$D$1:$D$117,0),MATCH(1,($F930=$D$1:$CP$1)*(J$2=$D$2:$CP$2),0))</f>
        <v/>
      </c>
      <c r="K930" s="59" t="str" cm="1">
        <f t="array" ref="K930">INDEX($D$1:$CP$117,MATCH($D930,$D$1:$D$117,0),MATCH(1,($F930=$D$1:$CP$1)*(AY$2=$D$2:$CP$2),0))</f>
        <v/>
      </c>
      <c r="L930" s="59" t="str" cm="1">
        <f t="array" ref="L930">INDEX($D$1:$CP$117,MATCH($D930,$D$1:$D$117,0),MATCH(1,($F930=$D$1:$CP$1)*(AZ$2=$D$2:$CP$2),0))</f>
        <v/>
      </c>
      <c r="M930" s="59" t="str" cm="1">
        <f t="array" ref="M930">INDEX($D$1:$CP$117,MATCH($D930,$D$1:$D$117,0),MATCH(1,($F930=$D$1:$CP$1)*(BA$2=$D$2:$CP$2),0))</f>
        <v/>
      </c>
      <c r="N930" s="61" t="str" cm="1">
        <f t="array" ref="N930">INDEX($D$1:$CP$117,MATCH($D930,$D$1:$D$117,0),MATCH(1,($F930=$D$1:$CP$1)*(BB$2=$D$2:$CP$2),0))</f>
        <v/>
      </c>
    </row>
    <row r="931" spans="4:14" x14ac:dyDescent="0.25">
      <c r="D931" t="str">
        <f t="shared" ref="D931:E931" si="861">D817</f>
        <v>BEN</v>
      </c>
      <c r="E931" t="str">
        <f t="shared" si="861"/>
        <v>Lower middle income</v>
      </c>
      <c r="F931">
        <f t="shared" si="820"/>
        <v>2016</v>
      </c>
      <c r="G931" s="60" cm="1">
        <f t="array" ref="G931">INDEX($D$1:$CP$117,MATCH($D931,$D$1:$D$117,0),MATCH(1,($F931=$D$1:$CP$1)*(G$2=$D$2:$CP$2),0))</f>
        <v>3028372</v>
      </c>
      <c r="H931" s="60" cm="1">
        <f t="array" ref="H931">INDEX($D$1:$CP$117,MATCH($D931,$D$1:$D$117,0),MATCH(1,($F931=$D$1:$CP$1)*(H$2=$D$2:$CP$2),0))</f>
        <v>13765199.890000001</v>
      </c>
      <c r="I931" s="60" cm="1">
        <f t="array" ref="I931">INDEX($D$1:$CP$117,MATCH($D931,$D$1:$D$117,0),MATCH(1,($F931=$D$1:$CP$1)*(I$2=$D$2:$CP$2),0))</f>
        <v>16793571.890000001</v>
      </c>
      <c r="J931" s="60" cm="1">
        <f t="array" ref="J931">INDEX($D$1:$CP$117,MATCH($D931,$D$1:$D$117,0),MATCH(1,($F931=$D$1:$CP$1)*(J$2=$D$2:$CP$2),0))</f>
        <v>73000</v>
      </c>
      <c r="K931" s="59" cm="1">
        <f t="array" ref="K931">INDEX($D$1:$CP$117,MATCH($D931,$D$1:$D$117,0),MATCH(1,($F931=$D$1:$CP$1)*(AY$2=$D$2:$CP$2),0))</f>
        <v>41.484547945205478</v>
      </c>
      <c r="L931" s="59" cm="1">
        <f t="array" ref="L931">INDEX($D$1:$CP$117,MATCH($D931,$D$1:$D$117,0),MATCH(1,($F931=$D$1:$CP$1)*(AZ$2=$D$2:$CP$2),0))</f>
        <v>188.56438205479452</v>
      </c>
      <c r="M931" s="59" cm="1">
        <f t="array" ref="M931">INDEX($D$1:$CP$117,MATCH($D931,$D$1:$D$117,0),MATCH(1,($F931=$D$1:$CP$1)*(BA$2=$D$2:$CP$2),0))</f>
        <v>230.04893000000001</v>
      </c>
      <c r="N931" s="61" cm="1">
        <f t="array" ref="N931">INDEX($D$1:$CP$117,MATCH($D931,$D$1:$D$117,0),MATCH(1,($F931=$D$1:$CP$1)*(BB$2=$D$2:$CP$2),0))</f>
        <v>0.18032923667676035</v>
      </c>
    </row>
    <row r="932" spans="4:14" x14ac:dyDescent="0.25">
      <c r="D932" t="str">
        <f t="shared" ref="D932:E932" si="862">D818</f>
        <v>BOL</v>
      </c>
      <c r="E932" t="str">
        <f t="shared" si="862"/>
        <v>Lower middle income</v>
      </c>
      <c r="F932">
        <f t="shared" si="820"/>
        <v>2016</v>
      </c>
      <c r="G932" s="60" cm="1">
        <f t="array" ref="G932">INDEX($D$1:$CP$117,MATCH($D932,$D$1:$D$117,0),MATCH(1,($F932=$D$1:$CP$1)*(G$2=$D$2:$CP$2),0))</f>
        <v>0</v>
      </c>
      <c r="H932" s="60" cm="1">
        <f t="array" ref="H932">INDEX($D$1:$CP$117,MATCH($D932,$D$1:$D$117,0),MATCH(1,($F932=$D$1:$CP$1)*(H$2=$D$2:$CP$2),0))</f>
        <v>0</v>
      </c>
      <c r="I932" s="60" cm="1">
        <f t="array" ref="I932">INDEX($D$1:$CP$117,MATCH($D932,$D$1:$D$117,0),MATCH(1,($F932=$D$1:$CP$1)*(I$2=$D$2:$CP$2),0))</f>
        <v>0</v>
      </c>
      <c r="J932" s="60" cm="1">
        <f t="array" ref="J932">INDEX($D$1:$CP$117,MATCH($D932,$D$1:$D$117,0),MATCH(1,($F932=$D$1:$CP$1)*(J$2=$D$2:$CP$2),0))</f>
        <v>18000</v>
      </c>
      <c r="K932" s="59" t="str" cm="1">
        <f t="array" ref="K932">INDEX($D$1:$CP$117,MATCH($D932,$D$1:$D$117,0),MATCH(1,($F932=$D$1:$CP$1)*(AY$2=$D$2:$CP$2),0))</f>
        <v/>
      </c>
      <c r="L932" s="59" t="str" cm="1">
        <f t="array" ref="L932">INDEX($D$1:$CP$117,MATCH($D932,$D$1:$D$117,0),MATCH(1,($F932=$D$1:$CP$1)*(AZ$2=$D$2:$CP$2),0))</f>
        <v/>
      </c>
      <c r="M932" s="59" t="str" cm="1">
        <f t="array" ref="M932">INDEX($D$1:$CP$117,MATCH($D932,$D$1:$D$117,0),MATCH(1,($F932=$D$1:$CP$1)*(BA$2=$D$2:$CP$2),0))</f>
        <v/>
      </c>
      <c r="N932" s="61" t="str" cm="1">
        <f t="array" ref="N932">INDEX($D$1:$CP$117,MATCH($D932,$D$1:$D$117,0),MATCH(1,($F932=$D$1:$CP$1)*(BB$2=$D$2:$CP$2),0))</f>
        <v/>
      </c>
    </row>
    <row r="933" spans="4:14" x14ac:dyDescent="0.25">
      <c r="D933" t="str">
        <f t="shared" ref="D933:E933" si="863">D819</f>
        <v>BWA</v>
      </c>
      <c r="E933" t="str">
        <f t="shared" si="863"/>
        <v>Middle income</v>
      </c>
      <c r="F933">
        <f t="shared" si="820"/>
        <v>2016</v>
      </c>
      <c r="G933" s="60" cm="1">
        <f t="array" ref="G933">INDEX($D$1:$CP$117,MATCH($D933,$D$1:$D$117,0),MATCH(1,($F933=$D$1:$CP$1)*(G$2=$D$2:$CP$2),0))</f>
        <v>98266465</v>
      </c>
      <c r="H933" s="60" cm="1">
        <f t="array" ref="H933">INDEX($D$1:$CP$117,MATCH($D933,$D$1:$D$117,0),MATCH(1,($F933=$D$1:$CP$1)*(H$2=$D$2:$CP$2),0))</f>
        <v>59476730.879999995</v>
      </c>
      <c r="I933" s="60" cm="1">
        <f t="array" ref="I933">INDEX($D$1:$CP$117,MATCH($D933,$D$1:$D$117,0),MATCH(1,($F933=$D$1:$CP$1)*(I$2=$D$2:$CP$2),0))</f>
        <v>157743195.88</v>
      </c>
      <c r="J933" s="60" cm="1">
        <f t="array" ref="J933">INDEX($D$1:$CP$117,MATCH($D933,$D$1:$D$117,0),MATCH(1,($F933=$D$1:$CP$1)*(J$2=$D$2:$CP$2),0))</f>
        <v>370000</v>
      </c>
      <c r="K933" s="59" cm="1">
        <f t="array" ref="K933">INDEX($D$1:$CP$117,MATCH($D933,$D$1:$D$117,0),MATCH(1,($F933=$D$1:$CP$1)*(AY$2=$D$2:$CP$2),0))</f>
        <v>265.58504054054055</v>
      </c>
      <c r="L933" s="59" cm="1">
        <f t="array" ref="L933">INDEX($D$1:$CP$117,MATCH($D933,$D$1:$D$117,0),MATCH(1,($F933=$D$1:$CP$1)*(AZ$2=$D$2:$CP$2),0))</f>
        <v>160.7479212972973</v>
      </c>
      <c r="M933" s="59" cm="1">
        <f t="array" ref="M933">INDEX($D$1:$CP$117,MATCH($D933,$D$1:$D$117,0),MATCH(1,($F933=$D$1:$CP$1)*(BA$2=$D$2:$CP$2),0))</f>
        <v>426.33296183783784</v>
      </c>
      <c r="N933" s="61" cm="1">
        <f t="array" ref="N933">INDEX($D$1:$CP$117,MATCH($D933,$D$1:$D$117,0),MATCH(1,($F933=$D$1:$CP$1)*(BB$2=$D$2:$CP$2),0))</f>
        <v>0.62295216254369701</v>
      </c>
    </row>
    <row r="934" spans="4:14" x14ac:dyDescent="0.25">
      <c r="D934" t="str">
        <f t="shared" ref="D934:E934" si="864">D820</f>
        <v>BRA</v>
      </c>
      <c r="E934" t="str">
        <f t="shared" si="864"/>
        <v>Middle income</v>
      </c>
      <c r="F934">
        <f t="shared" si="820"/>
        <v>2016</v>
      </c>
      <c r="G934" s="60" cm="1">
        <f t="array" ref="G934">INDEX($D$1:$CP$117,MATCH($D934,$D$1:$D$117,0),MATCH(1,($F934=$D$1:$CP$1)*(G$2=$D$2:$CP$2),0))</f>
        <v>0</v>
      </c>
      <c r="H934" s="60" cm="1">
        <f t="array" ref="H934">INDEX($D$1:$CP$117,MATCH($D934,$D$1:$D$117,0),MATCH(1,($F934=$D$1:$CP$1)*(H$2=$D$2:$CP$2),0))</f>
        <v>0</v>
      </c>
      <c r="I934" s="60" cm="1">
        <f t="array" ref="I934">INDEX($D$1:$CP$117,MATCH($D934,$D$1:$D$117,0),MATCH(1,($F934=$D$1:$CP$1)*(I$2=$D$2:$CP$2),0))</f>
        <v>0</v>
      </c>
      <c r="J934" s="60" cm="1">
        <f t="array" ref="J934">INDEX($D$1:$CP$117,MATCH($D934,$D$1:$D$117,0),MATCH(1,($F934=$D$1:$CP$1)*(J$2=$D$2:$CP$2),0))</f>
        <v>830000</v>
      </c>
      <c r="K934" s="59" t="str" cm="1">
        <f t="array" ref="K934">INDEX($D$1:$CP$117,MATCH($D934,$D$1:$D$117,0),MATCH(1,($F934=$D$1:$CP$1)*(AY$2=$D$2:$CP$2),0))</f>
        <v/>
      </c>
      <c r="L934" s="59" t="str" cm="1">
        <f t="array" ref="L934">INDEX($D$1:$CP$117,MATCH($D934,$D$1:$D$117,0),MATCH(1,($F934=$D$1:$CP$1)*(AZ$2=$D$2:$CP$2),0))</f>
        <v/>
      </c>
      <c r="M934" s="59" t="str" cm="1">
        <f t="array" ref="M934">INDEX($D$1:$CP$117,MATCH($D934,$D$1:$D$117,0),MATCH(1,($F934=$D$1:$CP$1)*(BA$2=$D$2:$CP$2),0))</f>
        <v/>
      </c>
      <c r="N934" s="61" t="str" cm="1">
        <f t="array" ref="N934">INDEX($D$1:$CP$117,MATCH($D934,$D$1:$D$117,0),MATCH(1,($F934=$D$1:$CP$1)*(BB$2=$D$2:$CP$2),0))</f>
        <v/>
      </c>
    </row>
    <row r="935" spans="4:14" x14ac:dyDescent="0.25">
      <c r="D935" t="str">
        <f t="shared" ref="D935:E935" si="865">D821</f>
        <v>BGR</v>
      </c>
      <c r="E935" t="str">
        <f t="shared" si="865"/>
        <v>Middle income</v>
      </c>
      <c r="F935">
        <f t="shared" si="820"/>
        <v>2016</v>
      </c>
      <c r="G935" s="60" cm="1">
        <f t="array" ref="G935">INDEX($D$1:$CP$117,MATCH($D935,$D$1:$D$117,0),MATCH(1,($F935=$D$1:$CP$1)*(G$2=$D$2:$CP$2),0))</f>
        <v>0</v>
      </c>
      <c r="H935" s="60" cm="1">
        <f t="array" ref="H935">INDEX($D$1:$CP$117,MATCH($D935,$D$1:$D$117,0),MATCH(1,($F935=$D$1:$CP$1)*(H$2=$D$2:$CP$2),0))</f>
        <v>0</v>
      </c>
      <c r="I935" s="60" cm="1">
        <f t="array" ref="I935">INDEX($D$1:$CP$117,MATCH($D935,$D$1:$D$117,0),MATCH(1,($F935=$D$1:$CP$1)*(I$2=$D$2:$CP$2),0))</f>
        <v>0</v>
      </c>
      <c r="J935" s="60" cm="1">
        <f t="array" ref="J935">INDEX($D$1:$CP$117,MATCH($D935,$D$1:$D$117,0),MATCH(1,($F935=$D$1:$CP$1)*(J$2=$D$2:$CP$2),0))</f>
        <v>2700</v>
      </c>
      <c r="K935" s="59" t="str" cm="1">
        <f t="array" ref="K935">INDEX($D$1:$CP$117,MATCH($D935,$D$1:$D$117,0),MATCH(1,($F935=$D$1:$CP$1)*(AY$2=$D$2:$CP$2),0))</f>
        <v/>
      </c>
      <c r="L935" s="59" t="str" cm="1">
        <f t="array" ref="L935">INDEX($D$1:$CP$117,MATCH($D935,$D$1:$D$117,0),MATCH(1,($F935=$D$1:$CP$1)*(AZ$2=$D$2:$CP$2),0))</f>
        <v/>
      </c>
      <c r="M935" s="59" t="str" cm="1">
        <f t="array" ref="M935">INDEX($D$1:$CP$117,MATCH($D935,$D$1:$D$117,0),MATCH(1,($F935=$D$1:$CP$1)*(BA$2=$D$2:$CP$2),0))</f>
        <v/>
      </c>
      <c r="N935" s="61" t="str" cm="1">
        <f t="array" ref="N935">INDEX($D$1:$CP$117,MATCH($D935,$D$1:$D$117,0),MATCH(1,($F935=$D$1:$CP$1)*(BB$2=$D$2:$CP$2),0))</f>
        <v/>
      </c>
    </row>
    <row r="936" spans="4:14" x14ac:dyDescent="0.25">
      <c r="D936" t="str">
        <f t="shared" ref="D936:E936" si="866">D822</f>
        <v>BFA</v>
      </c>
      <c r="E936" t="str">
        <f t="shared" si="866"/>
        <v>Low income</v>
      </c>
      <c r="F936">
        <f t="shared" si="820"/>
        <v>2016</v>
      </c>
      <c r="G936" s="60" cm="1">
        <f t="array" ref="G936">INDEX($D$1:$CP$117,MATCH($D936,$D$1:$D$117,0),MATCH(1,($F936=$D$1:$CP$1)*(G$2=$D$2:$CP$2),0))</f>
        <v>0</v>
      </c>
      <c r="H936" s="60" cm="1">
        <f t="array" ref="H936">INDEX($D$1:$CP$117,MATCH($D936,$D$1:$D$117,0),MATCH(1,($F936=$D$1:$CP$1)*(H$2=$D$2:$CP$2),0))</f>
        <v>0</v>
      </c>
      <c r="I936" s="60" cm="1">
        <f t="array" ref="I936">INDEX($D$1:$CP$117,MATCH($D936,$D$1:$D$117,0),MATCH(1,($F936=$D$1:$CP$1)*(I$2=$D$2:$CP$2),0))</f>
        <v>0</v>
      </c>
      <c r="J936" s="60" cm="1">
        <f t="array" ref="J936">INDEX($D$1:$CP$117,MATCH($D936,$D$1:$D$117,0),MATCH(1,($F936=$D$1:$CP$1)*(J$2=$D$2:$CP$2),0))</f>
        <v>110000</v>
      </c>
      <c r="K936" s="59" t="str" cm="1">
        <f t="array" ref="K936">INDEX($D$1:$CP$117,MATCH($D936,$D$1:$D$117,0),MATCH(1,($F936=$D$1:$CP$1)*(AY$2=$D$2:$CP$2),0))</f>
        <v/>
      </c>
      <c r="L936" s="59" t="str" cm="1">
        <f t="array" ref="L936">INDEX($D$1:$CP$117,MATCH($D936,$D$1:$D$117,0),MATCH(1,($F936=$D$1:$CP$1)*(AZ$2=$D$2:$CP$2),0))</f>
        <v/>
      </c>
      <c r="M936" s="59" t="str" cm="1">
        <f t="array" ref="M936">INDEX($D$1:$CP$117,MATCH($D936,$D$1:$D$117,0),MATCH(1,($F936=$D$1:$CP$1)*(BA$2=$D$2:$CP$2),0))</f>
        <v/>
      </c>
      <c r="N936" s="61" t="str" cm="1">
        <f t="array" ref="N936">INDEX($D$1:$CP$117,MATCH($D936,$D$1:$D$117,0),MATCH(1,($F936=$D$1:$CP$1)*(BB$2=$D$2:$CP$2),0))</f>
        <v/>
      </c>
    </row>
    <row r="937" spans="4:14" x14ac:dyDescent="0.25">
      <c r="D937" t="str">
        <f t="shared" ref="D937:E937" si="867">D823</f>
        <v>BDI</v>
      </c>
      <c r="E937" t="str">
        <f t="shared" si="867"/>
        <v>Low income</v>
      </c>
      <c r="F937">
        <f t="shared" si="820"/>
        <v>2016</v>
      </c>
      <c r="G937" s="60" cm="1">
        <f t="array" ref="G937">INDEX($D$1:$CP$117,MATCH($D937,$D$1:$D$117,0),MATCH(1,($F937=$D$1:$CP$1)*(G$2=$D$2:$CP$2),0))</f>
        <v>0</v>
      </c>
      <c r="H937" s="60" cm="1">
        <f t="array" ref="H937">INDEX($D$1:$CP$117,MATCH($D937,$D$1:$D$117,0),MATCH(1,($F937=$D$1:$CP$1)*(H$2=$D$2:$CP$2),0))</f>
        <v>0</v>
      </c>
      <c r="I937" s="60" cm="1">
        <f t="array" ref="I937">INDEX($D$1:$CP$117,MATCH($D937,$D$1:$D$117,0),MATCH(1,($F937=$D$1:$CP$1)*(I$2=$D$2:$CP$2),0))</f>
        <v>0</v>
      </c>
      <c r="J937" s="60" cm="1">
        <f t="array" ref="J937">INDEX($D$1:$CP$117,MATCH($D937,$D$1:$D$117,0),MATCH(1,($F937=$D$1:$CP$1)*(J$2=$D$2:$CP$2),0))</f>
        <v>88000</v>
      </c>
      <c r="K937" s="59" t="str" cm="1">
        <f t="array" ref="K937">INDEX($D$1:$CP$117,MATCH($D937,$D$1:$D$117,0),MATCH(1,($F937=$D$1:$CP$1)*(AY$2=$D$2:$CP$2),0))</f>
        <v/>
      </c>
      <c r="L937" s="59" t="str" cm="1">
        <f t="array" ref="L937">INDEX($D$1:$CP$117,MATCH($D937,$D$1:$D$117,0),MATCH(1,($F937=$D$1:$CP$1)*(AZ$2=$D$2:$CP$2),0))</f>
        <v/>
      </c>
      <c r="M937" s="59" t="str" cm="1">
        <f t="array" ref="M937">INDEX($D$1:$CP$117,MATCH($D937,$D$1:$D$117,0),MATCH(1,($F937=$D$1:$CP$1)*(BA$2=$D$2:$CP$2),0))</f>
        <v/>
      </c>
      <c r="N937" s="61" t="str" cm="1">
        <f t="array" ref="N937">INDEX($D$1:$CP$117,MATCH($D937,$D$1:$D$117,0),MATCH(1,($F937=$D$1:$CP$1)*(BB$2=$D$2:$CP$2),0))</f>
        <v/>
      </c>
    </row>
    <row r="938" spans="4:14" x14ac:dyDescent="0.25">
      <c r="D938" t="str">
        <f t="shared" ref="D938:E938" si="868">D824</f>
        <v>CPV</v>
      </c>
      <c r="E938" t="str">
        <f t="shared" si="868"/>
        <v>Lower middle income</v>
      </c>
      <c r="F938">
        <f t="shared" si="820"/>
        <v>2016</v>
      </c>
      <c r="G938" s="60" cm="1">
        <f t="array" ref="G938">INDEX($D$1:$CP$117,MATCH($D938,$D$1:$D$117,0),MATCH(1,($F938=$D$1:$CP$1)*(G$2=$D$2:$CP$2),0))</f>
        <v>0</v>
      </c>
      <c r="H938" s="60" cm="1">
        <f t="array" ref="H938">INDEX($D$1:$CP$117,MATCH($D938,$D$1:$D$117,0),MATCH(1,($F938=$D$1:$CP$1)*(H$2=$D$2:$CP$2),0))</f>
        <v>0</v>
      </c>
      <c r="I938" s="60" cm="1">
        <f t="array" ref="I938">INDEX($D$1:$CP$117,MATCH($D938,$D$1:$D$117,0),MATCH(1,($F938=$D$1:$CP$1)*(I$2=$D$2:$CP$2),0))</f>
        <v>0</v>
      </c>
      <c r="J938" s="60" cm="1">
        <f t="array" ref="J938">INDEX($D$1:$CP$117,MATCH($D938,$D$1:$D$117,0),MATCH(1,($F938=$D$1:$CP$1)*(J$2=$D$2:$CP$2),0))</f>
        <v>2400</v>
      </c>
      <c r="K938" s="59" t="str" cm="1">
        <f t="array" ref="K938">INDEX($D$1:$CP$117,MATCH($D938,$D$1:$D$117,0),MATCH(1,($F938=$D$1:$CP$1)*(AY$2=$D$2:$CP$2),0))</f>
        <v/>
      </c>
      <c r="L938" s="59" t="str" cm="1">
        <f t="array" ref="L938">INDEX($D$1:$CP$117,MATCH($D938,$D$1:$D$117,0),MATCH(1,($F938=$D$1:$CP$1)*(AZ$2=$D$2:$CP$2),0))</f>
        <v/>
      </c>
      <c r="M938" s="59" t="str" cm="1">
        <f t="array" ref="M938">INDEX($D$1:$CP$117,MATCH($D938,$D$1:$D$117,0),MATCH(1,($F938=$D$1:$CP$1)*(BA$2=$D$2:$CP$2),0))</f>
        <v/>
      </c>
      <c r="N938" s="61" t="str" cm="1">
        <f t="array" ref="N938">INDEX($D$1:$CP$117,MATCH($D938,$D$1:$D$117,0),MATCH(1,($F938=$D$1:$CP$1)*(BB$2=$D$2:$CP$2),0))</f>
        <v/>
      </c>
    </row>
    <row r="939" spans="4:14" x14ac:dyDescent="0.25">
      <c r="D939" t="str">
        <f t="shared" ref="D939:E939" si="869">D825</f>
        <v>KHM</v>
      </c>
      <c r="E939" t="str">
        <f t="shared" si="869"/>
        <v>Lower middle income</v>
      </c>
      <c r="F939">
        <f t="shared" si="820"/>
        <v>2016</v>
      </c>
      <c r="G939" s="60" cm="1">
        <f t="array" ref="G939">INDEX($D$1:$CP$117,MATCH($D939,$D$1:$D$117,0),MATCH(1,($F939=$D$1:$CP$1)*(G$2=$D$2:$CP$2),0))</f>
        <v>0</v>
      </c>
      <c r="H939" s="60" cm="1">
        <f t="array" ref="H939">INDEX($D$1:$CP$117,MATCH($D939,$D$1:$D$117,0),MATCH(1,($F939=$D$1:$CP$1)*(H$2=$D$2:$CP$2),0))</f>
        <v>0</v>
      </c>
      <c r="I939" s="60" cm="1">
        <f t="array" ref="I939">INDEX($D$1:$CP$117,MATCH($D939,$D$1:$D$117,0),MATCH(1,($F939=$D$1:$CP$1)*(I$2=$D$2:$CP$2),0))</f>
        <v>0</v>
      </c>
      <c r="J939" s="60" cm="1">
        <f t="array" ref="J939">INDEX($D$1:$CP$117,MATCH($D939,$D$1:$D$117,0),MATCH(1,($F939=$D$1:$CP$1)*(J$2=$D$2:$CP$2),0))</f>
        <v>76000</v>
      </c>
      <c r="K939" s="59" t="str" cm="1">
        <f t="array" ref="K939">INDEX($D$1:$CP$117,MATCH($D939,$D$1:$D$117,0),MATCH(1,($F939=$D$1:$CP$1)*(AY$2=$D$2:$CP$2),0))</f>
        <v/>
      </c>
      <c r="L939" s="59" t="str" cm="1">
        <f t="array" ref="L939">INDEX($D$1:$CP$117,MATCH($D939,$D$1:$D$117,0),MATCH(1,($F939=$D$1:$CP$1)*(AZ$2=$D$2:$CP$2),0))</f>
        <v/>
      </c>
      <c r="M939" s="59" t="str" cm="1">
        <f t="array" ref="M939">INDEX($D$1:$CP$117,MATCH($D939,$D$1:$D$117,0),MATCH(1,($F939=$D$1:$CP$1)*(BA$2=$D$2:$CP$2),0))</f>
        <v/>
      </c>
      <c r="N939" s="61" t="str" cm="1">
        <f t="array" ref="N939">INDEX($D$1:$CP$117,MATCH($D939,$D$1:$D$117,0),MATCH(1,($F939=$D$1:$CP$1)*(BB$2=$D$2:$CP$2),0))</f>
        <v/>
      </c>
    </row>
    <row r="940" spans="4:14" x14ac:dyDescent="0.25">
      <c r="D940" t="str">
        <f t="shared" ref="D940:E940" si="870">D826</f>
        <v>CMR</v>
      </c>
      <c r="E940" t="str">
        <f t="shared" si="870"/>
        <v>Lower middle income</v>
      </c>
      <c r="F940">
        <f t="shared" si="820"/>
        <v>2016</v>
      </c>
      <c r="G940" s="60" cm="1">
        <f t="array" ref="G940">INDEX($D$1:$CP$117,MATCH($D940,$D$1:$D$117,0),MATCH(1,($F940=$D$1:$CP$1)*(G$2=$D$2:$CP$2),0))</f>
        <v>0</v>
      </c>
      <c r="H940" s="60" cm="1">
        <f t="array" ref="H940">INDEX($D$1:$CP$117,MATCH($D940,$D$1:$D$117,0),MATCH(1,($F940=$D$1:$CP$1)*(H$2=$D$2:$CP$2),0))</f>
        <v>0</v>
      </c>
      <c r="I940" s="60" cm="1">
        <f t="array" ref="I940">INDEX($D$1:$CP$117,MATCH($D940,$D$1:$D$117,0),MATCH(1,($F940=$D$1:$CP$1)*(I$2=$D$2:$CP$2),0))</f>
        <v>0</v>
      </c>
      <c r="J940" s="60" cm="1">
        <f t="array" ref="J940">INDEX($D$1:$CP$117,MATCH($D940,$D$1:$D$117,0),MATCH(1,($F940=$D$1:$CP$1)*(J$2=$D$2:$CP$2),0))</f>
        <v>510000</v>
      </c>
      <c r="K940" s="59" t="str" cm="1">
        <f t="array" ref="K940">INDEX($D$1:$CP$117,MATCH($D940,$D$1:$D$117,0),MATCH(1,($F940=$D$1:$CP$1)*(AY$2=$D$2:$CP$2),0))</f>
        <v/>
      </c>
      <c r="L940" s="59" t="str" cm="1">
        <f t="array" ref="L940">INDEX($D$1:$CP$117,MATCH($D940,$D$1:$D$117,0),MATCH(1,($F940=$D$1:$CP$1)*(AZ$2=$D$2:$CP$2),0))</f>
        <v/>
      </c>
      <c r="M940" s="59" t="str" cm="1">
        <f t="array" ref="M940">INDEX($D$1:$CP$117,MATCH($D940,$D$1:$D$117,0),MATCH(1,($F940=$D$1:$CP$1)*(BA$2=$D$2:$CP$2),0))</f>
        <v/>
      </c>
      <c r="N940" s="61" t="str" cm="1">
        <f t="array" ref="N940">INDEX($D$1:$CP$117,MATCH($D940,$D$1:$D$117,0),MATCH(1,($F940=$D$1:$CP$1)*(BB$2=$D$2:$CP$2),0))</f>
        <v/>
      </c>
    </row>
    <row r="941" spans="4:14" x14ac:dyDescent="0.25">
      <c r="D941" t="str">
        <f t="shared" ref="D941:E941" si="871">D827</f>
        <v>CAF</v>
      </c>
      <c r="E941" t="str">
        <f t="shared" si="871"/>
        <v>Low income</v>
      </c>
      <c r="F941">
        <f t="shared" si="820"/>
        <v>2016</v>
      </c>
      <c r="G941" s="60" cm="1">
        <f t="array" ref="G941">INDEX($D$1:$CP$117,MATCH($D941,$D$1:$D$117,0),MATCH(1,($F941=$D$1:$CP$1)*(G$2=$D$2:$CP$2),0))</f>
        <v>0</v>
      </c>
      <c r="H941" s="60" cm="1">
        <f t="array" ref="H941">INDEX($D$1:$CP$117,MATCH($D941,$D$1:$D$117,0),MATCH(1,($F941=$D$1:$CP$1)*(H$2=$D$2:$CP$2),0))</f>
        <v>0</v>
      </c>
      <c r="I941" s="60" cm="1">
        <f t="array" ref="I941">INDEX($D$1:$CP$117,MATCH($D941,$D$1:$D$117,0),MATCH(1,($F941=$D$1:$CP$1)*(I$2=$D$2:$CP$2),0))</f>
        <v>0</v>
      </c>
      <c r="J941" s="60" cm="1">
        <f t="array" ref="J941">INDEX($D$1:$CP$117,MATCH($D941,$D$1:$D$117,0),MATCH(1,($F941=$D$1:$CP$1)*(J$2=$D$2:$CP$2),0))</f>
        <v>110000</v>
      </c>
      <c r="K941" s="59" t="str" cm="1">
        <f t="array" ref="K941">INDEX($D$1:$CP$117,MATCH($D941,$D$1:$D$117,0),MATCH(1,($F941=$D$1:$CP$1)*(AY$2=$D$2:$CP$2),0))</f>
        <v/>
      </c>
      <c r="L941" s="59" t="str" cm="1">
        <f t="array" ref="L941">INDEX($D$1:$CP$117,MATCH($D941,$D$1:$D$117,0),MATCH(1,($F941=$D$1:$CP$1)*(AZ$2=$D$2:$CP$2),0))</f>
        <v/>
      </c>
      <c r="M941" s="59" t="str" cm="1">
        <f t="array" ref="M941">INDEX($D$1:$CP$117,MATCH($D941,$D$1:$D$117,0),MATCH(1,($F941=$D$1:$CP$1)*(BA$2=$D$2:$CP$2),0))</f>
        <v/>
      </c>
      <c r="N941" s="61" t="str" cm="1">
        <f t="array" ref="N941">INDEX($D$1:$CP$117,MATCH($D941,$D$1:$D$117,0),MATCH(1,($F941=$D$1:$CP$1)*(BB$2=$D$2:$CP$2),0))</f>
        <v/>
      </c>
    </row>
    <row r="942" spans="4:14" x14ac:dyDescent="0.25">
      <c r="D942" t="str">
        <f t="shared" ref="D942:E942" si="872">D828</f>
        <v>TCD</v>
      </c>
      <c r="E942" t="str">
        <f t="shared" si="872"/>
        <v>Low income</v>
      </c>
      <c r="F942">
        <f t="shared" si="820"/>
        <v>2016</v>
      </c>
      <c r="G942" s="60" cm="1">
        <f t="array" ref="G942">INDEX($D$1:$CP$117,MATCH($D942,$D$1:$D$117,0),MATCH(1,($F942=$D$1:$CP$1)*(G$2=$D$2:$CP$2),0))</f>
        <v>0</v>
      </c>
      <c r="H942" s="60" cm="1">
        <f t="array" ref="H942">INDEX($D$1:$CP$117,MATCH($D942,$D$1:$D$117,0),MATCH(1,($F942=$D$1:$CP$1)*(H$2=$D$2:$CP$2),0))</f>
        <v>0</v>
      </c>
      <c r="I942" s="60" cm="1">
        <f t="array" ref="I942">INDEX($D$1:$CP$117,MATCH($D942,$D$1:$D$117,0),MATCH(1,($F942=$D$1:$CP$1)*(I$2=$D$2:$CP$2),0))</f>
        <v>0</v>
      </c>
      <c r="J942" s="60" cm="1">
        <f t="array" ref="J942">INDEX($D$1:$CP$117,MATCH($D942,$D$1:$D$117,0),MATCH(1,($F942=$D$1:$CP$1)*(J$2=$D$2:$CP$2),0))</f>
        <v>120000</v>
      </c>
      <c r="K942" s="59" t="str" cm="1">
        <f t="array" ref="K942">INDEX($D$1:$CP$117,MATCH($D942,$D$1:$D$117,0),MATCH(1,($F942=$D$1:$CP$1)*(AY$2=$D$2:$CP$2),0))</f>
        <v/>
      </c>
      <c r="L942" s="59" t="str" cm="1">
        <f t="array" ref="L942">INDEX($D$1:$CP$117,MATCH($D942,$D$1:$D$117,0),MATCH(1,($F942=$D$1:$CP$1)*(AZ$2=$D$2:$CP$2),0))</f>
        <v/>
      </c>
      <c r="M942" s="59" t="str" cm="1">
        <f t="array" ref="M942">INDEX($D$1:$CP$117,MATCH($D942,$D$1:$D$117,0),MATCH(1,($F942=$D$1:$CP$1)*(BA$2=$D$2:$CP$2),0))</f>
        <v/>
      </c>
      <c r="N942" s="61" t="str" cm="1">
        <f t="array" ref="N942">INDEX($D$1:$CP$117,MATCH($D942,$D$1:$D$117,0),MATCH(1,($F942=$D$1:$CP$1)*(BB$2=$D$2:$CP$2),0))</f>
        <v/>
      </c>
    </row>
    <row r="943" spans="4:14" x14ac:dyDescent="0.25">
      <c r="D943" t="str">
        <f t="shared" ref="D943:E943" si="873">D829</f>
        <v>CHL</v>
      </c>
      <c r="E943" t="str">
        <f t="shared" si="873"/>
        <v>High income</v>
      </c>
      <c r="F943">
        <f t="shared" si="820"/>
        <v>2016</v>
      </c>
      <c r="G943" s="60" cm="1">
        <f t="array" ref="G943">INDEX($D$1:$CP$117,MATCH($D943,$D$1:$D$117,0),MATCH(1,($F943=$D$1:$CP$1)*(G$2=$D$2:$CP$2),0))</f>
        <v>118838480</v>
      </c>
      <c r="H943" s="60" cm="1">
        <f t="array" ref="H943">INDEX($D$1:$CP$117,MATCH($D943,$D$1:$D$117,0),MATCH(1,($F943=$D$1:$CP$1)*(H$2=$D$2:$CP$2),0))</f>
        <v>65978074.108599991</v>
      </c>
      <c r="I943" s="60" cm="1">
        <f t="array" ref="I943">INDEX($D$1:$CP$117,MATCH($D943,$D$1:$D$117,0),MATCH(1,($F943=$D$1:$CP$1)*(I$2=$D$2:$CP$2),0))</f>
        <v>184816554.10859999</v>
      </c>
      <c r="J943" s="60" cm="1">
        <f t="array" ref="J943">INDEX($D$1:$CP$117,MATCH($D943,$D$1:$D$117,0),MATCH(1,($F943=$D$1:$CP$1)*(J$2=$D$2:$CP$2),0))</f>
        <v>60000</v>
      </c>
      <c r="K943" s="59" cm="1">
        <f t="array" ref="K943">INDEX($D$1:$CP$117,MATCH($D943,$D$1:$D$117,0),MATCH(1,($F943=$D$1:$CP$1)*(AY$2=$D$2:$CP$2),0))</f>
        <v>1980.6413333333333</v>
      </c>
      <c r="L943" s="59" cm="1">
        <f t="array" ref="L943">INDEX($D$1:$CP$117,MATCH($D943,$D$1:$D$117,0),MATCH(1,($F943=$D$1:$CP$1)*(AZ$2=$D$2:$CP$2),0))</f>
        <v>1099.6345684766666</v>
      </c>
      <c r="M943" s="59" cm="1">
        <f t="array" ref="M943">INDEX($D$1:$CP$117,MATCH($D943,$D$1:$D$117,0),MATCH(1,($F943=$D$1:$CP$1)*(BA$2=$D$2:$CP$2),0))</f>
        <v>3080.2759018100001</v>
      </c>
      <c r="N943" s="61" cm="1">
        <f t="array" ref="N943">INDEX($D$1:$CP$117,MATCH($D943,$D$1:$D$117,0),MATCH(1,($F943=$D$1:$CP$1)*(BB$2=$D$2:$CP$2),0))</f>
        <v>0.64300776828773332</v>
      </c>
    </row>
    <row r="944" spans="4:14" x14ac:dyDescent="0.25">
      <c r="D944" t="str">
        <f t="shared" ref="D944:E944" si="874">D830</f>
        <v>COL</v>
      </c>
      <c r="E944" t="str">
        <f t="shared" si="874"/>
        <v>Middle income</v>
      </c>
      <c r="F944">
        <f t="shared" si="820"/>
        <v>2016</v>
      </c>
      <c r="G944" s="60" cm="1">
        <f t="array" ref="G944">INDEX($D$1:$CP$117,MATCH($D944,$D$1:$D$117,0),MATCH(1,($F944=$D$1:$CP$1)*(G$2=$D$2:$CP$2),0))</f>
        <v>0</v>
      </c>
      <c r="H944" s="60" cm="1">
        <f t="array" ref="H944">INDEX($D$1:$CP$117,MATCH($D944,$D$1:$D$117,0),MATCH(1,($F944=$D$1:$CP$1)*(H$2=$D$2:$CP$2),0))</f>
        <v>0</v>
      </c>
      <c r="I944" s="60" cm="1">
        <f t="array" ref="I944">INDEX($D$1:$CP$117,MATCH($D944,$D$1:$D$117,0),MATCH(1,($F944=$D$1:$CP$1)*(I$2=$D$2:$CP$2),0))</f>
        <v>0</v>
      </c>
      <c r="J944" s="60" cm="1">
        <f t="array" ref="J944">INDEX($D$1:$CP$117,MATCH($D944,$D$1:$D$117,0),MATCH(1,($F944=$D$1:$CP$1)*(J$2=$D$2:$CP$2),0))</f>
        <v>170000</v>
      </c>
      <c r="K944" s="59" t="str" cm="1">
        <f t="array" ref="K944">INDEX($D$1:$CP$117,MATCH($D944,$D$1:$D$117,0),MATCH(1,($F944=$D$1:$CP$1)*(AY$2=$D$2:$CP$2),0))</f>
        <v/>
      </c>
      <c r="L944" s="59" t="str" cm="1">
        <f t="array" ref="L944">INDEX($D$1:$CP$117,MATCH($D944,$D$1:$D$117,0),MATCH(1,($F944=$D$1:$CP$1)*(AZ$2=$D$2:$CP$2),0))</f>
        <v/>
      </c>
      <c r="M944" s="59" t="str" cm="1">
        <f t="array" ref="M944">INDEX($D$1:$CP$117,MATCH($D944,$D$1:$D$117,0),MATCH(1,($F944=$D$1:$CP$1)*(BA$2=$D$2:$CP$2),0))</f>
        <v/>
      </c>
      <c r="N944" s="61" t="str" cm="1">
        <f t="array" ref="N944">INDEX($D$1:$CP$117,MATCH($D944,$D$1:$D$117,0),MATCH(1,($F944=$D$1:$CP$1)*(BB$2=$D$2:$CP$2),0))</f>
        <v/>
      </c>
    </row>
    <row r="945" spans="4:14" x14ac:dyDescent="0.25">
      <c r="D945" t="str">
        <f t="shared" ref="D945:E945" si="875">D831</f>
        <v>COM</v>
      </c>
      <c r="E945" t="str">
        <f t="shared" si="875"/>
        <v>Lower middle income</v>
      </c>
      <c r="F945">
        <f t="shared" si="820"/>
        <v>2016</v>
      </c>
      <c r="G945" s="60" cm="1">
        <f t="array" ref="G945">INDEX($D$1:$CP$117,MATCH($D945,$D$1:$D$117,0),MATCH(1,($F945=$D$1:$CP$1)*(G$2=$D$2:$CP$2),0))</f>
        <v>39512</v>
      </c>
      <c r="H945" s="60" cm="1">
        <f t="array" ref="H945">INDEX($D$1:$CP$117,MATCH($D945,$D$1:$D$117,0),MATCH(1,($F945=$D$1:$CP$1)*(H$2=$D$2:$CP$2),0))</f>
        <v>796613</v>
      </c>
      <c r="I945" s="60" cm="1">
        <f t="array" ref="I945">INDEX($D$1:$CP$117,MATCH($D945,$D$1:$D$117,0),MATCH(1,($F945=$D$1:$CP$1)*(I$2=$D$2:$CP$2),0))</f>
        <v>836125</v>
      </c>
      <c r="J945" s="60" cm="1">
        <f t="array" ref="J945">INDEX($D$1:$CP$117,MATCH($D945,$D$1:$D$117,0),MATCH(1,($F945=$D$1:$CP$1)*(J$2=$D$2:$CP$2),0))</f>
        <v>200</v>
      </c>
      <c r="K945" s="59" cm="1">
        <f t="array" ref="K945">INDEX($D$1:$CP$117,MATCH($D945,$D$1:$D$117,0),MATCH(1,($F945=$D$1:$CP$1)*(AY$2=$D$2:$CP$2),0))</f>
        <v>197.56</v>
      </c>
      <c r="L945" s="59" cm="1">
        <f t="array" ref="L945">INDEX($D$1:$CP$117,MATCH($D945,$D$1:$D$117,0),MATCH(1,($F945=$D$1:$CP$1)*(AZ$2=$D$2:$CP$2),0))</f>
        <v>3983.0650000000001</v>
      </c>
      <c r="M945" s="59" cm="1">
        <f t="array" ref="M945">INDEX($D$1:$CP$117,MATCH($D945,$D$1:$D$117,0),MATCH(1,($F945=$D$1:$CP$1)*(BA$2=$D$2:$CP$2),0))</f>
        <v>4180.625</v>
      </c>
      <c r="N945" s="61" cm="1">
        <f t="array" ref="N945">INDEX($D$1:$CP$117,MATCH($D945,$D$1:$D$117,0),MATCH(1,($F945=$D$1:$CP$1)*(BB$2=$D$2:$CP$2),0))</f>
        <v>4.72560920914935E-2</v>
      </c>
    </row>
    <row r="946" spans="4:14" x14ac:dyDescent="0.25">
      <c r="D946" t="str">
        <f t="shared" ref="D946:E946" si="876">D832</f>
        <v>COG</v>
      </c>
      <c r="E946" t="str">
        <f t="shared" si="876"/>
        <v>Lower middle income</v>
      </c>
      <c r="F946">
        <f t="shared" si="820"/>
        <v>2016</v>
      </c>
      <c r="G946" s="60" cm="1">
        <f t="array" ref="G946">INDEX($D$1:$CP$117,MATCH($D946,$D$1:$D$117,0),MATCH(1,($F946=$D$1:$CP$1)*(G$2=$D$2:$CP$2),0))</f>
        <v>0</v>
      </c>
      <c r="H946" s="60" cm="1">
        <f t="array" ref="H946">INDEX($D$1:$CP$117,MATCH($D946,$D$1:$D$117,0),MATCH(1,($F946=$D$1:$CP$1)*(H$2=$D$2:$CP$2),0))</f>
        <v>0</v>
      </c>
      <c r="I946" s="60" cm="1">
        <f t="array" ref="I946">INDEX($D$1:$CP$117,MATCH($D946,$D$1:$D$117,0),MATCH(1,($F946=$D$1:$CP$1)*(I$2=$D$2:$CP$2),0))</f>
        <v>0</v>
      </c>
      <c r="J946" s="60" cm="1">
        <f t="array" ref="J946">INDEX($D$1:$CP$117,MATCH($D946,$D$1:$D$117,0),MATCH(1,($F946=$D$1:$CP$1)*(J$2=$D$2:$CP$2),0))</f>
        <v>95000</v>
      </c>
      <c r="K946" s="59" t="str" cm="1">
        <f t="array" ref="K946">INDEX($D$1:$CP$117,MATCH($D946,$D$1:$D$117,0),MATCH(1,($F946=$D$1:$CP$1)*(AY$2=$D$2:$CP$2),0))</f>
        <v/>
      </c>
      <c r="L946" s="59" t="str" cm="1">
        <f t="array" ref="L946">INDEX($D$1:$CP$117,MATCH($D946,$D$1:$D$117,0),MATCH(1,($F946=$D$1:$CP$1)*(AZ$2=$D$2:$CP$2),0))</f>
        <v/>
      </c>
      <c r="M946" s="59" t="str" cm="1">
        <f t="array" ref="M946">INDEX($D$1:$CP$117,MATCH($D946,$D$1:$D$117,0),MATCH(1,($F946=$D$1:$CP$1)*(BA$2=$D$2:$CP$2),0))</f>
        <v/>
      </c>
      <c r="N946" s="61" t="str" cm="1">
        <f t="array" ref="N946">INDEX($D$1:$CP$117,MATCH($D946,$D$1:$D$117,0),MATCH(1,($F946=$D$1:$CP$1)*(BB$2=$D$2:$CP$2),0))</f>
        <v/>
      </c>
    </row>
    <row r="947" spans="4:14" x14ac:dyDescent="0.25">
      <c r="D947" t="str">
        <f t="shared" ref="D947:E947" si="877">D833</f>
        <v>CRI</v>
      </c>
      <c r="E947" t="str">
        <f t="shared" si="877"/>
        <v>Middle income</v>
      </c>
      <c r="F947">
        <f t="shared" si="820"/>
        <v>2016</v>
      </c>
      <c r="G947" s="60" cm="1">
        <f t="array" ref="G947">INDEX($D$1:$CP$117,MATCH($D947,$D$1:$D$117,0),MATCH(1,($F947=$D$1:$CP$1)*(G$2=$D$2:$CP$2),0))</f>
        <v>0</v>
      </c>
      <c r="H947" s="60" cm="1">
        <f t="array" ref="H947">INDEX($D$1:$CP$117,MATCH($D947,$D$1:$D$117,0),MATCH(1,($F947=$D$1:$CP$1)*(H$2=$D$2:$CP$2),0))</f>
        <v>0</v>
      </c>
      <c r="I947" s="60" cm="1">
        <f t="array" ref="I947">INDEX($D$1:$CP$117,MATCH($D947,$D$1:$D$117,0),MATCH(1,($F947=$D$1:$CP$1)*(I$2=$D$2:$CP$2),0))</f>
        <v>0</v>
      </c>
      <c r="J947" s="60" cm="1">
        <f t="array" ref="J947">INDEX($D$1:$CP$117,MATCH($D947,$D$1:$D$117,0),MATCH(1,($F947=$D$1:$CP$1)*(J$2=$D$2:$CP$2),0))</f>
        <v>12000</v>
      </c>
      <c r="K947" s="59" t="str" cm="1">
        <f t="array" ref="K947">INDEX($D$1:$CP$117,MATCH($D947,$D$1:$D$117,0),MATCH(1,($F947=$D$1:$CP$1)*(AY$2=$D$2:$CP$2),0))</f>
        <v/>
      </c>
      <c r="L947" s="59" t="str" cm="1">
        <f t="array" ref="L947">INDEX($D$1:$CP$117,MATCH($D947,$D$1:$D$117,0),MATCH(1,($F947=$D$1:$CP$1)*(AZ$2=$D$2:$CP$2),0))</f>
        <v/>
      </c>
      <c r="M947" s="59" t="str" cm="1">
        <f t="array" ref="M947">INDEX($D$1:$CP$117,MATCH($D947,$D$1:$D$117,0),MATCH(1,($F947=$D$1:$CP$1)*(BA$2=$D$2:$CP$2),0))</f>
        <v/>
      </c>
      <c r="N947" s="61" t="str" cm="1">
        <f t="array" ref="N947">INDEX($D$1:$CP$117,MATCH($D947,$D$1:$D$117,0),MATCH(1,($F947=$D$1:$CP$1)*(BB$2=$D$2:$CP$2),0))</f>
        <v/>
      </c>
    </row>
    <row r="948" spans="4:14" x14ac:dyDescent="0.25">
      <c r="D948" t="str">
        <f t="shared" ref="D948:E948" si="878">D834</f>
        <v>CIV</v>
      </c>
      <c r="E948" t="str">
        <f t="shared" si="878"/>
        <v>Lower middle income</v>
      </c>
      <c r="F948">
        <f t="shared" si="820"/>
        <v>2016</v>
      </c>
      <c r="G948" s="60" cm="1">
        <f t="array" ref="G948">INDEX($D$1:$CP$117,MATCH($D948,$D$1:$D$117,0),MATCH(1,($F948=$D$1:$CP$1)*(G$2=$D$2:$CP$2),0))</f>
        <v>0</v>
      </c>
      <c r="H948" s="60" cm="1">
        <f t="array" ref="H948">INDEX($D$1:$CP$117,MATCH($D948,$D$1:$D$117,0),MATCH(1,($F948=$D$1:$CP$1)*(H$2=$D$2:$CP$2),0))</f>
        <v>0</v>
      </c>
      <c r="I948" s="60" cm="1">
        <f t="array" ref="I948">INDEX($D$1:$CP$117,MATCH($D948,$D$1:$D$117,0),MATCH(1,($F948=$D$1:$CP$1)*(I$2=$D$2:$CP$2),0))</f>
        <v>0</v>
      </c>
      <c r="J948" s="60" cm="1">
        <f t="array" ref="J948">INDEX($D$1:$CP$117,MATCH($D948,$D$1:$D$117,0),MATCH(1,($F948=$D$1:$CP$1)*(J$2=$D$2:$CP$2),0))</f>
        <v>450000</v>
      </c>
      <c r="K948" s="59" t="str" cm="1">
        <f t="array" ref="K948">INDEX($D$1:$CP$117,MATCH($D948,$D$1:$D$117,0),MATCH(1,($F948=$D$1:$CP$1)*(AY$2=$D$2:$CP$2),0))</f>
        <v/>
      </c>
      <c r="L948" s="59" t="str" cm="1">
        <f t="array" ref="L948">INDEX($D$1:$CP$117,MATCH($D948,$D$1:$D$117,0),MATCH(1,($F948=$D$1:$CP$1)*(AZ$2=$D$2:$CP$2),0))</f>
        <v/>
      </c>
      <c r="M948" s="59" t="str" cm="1">
        <f t="array" ref="M948">INDEX($D$1:$CP$117,MATCH($D948,$D$1:$D$117,0),MATCH(1,($F948=$D$1:$CP$1)*(BA$2=$D$2:$CP$2),0))</f>
        <v/>
      </c>
      <c r="N948" s="61" t="str" cm="1">
        <f t="array" ref="N948">INDEX($D$1:$CP$117,MATCH($D948,$D$1:$D$117,0),MATCH(1,($F948=$D$1:$CP$1)*(BB$2=$D$2:$CP$2),0))</f>
        <v/>
      </c>
    </row>
    <row r="949" spans="4:14" x14ac:dyDescent="0.25">
      <c r="D949" t="str">
        <f t="shared" ref="D949:E949" si="879">D835</f>
        <v>CUB</v>
      </c>
      <c r="E949" t="str">
        <f t="shared" si="879"/>
        <v>Middle income</v>
      </c>
      <c r="F949">
        <f t="shared" si="820"/>
        <v>2016</v>
      </c>
      <c r="G949" s="60" cm="1">
        <f t="array" ref="G949">INDEX($D$1:$CP$117,MATCH($D949,$D$1:$D$117,0),MATCH(1,($F949=$D$1:$CP$1)*(G$2=$D$2:$CP$2),0))</f>
        <v>0</v>
      </c>
      <c r="H949" s="60" cm="1">
        <f t="array" ref="H949">INDEX($D$1:$CP$117,MATCH($D949,$D$1:$D$117,0),MATCH(1,($F949=$D$1:$CP$1)*(H$2=$D$2:$CP$2),0))</f>
        <v>0</v>
      </c>
      <c r="I949" s="60" cm="1">
        <f t="array" ref="I949">INDEX($D$1:$CP$117,MATCH($D949,$D$1:$D$117,0),MATCH(1,($F949=$D$1:$CP$1)*(I$2=$D$2:$CP$2),0))</f>
        <v>0</v>
      </c>
      <c r="J949" s="60" cm="1">
        <f t="array" ref="J949">INDEX($D$1:$CP$117,MATCH($D949,$D$1:$D$117,0),MATCH(1,($F949=$D$1:$CP$1)*(J$2=$D$2:$CP$2),0))</f>
        <v>28000</v>
      </c>
      <c r="K949" s="59" t="str" cm="1">
        <f t="array" ref="K949">INDEX($D$1:$CP$117,MATCH($D949,$D$1:$D$117,0),MATCH(1,($F949=$D$1:$CP$1)*(AY$2=$D$2:$CP$2),0))</f>
        <v/>
      </c>
      <c r="L949" s="59" t="str" cm="1">
        <f t="array" ref="L949">INDEX($D$1:$CP$117,MATCH($D949,$D$1:$D$117,0),MATCH(1,($F949=$D$1:$CP$1)*(AZ$2=$D$2:$CP$2),0))</f>
        <v/>
      </c>
      <c r="M949" s="59" t="str" cm="1">
        <f t="array" ref="M949">INDEX($D$1:$CP$117,MATCH($D949,$D$1:$D$117,0),MATCH(1,($F949=$D$1:$CP$1)*(BA$2=$D$2:$CP$2),0))</f>
        <v/>
      </c>
      <c r="N949" s="61" t="str" cm="1">
        <f t="array" ref="N949">INDEX($D$1:$CP$117,MATCH($D949,$D$1:$D$117,0),MATCH(1,($F949=$D$1:$CP$1)*(BB$2=$D$2:$CP$2),0))</f>
        <v/>
      </c>
    </row>
    <row r="950" spans="4:14" x14ac:dyDescent="0.25">
      <c r="D950" t="str">
        <f t="shared" ref="D950:E950" si="880">D836</f>
        <v>COD</v>
      </c>
      <c r="E950" t="str">
        <f t="shared" si="880"/>
        <v>Low income</v>
      </c>
      <c r="F950">
        <f t="shared" si="820"/>
        <v>2016</v>
      </c>
      <c r="G950" s="60" cm="1">
        <f t="array" ref="G950">INDEX($D$1:$CP$117,MATCH($D950,$D$1:$D$117,0),MATCH(1,($F950=$D$1:$CP$1)*(G$2=$D$2:$CP$2),0))</f>
        <v>12470267</v>
      </c>
      <c r="H950" s="60" cm="1">
        <f t="array" ref="H950">INDEX($D$1:$CP$117,MATCH($D950,$D$1:$D$117,0),MATCH(1,($F950=$D$1:$CP$1)*(H$2=$D$2:$CP$2),0))</f>
        <v>136180595.80000001</v>
      </c>
      <c r="I950" s="60" cm="1">
        <f t="array" ref="I950">INDEX($D$1:$CP$117,MATCH($D950,$D$1:$D$117,0),MATCH(1,($F950=$D$1:$CP$1)*(I$2=$D$2:$CP$2),0))</f>
        <v>149439207.09999999</v>
      </c>
      <c r="J950" s="60" cm="1">
        <f t="array" ref="J950">INDEX($D$1:$CP$117,MATCH($D950,$D$1:$D$117,0),MATCH(1,($F950=$D$1:$CP$1)*(J$2=$D$2:$CP$2),0))</f>
        <v>510000</v>
      </c>
      <c r="K950" s="59" cm="1">
        <f t="array" ref="K950">INDEX($D$1:$CP$117,MATCH($D950,$D$1:$D$117,0),MATCH(1,($F950=$D$1:$CP$1)*(AY$2=$D$2:$CP$2),0))</f>
        <v>24.451503921568627</v>
      </c>
      <c r="L950" s="59" cm="1">
        <f t="array" ref="L950">INDEX($D$1:$CP$117,MATCH($D950,$D$1:$D$117,0),MATCH(1,($F950=$D$1:$CP$1)*(AZ$2=$D$2:$CP$2),0))</f>
        <v>267.02077607843137</v>
      </c>
      <c r="M950" s="59" cm="1">
        <f t="array" ref="M950">INDEX($D$1:$CP$117,MATCH($D950,$D$1:$D$117,0),MATCH(1,($F950=$D$1:$CP$1)*(BA$2=$D$2:$CP$2),0))</f>
        <v>293.01805313725487</v>
      </c>
      <c r="N950" s="61" cm="1">
        <f t="array" ref="N950">INDEX($D$1:$CP$117,MATCH($D950,$D$1:$D$117,0),MATCH(1,($F950=$D$1:$CP$1)*(BB$2=$D$2:$CP$2),0))</f>
        <v>8.3447090238208316E-2</v>
      </c>
    </row>
    <row r="951" spans="4:14" x14ac:dyDescent="0.25">
      <c r="D951" t="str">
        <f t="shared" ref="D951:E951" si="881">D837</f>
        <v>DJI</v>
      </c>
      <c r="E951" t="str">
        <f t="shared" si="881"/>
        <v>Lower middle income</v>
      </c>
      <c r="F951">
        <f t="shared" si="820"/>
        <v>2016</v>
      </c>
      <c r="G951" s="60" cm="1">
        <f t="array" ref="G951">INDEX($D$1:$CP$117,MATCH($D951,$D$1:$D$117,0),MATCH(1,($F951=$D$1:$CP$1)*(G$2=$D$2:$CP$2),0))</f>
        <v>0</v>
      </c>
      <c r="H951" s="60" cm="1">
        <f t="array" ref="H951">INDEX($D$1:$CP$117,MATCH($D951,$D$1:$D$117,0),MATCH(1,($F951=$D$1:$CP$1)*(H$2=$D$2:$CP$2),0))</f>
        <v>0</v>
      </c>
      <c r="I951" s="60" cm="1">
        <f t="array" ref="I951">INDEX($D$1:$CP$117,MATCH($D951,$D$1:$D$117,0),MATCH(1,($F951=$D$1:$CP$1)*(I$2=$D$2:$CP$2),0))</f>
        <v>0</v>
      </c>
      <c r="J951" s="60" cm="1">
        <f t="array" ref="J951">INDEX($D$1:$CP$117,MATCH($D951,$D$1:$D$117,0),MATCH(1,($F951=$D$1:$CP$1)*(J$2=$D$2:$CP$2),0))</f>
        <v>7700</v>
      </c>
      <c r="K951" s="59" t="str" cm="1">
        <f t="array" ref="K951">INDEX($D$1:$CP$117,MATCH($D951,$D$1:$D$117,0),MATCH(1,($F951=$D$1:$CP$1)*(AY$2=$D$2:$CP$2),0))</f>
        <v/>
      </c>
      <c r="L951" s="59" t="str" cm="1">
        <f t="array" ref="L951">INDEX($D$1:$CP$117,MATCH($D951,$D$1:$D$117,0),MATCH(1,($F951=$D$1:$CP$1)*(AZ$2=$D$2:$CP$2),0))</f>
        <v/>
      </c>
      <c r="M951" s="59" t="str" cm="1">
        <f t="array" ref="M951">INDEX($D$1:$CP$117,MATCH($D951,$D$1:$D$117,0),MATCH(1,($F951=$D$1:$CP$1)*(BA$2=$D$2:$CP$2),0))</f>
        <v/>
      </c>
      <c r="N951" s="61" t="str" cm="1">
        <f t="array" ref="N951">INDEX($D$1:$CP$117,MATCH($D951,$D$1:$D$117,0),MATCH(1,($F951=$D$1:$CP$1)*(BB$2=$D$2:$CP$2),0))</f>
        <v/>
      </c>
    </row>
    <row r="952" spans="4:14" x14ac:dyDescent="0.25">
      <c r="D952" t="str">
        <f t="shared" ref="D952:E952" si="882">D838</f>
        <v>DOM</v>
      </c>
      <c r="E952" t="str">
        <f t="shared" si="882"/>
        <v>Middle income</v>
      </c>
      <c r="F952">
        <f t="shared" si="820"/>
        <v>2016</v>
      </c>
      <c r="G952" s="60" cm="1">
        <f t="array" ref="G952">INDEX($D$1:$CP$117,MATCH($D952,$D$1:$D$117,0),MATCH(1,($F952=$D$1:$CP$1)*(G$2=$D$2:$CP$2),0))</f>
        <v>12235681</v>
      </c>
      <c r="H952" s="60" cm="1">
        <f t="array" ref="H952">INDEX($D$1:$CP$117,MATCH($D952,$D$1:$D$117,0),MATCH(1,($F952=$D$1:$CP$1)*(H$2=$D$2:$CP$2),0))</f>
        <v>14552900</v>
      </c>
      <c r="I952" s="60" cm="1">
        <f t="array" ref="I952">INDEX($D$1:$CP$117,MATCH($D952,$D$1:$D$117,0),MATCH(1,($F952=$D$1:$CP$1)*(I$2=$D$2:$CP$2),0))</f>
        <v>26788581</v>
      </c>
      <c r="J952" s="60" cm="1">
        <f t="array" ref="J952">INDEX($D$1:$CP$117,MATCH($D952,$D$1:$D$117,0),MATCH(1,($F952=$D$1:$CP$1)*(J$2=$D$2:$CP$2),0))</f>
        <v>73000</v>
      </c>
      <c r="K952" s="59" cm="1">
        <f t="array" ref="K952">INDEX($D$1:$CP$117,MATCH($D952,$D$1:$D$117,0),MATCH(1,($F952=$D$1:$CP$1)*(AY$2=$D$2:$CP$2),0))</f>
        <v>167.61206849315067</v>
      </c>
      <c r="L952" s="59" cm="1">
        <f t="array" ref="L952">INDEX($D$1:$CP$117,MATCH($D952,$D$1:$D$117,0),MATCH(1,($F952=$D$1:$CP$1)*(AZ$2=$D$2:$CP$2),0))</f>
        <v>199.35479452054796</v>
      </c>
      <c r="M952" s="59" cm="1">
        <f t="array" ref="M952">INDEX($D$1:$CP$117,MATCH($D952,$D$1:$D$117,0),MATCH(1,($F952=$D$1:$CP$1)*(BA$2=$D$2:$CP$2),0))</f>
        <v>366.96686301369863</v>
      </c>
      <c r="N952" s="61" cm="1">
        <f t="array" ref="N952">INDEX($D$1:$CP$117,MATCH($D952,$D$1:$D$117,0),MATCH(1,($F952=$D$1:$CP$1)*(BB$2=$D$2:$CP$2),0))</f>
        <v>0.45674987413480389</v>
      </c>
    </row>
    <row r="953" spans="4:14" x14ac:dyDescent="0.25">
      <c r="D953" t="str">
        <f t="shared" ref="D953:E953" si="883">D839</f>
        <v>ECU</v>
      </c>
      <c r="E953" t="str">
        <f t="shared" si="883"/>
        <v>Middle income</v>
      </c>
      <c r="F953">
        <f t="shared" si="820"/>
        <v>2016</v>
      </c>
      <c r="G953" s="60" cm="1">
        <f t="array" ref="G953">INDEX($D$1:$CP$117,MATCH($D953,$D$1:$D$117,0),MATCH(1,($F953=$D$1:$CP$1)*(G$2=$D$2:$CP$2),0))</f>
        <v>0</v>
      </c>
      <c r="H953" s="60" cm="1">
        <f t="array" ref="H953">INDEX($D$1:$CP$117,MATCH($D953,$D$1:$D$117,0),MATCH(1,($F953=$D$1:$CP$1)*(H$2=$D$2:$CP$2),0))</f>
        <v>0</v>
      </c>
      <c r="I953" s="60" cm="1">
        <f t="array" ref="I953">INDEX($D$1:$CP$117,MATCH($D953,$D$1:$D$117,0),MATCH(1,($F953=$D$1:$CP$1)*(I$2=$D$2:$CP$2),0))</f>
        <v>0</v>
      </c>
      <c r="J953" s="60" cm="1">
        <f t="array" ref="J953">INDEX($D$1:$CP$117,MATCH($D953,$D$1:$D$117,0),MATCH(1,($F953=$D$1:$CP$1)*(J$2=$D$2:$CP$2),0))</f>
        <v>42000</v>
      </c>
      <c r="K953" s="59" t="str" cm="1">
        <f t="array" ref="K953">INDEX($D$1:$CP$117,MATCH($D953,$D$1:$D$117,0),MATCH(1,($F953=$D$1:$CP$1)*(AY$2=$D$2:$CP$2),0))</f>
        <v/>
      </c>
      <c r="L953" s="59" t="str" cm="1">
        <f t="array" ref="L953">INDEX($D$1:$CP$117,MATCH($D953,$D$1:$D$117,0),MATCH(1,($F953=$D$1:$CP$1)*(AZ$2=$D$2:$CP$2),0))</f>
        <v/>
      </c>
      <c r="M953" s="59" t="str" cm="1">
        <f t="array" ref="M953">INDEX($D$1:$CP$117,MATCH($D953,$D$1:$D$117,0),MATCH(1,($F953=$D$1:$CP$1)*(BA$2=$D$2:$CP$2),0))</f>
        <v/>
      </c>
      <c r="N953" s="61" t="str" cm="1">
        <f t="array" ref="N953">INDEX($D$1:$CP$117,MATCH($D953,$D$1:$D$117,0),MATCH(1,($F953=$D$1:$CP$1)*(BB$2=$D$2:$CP$2),0))</f>
        <v/>
      </c>
    </row>
    <row r="954" spans="4:14" x14ac:dyDescent="0.25">
      <c r="D954" t="str">
        <f t="shared" ref="D954:E954" si="884">D840</f>
        <v>SLV</v>
      </c>
      <c r="E954" t="str">
        <f t="shared" si="884"/>
        <v>Lower middle income</v>
      </c>
      <c r="F954">
        <f t="shared" ref="F954:F1017" si="885">F840+1</f>
        <v>2016</v>
      </c>
      <c r="G954" s="60" cm="1">
        <f t="array" ref="G954">INDEX($D$1:$CP$117,MATCH($D954,$D$1:$D$117,0),MATCH(1,($F954=$D$1:$CP$1)*(G$2=$D$2:$CP$2),0))</f>
        <v>0</v>
      </c>
      <c r="H954" s="60" cm="1">
        <f t="array" ref="H954">INDEX($D$1:$CP$117,MATCH($D954,$D$1:$D$117,0),MATCH(1,($F954=$D$1:$CP$1)*(H$2=$D$2:$CP$2),0))</f>
        <v>0</v>
      </c>
      <c r="I954" s="60" cm="1">
        <f t="array" ref="I954">INDEX($D$1:$CP$117,MATCH($D954,$D$1:$D$117,0),MATCH(1,($F954=$D$1:$CP$1)*(I$2=$D$2:$CP$2),0))</f>
        <v>0</v>
      </c>
      <c r="J954" s="60" cm="1">
        <f t="array" ref="J954">INDEX($D$1:$CP$117,MATCH($D954,$D$1:$D$117,0),MATCH(1,($F954=$D$1:$CP$1)*(J$2=$D$2:$CP$2),0))</f>
        <v>28000</v>
      </c>
      <c r="K954" s="59" t="str" cm="1">
        <f t="array" ref="K954">INDEX($D$1:$CP$117,MATCH($D954,$D$1:$D$117,0),MATCH(1,($F954=$D$1:$CP$1)*(AY$2=$D$2:$CP$2),0))</f>
        <v/>
      </c>
      <c r="L954" s="59" t="str" cm="1">
        <f t="array" ref="L954">INDEX($D$1:$CP$117,MATCH($D954,$D$1:$D$117,0),MATCH(1,($F954=$D$1:$CP$1)*(AZ$2=$D$2:$CP$2),0))</f>
        <v/>
      </c>
      <c r="M954" s="59" t="str" cm="1">
        <f t="array" ref="M954">INDEX($D$1:$CP$117,MATCH($D954,$D$1:$D$117,0),MATCH(1,($F954=$D$1:$CP$1)*(BA$2=$D$2:$CP$2),0))</f>
        <v/>
      </c>
      <c r="N954" s="61" t="str" cm="1">
        <f t="array" ref="N954">INDEX($D$1:$CP$117,MATCH($D954,$D$1:$D$117,0),MATCH(1,($F954=$D$1:$CP$1)*(BB$2=$D$2:$CP$2),0))</f>
        <v/>
      </c>
    </row>
    <row r="955" spans="4:14" x14ac:dyDescent="0.25">
      <c r="D955" t="str">
        <f t="shared" ref="D955:E955" si="886">D841</f>
        <v>GNQ</v>
      </c>
      <c r="E955" t="str">
        <f t="shared" si="886"/>
        <v>Middle income</v>
      </c>
      <c r="F955">
        <f t="shared" si="885"/>
        <v>2016</v>
      </c>
      <c r="G955" s="60" cm="1">
        <f t="array" ref="G955">INDEX($D$1:$CP$117,MATCH($D955,$D$1:$D$117,0),MATCH(1,($F955=$D$1:$CP$1)*(G$2=$D$2:$CP$2),0))</f>
        <v>0</v>
      </c>
      <c r="H955" s="60" cm="1">
        <f t="array" ref="H955">INDEX($D$1:$CP$117,MATCH($D955,$D$1:$D$117,0),MATCH(1,($F955=$D$1:$CP$1)*(H$2=$D$2:$CP$2),0))</f>
        <v>0</v>
      </c>
      <c r="I955" s="60" cm="1">
        <f t="array" ref="I955">INDEX($D$1:$CP$117,MATCH($D955,$D$1:$D$117,0),MATCH(1,($F955=$D$1:$CP$1)*(I$2=$D$2:$CP$2),0))</f>
        <v>0</v>
      </c>
      <c r="J955" s="60" cm="1">
        <f t="array" ref="J955">INDEX($D$1:$CP$117,MATCH($D955,$D$1:$D$117,0),MATCH(1,($F955=$D$1:$CP$1)*(J$2=$D$2:$CP$2),0))</f>
        <v>55000</v>
      </c>
      <c r="K955" s="59" t="str" cm="1">
        <f t="array" ref="K955">INDEX($D$1:$CP$117,MATCH($D955,$D$1:$D$117,0),MATCH(1,($F955=$D$1:$CP$1)*(AY$2=$D$2:$CP$2),0))</f>
        <v/>
      </c>
      <c r="L955" s="59" t="str" cm="1">
        <f t="array" ref="L955">INDEX($D$1:$CP$117,MATCH($D955,$D$1:$D$117,0),MATCH(1,($F955=$D$1:$CP$1)*(AZ$2=$D$2:$CP$2),0))</f>
        <v/>
      </c>
      <c r="M955" s="59" t="str" cm="1">
        <f t="array" ref="M955">INDEX($D$1:$CP$117,MATCH($D955,$D$1:$D$117,0),MATCH(1,($F955=$D$1:$CP$1)*(BA$2=$D$2:$CP$2),0))</f>
        <v/>
      </c>
      <c r="N955" s="61" t="str" cm="1">
        <f t="array" ref="N955">INDEX($D$1:$CP$117,MATCH($D955,$D$1:$D$117,0),MATCH(1,($F955=$D$1:$CP$1)*(BB$2=$D$2:$CP$2),0))</f>
        <v/>
      </c>
    </row>
    <row r="956" spans="4:14" x14ac:dyDescent="0.25">
      <c r="D956" t="str">
        <f t="shared" ref="D956:E956" si="887">D842</f>
        <v>ERI</v>
      </c>
      <c r="E956" t="str">
        <f t="shared" si="887"/>
        <v>Low income</v>
      </c>
      <c r="F956">
        <f t="shared" si="885"/>
        <v>2016</v>
      </c>
      <c r="G956" s="60" cm="1">
        <f t="array" ref="G956">INDEX($D$1:$CP$117,MATCH($D956,$D$1:$D$117,0),MATCH(1,($F956=$D$1:$CP$1)*(G$2=$D$2:$CP$2),0))</f>
        <v>0</v>
      </c>
      <c r="H956" s="60" cm="1">
        <f t="array" ref="H956">INDEX($D$1:$CP$117,MATCH($D956,$D$1:$D$117,0),MATCH(1,($F956=$D$1:$CP$1)*(H$2=$D$2:$CP$2),0))</f>
        <v>0</v>
      </c>
      <c r="I956" s="60" cm="1">
        <f t="array" ref="I956">INDEX($D$1:$CP$117,MATCH($D956,$D$1:$D$117,0),MATCH(1,($F956=$D$1:$CP$1)*(I$2=$D$2:$CP$2),0))</f>
        <v>0</v>
      </c>
      <c r="J956" s="60" cm="1">
        <f t="array" ref="J956">INDEX($D$1:$CP$117,MATCH($D956,$D$1:$D$117,0),MATCH(1,($F956=$D$1:$CP$1)*(J$2=$D$2:$CP$2),0))</f>
        <v>15000</v>
      </c>
      <c r="K956" s="59" t="str" cm="1">
        <f t="array" ref="K956">INDEX($D$1:$CP$117,MATCH($D956,$D$1:$D$117,0),MATCH(1,($F956=$D$1:$CP$1)*(AY$2=$D$2:$CP$2),0))</f>
        <v/>
      </c>
      <c r="L956" s="59" t="str" cm="1">
        <f t="array" ref="L956">INDEX($D$1:$CP$117,MATCH($D956,$D$1:$D$117,0),MATCH(1,($F956=$D$1:$CP$1)*(AZ$2=$D$2:$CP$2),0))</f>
        <v/>
      </c>
      <c r="M956" s="59" t="str" cm="1">
        <f t="array" ref="M956">INDEX($D$1:$CP$117,MATCH($D956,$D$1:$D$117,0),MATCH(1,($F956=$D$1:$CP$1)*(BA$2=$D$2:$CP$2),0))</f>
        <v/>
      </c>
      <c r="N956" s="61" t="str" cm="1">
        <f t="array" ref="N956">INDEX($D$1:$CP$117,MATCH($D956,$D$1:$D$117,0),MATCH(1,($F956=$D$1:$CP$1)*(BB$2=$D$2:$CP$2),0))</f>
        <v/>
      </c>
    </row>
    <row r="957" spans="4:14" x14ac:dyDescent="0.25">
      <c r="D957" t="str">
        <f t="shared" ref="D957:E957" si="888">D843</f>
        <v>SWZ</v>
      </c>
      <c r="E957" t="str">
        <f t="shared" si="888"/>
        <v>Lower middle income</v>
      </c>
      <c r="F957">
        <f t="shared" si="885"/>
        <v>2016</v>
      </c>
      <c r="G957" s="60" cm="1">
        <f t="array" ref="G957">INDEX($D$1:$CP$117,MATCH($D957,$D$1:$D$117,0),MATCH(1,($F957=$D$1:$CP$1)*(G$2=$D$2:$CP$2),0))</f>
        <v>0</v>
      </c>
      <c r="H957" s="60" cm="1">
        <f t="array" ref="H957">INDEX($D$1:$CP$117,MATCH($D957,$D$1:$D$117,0),MATCH(1,($F957=$D$1:$CP$1)*(H$2=$D$2:$CP$2),0))</f>
        <v>0</v>
      </c>
      <c r="I957" s="60" cm="1">
        <f t="array" ref="I957">INDEX($D$1:$CP$117,MATCH($D957,$D$1:$D$117,0),MATCH(1,($F957=$D$1:$CP$1)*(I$2=$D$2:$CP$2),0))</f>
        <v>0</v>
      </c>
      <c r="J957" s="60" cm="1">
        <f t="array" ref="J957">INDEX($D$1:$CP$117,MATCH($D957,$D$1:$D$117,0),MATCH(1,($F957=$D$1:$CP$1)*(J$2=$D$2:$CP$2),0))</f>
        <v>200000</v>
      </c>
      <c r="K957" s="59" t="str" cm="1">
        <f t="array" ref="K957">INDEX($D$1:$CP$117,MATCH($D957,$D$1:$D$117,0),MATCH(1,($F957=$D$1:$CP$1)*(AY$2=$D$2:$CP$2),0))</f>
        <v/>
      </c>
      <c r="L957" s="59" t="str" cm="1">
        <f t="array" ref="L957">INDEX($D$1:$CP$117,MATCH($D957,$D$1:$D$117,0),MATCH(1,($F957=$D$1:$CP$1)*(AZ$2=$D$2:$CP$2),0))</f>
        <v/>
      </c>
      <c r="M957" s="59" t="str" cm="1">
        <f t="array" ref="M957">INDEX($D$1:$CP$117,MATCH($D957,$D$1:$D$117,0),MATCH(1,($F957=$D$1:$CP$1)*(BA$2=$D$2:$CP$2),0))</f>
        <v/>
      </c>
      <c r="N957" s="61" t="str" cm="1">
        <f t="array" ref="N957">INDEX($D$1:$CP$117,MATCH($D957,$D$1:$D$117,0),MATCH(1,($F957=$D$1:$CP$1)*(BB$2=$D$2:$CP$2),0))</f>
        <v/>
      </c>
    </row>
    <row r="958" spans="4:14" x14ac:dyDescent="0.25">
      <c r="D958" t="str">
        <f t="shared" ref="D958:E958" si="889">D844</f>
        <v>ETH</v>
      </c>
      <c r="E958" t="str">
        <f t="shared" si="889"/>
        <v>Low income</v>
      </c>
      <c r="F958">
        <f t="shared" si="885"/>
        <v>2016</v>
      </c>
      <c r="G958" s="60" cm="1">
        <f t="array" ref="G958">INDEX($D$1:$CP$117,MATCH($D958,$D$1:$D$117,0),MATCH(1,($F958=$D$1:$CP$1)*(G$2=$D$2:$CP$2),0))</f>
        <v>54400000</v>
      </c>
      <c r="H958" s="60" cm="1">
        <f t="array" ref="H958">INDEX($D$1:$CP$117,MATCH($D958,$D$1:$D$117,0),MATCH(1,($F958=$D$1:$CP$1)*(H$2=$D$2:$CP$2),0))</f>
        <v>297200000</v>
      </c>
      <c r="I958" s="60" cm="1">
        <f t="array" ref="I958">INDEX($D$1:$CP$117,MATCH($D958,$D$1:$D$117,0),MATCH(1,($F958=$D$1:$CP$1)*(I$2=$D$2:$CP$2),0))</f>
        <v>351600000</v>
      </c>
      <c r="J958" s="60" cm="1">
        <f t="array" ref="J958">INDEX($D$1:$CP$117,MATCH($D958,$D$1:$D$117,0),MATCH(1,($F958=$D$1:$CP$1)*(J$2=$D$2:$CP$2),0))</f>
        <v>670000</v>
      </c>
      <c r="K958" s="59" cm="1">
        <f t="array" ref="K958">INDEX($D$1:$CP$117,MATCH($D958,$D$1:$D$117,0),MATCH(1,($F958=$D$1:$CP$1)*(AY$2=$D$2:$CP$2),0))</f>
        <v>81.194029850746276</v>
      </c>
      <c r="L958" s="59" cm="1">
        <f t="array" ref="L958">INDEX($D$1:$CP$117,MATCH($D958,$D$1:$D$117,0),MATCH(1,($F958=$D$1:$CP$1)*(AZ$2=$D$2:$CP$2),0))</f>
        <v>443.58208955223881</v>
      </c>
      <c r="M958" s="59" cm="1">
        <f t="array" ref="M958">INDEX($D$1:$CP$117,MATCH($D958,$D$1:$D$117,0),MATCH(1,($F958=$D$1:$CP$1)*(BA$2=$D$2:$CP$2),0))</f>
        <v>524.77611940298505</v>
      </c>
      <c r="N958" s="61" cm="1">
        <f t="array" ref="N958">INDEX($D$1:$CP$117,MATCH($D958,$D$1:$D$117,0),MATCH(1,($F958=$D$1:$CP$1)*(BB$2=$D$2:$CP$2),0))</f>
        <v>0.15472127417519912</v>
      </c>
    </row>
    <row r="959" spans="4:14" x14ac:dyDescent="0.25">
      <c r="D959" t="str">
        <f t="shared" ref="D959:E959" si="890">D845</f>
        <v>FJI</v>
      </c>
      <c r="E959" t="str">
        <f t="shared" si="890"/>
        <v>Middle income</v>
      </c>
      <c r="F959">
        <f t="shared" si="885"/>
        <v>2016</v>
      </c>
      <c r="G959" s="60" cm="1">
        <f t="array" ref="G959">INDEX($D$1:$CP$117,MATCH($D959,$D$1:$D$117,0),MATCH(1,($F959=$D$1:$CP$1)*(G$2=$D$2:$CP$2),0))</f>
        <v>509384</v>
      </c>
      <c r="H959" s="60" cm="1">
        <f t="array" ref="H959">INDEX($D$1:$CP$117,MATCH($D959,$D$1:$D$117,0),MATCH(1,($F959=$D$1:$CP$1)*(H$2=$D$2:$CP$2),0))</f>
        <v>158885</v>
      </c>
      <c r="I959" s="60" cm="1">
        <f t="array" ref="I959">INDEX($D$1:$CP$117,MATCH($D959,$D$1:$D$117,0),MATCH(1,($F959=$D$1:$CP$1)*(I$2=$D$2:$CP$2),0))</f>
        <v>668269</v>
      </c>
      <c r="J959" s="60" cm="1">
        <f t="array" ref="J959">INDEX($D$1:$CP$117,MATCH($D959,$D$1:$D$117,0),MATCH(1,($F959=$D$1:$CP$1)*(J$2=$D$2:$CP$2),0))</f>
        <v>1000</v>
      </c>
      <c r="K959" s="59" cm="1">
        <f t="array" ref="K959">INDEX($D$1:$CP$117,MATCH($D959,$D$1:$D$117,0),MATCH(1,($F959=$D$1:$CP$1)*(AY$2=$D$2:$CP$2),0))</f>
        <v>509.38400000000001</v>
      </c>
      <c r="L959" s="59" cm="1">
        <f t="array" ref="L959">INDEX($D$1:$CP$117,MATCH($D959,$D$1:$D$117,0),MATCH(1,($F959=$D$1:$CP$1)*(AZ$2=$D$2:$CP$2),0))</f>
        <v>158.88499999999999</v>
      </c>
      <c r="M959" s="59" cm="1">
        <f t="array" ref="M959">INDEX($D$1:$CP$117,MATCH($D959,$D$1:$D$117,0),MATCH(1,($F959=$D$1:$CP$1)*(BA$2=$D$2:$CP$2),0))</f>
        <v>668.26900000000001</v>
      </c>
      <c r="N959" s="61" cm="1">
        <f t="array" ref="N959">INDEX($D$1:$CP$117,MATCH($D959,$D$1:$D$117,0),MATCH(1,($F959=$D$1:$CP$1)*(BB$2=$D$2:$CP$2),0))</f>
        <v>0.76224394667416862</v>
      </c>
    </row>
    <row r="960" spans="4:14" x14ac:dyDescent="0.25">
      <c r="D960" t="str">
        <f t="shared" ref="D960:E960" si="891">D846</f>
        <v>GAB</v>
      </c>
      <c r="E960" t="str">
        <f t="shared" si="891"/>
        <v>Middle income</v>
      </c>
      <c r="F960">
        <f t="shared" si="885"/>
        <v>2016</v>
      </c>
      <c r="G960" s="60" cm="1">
        <f t="array" ref="G960">INDEX($D$1:$CP$117,MATCH($D960,$D$1:$D$117,0),MATCH(1,($F960=$D$1:$CP$1)*(G$2=$D$2:$CP$2),0))</f>
        <v>0</v>
      </c>
      <c r="H960" s="60" cm="1">
        <f t="array" ref="H960">INDEX($D$1:$CP$117,MATCH($D960,$D$1:$D$117,0),MATCH(1,($F960=$D$1:$CP$1)*(H$2=$D$2:$CP$2),0))</f>
        <v>0</v>
      </c>
      <c r="I960" s="60" cm="1">
        <f t="array" ref="I960">INDEX($D$1:$CP$117,MATCH($D960,$D$1:$D$117,0),MATCH(1,($F960=$D$1:$CP$1)*(I$2=$D$2:$CP$2),0))</f>
        <v>0</v>
      </c>
      <c r="J960" s="60" cm="1">
        <f t="array" ref="J960">INDEX($D$1:$CP$117,MATCH($D960,$D$1:$D$117,0),MATCH(1,($F960=$D$1:$CP$1)*(J$2=$D$2:$CP$2),0))</f>
        <v>50000</v>
      </c>
      <c r="K960" s="59" t="str" cm="1">
        <f t="array" ref="K960">INDEX($D$1:$CP$117,MATCH($D960,$D$1:$D$117,0),MATCH(1,($F960=$D$1:$CP$1)*(AY$2=$D$2:$CP$2),0))</f>
        <v/>
      </c>
      <c r="L960" s="59" t="str" cm="1">
        <f t="array" ref="L960">INDEX($D$1:$CP$117,MATCH($D960,$D$1:$D$117,0),MATCH(1,($F960=$D$1:$CP$1)*(AZ$2=$D$2:$CP$2),0))</f>
        <v/>
      </c>
      <c r="M960" s="59" t="str" cm="1">
        <f t="array" ref="M960">INDEX($D$1:$CP$117,MATCH($D960,$D$1:$D$117,0),MATCH(1,($F960=$D$1:$CP$1)*(BA$2=$D$2:$CP$2),0))</f>
        <v/>
      </c>
      <c r="N960" s="61" t="str" cm="1">
        <f t="array" ref="N960">INDEX($D$1:$CP$117,MATCH($D960,$D$1:$D$117,0),MATCH(1,($F960=$D$1:$CP$1)*(BB$2=$D$2:$CP$2),0))</f>
        <v/>
      </c>
    </row>
    <row r="961" spans="4:14" x14ac:dyDescent="0.25">
      <c r="D961" t="str">
        <f t="shared" ref="D961:E961" si="892">D847</f>
        <v>GMB</v>
      </c>
      <c r="E961" t="str">
        <f t="shared" si="892"/>
        <v>Low income</v>
      </c>
      <c r="F961">
        <f t="shared" si="885"/>
        <v>2016</v>
      </c>
      <c r="G961" s="60" cm="1">
        <f t="array" ref="G961">INDEX($D$1:$CP$117,MATCH($D961,$D$1:$D$117,0),MATCH(1,($F961=$D$1:$CP$1)*(G$2=$D$2:$CP$2),0))</f>
        <v>0</v>
      </c>
      <c r="H961" s="60" cm="1">
        <f t="array" ref="H961">INDEX($D$1:$CP$117,MATCH($D961,$D$1:$D$117,0),MATCH(1,($F961=$D$1:$CP$1)*(H$2=$D$2:$CP$2),0))</f>
        <v>0</v>
      </c>
      <c r="I961" s="60" cm="1">
        <f t="array" ref="I961">INDEX($D$1:$CP$117,MATCH($D961,$D$1:$D$117,0),MATCH(1,($F961=$D$1:$CP$1)*(I$2=$D$2:$CP$2),0))</f>
        <v>0</v>
      </c>
      <c r="J961" s="60" cm="1">
        <f t="array" ref="J961">INDEX($D$1:$CP$117,MATCH($D961,$D$1:$D$117,0),MATCH(1,($F961=$D$1:$CP$1)*(J$2=$D$2:$CP$2),0))</f>
        <v>25000</v>
      </c>
      <c r="K961" s="59" t="str" cm="1">
        <f t="array" ref="K961">INDEX($D$1:$CP$117,MATCH($D961,$D$1:$D$117,0),MATCH(1,($F961=$D$1:$CP$1)*(AY$2=$D$2:$CP$2),0))</f>
        <v/>
      </c>
      <c r="L961" s="59" t="str" cm="1">
        <f t="array" ref="L961">INDEX($D$1:$CP$117,MATCH($D961,$D$1:$D$117,0),MATCH(1,($F961=$D$1:$CP$1)*(AZ$2=$D$2:$CP$2),0))</f>
        <v/>
      </c>
      <c r="M961" s="59" t="str" cm="1">
        <f t="array" ref="M961">INDEX($D$1:$CP$117,MATCH($D961,$D$1:$D$117,0),MATCH(1,($F961=$D$1:$CP$1)*(BA$2=$D$2:$CP$2),0))</f>
        <v/>
      </c>
      <c r="N961" s="61" t="str" cm="1">
        <f t="array" ref="N961">INDEX($D$1:$CP$117,MATCH($D961,$D$1:$D$117,0),MATCH(1,($F961=$D$1:$CP$1)*(BB$2=$D$2:$CP$2),0))</f>
        <v/>
      </c>
    </row>
    <row r="962" spans="4:14" x14ac:dyDescent="0.25">
      <c r="D962" t="str">
        <f t="shared" ref="D962:E962" si="893">D848</f>
        <v>GEO</v>
      </c>
      <c r="E962" t="str">
        <f t="shared" si="893"/>
        <v>Middle income</v>
      </c>
      <c r="F962">
        <f t="shared" si="885"/>
        <v>2016</v>
      </c>
      <c r="G962" s="60" cm="1">
        <f t="array" ref="G962">INDEX($D$1:$CP$117,MATCH($D962,$D$1:$D$117,0),MATCH(1,($F962=$D$1:$CP$1)*(G$2=$D$2:$CP$2),0))</f>
        <v>0</v>
      </c>
      <c r="H962" s="60" cm="1">
        <f t="array" ref="H962">INDEX($D$1:$CP$117,MATCH($D962,$D$1:$D$117,0),MATCH(1,($F962=$D$1:$CP$1)*(H$2=$D$2:$CP$2),0))</f>
        <v>0</v>
      </c>
      <c r="I962" s="60" cm="1">
        <f t="array" ref="I962">INDEX($D$1:$CP$117,MATCH($D962,$D$1:$D$117,0),MATCH(1,($F962=$D$1:$CP$1)*(I$2=$D$2:$CP$2),0))</f>
        <v>0</v>
      </c>
      <c r="J962" s="60" cm="1">
        <f t="array" ref="J962">INDEX($D$1:$CP$117,MATCH($D962,$D$1:$D$117,0),MATCH(1,($F962=$D$1:$CP$1)*(J$2=$D$2:$CP$2),0))</f>
        <v>6800</v>
      </c>
      <c r="K962" s="59" t="str" cm="1">
        <f t="array" ref="K962">INDEX($D$1:$CP$117,MATCH($D962,$D$1:$D$117,0),MATCH(1,($F962=$D$1:$CP$1)*(AY$2=$D$2:$CP$2),0))</f>
        <v/>
      </c>
      <c r="L962" s="59" t="str" cm="1">
        <f t="array" ref="L962">INDEX($D$1:$CP$117,MATCH($D962,$D$1:$D$117,0),MATCH(1,($F962=$D$1:$CP$1)*(AZ$2=$D$2:$CP$2),0))</f>
        <v/>
      </c>
      <c r="M962" s="59" t="str" cm="1">
        <f t="array" ref="M962">INDEX($D$1:$CP$117,MATCH($D962,$D$1:$D$117,0),MATCH(1,($F962=$D$1:$CP$1)*(BA$2=$D$2:$CP$2),0))</f>
        <v/>
      </c>
      <c r="N962" s="61" t="str" cm="1">
        <f t="array" ref="N962">INDEX($D$1:$CP$117,MATCH($D962,$D$1:$D$117,0),MATCH(1,($F962=$D$1:$CP$1)*(BB$2=$D$2:$CP$2),0))</f>
        <v/>
      </c>
    </row>
    <row r="963" spans="4:14" x14ac:dyDescent="0.25">
      <c r="D963" t="str">
        <f t="shared" ref="D963:E963" si="894">D849</f>
        <v>GHA</v>
      </c>
      <c r="E963" t="str">
        <f t="shared" si="894"/>
        <v>Lower middle income</v>
      </c>
      <c r="F963">
        <f t="shared" si="885"/>
        <v>2016</v>
      </c>
      <c r="G963" s="60" cm="1">
        <f t="array" ref="G963">INDEX($D$1:$CP$117,MATCH($D963,$D$1:$D$117,0),MATCH(1,($F963=$D$1:$CP$1)*(G$2=$D$2:$CP$2),0))</f>
        <v>6606220</v>
      </c>
      <c r="H963" s="60" cm="1">
        <f t="array" ref="H963">INDEX($D$1:$CP$117,MATCH($D963,$D$1:$D$117,0),MATCH(1,($F963=$D$1:$CP$1)*(H$2=$D$2:$CP$2),0))</f>
        <v>42651032</v>
      </c>
      <c r="I963" s="60" cm="1">
        <f t="array" ref="I963">INDEX($D$1:$CP$117,MATCH($D963,$D$1:$D$117,0),MATCH(1,($F963=$D$1:$CP$1)*(I$2=$D$2:$CP$2),0))</f>
        <v>68079469</v>
      </c>
      <c r="J963" s="60" cm="1">
        <f t="array" ref="J963">INDEX($D$1:$CP$117,MATCH($D963,$D$1:$D$117,0),MATCH(1,($F963=$D$1:$CP$1)*(J$2=$D$2:$CP$2),0))</f>
        <v>330000</v>
      </c>
      <c r="K963" s="59" cm="1">
        <f t="array" ref="K963">INDEX($D$1:$CP$117,MATCH($D963,$D$1:$D$117,0),MATCH(1,($F963=$D$1:$CP$1)*(AY$2=$D$2:$CP$2),0))</f>
        <v>20.018848484848483</v>
      </c>
      <c r="L963" s="59" cm="1">
        <f t="array" ref="L963">INDEX($D$1:$CP$117,MATCH($D963,$D$1:$D$117,0),MATCH(1,($F963=$D$1:$CP$1)*(AZ$2=$D$2:$CP$2),0))</f>
        <v>129.2455515151515</v>
      </c>
      <c r="M963" s="59" cm="1">
        <f t="array" ref="M963">INDEX($D$1:$CP$117,MATCH($D963,$D$1:$D$117,0),MATCH(1,($F963=$D$1:$CP$1)*(BA$2=$D$2:$CP$2),0))</f>
        <v>206.3014212121212</v>
      </c>
      <c r="N963" s="61" cm="1">
        <f t="array" ref="N963">INDEX($D$1:$CP$117,MATCH($D963,$D$1:$D$117,0),MATCH(1,($F963=$D$1:$CP$1)*(BB$2=$D$2:$CP$2),0))</f>
        <v>9.7036890813587282E-2</v>
      </c>
    </row>
    <row r="964" spans="4:14" x14ac:dyDescent="0.25">
      <c r="D964" t="str">
        <f t="shared" ref="D964:E964" si="895">D850</f>
        <v>GTM</v>
      </c>
      <c r="E964" t="str">
        <f t="shared" si="895"/>
        <v>Middle income</v>
      </c>
      <c r="F964">
        <f t="shared" si="885"/>
        <v>2016</v>
      </c>
      <c r="G964" s="60" cm="1">
        <f t="array" ref="G964">INDEX($D$1:$CP$117,MATCH($D964,$D$1:$D$117,0),MATCH(1,($F964=$D$1:$CP$1)*(G$2=$D$2:$CP$2),0))</f>
        <v>10028125</v>
      </c>
      <c r="H964" s="60" cm="1">
        <f t="array" ref="H964">INDEX($D$1:$CP$117,MATCH($D964,$D$1:$D$117,0),MATCH(1,($F964=$D$1:$CP$1)*(H$2=$D$2:$CP$2),0))</f>
        <v>11539045.310000001</v>
      </c>
      <c r="I964" s="60" cm="1">
        <f t="array" ref="I964">INDEX($D$1:$CP$117,MATCH($D964,$D$1:$D$117,0),MATCH(1,($F964=$D$1:$CP$1)*(I$2=$D$2:$CP$2),0))</f>
        <v>21587237.27</v>
      </c>
      <c r="J964" s="60" cm="1">
        <f t="array" ref="J964">INDEX($D$1:$CP$117,MATCH($D964,$D$1:$D$117,0),MATCH(1,($F964=$D$1:$CP$1)*(J$2=$D$2:$CP$2),0))</f>
        <v>37000</v>
      </c>
      <c r="K964" s="59" cm="1">
        <f t="array" ref="K964">INDEX($D$1:$CP$117,MATCH($D964,$D$1:$D$117,0),MATCH(1,($F964=$D$1:$CP$1)*(AY$2=$D$2:$CP$2),0))</f>
        <v>271.03040540540542</v>
      </c>
      <c r="L964" s="59" cm="1">
        <f t="array" ref="L964">INDEX($D$1:$CP$117,MATCH($D964,$D$1:$D$117,0),MATCH(1,($F964=$D$1:$CP$1)*(AZ$2=$D$2:$CP$2),0))</f>
        <v>311.86608945945949</v>
      </c>
      <c r="M964" s="59" cm="1">
        <f t="array" ref="M964">INDEX($D$1:$CP$117,MATCH($D964,$D$1:$D$117,0),MATCH(1,($F964=$D$1:$CP$1)*(BA$2=$D$2:$CP$2),0))</f>
        <v>583.43884513513513</v>
      </c>
      <c r="N964" s="61" cm="1">
        <f t="array" ref="N964">INDEX($D$1:$CP$117,MATCH($D964,$D$1:$D$117,0),MATCH(1,($F964=$D$1:$CP$1)*(BB$2=$D$2:$CP$2),0))</f>
        <v>0.46453952743347043</v>
      </c>
    </row>
    <row r="965" spans="4:14" x14ac:dyDescent="0.25">
      <c r="D965" t="str">
        <f t="shared" ref="D965:E965" si="896">D851</f>
        <v>GIN</v>
      </c>
      <c r="E965" t="str">
        <f t="shared" si="896"/>
        <v>Low income</v>
      </c>
      <c r="F965">
        <f t="shared" si="885"/>
        <v>2016</v>
      </c>
      <c r="G965" s="60" cm="1">
        <f t="array" ref="G965">INDEX($D$1:$CP$117,MATCH($D965,$D$1:$D$117,0),MATCH(1,($F965=$D$1:$CP$1)*(G$2=$D$2:$CP$2),0))</f>
        <v>2271695</v>
      </c>
      <c r="H965" s="60" cm="1">
        <f t="array" ref="H965">INDEX($D$1:$CP$117,MATCH($D965,$D$1:$D$117,0),MATCH(1,($F965=$D$1:$CP$1)*(H$2=$D$2:$CP$2),0))</f>
        <v>17808743</v>
      </c>
      <c r="I965" s="60" cm="1">
        <f t="array" ref="I965">INDEX($D$1:$CP$117,MATCH($D965,$D$1:$D$117,0),MATCH(1,($F965=$D$1:$CP$1)*(I$2=$D$2:$CP$2),0))</f>
        <v>20925838</v>
      </c>
      <c r="J965" s="60" cm="1">
        <f t="array" ref="J965">INDEX($D$1:$CP$117,MATCH($D965,$D$1:$D$117,0),MATCH(1,($F965=$D$1:$CP$1)*(J$2=$D$2:$CP$2),0))</f>
        <v>110000</v>
      </c>
      <c r="K965" s="59" cm="1">
        <f t="array" ref="K965">INDEX($D$1:$CP$117,MATCH($D965,$D$1:$D$117,0),MATCH(1,($F965=$D$1:$CP$1)*(AY$2=$D$2:$CP$2),0))</f>
        <v>20.651772727272729</v>
      </c>
      <c r="L965" s="59" cm="1">
        <f t="array" ref="L965">INDEX($D$1:$CP$117,MATCH($D965,$D$1:$D$117,0),MATCH(1,($F965=$D$1:$CP$1)*(AZ$2=$D$2:$CP$2),0))</f>
        <v>161.89766363636363</v>
      </c>
      <c r="M965" s="59" cm="1">
        <f t="array" ref="M965">INDEX($D$1:$CP$117,MATCH($D965,$D$1:$D$117,0),MATCH(1,($F965=$D$1:$CP$1)*(BA$2=$D$2:$CP$2),0))</f>
        <v>190.23489090909092</v>
      </c>
      <c r="N965" s="61" cm="1">
        <f t="array" ref="N965">INDEX($D$1:$CP$117,MATCH($D965,$D$1:$D$117,0),MATCH(1,($F965=$D$1:$CP$1)*(BB$2=$D$2:$CP$2),0))</f>
        <v>0.10855933224753055</v>
      </c>
    </row>
    <row r="966" spans="4:14" x14ac:dyDescent="0.25">
      <c r="D966" t="str">
        <f t="shared" ref="D966:E966" si="897">D852</f>
        <v>GNB</v>
      </c>
      <c r="E966" t="str">
        <f t="shared" si="897"/>
        <v>Low income</v>
      </c>
      <c r="F966">
        <f t="shared" si="885"/>
        <v>2016</v>
      </c>
      <c r="G966" s="60" cm="1">
        <f t="array" ref="G966">INDEX($D$1:$CP$117,MATCH($D966,$D$1:$D$117,0),MATCH(1,($F966=$D$1:$CP$1)*(G$2=$D$2:$CP$2),0))</f>
        <v>0</v>
      </c>
      <c r="H966" s="60" cm="1">
        <f t="array" ref="H966">INDEX($D$1:$CP$117,MATCH($D966,$D$1:$D$117,0),MATCH(1,($F966=$D$1:$CP$1)*(H$2=$D$2:$CP$2),0))</f>
        <v>0</v>
      </c>
      <c r="I966" s="60" cm="1">
        <f t="array" ref="I966">INDEX($D$1:$CP$117,MATCH($D966,$D$1:$D$117,0),MATCH(1,($F966=$D$1:$CP$1)*(I$2=$D$2:$CP$2),0))</f>
        <v>0</v>
      </c>
      <c r="J966" s="60" cm="1">
        <f t="array" ref="J966">INDEX($D$1:$CP$117,MATCH($D966,$D$1:$D$117,0),MATCH(1,($F966=$D$1:$CP$1)*(J$2=$D$2:$CP$2),0))</f>
        <v>39000</v>
      </c>
      <c r="K966" s="59" t="str" cm="1">
        <f t="array" ref="K966">INDEX($D$1:$CP$117,MATCH($D966,$D$1:$D$117,0),MATCH(1,($F966=$D$1:$CP$1)*(AY$2=$D$2:$CP$2),0))</f>
        <v/>
      </c>
      <c r="L966" s="59" t="str" cm="1">
        <f t="array" ref="L966">INDEX($D$1:$CP$117,MATCH($D966,$D$1:$D$117,0),MATCH(1,($F966=$D$1:$CP$1)*(AZ$2=$D$2:$CP$2),0))</f>
        <v/>
      </c>
      <c r="M966" s="59" t="str" cm="1">
        <f t="array" ref="M966">INDEX($D$1:$CP$117,MATCH($D966,$D$1:$D$117,0),MATCH(1,($F966=$D$1:$CP$1)*(BA$2=$D$2:$CP$2),0))</f>
        <v/>
      </c>
      <c r="N966" s="61" t="str" cm="1">
        <f t="array" ref="N966">INDEX($D$1:$CP$117,MATCH($D966,$D$1:$D$117,0),MATCH(1,($F966=$D$1:$CP$1)*(BB$2=$D$2:$CP$2),0))</f>
        <v/>
      </c>
    </row>
    <row r="967" spans="4:14" x14ac:dyDescent="0.25">
      <c r="D967" t="str">
        <f t="shared" ref="D967:E967" si="898">D853</f>
        <v>GUY</v>
      </c>
      <c r="E967" t="str">
        <f t="shared" si="898"/>
        <v>Middle income</v>
      </c>
      <c r="F967">
        <f t="shared" si="885"/>
        <v>2016</v>
      </c>
      <c r="G967" s="60" cm="1">
        <f t="array" ref="G967">INDEX($D$1:$CP$117,MATCH($D967,$D$1:$D$117,0),MATCH(1,($F967=$D$1:$CP$1)*(G$2=$D$2:$CP$2),0))</f>
        <v>0</v>
      </c>
      <c r="H967" s="60" cm="1">
        <f t="array" ref="H967">INDEX($D$1:$CP$117,MATCH($D967,$D$1:$D$117,0),MATCH(1,($F967=$D$1:$CP$1)*(H$2=$D$2:$CP$2),0))</f>
        <v>0</v>
      </c>
      <c r="I967" s="60" cm="1">
        <f t="array" ref="I967">INDEX($D$1:$CP$117,MATCH($D967,$D$1:$D$117,0),MATCH(1,($F967=$D$1:$CP$1)*(I$2=$D$2:$CP$2),0))</f>
        <v>0</v>
      </c>
      <c r="J967" s="60" cm="1">
        <f t="array" ref="J967">INDEX($D$1:$CP$117,MATCH($D967,$D$1:$D$117,0),MATCH(1,($F967=$D$1:$CP$1)*(J$2=$D$2:$CP$2),0))</f>
        <v>8300</v>
      </c>
      <c r="K967" s="59" t="str" cm="1">
        <f t="array" ref="K967">INDEX($D$1:$CP$117,MATCH($D967,$D$1:$D$117,0),MATCH(1,($F967=$D$1:$CP$1)*(AY$2=$D$2:$CP$2),0))</f>
        <v/>
      </c>
      <c r="L967" s="59" t="str" cm="1">
        <f t="array" ref="L967">INDEX($D$1:$CP$117,MATCH($D967,$D$1:$D$117,0),MATCH(1,($F967=$D$1:$CP$1)*(AZ$2=$D$2:$CP$2),0))</f>
        <v/>
      </c>
      <c r="M967" s="59" t="str" cm="1">
        <f t="array" ref="M967">INDEX($D$1:$CP$117,MATCH($D967,$D$1:$D$117,0),MATCH(1,($F967=$D$1:$CP$1)*(BA$2=$D$2:$CP$2),0))</f>
        <v/>
      </c>
      <c r="N967" s="61" t="str" cm="1">
        <f t="array" ref="N967">INDEX($D$1:$CP$117,MATCH($D967,$D$1:$D$117,0),MATCH(1,($F967=$D$1:$CP$1)*(BB$2=$D$2:$CP$2),0))</f>
        <v/>
      </c>
    </row>
    <row r="968" spans="4:14" x14ac:dyDescent="0.25">
      <c r="D968" t="str">
        <f t="shared" ref="D968:E968" si="899">D854</f>
        <v>HTI</v>
      </c>
      <c r="E968" t="str">
        <f t="shared" si="899"/>
        <v>Low income</v>
      </c>
      <c r="F968">
        <f t="shared" si="885"/>
        <v>2016</v>
      </c>
      <c r="G968" s="60" cm="1">
        <f t="array" ref="G968">INDEX($D$1:$CP$117,MATCH($D968,$D$1:$D$117,0),MATCH(1,($F968=$D$1:$CP$1)*(G$2=$D$2:$CP$2),0))</f>
        <v>3968260</v>
      </c>
      <c r="H968" s="60" cm="1">
        <f t="array" ref="H968">INDEX($D$1:$CP$117,MATCH($D968,$D$1:$D$117,0),MATCH(1,($F968=$D$1:$CP$1)*(H$2=$D$2:$CP$2),0))</f>
        <v>107595576</v>
      </c>
      <c r="I968" s="60" cm="1">
        <f t="array" ref="I968">INDEX($D$1:$CP$117,MATCH($D968,$D$1:$D$117,0),MATCH(1,($F968=$D$1:$CP$1)*(I$2=$D$2:$CP$2),0))</f>
        <v>111563836</v>
      </c>
      <c r="J968" s="60" cm="1">
        <f t="array" ref="J968">INDEX($D$1:$CP$117,MATCH($D968,$D$1:$D$117,0),MATCH(1,($F968=$D$1:$CP$1)*(J$2=$D$2:$CP$2),0))</f>
        <v>150000</v>
      </c>
      <c r="K968" s="59" cm="1">
        <f t="array" ref="K968">INDEX($D$1:$CP$117,MATCH($D968,$D$1:$D$117,0),MATCH(1,($F968=$D$1:$CP$1)*(AY$2=$D$2:$CP$2),0))</f>
        <v>26.455066666666667</v>
      </c>
      <c r="L968" s="59" cm="1">
        <f t="array" ref="L968">INDEX($D$1:$CP$117,MATCH($D968,$D$1:$D$117,0),MATCH(1,($F968=$D$1:$CP$1)*(AZ$2=$D$2:$CP$2),0))</f>
        <v>717.30384000000004</v>
      </c>
      <c r="M968" s="59" cm="1">
        <f t="array" ref="M968">INDEX($D$1:$CP$117,MATCH($D968,$D$1:$D$117,0),MATCH(1,($F968=$D$1:$CP$1)*(BA$2=$D$2:$CP$2),0))</f>
        <v>743.75890666666669</v>
      </c>
      <c r="N968" s="61" cm="1">
        <f t="array" ref="N968">INDEX($D$1:$CP$117,MATCH($D968,$D$1:$D$117,0),MATCH(1,($F968=$D$1:$CP$1)*(BB$2=$D$2:$CP$2),0))</f>
        <v>3.5569411578856069E-2</v>
      </c>
    </row>
    <row r="969" spans="4:14" x14ac:dyDescent="0.25">
      <c r="D969" t="str">
        <f t="shared" ref="D969:E969" si="900">D855</f>
        <v>HND</v>
      </c>
      <c r="E969" t="str">
        <f t="shared" si="900"/>
        <v>Lower middle income</v>
      </c>
      <c r="F969">
        <f t="shared" si="885"/>
        <v>2016</v>
      </c>
      <c r="G969" s="60" cm="1">
        <f t="array" ref="G969">INDEX($D$1:$CP$117,MATCH($D969,$D$1:$D$117,0),MATCH(1,($F969=$D$1:$CP$1)*(G$2=$D$2:$CP$2),0))</f>
        <v>0</v>
      </c>
      <c r="H969" s="60" cm="1">
        <f t="array" ref="H969">INDEX($D$1:$CP$117,MATCH($D969,$D$1:$D$117,0),MATCH(1,($F969=$D$1:$CP$1)*(H$2=$D$2:$CP$2),0))</f>
        <v>0</v>
      </c>
      <c r="I969" s="60" cm="1">
        <f t="array" ref="I969">INDEX($D$1:$CP$117,MATCH($D969,$D$1:$D$117,0),MATCH(1,($F969=$D$1:$CP$1)*(I$2=$D$2:$CP$2),0))</f>
        <v>0</v>
      </c>
      <c r="J969" s="60" cm="1">
        <f t="array" ref="J969">INDEX($D$1:$CP$117,MATCH($D969,$D$1:$D$117,0),MATCH(1,($F969=$D$1:$CP$1)*(J$2=$D$2:$CP$2),0))</f>
        <v>24000</v>
      </c>
      <c r="K969" s="59" t="str" cm="1">
        <f t="array" ref="K969">INDEX($D$1:$CP$117,MATCH($D969,$D$1:$D$117,0),MATCH(1,($F969=$D$1:$CP$1)*(AY$2=$D$2:$CP$2),0))</f>
        <v/>
      </c>
      <c r="L969" s="59" t="str" cm="1">
        <f t="array" ref="L969">INDEX($D$1:$CP$117,MATCH($D969,$D$1:$D$117,0),MATCH(1,($F969=$D$1:$CP$1)*(AZ$2=$D$2:$CP$2),0))</f>
        <v/>
      </c>
      <c r="M969" s="59" t="str" cm="1">
        <f t="array" ref="M969">INDEX($D$1:$CP$117,MATCH($D969,$D$1:$D$117,0),MATCH(1,($F969=$D$1:$CP$1)*(BA$2=$D$2:$CP$2),0))</f>
        <v/>
      </c>
      <c r="N969" s="61" t="str" cm="1">
        <f t="array" ref="N969">INDEX($D$1:$CP$117,MATCH($D969,$D$1:$D$117,0),MATCH(1,($F969=$D$1:$CP$1)*(BB$2=$D$2:$CP$2),0))</f>
        <v/>
      </c>
    </row>
    <row r="970" spans="4:14" x14ac:dyDescent="0.25">
      <c r="D970" t="str">
        <f t="shared" ref="D970:E970" si="901">D856</f>
        <v>IND</v>
      </c>
      <c r="E970" t="str">
        <f t="shared" si="901"/>
        <v>Lower middle income</v>
      </c>
      <c r="F970">
        <f t="shared" si="885"/>
        <v>2016</v>
      </c>
      <c r="G970" s="60" cm="1">
        <f t="array" ref="G970">INDEX($D$1:$CP$117,MATCH($D970,$D$1:$D$117,0),MATCH(1,($F970=$D$1:$CP$1)*(G$2=$D$2:$CP$2),0))</f>
        <v>0</v>
      </c>
      <c r="H970" s="60" cm="1">
        <f t="array" ref="H970">INDEX($D$1:$CP$117,MATCH($D970,$D$1:$D$117,0),MATCH(1,($F970=$D$1:$CP$1)*(H$2=$D$2:$CP$2),0))</f>
        <v>0</v>
      </c>
      <c r="I970" s="60" cm="1">
        <f t="array" ref="I970">INDEX($D$1:$CP$117,MATCH($D970,$D$1:$D$117,0),MATCH(1,($F970=$D$1:$CP$1)*(I$2=$D$2:$CP$2),0))</f>
        <v>0</v>
      </c>
      <c r="J970" s="60" t="str" cm="1">
        <f t="array" ref="J970">INDEX($D$1:$CP$117,MATCH($D970,$D$1:$D$117,0),MATCH(1,($F970=$D$1:$CP$1)*(J$2=$D$2:$CP$2),0))</f>
        <v/>
      </c>
      <c r="K970" s="59" t="str" cm="1">
        <f t="array" ref="K970">INDEX($D$1:$CP$117,MATCH($D970,$D$1:$D$117,0),MATCH(1,($F970=$D$1:$CP$1)*(AY$2=$D$2:$CP$2),0))</f>
        <v/>
      </c>
      <c r="L970" s="59" t="str" cm="1">
        <f t="array" ref="L970">INDEX($D$1:$CP$117,MATCH($D970,$D$1:$D$117,0),MATCH(1,($F970=$D$1:$CP$1)*(AZ$2=$D$2:$CP$2),0))</f>
        <v/>
      </c>
      <c r="M970" s="59" t="str" cm="1">
        <f t="array" ref="M970">INDEX($D$1:$CP$117,MATCH($D970,$D$1:$D$117,0),MATCH(1,($F970=$D$1:$CP$1)*(BA$2=$D$2:$CP$2),0))</f>
        <v/>
      </c>
      <c r="N970" s="61" t="str" cm="1">
        <f t="array" ref="N970">INDEX($D$1:$CP$117,MATCH($D970,$D$1:$D$117,0),MATCH(1,($F970=$D$1:$CP$1)*(BB$2=$D$2:$CP$2),0))</f>
        <v/>
      </c>
    </row>
    <row r="971" spans="4:14" x14ac:dyDescent="0.25">
      <c r="D971" t="str">
        <f t="shared" ref="D971:E971" si="902">D857</f>
        <v>IDN</v>
      </c>
      <c r="E971" t="str">
        <f t="shared" si="902"/>
        <v>Upper Middle Income</v>
      </c>
      <c r="F971">
        <f t="shared" si="885"/>
        <v>2016</v>
      </c>
      <c r="G971" s="60" cm="1">
        <f t="array" ref="G971">INDEX($D$1:$CP$117,MATCH($D971,$D$1:$D$117,0),MATCH(1,($F971=$D$1:$CP$1)*(G$2=$D$2:$CP$2),0))</f>
        <v>103052033</v>
      </c>
      <c r="H971" s="60" cm="1">
        <f t="array" ref="H971">INDEX($D$1:$CP$117,MATCH($D971,$D$1:$D$117,0),MATCH(1,($F971=$D$1:$CP$1)*(H$2=$D$2:$CP$2),0))</f>
        <v>70425033</v>
      </c>
      <c r="I971" s="60" cm="1">
        <f t="array" ref="I971">INDEX($D$1:$CP$117,MATCH($D971,$D$1:$D$117,0),MATCH(1,($F971=$D$1:$CP$1)*(I$2=$D$2:$CP$2),0))</f>
        <v>173477066</v>
      </c>
      <c r="J971" s="60" t="str" cm="1">
        <f t="array" ref="J971">INDEX($D$1:$CP$117,MATCH($D971,$D$1:$D$117,0),MATCH(1,($F971=$D$1:$CP$1)*(J$2=$D$2:$CP$2),0))</f>
        <v/>
      </c>
      <c r="K971" s="59" t="str" cm="1">
        <f t="array" ref="K971">INDEX($D$1:$CP$117,MATCH($D971,$D$1:$D$117,0),MATCH(1,($F971=$D$1:$CP$1)*(AY$2=$D$2:$CP$2),0))</f>
        <v/>
      </c>
      <c r="L971" s="59" t="str" cm="1">
        <f t="array" ref="L971">INDEX($D$1:$CP$117,MATCH($D971,$D$1:$D$117,0),MATCH(1,($F971=$D$1:$CP$1)*(AZ$2=$D$2:$CP$2),0))</f>
        <v/>
      </c>
      <c r="M971" s="59" t="str" cm="1">
        <f t="array" ref="M971">INDEX($D$1:$CP$117,MATCH($D971,$D$1:$D$117,0),MATCH(1,($F971=$D$1:$CP$1)*(BA$2=$D$2:$CP$2),0))</f>
        <v/>
      </c>
      <c r="N971" s="61" t="str" cm="1">
        <f t="array" ref="N971">INDEX($D$1:$CP$117,MATCH($D971,$D$1:$D$117,0),MATCH(1,($F971=$D$1:$CP$1)*(BB$2=$D$2:$CP$2),0))</f>
        <v/>
      </c>
    </row>
    <row r="972" spans="4:14" x14ac:dyDescent="0.25">
      <c r="D972" t="str">
        <f t="shared" ref="D972:E972" si="903">D858</f>
        <v>IRN</v>
      </c>
      <c r="E972" t="str">
        <f t="shared" si="903"/>
        <v>Middle income</v>
      </c>
      <c r="F972">
        <f t="shared" si="885"/>
        <v>2016</v>
      </c>
      <c r="G972" s="60" cm="1">
        <f t="array" ref="G972">INDEX($D$1:$CP$117,MATCH($D972,$D$1:$D$117,0),MATCH(1,($F972=$D$1:$CP$1)*(G$2=$D$2:$CP$2),0))</f>
        <v>0</v>
      </c>
      <c r="H972" s="60" cm="1">
        <f t="array" ref="H972">INDEX($D$1:$CP$117,MATCH($D972,$D$1:$D$117,0),MATCH(1,($F972=$D$1:$CP$1)*(H$2=$D$2:$CP$2),0))</f>
        <v>0</v>
      </c>
      <c r="I972" s="60" cm="1">
        <f t="array" ref="I972">INDEX($D$1:$CP$117,MATCH($D972,$D$1:$D$117,0),MATCH(1,($F972=$D$1:$CP$1)*(I$2=$D$2:$CP$2),0))</f>
        <v>0</v>
      </c>
      <c r="J972" s="60" cm="1">
        <f t="array" ref="J972">INDEX($D$1:$CP$117,MATCH($D972,$D$1:$D$117,0),MATCH(1,($F972=$D$1:$CP$1)*(J$2=$D$2:$CP$2),0))</f>
        <v>56000</v>
      </c>
      <c r="K972" s="59" t="str" cm="1">
        <f t="array" ref="K972">INDEX($D$1:$CP$117,MATCH($D972,$D$1:$D$117,0),MATCH(1,($F972=$D$1:$CP$1)*(AY$2=$D$2:$CP$2),0))</f>
        <v/>
      </c>
      <c r="L972" s="59" t="str" cm="1">
        <f t="array" ref="L972">INDEX($D$1:$CP$117,MATCH($D972,$D$1:$D$117,0),MATCH(1,($F972=$D$1:$CP$1)*(AZ$2=$D$2:$CP$2),0))</f>
        <v/>
      </c>
      <c r="M972" s="59" t="str" cm="1">
        <f t="array" ref="M972">INDEX($D$1:$CP$117,MATCH($D972,$D$1:$D$117,0),MATCH(1,($F972=$D$1:$CP$1)*(BA$2=$D$2:$CP$2),0))</f>
        <v/>
      </c>
      <c r="N972" s="61" t="str" cm="1">
        <f t="array" ref="N972">INDEX($D$1:$CP$117,MATCH($D972,$D$1:$D$117,0),MATCH(1,($F972=$D$1:$CP$1)*(BB$2=$D$2:$CP$2),0))</f>
        <v/>
      </c>
    </row>
    <row r="973" spans="4:14" x14ac:dyDescent="0.25">
      <c r="D973" t="str">
        <f t="shared" ref="D973:E973" si="904">D859</f>
        <v>JAM</v>
      </c>
      <c r="E973" t="str">
        <f t="shared" si="904"/>
        <v>Middle income</v>
      </c>
      <c r="F973">
        <f t="shared" si="885"/>
        <v>2016</v>
      </c>
      <c r="G973" s="60" cm="1">
        <f t="array" ref="G973">INDEX($D$1:$CP$117,MATCH($D973,$D$1:$D$117,0),MATCH(1,($F973=$D$1:$CP$1)*(G$2=$D$2:$CP$2),0))</f>
        <v>2750285</v>
      </c>
      <c r="H973" s="60" cm="1">
        <f t="array" ref="H973">INDEX($D$1:$CP$117,MATCH($D973,$D$1:$D$117,0),MATCH(1,($F973=$D$1:$CP$1)*(H$2=$D$2:$CP$2),0))</f>
        <v>15280668.73</v>
      </c>
      <c r="I973" s="60" cm="1">
        <f t="array" ref="I973">INDEX($D$1:$CP$117,MATCH($D973,$D$1:$D$117,0),MATCH(1,($F973=$D$1:$CP$1)*(I$2=$D$2:$CP$2),0))</f>
        <v>19487738.73</v>
      </c>
      <c r="J973" s="60" cm="1">
        <f t="array" ref="J973">INDEX($D$1:$CP$117,MATCH($D973,$D$1:$D$117,0),MATCH(1,($F973=$D$1:$CP$1)*(J$2=$D$2:$CP$2),0))</f>
        <v>31000</v>
      </c>
      <c r="K973" s="59" cm="1">
        <f t="array" ref="K973">INDEX($D$1:$CP$117,MATCH($D973,$D$1:$D$117,0),MATCH(1,($F973=$D$1:$CP$1)*(AY$2=$D$2:$CP$2),0))</f>
        <v>88.718870967741935</v>
      </c>
      <c r="L973" s="59" cm="1">
        <f t="array" ref="L973">INDEX($D$1:$CP$117,MATCH($D973,$D$1:$D$117,0),MATCH(1,($F973=$D$1:$CP$1)*(AZ$2=$D$2:$CP$2),0))</f>
        <v>492.92479774193549</v>
      </c>
      <c r="M973" s="59" cm="1">
        <f t="array" ref="M973">INDEX($D$1:$CP$117,MATCH($D973,$D$1:$D$117,0),MATCH(1,($F973=$D$1:$CP$1)*(BA$2=$D$2:$CP$2),0))</f>
        <v>628.63673322580644</v>
      </c>
      <c r="N973" s="61" cm="1">
        <f t="array" ref="N973">INDEX($D$1:$CP$117,MATCH($D973,$D$1:$D$117,0),MATCH(1,($F973=$D$1:$CP$1)*(BB$2=$D$2:$CP$2),0))</f>
        <v>0.14112899593456321</v>
      </c>
    </row>
    <row r="974" spans="4:14" x14ac:dyDescent="0.25">
      <c r="D974" t="str">
        <f t="shared" ref="D974:E974" si="905">D860</f>
        <v>KAZ</v>
      </c>
      <c r="E974" t="str">
        <f t="shared" si="905"/>
        <v>Middle income</v>
      </c>
      <c r="F974">
        <f t="shared" si="885"/>
        <v>2016</v>
      </c>
      <c r="G974" s="60" cm="1">
        <f t="array" ref="G974">INDEX($D$1:$CP$117,MATCH($D974,$D$1:$D$117,0),MATCH(1,($F974=$D$1:$CP$1)*(G$2=$D$2:$CP$2),0))</f>
        <v>27221762</v>
      </c>
      <c r="H974" s="60" cm="1">
        <f t="array" ref="H974">INDEX($D$1:$CP$117,MATCH($D974,$D$1:$D$117,0),MATCH(1,($F974=$D$1:$CP$1)*(H$2=$D$2:$CP$2),0))</f>
        <v>4535076.2740000002</v>
      </c>
      <c r="I974" s="60" cm="1">
        <f t="array" ref="I974">INDEX($D$1:$CP$117,MATCH($D974,$D$1:$D$117,0),MATCH(1,($F974=$D$1:$CP$1)*(I$2=$D$2:$CP$2),0))</f>
        <v>31756838.274</v>
      </c>
      <c r="J974" s="60" cm="1">
        <f t="array" ref="J974">INDEX($D$1:$CP$117,MATCH($D974,$D$1:$D$117,0),MATCH(1,($F974=$D$1:$CP$1)*(J$2=$D$2:$CP$2),0))</f>
        <v>25000</v>
      </c>
      <c r="K974" s="59" cm="1">
        <f t="array" ref="K974">INDEX($D$1:$CP$117,MATCH($D974,$D$1:$D$117,0),MATCH(1,($F974=$D$1:$CP$1)*(AY$2=$D$2:$CP$2),0))</f>
        <v>1088.87048</v>
      </c>
      <c r="L974" s="59" cm="1">
        <f t="array" ref="L974">INDEX($D$1:$CP$117,MATCH($D974,$D$1:$D$117,0),MATCH(1,($F974=$D$1:$CP$1)*(AZ$2=$D$2:$CP$2),0))</f>
        <v>181.40305096</v>
      </c>
      <c r="M974" s="59" cm="1">
        <f t="array" ref="M974">INDEX($D$1:$CP$117,MATCH($D974,$D$1:$D$117,0),MATCH(1,($F974=$D$1:$CP$1)*(BA$2=$D$2:$CP$2),0))</f>
        <v>1270.27353096</v>
      </c>
      <c r="N974" s="61" cm="1">
        <f t="array" ref="N974">INDEX($D$1:$CP$117,MATCH($D974,$D$1:$D$117,0),MATCH(1,($F974=$D$1:$CP$1)*(BB$2=$D$2:$CP$2),0))</f>
        <v>0.85719370943445072</v>
      </c>
    </row>
    <row r="975" spans="4:14" x14ac:dyDescent="0.25">
      <c r="D975" t="str">
        <f t="shared" ref="D975:E975" si="906">D861</f>
        <v>KEN</v>
      </c>
      <c r="E975" t="str">
        <f t="shared" si="906"/>
        <v>Lower middle income</v>
      </c>
      <c r="F975">
        <f t="shared" si="885"/>
        <v>2016</v>
      </c>
      <c r="G975" s="60" cm="1">
        <f t="array" ref="G975">INDEX($D$1:$CP$117,MATCH($D975,$D$1:$D$117,0),MATCH(1,($F975=$D$1:$CP$1)*(G$2=$D$2:$CP$2),0))</f>
        <v>260401897</v>
      </c>
      <c r="H975" s="60" cm="1">
        <f t="array" ref="H975">INDEX($D$1:$CP$117,MATCH($D975,$D$1:$D$117,0),MATCH(1,($F975=$D$1:$CP$1)*(H$2=$D$2:$CP$2),0))</f>
        <v>603481079</v>
      </c>
      <c r="I975" s="60" cm="1">
        <f t="array" ref="I975">INDEX($D$1:$CP$117,MATCH($D975,$D$1:$D$117,0),MATCH(1,($F975=$D$1:$CP$1)*(I$2=$D$2:$CP$2),0))</f>
        <v>948002181.07000005</v>
      </c>
      <c r="J975" s="60" cm="1">
        <f t="array" ref="J975">INDEX($D$1:$CP$117,MATCH($D975,$D$1:$D$117,0),MATCH(1,($F975=$D$1:$CP$1)*(J$2=$D$2:$CP$2),0))</f>
        <v>1500000</v>
      </c>
      <c r="K975" s="59" cm="1">
        <f t="array" ref="K975">INDEX($D$1:$CP$117,MATCH($D975,$D$1:$D$117,0),MATCH(1,($F975=$D$1:$CP$1)*(AY$2=$D$2:$CP$2),0))</f>
        <v>173.60126466666668</v>
      </c>
      <c r="L975" s="59" cm="1">
        <f t="array" ref="L975">INDEX($D$1:$CP$117,MATCH($D975,$D$1:$D$117,0),MATCH(1,($F975=$D$1:$CP$1)*(AZ$2=$D$2:$CP$2),0))</f>
        <v>402.32071933333333</v>
      </c>
      <c r="M975" s="59" cm="1">
        <f t="array" ref="M975">INDEX($D$1:$CP$117,MATCH($D975,$D$1:$D$117,0),MATCH(1,($F975=$D$1:$CP$1)*(BA$2=$D$2:$CP$2),0))</f>
        <v>632.00145404666671</v>
      </c>
      <c r="N975" s="61" cm="1">
        <f t="array" ref="N975">INDEX($D$1:$CP$117,MATCH($D975,$D$1:$D$117,0),MATCH(1,($F975=$D$1:$CP$1)*(BB$2=$D$2:$CP$2),0))</f>
        <v>0.27468491338921514</v>
      </c>
    </row>
    <row r="976" spans="4:14" x14ac:dyDescent="0.25">
      <c r="D976" t="str">
        <f t="shared" ref="D976:E976" si="907">D862</f>
        <v>KGZ</v>
      </c>
      <c r="E976" t="str">
        <f t="shared" si="907"/>
        <v>Lower middle income</v>
      </c>
      <c r="F976">
        <f t="shared" si="885"/>
        <v>2016</v>
      </c>
      <c r="G976" s="60" cm="1">
        <f t="array" ref="G976">INDEX($D$1:$CP$117,MATCH($D976,$D$1:$D$117,0),MATCH(1,($F976=$D$1:$CP$1)*(G$2=$D$2:$CP$2),0))</f>
        <v>1812881</v>
      </c>
      <c r="H976" s="60" cm="1">
        <f t="array" ref="H976">INDEX($D$1:$CP$117,MATCH($D976,$D$1:$D$117,0),MATCH(1,($F976=$D$1:$CP$1)*(H$2=$D$2:$CP$2),0))</f>
        <v>20207605.66</v>
      </c>
      <c r="I976" s="60" cm="1">
        <f t="array" ref="I976">INDEX($D$1:$CP$117,MATCH($D976,$D$1:$D$117,0),MATCH(1,($F976=$D$1:$CP$1)*(I$2=$D$2:$CP$2),0))</f>
        <v>22020486.66</v>
      </c>
      <c r="J976" s="60" cm="1">
        <f t="array" ref="J976">INDEX($D$1:$CP$117,MATCH($D976,$D$1:$D$117,0),MATCH(1,($F976=$D$1:$CP$1)*(J$2=$D$2:$CP$2),0))</f>
        <v>8200</v>
      </c>
      <c r="K976" s="59" cm="1">
        <f t="array" ref="K976">INDEX($D$1:$CP$117,MATCH($D976,$D$1:$D$117,0),MATCH(1,($F976=$D$1:$CP$1)*(AY$2=$D$2:$CP$2),0))</f>
        <v>221.08304878048781</v>
      </c>
      <c r="L976" s="59" cm="1">
        <f t="array" ref="L976">INDEX($D$1:$CP$117,MATCH($D976,$D$1:$D$117,0),MATCH(1,($F976=$D$1:$CP$1)*(AZ$2=$D$2:$CP$2),0))</f>
        <v>2464.3421536585365</v>
      </c>
      <c r="M976" s="59" cm="1">
        <f t="array" ref="M976">INDEX($D$1:$CP$117,MATCH($D976,$D$1:$D$117,0),MATCH(1,($F976=$D$1:$CP$1)*(BA$2=$D$2:$CP$2),0))</f>
        <v>2685.4252024390244</v>
      </c>
      <c r="N976" s="61" cm="1">
        <f t="array" ref="N976">INDEX($D$1:$CP$117,MATCH($D976,$D$1:$D$117,0),MATCH(1,($F976=$D$1:$CP$1)*(BB$2=$D$2:$CP$2),0))</f>
        <v>8.2327017926133339E-2</v>
      </c>
    </row>
    <row r="977" spans="4:14" x14ac:dyDescent="0.25">
      <c r="D977" t="str">
        <f t="shared" ref="D977:E977" si="908">D863</f>
        <v>LAO</v>
      </c>
      <c r="E977" t="str">
        <f t="shared" si="908"/>
        <v>Lower middle income</v>
      </c>
      <c r="F977">
        <f t="shared" si="885"/>
        <v>2016</v>
      </c>
      <c r="G977" s="60" cm="1">
        <f t="array" ref="G977">INDEX($D$1:$CP$117,MATCH($D977,$D$1:$D$117,0),MATCH(1,($F977=$D$1:$CP$1)*(G$2=$D$2:$CP$2),0))</f>
        <v>2099088</v>
      </c>
      <c r="H977" s="60" cm="1">
        <f t="array" ref="H977">INDEX($D$1:$CP$117,MATCH($D977,$D$1:$D$117,0),MATCH(1,($F977=$D$1:$CP$1)*(H$2=$D$2:$CP$2),0))</f>
        <v>6173696.1869999999</v>
      </c>
      <c r="I977" s="60" cm="1">
        <f t="array" ref="I977">INDEX($D$1:$CP$117,MATCH($D977,$D$1:$D$117,0),MATCH(1,($F977=$D$1:$CP$1)*(I$2=$D$2:$CP$2),0))</f>
        <v>8272784.1869999999</v>
      </c>
      <c r="J977" s="60" cm="1">
        <f t="array" ref="J977">INDEX($D$1:$CP$117,MATCH($D977,$D$1:$D$117,0),MATCH(1,($F977=$D$1:$CP$1)*(J$2=$D$2:$CP$2),0))</f>
        <v>12000</v>
      </c>
      <c r="K977" s="59" cm="1">
        <f t="array" ref="K977">INDEX($D$1:$CP$117,MATCH($D977,$D$1:$D$117,0),MATCH(1,($F977=$D$1:$CP$1)*(AY$2=$D$2:$CP$2),0))</f>
        <v>174.92400000000001</v>
      </c>
      <c r="L977" s="59" cm="1">
        <f t="array" ref="L977">INDEX($D$1:$CP$117,MATCH($D977,$D$1:$D$117,0),MATCH(1,($F977=$D$1:$CP$1)*(AZ$2=$D$2:$CP$2),0))</f>
        <v>514.47468225</v>
      </c>
      <c r="M977" s="59" cm="1">
        <f t="array" ref="M977">INDEX($D$1:$CP$117,MATCH($D977,$D$1:$D$117,0),MATCH(1,($F977=$D$1:$CP$1)*(BA$2=$D$2:$CP$2),0))</f>
        <v>689.39868224999998</v>
      </c>
      <c r="N977" s="61" cm="1">
        <f t="array" ref="N977">INDEX($D$1:$CP$117,MATCH($D977,$D$1:$D$117,0),MATCH(1,($F977=$D$1:$CP$1)*(BB$2=$D$2:$CP$2),0))</f>
        <v>0.25373416646097746</v>
      </c>
    </row>
    <row r="978" spans="4:14" x14ac:dyDescent="0.25">
      <c r="D978" t="str">
        <f t="shared" ref="D978:E978" si="909">D864</f>
        <v>LVA</v>
      </c>
      <c r="E978" t="str">
        <f t="shared" si="909"/>
        <v>High income</v>
      </c>
      <c r="F978">
        <f t="shared" si="885"/>
        <v>2016</v>
      </c>
      <c r="G978" s="60" cm="1">
        <f t="array" ref="G978">INDEX($D$1:$CP$117,MATCH($D978,$D$1:$D$117,0),MATCH(1,($F978=$D$1:$CP$1)*(G$2=$D$2:$CP$2),0))</f>
        <v>10323518</v>
      </c>
      <c r="H978" s="60" cm="1">
        <f t="array" ref="H978">INDEX($D$1:$CP$117,MATCH($D978,$D$1:$D$117,0),MATCH(1,($F978=$D$1:$CP$1)*(H$2=$D$2:$CP$2),0))</f>
        <v>12778.899079999999</v>
      </c>
      <c r="I978" s="60" cm="1">
        <f t="array" ref="I978">INDEX($D$1:$CP$117,MATCH($D978,$D$1:$D$117,0),MATCH(1,($F978=$D$1:$CP$1)*(I$2=$D$2:$CP$2),0))</f>
        <v>10336296.899080001</v>
      </c>
      <c r="J978" s="60" cm="1">
        <f t="array" ref="J978">INDEX($D$1:$CP$117,MATCH($D978,$D$1:$D$117,0),MATCH(1,($F978=$D$1:$CP$1)*(J$2=$D$2:$CP$2),0))</f>
        <v>4800</v>
      </c>
      <c r="K978" s="59" cm="1">
        <f t="array" ref="K978">INDEX($D$1:$CP$117,MATCH($D978,$D$1:$D$117,0),MATCH(1,($F978=$D$1:$CP$1)*(AY$2=$D$2:$CP$2),0))</f>
        <v>2150.7329166666668</v>
      </c>
      <c r="L978" s="59" cm="1">
        <f t="array" ref="L978">INDEX($D$1:$CP$117,MATCH($D978,$D$1:$D$117,0),MATCH(1,($F978=$D$1:$CP$1)*(AZ$2=$D$2:$CP$2),0))</f>
        <v>2.6622706416666664</v>
      </c>
      <c r="M978" s="59" cm="1">
        <f t="array" ref="M978">INDEX($D$1:$CP$117,MATCH($D978,$D$1:$D$117,0),MATCH(1,($F978=$D$1:$CP$1)*(BA$2=$D$2:$CP$2),0))</f>
        <v>2153.3951873083333</v>
      </c>
      <c r="N978" s="61" cm="1">
        <f t="array" ref="N978">INDEX($D$1:$CP$117,MATCH($D978,$D$1:$D$117,0),MATCH(1,($F978=$D$1:$CP$1)*(BB$2=$D$2:$CP$2),0))</f>
        <v>0.99876368691759065</v>
      </c>
    </row>
    <row r="979" spans="4:14" x14ac:dyDescent="0.25">
      <c r="D979" t="str">
        <f t="shared" ref="D979:E979" si="910">D865</f>
        <v>LBN</v>
      </c>
      <c r="E979" t="str">
        <f t="shared" si="910"/>
        <v>Middle income</v>
      </c>
      <c r="F979">
        <f t="shared" si="885"/>
        <v>2016</v>
      </c>
      <c r="G979" s="60" cm="1">
        <f t="array" ref="G979">INDEX($D$1:$CP$117,MATCH($D979,$D$1:$D$117,0),MATCH(1,($F979=$D$1:$CP$1)*(G$2=$D$2:$CP$2),0))</f>
        <v>0</v>
      </c>
      <c r="H979" s="60" cm="1">
        <f t="array" ref="H979">INDEX($D$1:$CP$117,MATCH($D979,$D$1:$D$117,0),MATCH(1,($F979=$D$1:$CP$1)*(H$2=$D$2:$CP$2),0))</f>
        <v>0</v>
      </c>
      <c r="I979" s="60" cm="1">
        <f t="array" ref="I979">INDEX($D$1:$CP$117,MATCH($D979,$D$1:$D$117,0),MATCH(1,($F979=$D$1:$CP$1)*(I$2=$D$2:$CP$2),0))</f>
        <v>0</v>
      </c>
      <c r="J979" s="60" cm="1">
        <f t="array" ref="J979">INDEX($D$1:$CP$117,MATCH($D979,$D$1:$D$117,0),MATCH(1,($F979=$D$1:$CP$1)*(J$2=$D$2:$CP$2),0))</f>
        <v>2400</v>
      </c>
      <c r="K979" s="59" t="str" cm="1">
        <f t="array" ref="K979">INDEX($D$1:$CP$117,MATCH($D979,$D$1:$D$117,0),MATCH(1,($F979=$D$1:$CP$1)*(AY$2=$D$2:$CP$2),0))</f>
        <v/>
      </c>
      <c r="L979" s="59" t="str" cm="1">
        <f t="array" ref="L979">INDEX($D$1:$CP$117,MATCH($D979,$D$1:$D$117,0),MATCH(1,($F979=$D$1:$CP$1)*(AZ$2=$D$2:$CP$2),0))</f>
        <v/>
      </c>
      <c r="M979" s="59" t="str" cm="1">
        <f t="array" ref="M979">INDEX($D$1:$CP$117,MATCH($D979,$D$1:$D$117,0),MATCH(1,($F979=$D$1:$CP$1)*(BA$2=$D$2:$CP$2),0))</f>
        <v/>
      </c>
      <c r="N979" s="61" t="str" cm="1">
        <f t="array" ref="N979">INDEX($D$1:$CP$117,MATCH($D979,$D$1:$D$117,0),MATCH(1,($F979=$D$1:$CP$1)*(BB$2=$D$2:$CP$2),0))</f>
        <v/>
      </c>
    </row>
    <row r="980" spans="4:14" x14ac:dyDescent="0.25">
      <c r="D980" t="str">
        <f t="shared" ref="D980:E980" si="911">D866</f>
        <v>LSO</v>
      </c>
      <c r="E980" t="str">
        <f t="shared" si="911"/>
        <v>Lower middle income</v>
      </c>
      <c r="F980">
        <f t="shared" si="885"/>
        <v>2016</v>
      </c>
      <c r="G980" s="60" cm="1">
        <f t="array" ref="G980">INDEX($D$1:$CP$117,MATCH($D980,$D$1:$D$117,0),MATCH(1,($F980=$D$1:$CP$1)*(G$2=$D$2:$CP$2),0))</f>
        <v>22470651</v>
      </c>
      <c r="H980" s="60" cm="1">
        <f t="array" ref="H980">INDEX($D$1:$CP$117,MATCH($D980,$D$1:$D$117,0),MATCH(1,($F980=$D$1:$CP$1)*(H$2=$D$2:$CP$2),0))</f>
        <v>78789952</v>
      </c>
      <c r="I980" s="60" cm="1">
        <f t="array" ref="I980">INDEX($D$1:$CP$117,MATCH($D980,$D$1:$D$117,0),MATCH(1,($F980=$D$1:$CP$1)*(I$2=$D$2:$CP$2),0))</f>
        <v>101260603</v>
      </c>
      <c r="J980" s="60" cm="1">
        <f t="array" ref="J980">INDEX($D$1:$CP$117,MATCH($D980,$D$1:$D$117,0),MATCH(1,($F980=$D$1:$CP$1)*(J$2=$D$2:$CP$2),0))</f>
        <v>340000</v>
      </c>
      <c r="K980" s="59" cm="1">
        <f t="array" ref="K980">INDEX($D$1:$CP$117,MATCH($D980,$D$1:$D$117,0),MATCH(1,($F980=$D$1:$CP$1)*(AY$2=$D$2:$CP$2),0))</f>
        <v>66.090149999999994</v>
      </c>
      <c r="L980" s="59" cm="1">
        <f t="array" ref="L980">INDEX($D$1:$CP$117,MATCH($D980,$D$1:$D$117,0),MATCH(1,($F980=$D$1:$CP$1)*(AZ$2=$D$2:$CP$2),0))</f>
        <v>231.73515294117647</v>
      </c>
      <c r="M980" s="59" cm="1">
        <f t="array" ref="M980">INDEX($D$1:$CP$117,MATCH($D980,$D$1:$D$117,0),MATCH(1,($F980=$D$1:$CP$1)*(BA$2=$D$2:$CP$2),0))</f>
        <v>297.82530294117646</v>
      </c>
      <c r="N980" s="61" cm="1">
        <f t="array" ref="N980">INDEX($D$1:$CP$117,MATCH($D980,$D$1:$D$117,0),MATCH(1,($F980=$D$1:$CP$1)*(BB$2=$D$2:$CP$2),0))</f>
        <v>0.22190911701365237</v>
      </c>
    </row>
    <row r="981" spans="4:14" x14ac:dyDescent="0.25">
      <c r="D981" t="str">
        <f t="shared" ref="D981:E981" si="912">D867</f>
        <v>LBR</v>
      </c>
      <c r="E981" t="str">
        <f t="shared" si="912"/>
        <v>Low income</v>
      </c>
      <c r="F981">
        <f t="shared" si="885"/>
        <v>2016</v>
      </c>
      <c r="G981" s="60" cm="1">
        <f t="array" ref="G981">INDEX($D$1:$CP$117,MATCH($D981,$D$1:$D$117,0),MATCH(1,($F981=$D$1:$CP$1)*(G$2=$D$2:$CP$2),0))</f>
        <v>0</v>
      </c>
      <c r="H981" s="60" cm="1">
        <f t="array" ref="H981">INDEX($D$1:$CP$117,MATCH($D981,$D$1:$D$117,0),MATCH(1,($F981=$D$1:$CP$1)*(H$2=$D$2:$CP$2),0))</f>
        <v>0</v>
      </c>
      <c r="I981" s="60" cm="1">
        <f t="array" ref="I981">INDEX($D$1:$CP$117,MATCH($D981,$D$1:$D$117,0),MATCH(1,($F981=$D$1:$CP$1)*(I$2=$D$2:$CP$2),0))</f>
        <v>0</v>
      </c>
      <c r="J981" s="60" cm="1">
        <f t="array" ref="J981">INDEX($D$1:$CP$117,MATCH($D981,$D$1:$D$117,0),MATCH(1,($F981=$D$1:$CP$1)*(J$2=$D$2:$CP$2),0))</f>
        <v>48000</v>
      </c>
      <c r="K981" s="59" t="str" cm="1">
        <f t="array" ref="K981">INDEX($D$1:$CP$117,MATCH($D981,$D$1:$D$117,0),MATCH(1,($F981=$D$1:$CP$1)*(AY$2=$D$2:$CP$2),0))</f>
        <v/>
      </c>
      <c r="L981" s="59" t="str" cm="1">
        <f t="array" ref="L981">INDEX($D$1:$CP$117,MATCH($D981,$D$1:$D$117,0),MATCH(1,($F981=$D$1:$CP$1)*(AZ$2=$D$2:$CP$2),0))</f>
        <v/>
      </c>
      <c r="M981" s="59" t="str" cm="1">
        <f t="array" ref="M981">INDEX($D$1:$CP$117,MATCH($D981,$D$1:$D$117,0),MATCH(1,($F981=$D$1:$CP$1)*(BA$2=$D$2:$CP$2),0))</f>
        <v/>
      </c>
      <c r="N981" s="61" t="str" cm="1">
        <f t="array" ref="N981">INDEX($D$1:$CP$117,MATCH($D981,$D$1:$D$117,0),MATCH(1,($F981=$D$1:$CP$1)*(BB$2=$D$2:$CP$2),0))</f>
        <v/>
      </c>
    </row>
    <row r="982" spans="4:14" x14ac:dyDescent="0.25">
      <c r="D982" t="str">
        <f t="shared" ref="D982:E982" si="913">D868</f>
        <v>LTU</v>
      </c>
      <c r="E982" t="str">
        <f t="shared" si="913"/>
        <v>High income</v>
      </c>
      <c r="F982">
        <f t="shared" si="885"/>
        <v>2016</v>
      </c>
      <c r="G982" s="60" cm="1">
        <f t="array" ref="G982">INDEX($D$1:$CP$117,MATCH($D982,$D$1:$D$117,0),MATCH(1,($F982=$D$1:$CP$1)*(G$2=$D$2:$CP$2),0))</f>
        <v>0</v>
      </c>
      <c r="H982" s="60" cm="1">
        <f t="array" ref="H982">INDEX($D$1:$CP$117,MATCH($D982,$D$1:$D$117,0),MATCH(1,($F982=$D$1:$CP$1)*(H$2=$D$2:$CP$2),0))</f>
        <v>0</v>
      </c>
      <c r="I982" s="60" cm="1">
        <f t="array" ref="I982">INDEX($D$1:$CP$117,MATCH($D982,$D$1:$D$117,0),MATCH(1,($F982=$D$1:$CP$1)*(I$2=$D$2:$CP$2),0))</f>
        <v>0</v>
      </c>
      <c r="J982" s="60" cm="1">
        <f t="array" ref="J982">INDEX($D$1:$CP$117,MATCH($D982,$D$1:$D$117,0),MATCH(1,($F982=$D$1:$CP$1)*(J$2=$D$2:$CP$2),0))</f>
        <v>2900</v>
      </c>
      <c r="K982" s="59" t="str" cm="1">
        <f t="array" ref="K982">INDEX($D$1:$CP$117,MATCH($D982,$D$1:$D$117,0),MATCH(1,($F982=$D$1:$CP$1)*(AY$2=$D$2:$CP$2),0))</f>
        <v/>
      </c>
      <c r="L982" s="59" t="str" cm="1">
        <f t="array" ref="L982">INDEX($D$1:$CP$117,MATCH($D982,$D$1:$D$117,0),MATCH(1,($F982=$D$1:$CP$1)*(AZ$2=$D$2:$CP$2),0))</f>
        <v/>
      </c>
      <c r="M982" s="59" t="str" cm="1">
        <f t="array" ref="M982">INDEX($D$1:$CP$117,MATCH($D982,$D$1:$D$117,0),MATCH(1,($F982=$D$1:$CP$1)*(BA$2=$D$2:$CP$2),0))</f>
        <v/>
      </c>
      <c r="N982" s="61" t="str" cm="1">
        <f t="array" ref="N982">INDEX($D$1:$CP$117,MATCH($D982,$D$1:$D$117,0),MATCH(1,($F982=$D$1:$CP$1)*(BB$2=$D$2:$CP$2),0))</f>
        <v/>
      </c>
    </row>
    <row r="983" spans="4:14" x14ac:dyDescent="0.25">
      <c r="D983" t="str">
        <f t="shared" ref="D983:E983" si="914">D869</f>
        <v>MDG</v>
      </c>
      <c r="E983" t="str">
        <f t="shared" si="914"/>
        <v>Low income</v>
      </c>
      <c r="F983">
        <f t="shared" si="885"/>
        <v>2016</v>
      </c>
      <c r="G983" s="60" cm="1">
        <f t="array" ref="G983">INDEX($D$1:$CP$117,MATCH($D983,$D$1:$D$117,0),MATCH(1,($F983=$D$1:$CP$1)*(G$2=$D$2:$CP$2),0))</f>
        <v>365827</v>
      </c>
      <c r="H983" s="60" cm="1">
        <f t="array" ref="H983">INDEX($D$1:$CP$117,MATCH($D983,$D$1:$D$117,0),MATCH(1,($F983=$D$1:$CP$1)*(H$2=$D$2:$CP$2),0))</f>
        <v>3289329</v>
      </c>
      <c r="I983" s="60" cm="1">
        <f t="array" ref="I983">INDEX($D$1:$CP$117,MATCH($D983,$D$1:$D$117,0),MATCH(1,($F983=$D$1:$CP$1)*(I$2=$D$2:$CP$2),0))</f>
        <v>3660789</v>
      </c>
      <c r="J983" s="60" cm="1">
        <f t="array" ref="J983">INDEX($D$1:$CP$117,MATCH($D983,$D$1:$D$117,0),MATCH(1,($F983=$D$1:$CP$1)*(J$2=$D$2:$CP$2),0))</f>
        <v>27000</v>
      </c>
      <c r="K983" s="59" cm="1">
        <f t="array" ref="K983">INDEX($D$1:$CP$117,MATCH($D983,$D$1:$D$117,0),MATCH(1,($F983=$D$1:$CP$1)*(AY$2=$D$2:$CP$2),0))</f>
        <v>13.549148148148149</v>
      </c>
      <c r="L983" s="59" cm="1">
        <f t="array" ref="L983">INDEX($D$1:$CP$117,MATCH($D983,$D$1:$D$117,0),MATCH(1,($F983=$D$1:$CP$1)*(AZ$2=$D$2:$CP$2),0))</f>
        <v>121.827</v>
      </c>
      <c r="M983" s="59" cm="1">
        <f t="array" ref="M983">INDEX($D$1:$CP$117,MATCH($D983,$D$1:$D$117,0),MATCH(1,($F983=$D$1:$CP$1)*(BA$2=$D$2:$CP$2),0))</f>
        <v>135.58477777777779</v>
      </c>
      <c r="N983" s="61" cm="1">
        <f t="array" ref="N983">INDEX($D$1:$CP$117,MATCH($D983,$D$1:$D$117,0),MATCH(1,($F983=$D$1:$CP$1)*(BB$2=$D$2:$CP$2),0))</f>
        <v>9.9931189697084422E-2</v>
      </c>
    </row>
    <row r="984" spans="4:14" x14ac:dyDescent="0.25">
      <c r="D984" t="str">
        <f t="shared" ref="D984:E984" si="915">D870</f>
        <v>MWI</v>
      </c>
      <c r="E984" t="str">
        <f t="shared" si="915"/>
        <v>Low income</v>
      </c>
      <c r="F984">
        <f t="shared" si="885"/>
        <v>2016</v>
      </c>
      <c r="G984" s="60" cm="1">
        <f t="array" ref="G984">INDEX($D$1:$CP$117,MATCH($D984,$D$1:$D$117,0),MATCH(1,($F984=$D$1:$CP$1)*(G$2=$D$2:$CP$2),0))</f>
        <v>20833777</v>
      </c>
      <c r="H984" s="60" cm="1">
        <f t="array" ref="H984">INDEX($D$1:$CP$117,MATCH($D984,$D$1:$D$117,0),MATCH(1,($F984=$D$1:$CP$1)*(H$2=$D$2:$CP$2),0))</f>
        <v>204900939.40000001</v>
      </c>
      <c r="I984" s="60" cm="1">
        <f t="array" ref="I984">INDEX($D$1:$CP$117,MATCH($D984,$D$1:$D$117,0),MATCH(1,($F984=$D$1:$CP$1)*(I$2=$D$2:$CP$2),0))</f>
        <v>227793950.01899999</v>
      </c>
      <c r="J984" s="60" cm="1">
        <f t="array" ref="J984">INDEX($D$1:$CP$117,MATCH($D984,$D$1:$D$117,0),MATCH(1,($F984=$D$1:$CP$1)*(J$2=$D$2:$CP$2),0))</f>
        <v>1000000</v>
      </c>
      <c r="K984" s="59" cm="1">
        <f t="array" ref="K984">INDEX($D$1:$CP$117,MATCH($D984,$D$1:$D$117,0),MATCH(1,($F984=$D$1:$CP$1)*(AY$2=$D$2:$CP$2),0))</f>
        <v>20.833777000000001</v>
      </c>
      <c r="L984" s="59" cm="1">
        <f t="array" ref="L984">INDEX($D$1:$CP$117,MATCH($D984,$D$1:$D$117,0),MATCH(1,($F984=$D$1:$CP$1)*(AZ$2=$D$2:$CP$2),0))</f>
        <v>204.9009394</v>
      </c>
      <c r="M984" s="59" cm="1">
        <f t="array" ref="M984">INDEX($D$1:$CP$117,MATCH($D984,$D$1:$D$117,0),MATCH(1,($F984=$D$1:$CP$1)*(BA$2=$D$2:$CP$2),0))</f>
        <v>227.79395001899999</v>
      </c>
      <c r="N984" s="61" cm="1">
        <f t="array" ref="N984">INDEX($D$1:$CP$117,MATCH($D984,$D$1:$D$117,0),MATCH(1,($F984=$D$1:$CP$1)*(BB$2=$D$2:$CP$2),0))</f>
        <v>9.1458868851706926E-2</v>
      </c>
    </row>
    <row r="985" spans="4:14" x14ac:dyDescent="0.25">
      <c r="D985" t="str">
        <f t="shared" ref="D985:E985" si="916">D871</f>
        <v>MYS</v>
      </c>
      <c r="E985" t="str">
        <f t="shared" si="916"/>
        <v>Middle income</v>
      </c>
      <c r="F985">
        <f t="shared" si="885"/>
        <v>2016</v>
      </c>
      <c r="G985" s="60" cm="1">
        <f t="array" ref="G985">INDEX($D$1:$CP$117,MATCH($D985,$D$1:$D$117,0),MATCH(1,($F985=$D$1:$CP$1)*(G$2=$D$2:$CP$2),0))</f>
        <v>0</v>
      </c>
      <c r="H985" s="60" cm="1">
        <f t="array" ref="H985">INDEX($D$1:$CP$117,MATCH($D985,$D$1:$D$117,0),MATCH(1,($F985=$D$1:$CP$1)*(H$2=$D$2:$CP$2),0))</f>
        <v>0</v>
      </c>
      <c r="I985" s="60" cm="1">
        <f t="array" ref="I985">INDEX($D$1:$CP$117,MATCH($D985,$D$1:$D$117,0),MATCH(1,($F985=$D$1:$CP$1)*(I$2=$D$2:$CP$2),0))</f>
        <v>0</v>
      </c>
      <c r="J985" s="60" cm="1">
        <f t="array" ref="J985">INDEX($D$1:$CP$117,MATCH($D985,$D$1:$D$117,0),MATCH(1,($F985=$D$1:$CP$1)*(J$2=$D$2:$CP$2),0))</f>
        <v>79000</v>
      </c>
      <c r="K985" s="59" t="str" cm="1">
        <f t="array" ref="K985">INDEX($D$1:$CP$117,MATCH($D985,$D$1:$D$117,0),MATCH(1,($F985=$D$1:$CP$1)*(AY$2=$D$2:$CP$2),0))</f>
        <v/>
      </c>
      <c r="L985" s="59" t="str" cm="1">
        <f t="array" ref="L985">INDEX($D$1:$CP$117,MATCH($D985,$D$1:$D$117,0),MATCH(1,($F985=$D$1:$CP$1)*(AZ$2=$D$2:$CP$2),0))</f>
        <v/>
      </c>
      <c r="M985" s="59" t="str" cm="1">
        <f t="array" ref="M985">INDEX($D$1:$CP$117,MATCH($D985,$D$1:$D$117,0),MATCH(1,($F985=$D$1:$CP$1)*(BA$2=$D$2:$CP$2),0))</f>
        <v/>
      </c>
      <c r="N985" s="61" t="str" cm="1">
        <f t="array" ref="N985">INDEX($D$1:$CP$117,MATCH($D985,$D$1:$D$117,0),MATCH(1,($F985=$D$1:$CP$1)*(BB$2=$D$2:$CP$2),0))</f>
        <v/>
      </c>
    </row>
    <row r="986" spans="4:14" x14ac:dyDescent="0.25">
      <c r="D986" t="str">
        <f t="shared" ref="D986:E986" si="917">D872</f>
        <v>MLI</v>
      </c>
      <c r="E986" t="str">
        <f t="shared" si="917"/>
        <v>Low income</v>
      </c>
      <c r="F986">
        <f t="shared" si="885"/>
        <v>2016</v>
      </c>
      <c r="G986" s="60" cm="1">
        <f t="array" ref="G986">INDEX($D$1:$CP$117,MATCH($D986,$D$1:$D$117,0),MATCH(1,($F986=$D$1:$CP$1)*(G$2=$D$2:$CP$2),0))</f>
        <v>6094200</v>
      </c>
      <c r="H986" s="60" cm="1">
        <f t="array" ref="H986">INDEX($D$1:$CP$117,MATCH($D986,$D$1:$D$117,0),MATCH(1,($F986=$D$1:$CP$1)*(H$2=$D$2:$CP$2),0))</f>
        <v>27130761</v>
      </c>
      <c r="I986" s="60" cm="1">
        <f t="array" ref="I986">INDEX($D$1:$CP$117,MATCH($D986,$D$1:$D$117,0),MATCH(1,($F986=$D$1:$CP$1)*(I$2=$D$2:$CP$2),0))</f>
        <v>33224961</v>
      </c>
      <c r="J986" s="60" cm="1">
        <f t="array" ref="J986">INDEX($D$1:$CP$117,MATCH($D986,$D$1:$D$117,0),MATCH(1,($F986=$D$1:$CP$1)*(J$2=$D$2:$CP$2),0))</f>
        <v>140000</v>
      </c>
      <c r="K986" s="59" cm="1">
        <f t="array" ref="K986">INDEX($D$1:$CP$117,MATCH($D986,$D$1:$D$117,0),MATCH(1,($F986=$D$1:$CP$1)*(AY$2=$D$2:$CP$2),0))</f>
        <v>43.53</v>
      </c>
      <c r="L986" s="59" cm="1">
        <f t="array" ref="L986">INDEX($D$1:$CP$117,MATCH($D986,$D$1:$D$117,0),MATCH(1,($F986=$D$1:$CP$1)*(AZ$2=$D$2:$CP$2),0))</f>
        <v>193.79114999999999</v>
      </c>
      <c r="M986" s="59" cm="1">
        <f t="array" ref="M986">INDEX($D$1:$CP$117,MATCH($D986,$D$1:$D$117,0),MATCH(1,($F986=$D$1:$CP$1)*(BA$2=$D$2:$CP$2),0))</f>
        <v>237.32114999999999</v>
      </c>
      <c r="N986" s="61" cm="1">
        <f t="array" ref="N986">INDEX($D$1:$CP$117,MATCH($D986,$D$1:$D$117,0),MATCH(1,($F986=$D$1:$CP$1)*(BB$2=$D$2:$CP$2),0))</f>
        <v>0.18342233720003465</v>
      </c>
    </row>
    <row r="987" spans="4:14" x14ac:dyDescent="0.25">
      <c r="D987" t="str">
        <f t="shared" ref="D987:E987" si="918">D873</f>
        <v>MRT</v>
      </c>
      <c r="E987" t="str">
        <f t="shared" si="918"/>
        <v>Lower middle income</v>
      </c>
      <c r="F987">
        <f t="shared" si="885"/>
        <v>2016</v>
      </c>
      <c r="G987" s="60" cm="1">
        <f t="array" ref="G987">INDEX($D$1:$CP$117,MATCH($D987,$D$1:$D$117,0),MATCH(1,($F987=$D$1:$CP$1)*(G$2=$D$2:$CP$2),0))</f>
        <v>0</v>
      </c>
      <c r="H987" s="60" cm="1">
        <f t="array" ref="H987">INDEX($D$1:$CP$117,MATCH($D987,$D$1:$D$117,0),MATCH(1,($F987=$D$1:$CP$1)*(H$2=$D$2:$CP$2),0))</f>
        <v>0</v>
      </c>
      <c r="I987" s="60" cm="1">
        <f t="array" ref="I987">INDEX($D$1:$CP$117,MATCH($D987,$D$1:$D$117,0),MATCH(1,($F987=$D$1:$CP$1)*(I$2=$D$2:$CP$2),0))</f>
        <v>0</v>
      </c>
      <c r="J987" s="60" cm="1">
        <f t="array" ref="J987">INDEX($D$1:$CP$117,MATCH($D987,$D$1:$D$117,0),MATCH(1,($F987=$D$1:$CP$1)*(J$2=$D$2:$CP$2),0))</f>
        <v>6200</v>
      </c>
      <c r="K987" s="59" t="str" cm="1">
        <f t="array" ref="K987">INDEX($D$1:$CP$117,MATCH($D987,$D$1:$D$117,0),MATCH(1,($F987=$D$1:$CP$1)*(AY$2=$D$2:$CP$2),0))</f>
        <v/>
      </c>
      <c r="L987" s="59" t="str" cm="1">
        <f t="array" ref="L987">INDEX($D$1:$CP$117,MATCH($D987,$D$1:$D$117,0),MATCH(1,($F987=$D$1:$CP$1)*(AZ$2=$D$2:$CP$2),0))</f>
        <v/>
      </c>
      <c r="M987" s="59" t="str" cm="1">
        <f t="array" ref="M987">INDEX($D$1:$CP$117,MATCH($D987,$D$1:$D$117,0),MATCH(1,($F987=$D$1:$CP$1)*(BA$2=$D$2:$CP$2),0))</f>
        <v/>
      </c>
      <c r="N987" s="61" t="str" cm="1">
        <f t="array" ref="N987">INDEX($D$1:$CP$117,MATCH($D987,$D$1:$D$117,0),MATCH(1,($F987=$D$1:$CP$1)*(BB$2=$D$2:$CP$2),0))</f>
        <v/>
      </c>
    </row>
    <row r="988" spans="4:14" x14ac:dyDescent="0.25">
      <c r="D988" t="str">
        <f t="shared" ref="D988:E988" si="919">D874</f>
        <v>MUS</v>
      </c>
      <c r="E988" t="str">
        <f t="shared" si="919"/>
        <v>High income</v>
      </c>
      <c r="F988">
        <f t="shared" si="885"/>
        <v>2016</v>
      </c>
      <c r="G988" s="60" cm="1">
        <f t="array" ref="G988">INDEX($D$1:$CP$117,MATCH($D988,$D$1:$D$117,0),MATCH(1,($F988=$D$1:$CP$1)*(G$2=$D$2:$CP$2),0))</f>
        <v>0</v>
      </c>
      <c r="H988" s="60" cm="1">
        <f t="array" ref="H988">INDEX($D$1:$CP$117,MATCH($D988,$D$1:$D$117,0),MATCH(1,($F988=$D$1:$CP$1)*(H$2=$D$2:$CP$2),0))</f>
        <v>0</v>
      </c>
      <c r="I988" s="60" cm="1">
        <f t="array" ref="I988">INDEX($D$1:$CP$117,MATCH($D988,$D$1:$D$117,0),MATCH(1,($F988=$D$1:$CP$1)*(I$2=$D$2:$CP$2),0))</f>
        <v>0</v>
      </c>
      <c r="J988" s="60" cm="1">
        <f t="array" ref="J988">INDEX($D$1:$CP$117,MATCH($D988,$D$1:$D$117,0),MATCH(1,($F988=$D$1:$CP$1)*(J$2=$D$2:$CP$2),0))</f>
        <v>11000</v>
      </c>
      <c r="K988" s="59" t="str" cm="1">
        <f t="array" ref="K988">INDEX($D$1:$CP$117,MATCH($D988,$D$1:$D$117,0),MATCH(1,($F988=$D$1:$CP$1)*(AY$2=$D$2:$CP$2),0))</f>
        <v/>
      </c>
      <c r="L988" s="59" t="str" cm="1">
        <f t="array" ref="L988">INDEX($D$1:$CP$117,MATCH($D988,$D$1:$D$117,0),MATCH(1,($F988=$D$1:$CP$1)*(AZ$2=$D$2:$CP$2),0))</f>
        <v/>
      </c>
      <c r="M988" s="59" t="str" cm="1">
        <f t="array" ref="M988">INDEX($D$1:$CP$117,MATCH($D988,$D$1:$D$117,0),MATCH(1,($F988=$D$1:$CP$1)*(BA$2=$D$2:$CP$2),0))</f>
        <v/>
      </c>
      <c r="N988" s="61" t="str" cm="1">
        <f t="array" ref="N988">INDEX($D$1:$CP$117,MATCH($D988,$D$1:$D$117,0),MATCH(1,($F988=$D$1:$CP$1)*(BB$2=$D$2:$CP$2),0))</f>
        <v/>
      </c>
    </row>
    <row r="989" spans="4:14" x14ac:dyDescent="0.25">
      <c r="D989" t="str">
        <f t="shared" ref="D989:E989" si="920">D875</f>
        <v>MNG</v>
      </c>
      <c r="E989" t="str">
        <f t="shared" si="920"/>
        <v>Lower middle income</v>
      </c>
      <c r="F989">
        <f t="shared" si="885"/>
        <v>2016</v>
      </c>
      <c r="G989" s="60" cm="1">
        <f t="array" ref="G989">INDEX($D$1:$CP$117,MATCH($D989,$D$1:$D$117,0),MATCH(1,($F989=$D$1:$CP$1)*(G$2=$D$2:$CP$2),0))</f>
        <v>3032500</v>
      </c>
      <c r="H989" s="60" cm="1">
        <f t="array" ref="H989">INDEX($D$1:$CP$117,MATCH($D989,$D$1:$D$117,0),MATCH(1,($F989=$D$1:$CP$1)*(H$2=$D$2:$CP$2),0))</f>
        <v>2223300</v>
      </c>
      <c r="I989" s="60" cm="1">
        <f t="array" ref="I989">INDEX($D$1:$CP$117,MATCH($D989,$D$1:$D$117,0),MATCH(1,($F989=$D$1:$CP$1)*(I$2=$D$2:$CP$2),0))</f>
        <v>5255800</v>
      </c>
      <c r="J989" s="60" cm="1">
        <f t="array" ref="J989">INDEX($D$1:$CP$117,MATCH($D989,$D$1:$D$117,0),MATCH(1,($F989=$D$1:$CP$1)*(J$2=$D$2:$CP$2),0))</f>
        <v>1000</v>
      </c>
      <c r="K989" s="59" cm="1">
        <f t="array" ref="K989">INDEX($D$1:$CP$117,MATCH($D989,$D$1:$D$117,0),MATCH(1,($F989=$D$1:$CP$1)*(AY$2=$D$2:$CP$2),0))</f>
        <v>3032.5</v>
      </c>
      <c r="L989" s="59" cm="1">
        <f t="array" ref="L989">INDEX($D$1:$CP$117,MATCH($D989,$D$1:$D$117,0),MATCH(1,($F989=$D$1:$CP$1)*(AZ$2=$D$2:$CP$2),0))</f>
        <v>2223.3000000000002</v>
      </c>
      <c r="M989" s="59" cm="1">
        <f t="array" ref="M989">INDEX($D$1:$CP$117,MATCH($D989,$D$1:$D$117,0),MATCH(1,($F989=$D$1:$CP$1)*(BA$2=$D$2:$CP$2),0))</f>
        <v>5255.8</v>
      </c>
      <c r="N989" s="61" cm="1">
        <f t="array" ref="N989">INDEX($D$1:$CP$117,MATCH($D989,$D$1:$D$117,0),MATCH(1,($F989=$D$1:$CP$1)*(BB$2=$D$2:$CP$2),0))</f>
        <v>0.57698162030518663</v>
      </c>
    </row>
    <row r="990" spans="4:14" x14ac:dyDescent="0.25">
      <c r="D990" t="str">
        <f t="shared" ref="D990:E990" si="921">D876</f>
        <v>MNE</v>
      </c>
      <c r="E990" t="str">
        <f t="shared" si="921"/>
        <v>Middle income</v>
      </c>
      <c r="F990">
        <f t="shared" si="885"/>
        <v>2016</v>
      </c>
      <c r="G990" s="60" cm="1">
        <f t="array" ref="G990">INDEX($D$1:$CP$117,MATCH($D990,$D$1:$D$117,0),MATCH(1,($F990=$D$1:$CP$1)*(G$2=$D$2:$CP$2),0))</f>
        <v>0</v>
      </c>
      <c r="H990" s="60" cm="1">
        <f t="array" ref="H990">INDEX($D$1:$CP$117,MATCH($D990,$D$1:$D$117,0),MATCH(1,($F990=$D$1:$CP$1)*(H$2=$D$2:$CP$2),0))</f>
        <v>0</v>
      </c>
      <c r="I990" s="60" cm="1">
        <f t="array" ref="I990">INDEX($D$1:$CP$117,MATCH($D990,$D$1:$D$117,0),MATCH(1,($F990=$D$1:$CP$1)*(I$2=$D$2:$CP$2),0))</f>
        <v>0</v>
      </c>
      <c r="J990" s="60" cm="1">
        <f t="array" ref="J990">INDEX($D$1:$CP$117,MATCH($D990,$D$1:$D$117,0),MATCH(1,($F990=$D$1:$CP$1)*(J$2=$D$2:$CP$2),0))</f>
        <v>500</v>
      </c>
      <c r="K990" s="59" t="str" cm="1">
        <f t="array" ref="K990">INDEX($D$1:$CP$117,MATCH($D990,$D$1:$D$117,0),MATCH(1,($F990=$D$1:$CP$1)*(AY$2=$D$2:$CP$2),0))</f>
        <v/>
      </c>
      <c r="L990" s="59" t="str" cm="1">
        <f t="array" ref="L990">INDEX($D$1:$CP$117,MATCH($D990,$D$1:$D$117,0),MATCH(1,($F990=$D$1:$CP$1)*(AZ$2=$D$2:$CP$2),0))</f>
        <v/>
      </c>
      <c r="M990" s="59" t="str" cm="1">
        <f t="array" ref="M990">INDEX($D$1:$CP$117,MATCH($D990,$D$1:$D$117,0),MATCH(1,($F990=$D$1:$CP$1)*(BA$2=$D$2:$CP$2),0))</f>
        <v/>
      </c>
      <c r="N990" s="61" t="str" cm="1">
        <f t="array" ref="N990">INDEX($D$1:$CP$117,MATCH($D990,$D$1:$D$117,0),MATCH(1,($F990=$D$1:$CP$1)*(BB$2=$D$2:$CP$2),0))</f>
        <v/>
      </c>
    </row>
    <row r="991" spans="4:14" x14ac:dyDescent="0.25">
      <c r="D991" t="str">
        <f t="shared" ref="D991:E991" si="922">D877</f>
        <v>MAR</v>
      </c>
      <c r="E991" t="str">
        <f t="shared" si="922"/>
        <v>Lower middle income</v>
      </c>
      <c r="F991">
        <f t="shared" si="885"/>
        <v>2016</v>
      </c>
      <c r="G991" s="60" cm="1">
        <f t="array" ref="G991">INDEX($D$1:$CP$117,MATCH($D991,$D$1:$D$117,0),MATCH(1,($F991=$D$1:$CP$1)*(G$2=$D$2:$CP$2),0))</f>
        <v>10293925</v>
      </c>
      <c r="H991" s="60" cm="1">
        <f t="array" ref="H991">INDEX($D$1:$CP$117,MATCH($D991,$D$1:$D$117,0),MATCH(1,($F991=$D$1:$CP$1)*(H$2=$D$2:$CP$2),0))</f>
        <v>10914030</v>
      </c>
      <c r="I991" s="60" cm="1">
        <f t="array" ref="I991">INDEX($D$1:$CP$117,MATCH($D991,$D$1:$D$117,0),MATCH(1,($F991=$D$1:$CP$1)*(I$2=$D$2:$CP$2),0))</f>
        <v>22051575</v>
      </c>
      <c r="J991" s="60" cm="1">
        <f t="array" ref="J991">INDEX($D$1:$CP$117,MATCH($D991,$D$1:$D$117,0),MATCH(1,($F991=$D$1:$CP$1)*(J$2=$D$2:$CP$2),0))</f>
        <v>20000</v>
      </c>
      <c r="K991" s="59" cm="1">
        <f t="array" ref="K991">INDEX($D$1:$CP$117,MATCH($D991,$D$1:$D$117,0),MATCH(1,($F991=$D$1:$CP$1)*(AY$2=$D$2:$CP$2),0))</f>
        <v>514.69624999999996</v>
      </c>
      <c r="L991" s="59" cm="1">
        <f t="array" ref="L991">INDEX($D$1:$CP$117,MATCH($D991,$D$1:$D$117,0),MATCH(1,($F991=$D$1:$CP$1)*(AZ$2=$D$2:$CP$2),0))</f>
        <v>545.70150000000001</v>
      </c>
      <c r="M991" s="59" cm="1">
        <f t="array" ref="M991">INDEX($D$1:$CP$117,MATCH($D991,$D$1:$D$117,0),MATCH(1,($F991=$D$1:$CP$1)*(BA$2=$D$2:$CP$2),0))</f>
        <v>1102.5787499999999</v>
      </c>
      <c r="N991" s="61" cm="1">
        <f t="array" ref="N991">INDEX($D$1:$CP$117,MATCH($D991,$D$1:$D$117,0),MATCH(1,($F991=$D$1:$CP$1)*(BB$2=$D$2:$CP$2),0))</f>
        <v>0.46681132753556154</v>
      </c>
    </row>
    <row r="992" spans="4:14" x14ac:dyDescent="0.25">
      <c r="D992" t="str">
        <f t="shared" ref="D992:E992" si="923">D878</f>
        <v>MOZ</v>
      </c>
      <c r="E992" t="str">
        <f t="shared" si="923"/>
        <v>Low income</v>
      </c>
      <c r="F992">
        <f t="shared" si="885"/>
        <v>2016</v>
      </c>
      <c r="G992" s="60" cm="1">
        <f t="array" ref="G992">INDEX($D$1:$CP$117,MATCH($D992,$D$1:$D$117,0),MATCH(1,($F992=$D$1:$CP$1)*(G$2=$D$2:$CP$2),0))</f>
        <v>8501812</v>
      </c>
      <c r="H992" s="60" cm="1">
        <f t="array" ref="H992">INDEX($D$1:$CP$117,MATCH($D992,$D$1:$D$117,0),MATCH(1,($F992=$D$1:$CP$1)*(H$2=$D$2:$CP$2),0))</f>
        <v>321019666</v>
      </c>
      <c r="I992" s="60" cm="1">
        <f t="array" ref="I992">INDEX($D$1:$CP$117,MATCH($D992,$D$1:$D$117,0),MATCH(1,($F992=$D$1:$CP$1)*(I$2=$D$2:$CP$2),0))</f>
        <v>329521478</v>
      </c>
      <c r="J992" s="60" cm="1">
        <f t="array" ref="J992">INDEX($D$1:$CP$117,MATCH($D992,$D$1:$D$117,0),MATCH(1,($F992=$D$1:$CP$1)*(J$2=$D$2:$CP$2),0))</f>
        <v>2000000</v>
      </c>
      <c r="K992" s="59" cm="1">
        <f t="array" ref="K992">INDEX($D$1:$CP$117,MATCH($D992,$D$1:$D$117,0),MATCH(1,($F992=$D$1:$CP$1)*(AY$2=$D$2:$CP$2),0))</f>
        <v>4.2509059999999996</v>
      </c>
      <c r="L992" s="59" cm="1">
        <f t="array" ref="L992">INDEX($D$1:$CP$117,MATCH($D992,$D$1:$D$117,0),MATCH(1,($F992=$D$1:$CP$1)*(AZ$2=$D$2:$CP$2),0))</f>
        <v>160.50983299999999</v>
      </c>
      <c r="M992" s="59" cm="1">
        <f t="array" ref="M992">INDEX($D$1:$CP$117,MATCH($D992,$D$1:$D$117,0),MATCH(1,($F992=$D$1:$CP$1)*(BA$2=$D$2:$CP$2),0))</f>
        <v>164.760739</v>
      </c>
      <c r="N992" s="61" cm="1">
        <f t="array" ref="N992">INDEX($D$1:$CP$117,MATCH($D992,$D$1:$D$117,0),MATCH(1,($F992=$D$1:$CP$1)*(BB$2=$D$2:$CP$2),0))</f>
        <v>2.5800479081366585E-2</v>
      </c>
    </row>
    <row r="993" spans="4:14" x14ac:dyDescent="0.25">
      <c r="D993" t="str">
        <f t="shared" ref="D993:E993" si="924">D879</f>
        <v>MMR</v>
      </c>
      <c r="E993" t="str">
        <f t="shared" si="924"/>
        <v>Lower middle income</v>
      </c>
      <c r="F993">
        <f t="shared" si="885"/>
        <v>2016</v>
      </c>
      <c r="G993" s="60" cm="1">
        <f t="array" ref="G993">INDEX($D$1:$CP$117,MATCH($D993,$D$1:$D$117,0),MATCH(1,($F993=$D$1:$CP$1)*(G$2=$D$2:$CP$2),0))</f>
        <v>11100000</v>
      </c>
      <c r="H993" s="60" cm="1">
        <f t="array" ref="H993">INDEX($D$1:$CP$117,MATCH($D993,$D$1:$D$117,0),MATCH(1,($F993=$D$1:$CP$1)*(H$2=$D$2:$CP$2),0))</f>
        <v>0</v>
      </c>
      <c r="I993" s="60" cm="1">
        <f t="array" ref="I993">INDEX($D$1:$CP$117,MATCH($D993,$D$1:$D$117,0),MATCH(1,($F993=$D$1:$CP$1)*(I$2=$D$2:$CP$2),0))</f>
        <v>86300000</v>
      </c>
      <c r="J993" s="60" cm="1">
        <f t="array" ref="J993">INDEX($D$1:$CP$117,MATCH($D993,$D$1:$D$117,0),MATCH(1,($F993=$D$1:$CP$1)*(J$2=$D$2:$CP$2),0))</f>
        <v>240000</v>
      </c>
      <c r="K993" s="59" cm="1">
        <f t="array" ref="K993">INDEX($D$1:$CP$117,MATCH($D993,$D$1:$D$117,0),MATCH(1,($F993=$D$1:$CP$1)*(AY$2=$D$2:$CP$2),0))</f>
        <v>46.25</v>
      </c>
      <c r="L993" s="59" t="str" cm="1">
        <f t="array" ref="L993">INDEX($D$1:$CP$117,MATCH($D993,$D$1:$D$117,0),MATCH(1,($F993=$D$1:$CP$1)*(AZ$2=$D$2:$CP$2),0))</f>
        <v/>
      </c>
      <c r="M993" s="59" cm="1">
        <f t="array" ref="M993">INDEX($D$1:$CP$117,MATCH($D993,$D$1:$D$117,0),MATCH(1,($F993=$D$1:$CP$1)*(BA$2=$D$2:$CP$2),0))</f>
        <v>359.58333333333331</v>
      </c>
      <c r="N993" s="61" cm="1">
        <f t="array" ref="N993">INDEX($D$1:$CP$117,MATCH($D993,$D$1:$D$117,0),MATCH(1,($F993=$D$1:$CP$1)*(BB$2=$D$2:$CP$2),0))</f>
        <v>0.12862108922363849</v>
      </c>
    </row>
    <row r="994" spans="4:14" x14ac:dyDescent="0.25">
      <c r="D994" t="str">
        <f t="shared" ref="D994:E994" si="925">D880</f>
        <v>NAM</v>
      </c>
      <c r="E994" t="str">
        <f t="shared" si="925"/>
        <v>Middle income</v>
      </c>
      <c r="F994">
        <f t="shared" si="885"/>
        <v>2016</v>
      </c>
      <c r="G994" s="60" cm="1">
        <f t="array" ref="G994">INDEX($D$1:$CP$117,MATCH($D994,$D$1:$D$117,0),MATCH(1,($F994=$D$1:$CP$1)*(G$2=$D$2:$CP$2),0))</f>
        <v>96140893</v>
      </c>
      <c r="H994" s="60" cm="1">
        <f t="array" ref="H994">INDEX($D$1:$CP$117,MATCH($D994,$D$1:$D$117,0),MATCH(1,($F994=$D$1:$CP$1)*(H$2=$D$2:$CP$2),0))</f>
        <v>63147551.960000001</v>
      </c>
      <c r="I994" s="60" cm="1">
        <f t="array" ref="I994">INDEX($D$1:$CP$117,MATCH($D994,$D$1:$D$117,0),MATCH(1,($F994=$D$1:$CP$1)*(I$2=$D$2:$CP$2),0))</f>
        <v>363714229.14999998</v>
      </c>
      <c r="J994" s="60" cm="1">
        <f t="array" ref="J994">INDEX($D$1:$CP$117,MATCH($D994,$D$1:$D$117,0),MATCH(1,($F994=$D$1:$CP$1)*(J$2=$D$2:$CP$2),0))</f>
        <v>200000</v>
      </c>
      <c r="K994" s="59" cm="1">
        <f t="array" ref="K994">INDEX($D$1:$CP$117,MATCH($D994,$D$1:$D$117,0),MATCH(1,($F994=$D$1:$CP$1)*(AY$2=$D$2:$CP$2),0))</f>
        <v>480.70446500000003</v>
      </c>
      <c r="L994" s="59" cm="1">
        <f t="array" ref="L994">INDEX($D$1:$CP$117,MATCH($D994,$D$1:$D$117,0),MATCH(1,($F994=$D$1:$CP$1)*(AZ$2=$D$2:$CP$2),0))</f>
        <v>315.73775979999999</v>
      </c>
      <c r="M994" s="59" cm="1">
        <f t="array" ref="M994">INDEX($D$1:$CP$117,MATCH($D994,$D$1:$D$117,0),MATCH(1,($F994=$D$1:$CP$1)*(BA$2=$D$2:$CP$2),0))</f>
        <v>1818.5711457499999</v>
      </c>
      <c r="N994" s="61" cm="1">
        <f t="array" ref="N994">INDEX($D$1:$CP$117,MATCH($D994,$D$1:$D$117,0),MATCH(1,($F994=$D$1:$CP$1)*(BB$2=$D$2:$CP$2),0))</f>
        <v>0.26433085454116334</v>
      </c>
    </row>
    <row r="995" spans="4:14" x14ac:dyDescent="0.25">
      <c r="D995" t="str">
        <f t="shared" ref="D995:E995" si="926">D881</f>
        <v>NPL</v>
      </c>
      <c r="E995" t="str">
        <f t="shared" si="926"/>
        <v>Lower middle income</v>
      </c>
      <c r="F995">
        <f t="shared" si="885"/>
        <v>2016</v>
      </c>
      <c r="G995" s="60" cm="1">
        <f t="array" ref="G995">INDEX($D$1:$CP$117,MATCH($D995,$D$1:$D$117,0),MATCH(1,($F995=$D$1:$CP$1)*(G$2=$D$2:$CP$2),0))</f>
        <v>1220560</v>
      </c>
      <c r="H995" s="60" cm="1">
        <f t="array" ref="H995">INDEX($D$1:$CP$117,MATCH($D995,$D$1:$D$117,0),MATCH(1,($F995=$D$1:$CP$1)*(H$2=$D$2:$CP$2),0))</f>
        <v>16257127</v>
      </c>
      <c r="I995" s="60" cm="1">
        <f t="array" ref="I995">INDEX($D$1:$CP$117,MATCH($D995,$D$1:$D$117,0),MATCH(1,($F995=$D$1:$CP$1)*(I$2=$D$2:$CP$2),0))</f>
        <v>18893917</v>
      </c>
      <c r="J995" s="60" cm="1">
        <f t="array" ref="J995">INDEX($D$1:$CP$117,MATCH($D995,$D$1:$D$117,0),MATCH(1,($F995=$D$1:$CP$1)*(J$2=$D$2:$CP$2),0))</f>
        <v>29000</v>
      </c>
      <c r="K995" s="59" cm="1">
        <f t="array" ref="K995">INDEX($D$1:$CP$117,MATCH($D995,$D$1:$D$117,0),MATCH(1,($F995=$D$1:$CP$1)*(AY$2=$D$2:$CP$2),0))</f>
        <v>42.088275862068969</v>
      </c>
      <c r="L995" s="59" cm="1">
        <f t="array" ref="L995">INDEX($D$1:$CP$117,MATCH($D995,$D$1:$D$117,0),MATCH(1,($F995=$D$1:$CP$1)*(AZ$2=$D$2:$CP$2),0))</f>
        <v>560.59058620689655</v>
      </c>
      <c r="M995" s="59" cm="1">
        <f t="array" ref="M995">INDEX($D$1:$CP$117,MATCH($D995,$D$1:$D$117,0),MATCH(1,($F995=$D$1:$CP$1)*(BA$2=$D$2:$CP$2),0))</f>
        <v>651.51437931034479</v>
      </c>
      <c r="N995" s="61" cm="1">
        <f t="array" ref="N995">INDEX($D$1:$CP$117,MATCH($D995,$D$1:$D$117,0),MATCH(1,($F995=$D$1:$CP$1)*(BB$2=$D$2:$CP$2),0))</f>
        <v>6.4600686030323942E-2</v>
      </c>
    </row>
    <row r="996" spans="4:14" x14ac:dyDescent="0.25">
      <c r="D996" t="str">
        <f t="shared" ref="D996:E996" si="927">D882</f>
        <v>NIC</v>
      </c>
      <c r="E996" t="str">
        <f t="shared" si="927"/>
        <v>Lower middle income</v>
      </c>
      <c r="F996">
        <f t="shared" si="885"/>
        <v>2016</v>
      </c>
      <c r="G996" s="60" cm="1">
        <f t="array" ref="G996">INDEX($D$1:$CP$117,MATCH($D996,$D$1:$D$117,0),MATCH(1,($F996=$D$1:$CP$1)*(G$2=$D$2:$CP$2),0))</f>
        <v>0</v>
      </c>
      <c r="H996" s="60" cm="1">
        <f t="array" ref="H996">INDEX($D$1:$CP$117,MATCH($D996,$D$1:$D$117,0),MATCH(1,($F996=$D$1:$CP$1)*(H$2=$D$2:$CP$2),0))</f>
        <v>0</v>
      </c>
      <c r="I996" s="60" cm="1">
        <f t="array" ref="I996">INDEX($D$1:$CP$117,MATCH($D996,$D$1:$D$117,0),MATCH(1,($F996=$D$1:$CP$1)*(I$2=$D$2:$CP$2),0))</f>
        <v>0</v>
      </c>
      <c r="J996" s="60" cm="1">
        <f t="array" ref="J996">INDEX($D$1:$CP$117,MATCH($D996,$D$1:$D$117,0),MATCH(1,($F996=$D$1:$CP$1)*(J$2=$D$2:$CP$2),0))</f>
        <v>9100</v>
      </c>
      <c r="K996" s="59" t="str" cm="1">
        <f t="array" ref="K996">INDEX($D$1:$CP$117,MATCH($D996,$D$1:$D$117,0),MATCH(1,($F996=$D$1:$CP$1)*(AY$2=$D$2:$CP$2),0))</f>
        <v/>
      </c>
      <c r="L996" s="59" t="str" cm="1">
        <f t="array" ref="L996">INDEX($D$1:$CP$117,MATCH($D996,$D$1:$D$117,0),MATCH(1,($F996=$D$1:$CP$1)*(AZ$2=$D$2:$CP$2),0))</f>
        <v/>
      </c>
      <c r="M996" s="59" t="str" cm="1">
        <f t="array" ref="M996">INDEX($D$1:$CP$117,MATCH($D996,$D$1:$D$117,0),MATCH(1,($F996=$D$1:$CP$1)*(BA$2=$D$2:$CP$2),0))</f>
        <v/>
      </c>
      <c r="N996" s="61" t="str" cm="1">
        <f t="array" ref="N996">INDEX($D$1:$CP$117,MATCH($D996,$D$1:$D$117,0),MATCH(1,($F996=$D$1:$CP$1)*(BB$2=$D$2:$CP$2),0))</f>
        <v/>
      </c>
    </row>
    <row r="997" spans="4:14" x14ac:dyDescent="0.25">
      <c r="D997" t="str">
        <f t="shared" ref="D997:E997" si="928">D883</f>
        <v>NER</v>
      </c>
      <c r="E997" t="str">
        <f t="shared" si="928"/>
        <v>Low income</v>
      </c>
      <c r="F997">
        <f t="shared" si="885"/>
        <v>2016</v>
      </c>
      <c r="G997" s="60" cm="1">
        <f t="array" ref="G997">INDEX($D$1:$CP$117,MATCH($D997,$D$1:$D$117,0),MATCH(1,($F997=$D$1:$CP$1)*(G$2=$D$2:$CP$2),0))</f>
        <v>7570715</v>
      </c>
      <c r="H997" s="60" cm="1">
        <f t="array" ref="H997">INDEX($D$1:$CP$117,MATCH($D997,$D$1:$D$117,0),MATCH(1,($F997=$D$1:$CP$1)*(H$2=$D$2:$CP$2),0))</f>
        <v>11185589.439999999</v>
      </c>
      <c r="I997" s="60" cm="1">
        <f t="array" ref="I997">INDEX($D$1:$CP$117,MATCH($D997,$D$1:$D$117,0),MATCH(1,($F997=$D$1:$CP$1)*(I$2=$D$2:$CP$2),0))</f>
        <v>18756304.440000001</v>
      </c>
      <c r="J997" s="60" cm="1">
        <f t="array" ref="J997">INDEX($D$1:$CP$117,MATCH($D997,$D$1:$D$117,0),MATCH(1,($F997=$D$1:$CP$1)*(J$2=$D$2:$CP$2),0))</f>
        <v>34000</v>
      </c>
      <c r="K997" s="59" cm="1">
        <f t="array" ref="K997">INDEX($D$1:$CP$117,MATCH($D997,$D$1:$D$117,0),MATCH(1,($F997=$D$1:$CP$1)*(AY$2=$D$2:$CP$2),0))</f>
        <v>222.66808823529411</v>
      </c>
      <c r="L997" s="59" cm="1">
        <f t="array" ref="L997">INDEX($D$1:$CP$117,MATCH($D997,$D$1:$D$117,0),MATCH(1,($F997=$D$1:$CP$1)*(AZ$2=$D$2:$CP$2),0))</f>
        <v>328.98792470588234</v>
      </c>
      <c r="M997" s="59" cm="1">
        <f t="array" ref="M997">INDEX($D$1:$CP$117,MATCH($D997,$D$1:$D$117,0),MATCH(1,($F997=$D$1:$CP$1)*(BA$2=$D$2:$CP$2),0))</f>
        <v>551.65601294117653</v>
      </c>
      <c r="N997" s="61" cm="1">
        <f t="array" ref="N997">INDEX($D$1:$CP$117,MATCH($D997,$D$1:$D$117,0),MATCH(1,($F997=$D$1:$CP$1)*(BB$2=$D$2:$CP$2),0))</f>
        <v>0.40363574947389791</v>
      </c>
    </row>
    <row r="998" spans="4:14" x14ac:dyDescent="0.25">
      <c r="D998" t="str">
        <f t="shared" ref="D998:E998" si="929">D884</f>
        <v>NGA</v>
      </c>
      <c r="E998" t="str">
        <f t="shared" si="929"/>
        <v>Lower middle income</v>
      </c>
      <c r="F998">
        <f t="shared" si="885"/>
        <v>2016</v>
      </c>
      <c r="G998" s="60" cm="1">
        <f t="array" ref="G998">INDEX($D$1:$CP$117,MATCH($D998,$D$1:$D$117,0),MATCH(1,($F998=$D$1:$CP$1)*(G$2=$D$2:$CP$2),0))</f>
        <v>79543467</v>
      </c>
      <c r="H998" s="60" cm="1">
        <f t="array" ref="H998">INDEX($D$1:$CP$117,MATCH($D998,$D$1:$D$117,0),MATCH(1,($F998=$D$1:$CP$1)*(H$2=$D$2:$CP$2),0))</f>
        <v>471936347</v>
      </c>
      <c r="I998" s="60" cm="1">
        <f t="array" ref="I998">INDEX($D$1:$CP$117,MATCH($D998,$D$1:$D$117,0),MATCH(1,($F998=$D$1:$CP$1)*(I$2=$D$2:$CP$2),0))</f>
        <v>553039154</v>
      </c>
      <c r="J998" s="60" cm="1">
        <f t="array" ref="J998">INDEX($D$1:$CP$117,MATCH($D998,$D$1:$D$117,0),MATCH(1,($F998=$D$1:$CP$1)*(J$2=$D$2:$CP$2),0))</f>
        <v>1600000</v>
      </c>
      <c r="K998" s="59" cm="1">
        <f t="array" ref="K998">INDEX($D$1:$CP$117,MATCH($D998,$D$1:$D$117,0),MATCH(1,($F998=$D$1:$CP$1)*(AY$2=$D$2:$CP$2),0))</f>
        <v>49.714666874999999</v>
      </c>
      <c r="L998" s="59" cm="1">
        <f t="array" ref="L998">INDEX($D$1:$CP$117,MATCH($D998,$D$1:$D$117,0),MATCH(1,($F998=$D$1:$CP$1)*(AZ$2=$D$2:$CP$2),0))</f>
        <v>294.96021687500001</v>
      </c>
      <c r="M998" s="59" cm="1">
        <f t="array" ref="M998">INDEX($D$1:$CP$117,MATCH($D998,$D$1:$D$117,0),MATCH(1,($F998=$D$1:$CP$1)*(BA$2=$D$2:$CP$2),0))</f>
        <v>345.64947124999998</v>
      </c>
      <c r="N998" s="61" cm="1">
        <f t="array" ref="N998">INDEX($D$1:$CP$117,MATCH($D998,$D$1:$D$117,0),MATCH(1,($F998=$D$1:$CP$1)*(BB$2=$D$2:$CP$2),0))</f>
        <v>0.14382972059876975</v>
      </c>
    </row>
    <row r="999" spans="4:14" x14ac:dyDescent="0.25">
      <c r="D999" t="str">
        <f t="shared" ref="D999:E999" si="930">D885</f>
        <v>OMN</v>
      </c>
      <c r="E999" t="str">
        <f t="shared" si="930"/>
        <v>High income</v>
      </c>
      <c r="F999">
        <f t="shared" si="885"/>
        <v>2016</v>
      </c>
      <c r="G999" s="60" cm="1">
        <f t="array" ref="G999">INDEX($D$1:$CP$117,MATCH($D999,$D$1:$D$117,0),MATCH(1,($F999=$D$1:$CP$1)*(G$2=$D$2:$CP$2),0))</f>
        <v>0</v>
      </c>
      <c r="H999" s="60" cm="1">
        <f t="array" ref="H999">INDEX($D$1:$CP$117,MATCH($D999,$D$1:$D$117,0),MATCH(1,($F999=$D$1:$CP$1)*(H$2=$D$2:$CP$2),0))</f>
        <v>0</v>
      </c>
      <c r="I999" s="60" cm="1">
        <f t="array" ref="I999">INDEX($D$1:$CP$117,MATCH($D999,$D$1:$D$117,0),MATCH(1,($F999=$D$1:$CP$1)*(I$2=$D$2:$CP$2),0))</f>
        <v>0</v>
      </c>
      <c r="J999" s="60" cm="1">
        <f t="array" ref="J999">INDEX($D$1:$CP$117,MATCH($D999,$D$1:$D$117,0),MATCH(1,($F999=$D$1:$CP$1)*(J$2=$D$2:$CP$2),0))</f>
        <v>2200</v>
      </c>
      <c r="K999" s="59" t="str" cm="1">
        <f t="array" ref="K999">INDEX($D$1:$CP$117,MATCH($D999,$D$1:$D$117,0),MATCH(1,($F999=$D$1:$CP$1)*(AY$2=$D$2:$CP$2),0))</f>
        <v/>
      </c>
      <c r="L999" s="59" t="str" cm="1">
        <f t="array" ref="L999">INDEX($D$1:$CP$117,MATCH($D999,$D$1:$D$117,0),MATCH(1,($F999=$D$1:$CP$1)*(AZ$2=$D$2:$CP$2),0))</f>
        <v/>
      </c>
      <c r="M999" s="59" t="str" cm="1">
        <f t="array" ref="M999">INDEX($D$1:$CP$117,MATCH($D999,$D$1:$D$117,0),MATCH(1,($F999=$D$1:$CP$1)*(BA$2=$D$2:$CP$2),0))</f>
        <v/>
      </c>
      <c r="N999" s="61" t="str" cm="1">
        <f t="array" ref="N999">INDEX($D$1:$CP$117,MATCH($D999,$D$1:$D$117,0),MATCH(1,($F999=$D$1:$CP$1)*(BB$2=$D$2:$CP$2),0))</f>
        <v/>
      </c>
    </row>
    <row r="1000" spans="4:14" x14ac:dyDescent="0.25">
      <c r="D1000" t="str">
        <f t="shared" ref="D1000:E1000" si="931">D886</f>
        <v>PAK</v>
      </c>
      <c r="E1000" t="str">
        <f t="shared" si="931"/>
        <v>Lower middle income</v>
      </c>
      <c r="F1000">
        <f t="shared" si="885"/>
        <v>2016</v>
      </c>
      <c r="G1000" s="60" cm="1">
        <f t="array" ref="G1000">INDEX($D$1:$CP$117,MATCH($D1000,$D$1:$D$117,0),MATCH(1,($F1000=$D$1:$CP$1)*(G$2=$D$2:$CP$2),0))</f>
        <v>0</v>
      </c>
      <c r="H1000" s="60" cm="1">
        <f t="array" ref="H1000">INDEX($D$1:$CP$117,MATCH($D1000,$D$1:$D$117,0),MATCH(1,($F1000=$D$1:$CP$1)*(H$2=$D$2:$CP$2),0))</f>
        <v>0</v>
      </c>
      <c r="I1000" s="60" cm="1">
        <f t="array" ref="I1000">INDEX($D$1:$CP$117,MATCH($D1000,$D$1:$D$117,0),MATCH(1,($F1000=$D$1:$CP$1)*(I$2=$D$2:$CP$2),0))</f>
        <v>0</v>
      </c>
      <c r="J1000" s="60" cm="1">
        <f t="array" ref="J1000">INDEX($D$1:$CP$117,MATCH($D1000,$D$1:$D$117,0),MATCH(1,($F1000=$D$1:$CP$1)*(J$2=$D$2:$CP$2),0))</f>
        <v>140000</v>
      </c>
      <c r="K1000" s="59" t="str" cm="1">
        <f t="array" ref="K1000">INDEX($D$1:$CP$117,MATCH($D1000,$D$1:$D$117,0),MATCH(1,($F1000=$D$1:$CP$1)*(AY$2=$D$2:$CP$2),0))</f>
        <v/>
      </c>
      <c r="L1000" s="59" t="str" cm="1">
        <f t="array" ref="L1000">INDEX($D$1:$CP$117,MATCH($D1000,$D$1:$D$117,0),MATCH(1,($F1000=$D$1:$CP$1)*(AZ$2=$D$2:$CP$2),0))</f>
        <v/>
      </c>
      <c r="M1000" s="59" t="str" cm="1">
        <f t="array" ref="M1000">INDEX($D$1:$CP$117,MATCH($D1000,$D$1:$D$117,0),MATCH(1,($F1000=$D$1:$CP$1)*(BA$2=$D$2:$CP$2),0))</f>
        <v/>
      </c>
      <c r="N1000" s="61" t="str" cm="1">
        <f t="array" ref="N1000">INDEX($D$1:$CP$117,MATCH($D1000,$D$1:$D$117,0),MATCH(1,($F1000=$D$1:$CP$1)*(BB$2=$D$2:$CP$2),0))</f>
        <v/>
      </c>
    </row>
    <row r="1001" spans="4:14" x14ac:dyDescent="0.25">
      <c r="D1001" t="str">
        <f t="shared" ref="D1001:E1001" si="932">D887</f>
        <v>PNG</v>
      </c>
      <c r="E1001" t="str">
        <f t="shared" si="932"/>
        <v>Lower middle income</v>
      </c>
      <c r="F1001">
        <f t="shared" si="885"/>
        <v>2016</v>
      </c>
      <c r="G1001" s="60" cm="1">
        <f t="array" ref="G1001">INDEX($D$1:$CP$117,MATCH($D1001,$D$1:$D$117,0),MATCH(1,($F1001=$D$1:$CP$1)*(G$2=$D$2:$CP$2),0))</f>
        <v>0</v>
      </c>
      <c r="H1001" s="60" cm="1">
        <f t="array" ref="H1001">INDEX($D$1:$CP$117,MATCH($D1001,$D$1:$D$117,0),MATCH(1,($F1001=$D$1:$CP$1)*(H$2=$D$2:$CP$2),0))</f>
        <v>0</v>
      </c>
      <c r="I1001" s="60" cm="1">
        <f t="array" ref="I1001">INDEX($D$1:$CP$117,MATCH($D1001,$D$1:$D$117,0),MATCH(1,($F1001=$D$1:$CP$1)*(I$2=$D$2:$CP$2),0))</f>
        <v>0</v>
      </c>
      <c r="J1001" s="60" cm="1">
        <f t="array" ref="J1001">INDEX($D$1:$CP$117,MATCH($D1001,$D$1:$D$117,0),MATCH(1,($F1001=$D$1:$CP$1)*(J$2=$D$2:$CP$2),0))</f>
        <v>44000</v>
      </c>
      <c r="K1001" s="59" t="str" cm="1">
        <f t="array" ref="K1001">INDEX($D$1:$CP$117,MATCH($D1001,$D$1:$D$117,0),MATCH(1,($F1001=$D$1:$CP$1)*(AY$2=$D$2:$CP$2),0))</f>
        <v/>
      </c>
      <c r="L1001" s="59" t="str" cm="1">
        <f t="array" ref="L1001">INDEX($D$1:$CP$117,MATCH($D1001,$D$1:$D$117,0),MATCH(1,($F1001=$D$1:$CP$1)*(AZ$2=$D$2:$CP$2),0))</f>
        <v/>
      </c>
      <c r="M1001" s="59" t="str" cm="1">
        <f t="array" ref="M1001">INDEX($D$1:$CP$117,MATCH($D1001,$D$1:$D$117,0),MATCH(1,($F1001=$D$1:$CP$1)*(BA$2=$D$2:$CP$2),0))</f>
        <v/>
      </c>
      <c r="N1001" s="61" t="str" cm="1">
        <f t="array" ref="N1001">INDEX($D$1:$CP$117,MATCH($D1001,$D$1:$D$117,0),MATCH(1,($F1001=$D$1:$CP$1)*(BB$2=$D$2:$CP$2),0))</f>
        <v/>
      </c>
    </row>
    <row r="1002" spans="4:14" x14ac:dyDescent="0.25">
      <c r="D1002" t="str">
        <f t="shared" ref="D1002:E1002" si="933">D888</f>
        <v>PRY</v>
      </c>
      <c r="E1002" t="str">
        <f t="shared" si="933"/>
        <v>Middle income</v>
      </c>
      <c r="F1002">
        <f t="shared" si="885"/>
        <v>2016</v>
      </c>
      <c r="G1002" s="60" cm="1">
        <f t="array" ref="G1002">INDEX($D$1:$CP$117,MATCH($D1002,$D$1:$D$117,0),MATCH(1,($F1002=$D$1:$CP$1)*(G$2=$D$2:$CP$2),0))</f>
        <v>0</v>
      </c>
      <c r="H1002" s="60" cm="1">
        <f t="array" ref="H1002">INDEX($D$1:$CP$117,MATCH($D1002,$D$1:$D$117,0),MATCH(1,($F1002=$D$1:$CP$1)*(H$2=$D$2:$CP$2),0))</f>
        <v>0</v>
      </c>
      <c r="I1002" s="60" cm="1">
        <f t="array" ref="I1002">INDEX($D$1:$CP$117,MATCH($D1002,$D$1:$D$117,0),MATCH(1,($F1002=$D$1:$CP$1)*(I$2=$D$2:$CP$2),0))</f>
        <v>0</v>
      </c>
      <c r="J1002" s="60" cm="1">
        <f t="array" ref="J1002">INDEX($D$1:$CP$117,MATCH($D1002,$D$1:$D$117,0),MATCH(1,($F1002=$D$1:$CP$1)*(J$2=$D$2:$CP$2),0))</f>
        <v>21000</v>
      </c>
      <c r="K1002" s="59" t="str" cm="1">
        <f t="array" ref="K1002">INDEX($D$1:$CP$117,MATCH($D1002,$D$1:$D$117,0),MATCH(1,($F1002=$D$1:$CP$1)*(AY$2=$D$2:$CP$2),0))</f>
        <v/>
      </c>
      <c r="L1002" s="59" t="str" cm="1">
        <f t="array" ref="L1002">INDEX($D$1:$CP$117,MATCH($D1002,$D$1:$D$117,0),MATCH(1,($F1002=$D$1:$CP$1)*(AZ$2=$D$2:$CP$2),0))</f>
        <v/>
      </c>
      <c r="M1002" s="59" t="str" cm="1">
        <f t="array" ref="M1002">INDEX($D$1:$CP$117,MATCH($D1002,$D$1:$D$117,0),MATCH(1,($F1002=$D$1:$CP$1)*(BA$2=$D$2:$CP$2),0))</f>
        <v/>
      </c>
      <c r="N1002" s="61" t="str" cm="1">
        <f t="array" ref="N1002">INDEX($D$1:$CP$117,MATCH($D1002,$D$1:$D$117,0),MATCH(1,($F1002=$D$1:$CP$1)*(BB$2=$D$2:$CP$2),0))</f>
        <v/>
      </c>
    </row>
    <row r="1003" spans="4:14" x14ac:dyDescent="0.25">
      <c r="D1003" t="str">
        <f t="shared" ref="D1003:E1003" si="934">D889</f>
        <v>PER</v>
      </c>
      <c r="E1003" t="str">
        <f t="shared" si="934"/>
        <v>Middle income</v>
      </c>
      <c r="F1003">
        <f t="shared" si="885"/>
        <v>2016</v>
      </c>
      <c r="G1003" s="60" cm="1">
        <f t="array" ref="G1003">INDEX($D$1:$CP$117,MATCH($D1003,$D$1:$D$117,0),MATCH(1,($F1003=$D$1:$CP$1)*(G$2=$D$2:$CP$2),0))</f>
        <v>0</v>
      </c>
      <c r="H1003" s="60" cm="1">
        <f t="array" ref="H1003">INDEX($D$1:$CP$117,MATCH($D1003,$D$1:$D$117,0),MATCH(1,($F1003=$D$1:$CP$1)*(H$2=$D$2:$CP$2),0))</f>
        <v>0</v>
      </c>
      <c r="I1003" s="60" cm="1">
        <f t="array" ref="I1003">INDEX($D$1:$CP$117,MATCH($D1003,$D$1:$D$117,0),MATCH(1,($F1003=$D$1:$CP$1)*(I$2=$D$2:$CP$2),0))</f>
        <v>0</v>
      </c>
      <c r="J1003" s="60" cm="1">
        <f t="array" ref="J1003">INDEX($D$1:$CP$117,MATCH($D1003,$D$1:$D$117,0),MATCH(1,($F1003=$D$1:$CP$1)*(J$2=$D$2:$CP$2),0))</f>
        <v>75000</v>
      </c>
      <c r="K1003" s="59" t="str" cm="1">
        <f t="array" ref="K1003">INDEX($D$1:$CP$117,MATCH($D1003,$D$1:$D$117,0),MATCH(1,($F1003=$D$1:$CP$1)*(AY$2=$D$2:$CP$2),0))</f>
        <v/>
      </c>
      <c r="L1003" s="59" t="str" cm="1">
        <f t="array" ref="L1003">INDEX($D$1:$CP$117,MATCH($D1003,$D$1:$D$117,0),MATCH(1,($F1003=$D$1:$CP$1)*(AZ$2=$D$2:$CP$2),0))</f>
        <v/>
      </c>
      <c r="M1003" s="59" t="str" cm="1">
        <f t="array" ref="M1003">INDEX($D$1:$CP$117,MATCH($D1003,$D$1:$D$117,0),MATCH(1,($F1003=$D$1:$CP$1)*(BA$2=$D$2:$CP$2),0))</f>
        <v/>
      </c>
      <c r="N1003" s="61" t="str" cm="1">
        <f t="array" ref="N1003">INDEX($D$1:$CP$117,MATCH($D1003,$D$1:$D$117,0),MATCH(1,($F1003=$D$1:$CP$1)*(BB$2=$D$2:$CP$2),0))</f>
        <v/>
      </c>
    </row>
    <row r="1004" spans="4:14" x14ac:dyDescent="0.25">
      <c r="D1004" t="str">
        <f t="shared" ref="D1004:E1004" si="935">D890</f>
        <v>PHL</v>
      </c>
      <c r="E1004" t="str">
        <f t="shared" si="935"/>
        <v>Lower middle income</v>
      </c>
      <c r="F1004">
        <f t="shared" si="885"/>
        <v>2016</v>
      </c>
      <c r="G1004" s="60" cm="1">
        <f t="array" ref="G1004">INDEX($D$1:$CP$117,MATCH($D1004,$D$1:$D$117,0),MATCH(1,($F1004=$D$1:$CP$1)*(G$2=$D$2:$CP$2),0))</f>
        <v>0</v>
      </c>
      <c r="H1004" s="60" cm="1">
        <f t="array" ref="H1004">INDEX($D$1:$CP$117,MATCH($D1004,$D$1:$D$117,0),MATCH(1,($F1004=$D$1:$CP$1)*(H$2=$D$2:$CP$2),0))</f>
        <v>0</v>
      </c>
      <c r="I1004" s="60" cm="1">
        <f t="array" ref="I1004">INDEX($D$1:$CP$117,MATCH($D1004,$D$1:$D$117,0),MATCH(1,($F1004=$D$1:$CP$1)*(I$2=$D$2:$CP$2),0))</f>
        <v>0</v>
      </c>
      <c r="J1004" s="60" cm="1">
        <f t="array" ref="J1004">INDEX($D$1:$CP$117,MATCH($D1004,$D$1:$D$117,0),MATCH(1,($F1004=$D$1:$CP$1)*(J$2=$D$2:$CP$2),0))</f>
        <v>60000</v>
      </c>
      <c r="K1004" s="59" t="str" cm="1">
        <f t="array" ref="K1004">INDEX($D$1:$CP$117,MATCH($D1004,$D$1:$D$117,0),MATCH(1,($F1004=$D$1:$CP$1)*(AY$2=$D$2:$CP$2),0))</f>
        <v/>
      </c>
      <c r="L1004" s="59" t="str" cm="1">
        <f t="array" ref="L1004">INDEX($D$1:$CP$117,MATCH($D1004,$D$1:$D$117,0),MATCH(1,($F1004=$D$1:$CP$1)*(AZ$2=$D$2:$CP$2),0))</f>
        <v/>
      </c>
      <c r="M1004" s="59" t="str" cm="1">
        <f t="array" ref="M1004">INDEX($D$1:$CP$117,MATCH($D1004,$D$1:$D$117,0),MATCH(1,($F1004=$D$1:$CP$1)*(BA$2=$D$2:$CP$2),0))</f>
        <v/>
      </c>
      <c r="N1004" s="61" t="str" cm="1">
        <f t="array" ref="N1004">INDEX($D$1:$CP$117,MATCH($D1004,$D$1:$D$117,0),MATCH(1,($F1004=$D$1:$CP$1)*(BB$2=$D$2:$CP$2),0))</f>
        <v/>
      </c>
    </row>
    <row r="1005" spans="4:14" x14ac:dyDescent="0.25">
      <c r="D1005" t="str">
        <f t="shared" ref="D1005:E1005" si="936">D891</f>
        <v>MDA</v>
      </c>
      <c r="E1005" t="str">
        <f t="shared" si="936"/>
        <v>Lower middle income</v>
      </c>
      <c r="F1005">
        <f t="shared" si="885"/>
        <v>2016</v>
      </c>
      <c r="G1005" s="60" cm="1">
        <f t="array" ref="G1005">INDEX($D$1:$CP$117,MATCH($D1005,$D$1:$D$117,0),MATCH(1,($F1005=$D$1:$CP$1)*(G$2=$D$2:$CP$2),0))</f>
        <v>2861324</v>
      </c>
      <c r="H1005" s="60" cm="1">
        <f t="array" ref="H1005">INDEX($D$1:$CP$117,MATCH($D1005,$D$1:$D$117,0),MATCH(1,($F1005=$D$1:$CP$1)*(H$2=$D$2:$CP$2),0))</f>
        <v>4647674.55</v>
      </c>
      <c r="I1005" s="60" cm="1">
        <f t="array" ref="I1005">INDEX($D$1:$CP$117,MATCH($D1005,$D$1:$D$117,0),MATCH(1,($F1005=$D$1:$CP$1)*(I$2=$D$2:$CP$2),0))</f>
        <v>7527689.21</v>
      </c>
      <c r="J1005" s="60" cm="1">
        <f t="array" ref="J1005">INDEX($D$1:$CP$117,MATCH($D1005,$D$1:$D$117,0),MATCH(1,($F1005=$D$1:$CP$1)*(J$2=$D$2:$CP$2),0))</f>
        <v>14000</v>
      </c>
      <c r="K1005" s="59" cm="1">
        <f t="array" ref="K1005">INDEX($D$1:$CP$117,MATCH($D1005,$D$1:$D$117,0),MATCH(1,($F1005=$D$1:$CP$1)*(AY$2=$D$2:$CP$2),0))</f>
        <v>204.38028571428572</v>
      </c>
      <c r="L1005" s="59" cm="1">
        <f t="array" ref="L1005">INDEX($D$1:$CP$117,MATCH($D1005,$D$1:$D$117,0),MATCH(1,($F1005=$D$1:$CP$1)*(AZ$2=$D$2:$CP$2),0))</f>
        <v>331.97675357142856</v>
      </c>
      <c r="M1005" s="59" cm="1">
        <f t="array" ref="M1005">INDEX($D$1:$CP$117,MATCH($D1005,$D$1:$D$117,0),MATCH(1,($F1005=$D$1:$CP$1)*(BA$2=$D$2:$CP$2),0))</f>
        <v>537.69208642857143</v>
      </c>
      <c r="N1005" s="61" cm="1">
        <f t="array" ref="N1005">INDEX($D$1:$CP$117,MATCH($D1005,$D$1:$D$117,0),MATCH(1,($F1005=$D$1:$CP$1)*(BB$2=$D$2:$CP$2),0))</f>
        <v>0.38010655330973742</v>
      </c>
    </row>
    <row r="1006" spans="4:14" x14ac:dyDescent="0.25">
      <c r="D1006" t="str">
        <f t="shared" ref="D1006:E1006" si="937">D892</f>
        <v>ROU</v>
      </c>
      <c r="E1006" t="str">
        <f t="shared" si="937"/>
        <v>High income</v>
      </c>
      <c r="F1006">
        <f t="shared" si="885"/>
        <v>2016</v>
      </c>
      <c r="G1006" s="60" cm="1">
        <f t="array" ref="G1006">INDEX($D$1:$CP$117,MATCH($D1006,$D$1:$D$117,0),MATCH(1,($F1006=$D$1:$CP$1)*(G$2=$D$2:$CP$2),0))</f>
        <v>0</v>
      </c>
      <c r="H1006" s="60" cm="1">
        <f t="array" ref="H1006">INDEX($D$1:$CP$117,MATCH($D1006,$D$1:$D$117,0),MATCH(1,($F1006=$D$1:$CP$1)*(H$2=$D$2:$CP$2),0))</f>
        <v>0</v>
      </c>
      <c r="I1006" s="60" cm="1">
        <f t="array" ref="I1006">INDEX($D$1:$CP$117,MATCH($D1006,$D$1:$D$117,0),MATCH(1,($F1006=$D$1:$CP$1)*(I$2=$D$2:$CP$2),0))</f>
        <v>0</v>
      </c>
      <c r="J1006" s="60" cm="1">
        <f t="array" ref="J1006">INDEX($D$1:$CP$117,MATCH($D1006,$D$1:$D$117,0),MATCH(1,($F1006=$D$1:$CP$1)*(J$2=$D$2:$CP$2),0))</f>
        <v>18000</v>
      </c>
      <c r="K1006" s="59" t="str" cm="1">
        <f t="array" ref="K1006">INDEX($D$1:$CP$117,MATCH($D1006,$D$1:$D$117,0),MATCH(1,($F1006=$D$1:$CP$1)*(AY$2=$D$2:$CP$2),0))</f>
        <v/>
      </c>
      <c r="L1006" s="59" t="str" cm="1">
        <f t="array" ref="L1006">INDEX($D$1:$CP$117,MATCH($D1006,$D$1:$D$117,0),MATCH(1,($F1006=$D$1:$CP$1)*(AZ$2=$D$2:$CP$2),0))</f>
        <v/>
      </c>
      <c r="M1006" s="59" t="str" cm="1">
        <f t="array" ref="M1006">INDEX($D$1:$CP$117,MATCH($D1006,$D$1:$D$117,0),MATCH(1,($F1006=$D$1:$CP$1)*(BA$2=$D$2:$CP$2),0))</f>
        <v/>
      </c>
      <c r="N1006" s="61" t="str" cm="1">
        <f t="array" ref="N1006">INDEX($D$1:$CP$117,MATCH($D1006,$D$1:$D$117,0),MATCH(1,($F1006=$D$1:$CP$1)*(BB$2=$D$2:$CP$2),0))</f>
        <v/>
      </c>
    </row>
    <row r="1007" spans="4:14" x14ac:dyDescent="0.25">
      <c r="D1007" t="str">
        <f t="shared" ref="D1007:E1007" si="938">D893</f>
        <v>RWA</v>
      </c>
      <c r="E1007" t="str">
        <f t="shared" si="938"/>
        <v>Low income</v>
      </c>
      <c r="F1007">
        <f t="shared" si="885"/>
        <v>2016</v>
      </c>
      <c r="G1007" s="60" cm="1">
        <f t="array" ref="G1007">INDEX($D$1:$CP$117,MATCH($D1007,$D$1:$D$117,0),MATCH(1,($F1007=$D$1:$CP$1)*(G$2=$D$2:$CP$2),0))</f>
        <v>0</v>
      </c>
      <c r="H1007" s="60" cm="1">
        <f t="array" ref="H1007">INDEX($D$1:$CP$117,MATCH($D1007,$D$1:$D$117,0),MATCH(1,($F1007=$D$1:$CP$1)*(H$2=$D$2:$CP$2),0))</f>
        <v>0</v>
      </c>
      <c r="I1007" s="60" cm="1">
        <f t="array" ref="I1007">INDEX($D$1:$CP$117,MATCH($D1007,$D$1:$D$117,0),MATCH(1,($F1007=$D$1:$CP$1)*(I$2=$D$2:$CP$2),0))</f>
        <v>0</v>
      </c>
      <c r="J1007" s="60" cm="1">
        <f t="array" ref="J1007">INDEX($D$1:$CP$117,MATCH($D1007,$D$1:$D$117,0),MATCH(1,($F1007=$D$1:$CP$1)*(J$2=$D$2:$CP$2),0))</f>
        <v>230000</v>
      </c>
      <c r="K1007" s="59" t="str" cm="1">
        <f t="array" ref="K1007">INDEX($D$1:$CP$117,MATCH($D1007,$D$1:$D$117,0),MATCH(1,($F1007=$D$1:$CP$1)*(AY$2=$D$2:$CP$2),0))</f>
        <v/>
      </c>
      <c r="L1007" s="59" t="str" cm="1">
        <f t="array" ref="L1007">INDEX($D$1:$CP$117,MATCH($D1007,$D$1:$D$117,0),MATCH(1,($F1007=$D$1:$CP$1)*(AZ$2=$D$2:$CP$2),0))</f>
        <v/>
      </c>
      <c r="M1007" s="59" t="str" cm="1">
        <f t="array" ref="M1007">INDEX($D$1:$CP$117,MATCH($D1007,$D$1:$D$117,0),MATCH(1,($F1007=$D$1:$CP$1)*(BA$2=$D$2:$CP$2),0))</f>
        <v/>
      </c>
      <c r="N1007" s="61" t="str" cm="1">
        <f t="array" ref="N1007">INDEX($D$1:$CP$117,MATCH($D1007,$D$1:$D$117,0),MATCH(1,($F1007=$D$1:$CP$1)*(BB$2=$D$2:$CP$2),0))</f>
        <v/>
      </c>
    </row>
    <row r="1008" spans="4:14" x14ac:dyDescent="0.25">
      <c r="D1008" t="str">
        <f t="shared" ref="D1008:E1008" si="939">D894</f>
        <v>SEN</v>
      </c>
      <c r="E1008" t="str">
        <f t="shared" si="939"/>
        <v>Lower middle income</v>
      </c>
      <c r="F1008">
        <f t="shared" si="885"/>
        <v>2016</v>
      </c>
      <c r="G1008" s="60" cm="1">
        <f t="array" ref="G1008">INDEX($D$1:$CP$117,MATCH($D1008,$D$1:$D$117,0),MATCH(1,($F1008=$D$1:$CP$1)*(G$2=$D$2:$CP$2),0))</f>
        <v>0</v>
      </c>
      <c r="H1008" s="60" cm="1">
        <f t="array" ref="H1008">INDEX($D$1:$CP$117,MATCH($D1008,$D$1:$D$117,0),MATCH(1,($F1008=$D$1:$CP$1)*(H$2=$D$2:$CP$2),0))</f>
        <v>0</v>
      </c>
      <c r="I1008" s="60" cm="1">
        <f t="array" ref="I1008">INDEX($D$1:$CP$117,MATCH($D1008,$D$1:$D$117,0),MATCH(1,($F1008=$D$1:$CP$1)*(I$2=$D$2:$CP$2),0))</f>
        <v>0</v>
      </c>
      <c r="J1008" s="60" cm="1">
        <f t="array" ref="J1008">INDEX($D$1:$CP$117,MATCH($D1008,$D$1:$D$117,0),MATCH(1,($F1008=$D$1:$CP$1)*(J$2=$D$2:$CP$2),0))</f>
        <v>42000</v>
      </c>
      <c r="K1008" s="59" t="str" cm="1">
        <f t="array" ref="K1008">INDEX($D$1:$CP$117,MATCH($D1008,$D$1:$D$117,0),MATCH(1,($F1008=$D$1:$CP$1)*(AY$2=$D$2:$CP$2),0))</f>
        <v/>
      </c>
      <c r="L1008" s="59" t="str" cm="1">
        <f t="array" ref="L1008">INDEX($D$1:$CP$117,MATCH($D1008,$D$1:$D$117,0),MATCH(1,($F1008=$D$1:$CP$1)*(AZ$2=$D$2:$CP$2),0))</f>
        <v/>
      </c>
      <c r="M1008" s="59" t="str" cm="1">
        <f t="array" ref="M1008">INDEX($D$1:$CP$117,MATCH($D1008,$D$1:$D$117,0),MATCH(1,($F1008=$D$1:$CP$1)*(BA$2=$D$2:$CP$2),0))</f>
        <v/>
      </c>
      <c r="N1008" s="61" t="str" cm="1">
        <f t="array" ref="N1008">INDEX($D$1:$CP$117,MATCH($D1008,$D$1:$D$117,0),MATCH(1,($F1008=$D$1:$CP$1)*(BB$2=$D$2:$CP$2),0))</f>
        <v/>
      </c>
    </row>
    <row r="1009" spans="4:14" x14ac:dyDescent="0.25">
      <c r="D1009" t="str">
        <f t="shared" ref="D1009:E1009" si="940">D895</f>
        <v>SRB</v>
      </c>
      <c r="E1009" t="str">
        <f t="shared" si="940"/>
        <v>Middle income</v>
      </c>
      <c r="F1009">
        <f t="shared" si="885"/>
        <v>2016</v>
      </c>
      <c r="G1009" s="60" cm="1">
        <f t="array" ref="G1009">INDEX($D$1:$CP$117,MATCH($D1009,$D$1:$D$117,0),MATCH(1,($F1009=$D$1:$CP$1)*(G$2=$D$2:$CP$2),0))</f>
        <v>0</v>
      </c>
      <c r="H1009" s="60" cm="1">
        <f t="array" ref="H1009">INDEX($D$1:$CP$117,MATCH($D1009,$D$1:$D$117,0),MATCH(1,($F1009=$D$1:$CP$1)*(H$2=$D$2:$CP$2),0))</f>
        <v>0</v>
      </c>
      <c r="I1009" s="60" cm="1">
        <f t="array" ref="I1009">INDEX($D$1:$CP$117,MATCH($D1009,$D$1:$D$117,0),MATCH(1,($F1009=$D$1:$CP$1)*(I$2=$D$2:$CP$2),0))</f>
        <v>0</v>
      </c>
      <c r="J1009" s="60" cm="1">
        <f t="array" ref="J1009">INDEX($D$1:$CP$117,MATCH($D1009,$D$1:$D$117,0),MATCH(1,($F1009=$D$1:$CP$1)*(J$2=$D$2:$CP$2),0))</f>
        <v>2700</v>
      </c>
      <c r="K1009" s="59" t="str" cm="1">
        <f t="array" ref="K1009">INDEX($D$1:$CP$117,MATCH($D1009,$D$1:$D$117,0),MATCH(1,($F1009=$D$1:$CP$1)*(AY$2=$D$2:$CP$2),0))</f>
        <v/>
      </c>
      <c r="L1009" s="59" t="str" cm="1">
        <f t="array" ref="L1009">INDEX($D$1:$CP$117,MATCH($D1009,$D$1:$D$117,0),MATCH(1,($F1009=$D$1:$CP$1)*(AZ$2=$D$2:$CP$2),0))</f>
        <v/>
      </c>
      <c r="M1009" s="59" t="str" cm="1">
        <f t="array" ref="M1009">INDEX($D$1:$CP$117,MATCH($D1009,$D$1:$D$117,0),MATCH(1,($F1009=$D$1:$CP$1)*(BA$2=$D$2:$CP$2),0))</f>
        <v/>
      </c>
      <c r="N1009" s="61" t="str" cm="1">
        <f t="array" ref="N1009">INDEX($D$1:$CP$117,MATCH($D1009,$D$1:$D$117,0),MATCH(1,($F1009=$D$1:$CP$1)*(BB$2=$D$2:$CP$2),0))</f>
        <v/>
      </c>
    </row>
    <row r="1010" spans="4:14" x14ac:dyDescent="0.25">
      <c r="D1010" t="str">
        <f t="shared" ref="D1010:E1010" si="941">D896</f>
        <v>SYC</v>
      </c>
      <c r="E1010" t="str">
        <f t="shared" si="941"/>
        <v>High income</v>
      </c>
      <c r="F1010">
        <f t="shared" si="885"/>
        <v>2016</v>
      </c>
      <c r="G1010" s="60" cm="1">
        <f t="array" ref="G1010">INDEX($D$1:$CP$117,MATCH($D1010,$D$1:$D$117,0),MATCH(1,($F1010=$D$1:$CP$1)*(G$2=$D$2:$CP$2),0))</f>
        <v>9935259</v>
      </c>
      <c r="H1010" s="60" cm="1">
        <f t="array" ref="H1010">INDEX($D$1:$CP$117,MATCH($D1010,$D$1:$D$117,0),MATCH(1,($F1010=$D$1:$CP$1)*(H$2=$D$2:$CP$2),0))</f>
        <v>128419.0083</v>
      </c>
      <c r="I1010" s="60" cm="1">
        <f t="array" ref="I1010">INDEX($D$1:$CP$117,MATCH($D1010,$D$1:$D$117,0),MATCH(1,($F1010=$D$1:$CP$1)*(I$2=$D$2:$CP$2),0))</f>
        <v>10127833.455329999</v>
      </c>
      <c r="J1010" s="60" t="str" cm="1">
        <f t="array" ref="J1010">INDEX($D$1:$CP$117,MATCH($D1010,$D$1:$D$117,0),MATCH(1,($F1010=$D$1:$CP$1)*(J$2=$D$2:$CP$2),0))</f>
        <v/>
      </c>
      <c r="K1010" s="59" t="str" cm="1">
        <f t="array" ref="K1010">INDEX($D$1:$CP$117,MATCH($D1010,$D$1:$D$117,0),MATCH(1,($F1010=$D$1:$CP$1)*(AY$2=$D$2:$CP$2),0))</f>
        <v/>
      </c>
      <c r="L1010" s="59" t="str" cm="1">
        <f t="array" ref="L1010">INDEX($D$1:$CP$117,MATCH($D1010,$D$1:$D$117,0),MATCH(1,($F1010=$D$1:$CP$1)*(AZ$2=$D$2:$CP$2),0))</f>
        <v/>
      </c>
      <c r="M1010" s="59" t="str" cm="1">
        <f t="array" ref="M1010">INDEX($D$1:$CP$117,MATCH($D1010,$D$1:$D$117,0),MATCH(1,($F1010=$D$1:$CP$1)*(BA$2=$D$2:$CP$2),0))</f>
        <v/>
      </c>
      <c r="N1010" s="61" t="str" cm="1">
        <f t="array" ref="N1010">INDEX($D$1:$CP$117,MATCH($D1010,$D$1:$D$117,0),MATCH(1,($F1010=$D$1:$CP$1)*(BB$2=$D$2:$CP$2),0))</f>
        <v/>
      </c>
    </row>
    <row r="1011" spans="4:14" x14ac:dyDescent="0.25">
      <c r="D1011" t="str">
        <f t="shared" ref="D1011:E1011" si="942">D897</f>
        <v>SLE</v>
      </c>
      <c r="E1011" t="str">
        <f t="shared" si="942"/>
        <v>Low income</v>
      </c>
      <c r="F1011">
        <f t="shared" si="885"/>
        <v>2016</v>
      </c>
      <c r="G1011" s="60" cm="1">
        <f t="array" ref="G1011">INDEX($D$1:$CP$117,MATCH($D1011,$D$1:$D$117,0),MATCH(1,($F1011=$D$1:$CP$1)*(G$2=$D$2:$CP$2),0))</f>
        <v>0</v>
      </c>
      <c r="H1011" s="60" cm="1">
        <f t="array" ref="H1011">INDEX($D$1:$CP$117,MATCH($D1011,$D$1:$D$117,0),MATCH(1,($F1011=$D$1:$CP$1)*(H$2=$D$2:$CP$2),0))</f>
        <v>0</v>
      </c>
      <c r="I1011" s="60" cm="1">
        <f t="array" ref="I1011">INDEX($D$1:$CP$117,MATCH($D1011,$D$1:$D$117,0),MATCH(1,($F1011=$D$1:$CP$1)*(I$2=$D$2:$CP$2),0))</f>
        <v>0</v>
      </c>
      <c r="J1011" s="60" cm="1">
        <f t="array" ref="J1011">INDEX($D$1:$CP$117,MATCH($D1011,$D$1:$D$117,0),MATCH(1,($F1011=$D$1:$CP$1)*(J$2=$D$2:$CP$2),0))</f>
        <v>73000</v>
      </c>
      <c r="K1011" s="59" t="str" cm="1">
        <f t="array" ref="K1011">INDEX($D$1:$CP$117,MATCH($D1011,$D$1:$D$117,0),MATCH(1,($F1011=$D$1:$CP$1)*(AY$2=$D$2:$CP$2),0))</f>
        <v/>
      </c>
      <c r="L1011" s="59" t="str" cm="1">
        <f t="array" ref="L1011">INDEX($D$1:$CP$117,MATCH($D1011,$D$1:$D$117,0),MATCH(1,($F1011=$D$1:$CP$1)*(AZ$2=$D$2:$CP$2),0))</f>
        <v/>
      </c>
      <c r="M1011" s="59" t="str" cm="1">
        <f t="array" ref="M1011">INDEX($D$1:$CP$117,MATCH($D1011,$D$1:$D$117,0),MATCH(1,($F1011=$D$1:$CP$1)*(BA$2=$D$2:$CP$2),0))</f>
        <v/>
      </c>
      <c r="N1011" s="61" t="str" cm="1">
        <f t="array" ref="N1011">INDEX($D$1:$CP$117,MATCH($D1011,$D$1:$D$117,0),MATCH(1,($F1011=$D$1:$CP$1)*(BB$2=$D$2:$CP$2),0))</f>
        <v/>
      </c>
    </row>
    <row r="1012" spans="4:14" x14ac:dyDescent="0.25">
      <c r="D1012" t="str">
        <f t="shared" ref="D1012:E1012" si="943">D898</f>
        <v>SGP</v>
      </c>
      <c r="E1012" t="str">
        <f t="shared" si="943"/>
        <v>High income</v>
      </c>
      <c r="F1012">
        <f t="shared" si="885"/>
        <v>2016</v>
      </c>
      <c r="G1012" s="60" cm="1">
        <f t="array" ref="G1012">INDEX($D$1:$CP$117,MATCH($D1012,$D$1:$D$117,0),MATCH(1,($F1012=$D$1:$CP$1)*(G$2=$D$2:$CP$2),0))</f>
        <v>26962709</v>
      </c>
      <c r="H1012" s="60" cm="1">
        <f t="array" ref="H1012">INDEX($D$1:$CP$117,MATCH($D1012,$D$1:$D$117,0),MATCH(1,($F1012=$D$1:$CP$1)*(H$2=$D$2:$CP$2),0))</f>
        <v>0</v>
      </c>
      <c r="I1012" s="60" cm="1">
        <f t="array" ref="I1012">INDEX($D$1:$CP$117,MATCH($D1012,$D$1:$D$117,0),MATCH(1,($F1012=$D$1:$CP$1)*(I$2=$D$2:$CP$2),0))</f>
        <v>26962709</v>
      </c>
      <c r="J1012" s="60" cm="1">
        <f t="array" ref="J1012">INDEX($D$1:$CP$117,MATCH($D1012,$D$1:$D$117,0),MATCH(1,($F1012=$D$1:$CP$1)*(J$2=$D$2:$CP$2),0))</f>
        <v>7800</v>
      </c>
      <c r="K1012" s="59" cm="1">
        <f t="array" ref="K1012">INDEX($D$1:$CP$117,MATCH($D1012,$D$1:$D$117,0),MATCH(1,($F1012=$D$1:$CP$1)*(AY$2=$D$2:$CP$2),0))</f>
        <v>3456.7575641025642</v>
      </c>
      <c r="L1012" s="59" cm="1">
        <f t="array" ref="L1012">INDEX($D$1:$CP$117,MATCH($D1012,$D$1:$D$117,0),MATCH(1,($F1012=$D$1:$CP$1)*(AZ$2=$D$2:$CP$2),0))</f>
        <v>0</v>
      </c>
      <c r="M1012" s="59" cm="1">
        <f t="array" ref="M1012">INDEX($D$1:$CP$117,MATCH($D1012,$D$1:$D$117,0),MATCH(1,($F1012=$D$1:$CP$1)*(BA$2=$D$2:$CP$2),0))</f>
        <v>3456.7575641025642</v>
      </c>
      <c r="N1012" s="61" cm="1">
        <f t="array" ref="N1012">INDEX($D$1:$CP$117,MATCH($D1012,$D$1:$D$117,0),MATCH(1,($F1012=$D$1:$CP$1)*(BB$2=$D$2:$CP$2),0))</f>
        <v>1</v>
      </c>
    </row>
    <row r="1013" spans="4:14" x14ac:dyDescent="0.25">
      <c r="D1013" t="str">
        <f t="shared" ref="D1013:E1013" si="944">D899</f>
        <v>SOM</v>
      </c>
      <c r="E1013" t="str">
        <f t="shared" si="944"/>
        <v>Low income</v>
      </c>
      <c r="F1013">
        <f t="shared" si="885"/>
        <v>2016</v>
      </c>
      <c r="G1013" s="60" cm="1">
        <f t="array" ref="G1013">INDEX($D$1:$CP$117,MATCH($D1013,$D$1:$D$117,0),MATCH(1,($F1013=$D$1:$CP$1)*(G$2=$D$2:$CP$2),0))</f>
        <v>0</v>
      </c>
      <c r="H1013" s="60" cm="1">
        <f t="array" ref="H1013">INDEX($D$1:$CP$117,MATCH($D1013,$D$1:$D$117,0),MATCH(1,($F1013=$D$1:$CP$1)*(H$2=$D$2:$CP$2),0))</f>
        <v>0</v>
      </c>
      <c r="I1013" s="60" cm="1">
        <f t="array" ref="I1013">INDEX($D$1:$CP$117,MATCH($D1013,$D$1:$D$117,0),MATCH(1,($F1013=$D$1:$CP$1)*(I$2=$D$2:$CP$2),0))</f>
        <v>0</v>
      </c>
      <c r="J1013" s="60" cm="1">
        <f t="array" ref="J1013">INDEX($D$1:$CP$117,MATCH($D1013,$D$1:$D$117,0),MATCH(1,($F1013=$D$1:$CP$1)*(J$2=$D$2:$CP$2),0))</f>
        <v>12000</v>
      </c>
      <c r="K1013" s="59" t="str" cm="1">
        <f t="array" ref="K1013">INDEX($D$1:$CP$117,MATCH($D1013,$D$1:$D$117,0),MATCH(1,($F1013=$D$1:$CP$1)*(AY$2=$D$2:$CP$2),0))</f>
        <v/>
      </c>
      <c r="L1013" s="59" t="str" cm="1">
        <f t="array" ref="L1013">INDEX($D$1:$CP$117,MATCH($D1013,$D$1:$D$117,0),MATCH(1,($F1013=$D$1:$CP$1)*(AZ$2=$D$2:$CP$2),0))</f>
        <v/>
      </c>
      <c r="M1013" s="59" t="str" cm="1">
        <f t="array" ref="M1013">INDEX($D$1:$CP$117,MATCH($D1013,$D$1:$D$117,0),MATCH(1,($F1013=$D$1:$CP$1)*(BA$2=$D$2:$CP$2),0))</f>
        <v/>
      </c>
      <c r="N1013" s="61" t="str" cm="1">
        <f t="array" ref="N1013">INDEX($D$1:$CP$117,MATCH($D1013,$D$1:$D$117,0),MATCH(1,($F1013=$D$1:$CP$1)*(BB$2=$D$2:$CP$2),0))</f>
        <v/>
      </c>
    </row>
    <row r="1014" spans="4:14" x14ac:dyDescent="0.25">
      <c r="D1014" t="str">
        <f t="shared" ref="D1014:E1014" si="945">D900</f>
        <v>ZAF</v>
      </c>
      <c r="E1014" t="str">
        <f t="shared" si="945"/>
        <v>Middle income</v>
      </c>
      <c r="F1014">
        <f t="shared" si="885"/>
        <v>2016</v>
      </c>
      <c r="G1014" s="60" cm="1">
        <f t="array" ref="G1014">INDEX($D$1:$CP$117,MATCH($D1014,$D$1:$D$117,0),MATCH(1,($F1014=$D$1:$CP$1)*(G$2=$D$2:$CP$2),0))</f>
        <v>0</v>
      </c>
      <c r="H1014" s="60" cm="1">
        <f t="array" ref="H1014">INDEX($D$1:$CP$117,MATCH($D1014,$D$1:$D$117,0),MATCH(1,($F1014=$D$1:$CP$1)*(H$2=$D$2:$CP$2),0))</f>
        <v>0</v>
      </c>
      <c r="I1014" s="60" cm="1">
        <f t="array" ref="I1014">INDEX($D$1:$CP$117,MATCH($D1014,$D$1:$D$117,0),MATCH(1,($F1014=$D$1:$CP$1)*(I$2=$D$2:$CP$2),0))</f>
        <v>0</v>
      </c>
      <c r="J1014" s="60" cm="1">
        <f t="array" ref="J1014">INDEX($D$1:$CP$117,MATCH($D1014,$D$1:$D$117,0),MATCH(1,($F1014=$D$1:$CP$1)*(J$2=$D$2:$CP$2),0))</f>
        <v>7200000</v>
      </c>
      <c r="K1014" s="59" t="str" cm="1">
        <f t="array" ref="K1014">INDEX($D$1:$CP$117,MATCH($D1014,$D$1:$D$117,0),MATCH(1,($F1014=$D$1:$CP$1)*(AY$2=$D$2:$CP$2),0))</f>
        <v/>
      </c>
      <c r="L1014" s="59" t="str" cm="1">
        <f t="array" ref="L1014">INDEX($D$1:$CP$117,MATCH($D1014,$D$1:$D$117,0),MATCH(1,($F1014=$D$1:$CP$1)*(AZ$2=$D$2:$CP$2),0))</f>
        <v/>
      </c>
      <c r="M1014" s="59" t="str" cm="1">
        <f t="array" ref="M1014">INDEX($D$1:$CP$117,MATCH($D1014,$D$1:$D$117,0),MATCH(1,($F1014=$D$1:$CP$1)*(BA$2=$D$2:$CP$2),0))</f>
        <v/>
      </c>
      <c r="N1014" s="61" t="str" cm="1">
        <f t="array" ref="N1014">INDEX($D$1:$CP$117,MATCH($D1014,$D$1:$D$117,0),MATCH(1,($F1014=$D$1:$CP$1)*(BB$2=$D$2:$CP$2),0))</f>
        <v/>
      </c>
    </row>
    <row r="1015" spans="4:14" x14ac:dyDescent="0.25">
      <c r="D1015" t="str">
        <f t="shared" ref="D1015:E1015" si="946">D901</f>
        <v>LKA</v>
      </c>
      <c r="E1015" t="str">
        <f t="shared" si="946"/>
        <v>Lower middle income</v>
      </c>
      <c r="F1015">
        <f t="shared" si="885"/>
        <v>2016</v>
      </c>
      <c r="G1015" s="60" cm="1">
        <f t="array" ref="G1015">INDEX($D$1:$CP$117,MATCH($D1015,$D$1:$D$117,0),MATCH(1,($F1015=$D$1:$CP$1)*(G$2=$D$2:$CP$2),0))</f>
        <v>0</v>
      </c>
      <c r="H1015" s="60" cm="1">
        <f t="array" ref="H1015">INDEX($D$1:$CP$117,MATCH($D1015,$D$1:$D$117,0),MATCH(1,($F1015=$D$1:$CP$1)*(H$2=$D$2:$CP$2),0))</f>
        <v>0</v>
      </c>
      <c r="I1015" s="60" cm="1">
        <f t="array" ref="I1015">INDEX($D$1:$CP$117,MATCH($D1015,$D$1:$D$117,0),MATCH(1,($F1015=$D$1:$CP$1)*(I$2=$D$2:$CP$2),0))</f>
        <v>0</v>
      </c>
      <c r="J1015" s="60" cm="1">
        <f t="array" ref="J1015">INDEX($D$1:$CP$117,MATCH($D1015,$D$1:$D$117,0),MATCH(1,($F1015=$D$1:$CP$1)*(J$2=$D$2:$CP$2),0))</f>
        <v>3800</v>
      </c>
      <c r="K1015" s="59" t="str" cm="1">
        <f t="array" ref="K1015">INDEX($D$1:$CP$117,MATCH($D1015,$D$1:$D$117,0),MATCH(1,($F1015=$D$1:$CP$1)*(AY$2=$D$2:$CP$2),0))</f>
        <v/>
      </c>
      <c r="L1015" s="59" t="str" cm="1">
        <f t="array" ref="L1015">INDEX($D$1:$CP$117,MATCH($D1015,$D$1:$D$117,0),MATCH(1,($F1015=$D$1:$CP$1)*(AZ$2=$D$2:$CP$2),0))</f>
        <v/>
      </c>
      <c r="M1015" s="59" t="str" cm="1">
        <f t="array" ref="M1015">INDEX($D$1:$CP$117,MATCH($D1015,$D$1:$D$117,0),MATCH(1,($F1015=$D$1:$CP$1)*(BA$2=$D$2:$CP$2),0))</f>
        <v/>
      </c>
      <c r="N1015" s="61" t="str" cm="1">
        <f t="array" ref="N1015">INDEX($D$1:$CP$117,MATCH($D1015,$D$1:$D$117,0),MATCH(1,($F1015=$D$1:$CP$1)*(BB$2=$D$2:$CP$2),0))</f>
        <v/>
      </c>
    </row>
    <row r="1016" spans="4:14" x14ac:dyDescent="0.25">
      <c r="D1016" t="str">
        <f t="shared" ref="D1016:E1016" si="947">D902</f>
        <v>SDN</v>
      </c>
      <c r="E1016" t="str">
        <f t="shared" si="947"/>
        <v>Low income</v>
      </c>
      <c r="F1016">
        <f t="shared" si="885"/>
        <v>2016</v>
      </c>
      <c r="G1016" s="60" cm="1">
        <f t="array" ref="G1016">INDEX($D$1:$CP$117,MATCH($D1016,$D$1:$D$117,0),MATCH(1,($F1016=$D$1:$CP$1)*(G$2=$D$2:$CP$2),0))</f>
        <v>0</v>
      </c>
      <c r="H1016" s="60" cm="1">
        <f t="array" ref="H1016">INDEX($D$1:$CP$117,MATCH($D1016,$D$1:$D$117,0),MATCH(1,($F1016=$D$1:$CP$1)*(H$2=$D$2:$CP$2),0))</f>
        <v>0</v>
      </c>
      <c r="I1016" s="60" cm="1">
        <f t="array" ref="I1016">INDEX($D$1:$CP$117,MATCH($D1016,$D$1:$D$117,0),MATCH(1,($F1016=$D$1:$CP$1)*(I$2=$D$2:$CP$2),0))</f>
        <v>0</v>
      </c>
      <c r="J1016" s="60" cm="1">
        <f t="array" ref="J1016">INDEX($D$1:$CP$117,MATCH($D1016,$D$1:$D$117,0),MATCH(1,($F1016=$D$1:$CP$1)*(J$2=$D$2:$CP$2),0))</f>
        <v>44000</v>
      </c>
      <c r="K1016" s="59" t="str" cm="1">
        <f t="array" ref="K1016">INDEX($D$1:$CP$117,MATCH($D1016,$D$1:$D$117,0),MATCH(1,($F1016=$D$1:$CP$1)*(AY$2=$D$2:$CP$2),0))</f>
        <v/>
      </c>
      <c r="L1016" s="59" t="str" cm="1">
        <f t="array" ref="L1016">INDEX($D$1:$CP$117,MATCH($D1016,$D$1:$D$117,0),MATCH(1,($F1016=$D$1:$CP$1)*(AZ$2=$D$2:$CP$2),0))</f>
        <v/>
      </c>
      <c r="M1016" s="59" t="str" cm="1">
        <f t="array" ref="M1016">INDEX($D$1:$CP$117,MATCH($D1016,$D$1:$D$117,0),MATCH(1,($F1016=$D$1:$CP$1)*(BA$2=$D$2:$CP$2),0))</f>
        <v/>
      </c>
      <c r="N1016" s="61" t="str" cm="1">
        <f t="array" ref="N1016">INDEX($D$1:$CP$117,MATCH($D1016,$D$1:$D$117,0),MATCH(1,($F1016=$D$1:$CP$1)*(BB$2=$D$2:$CP$2),0))</f>
        <v/>
      </c>
    </row>
    <row r="1017" spans="4:14" x14ac:dyDescent="0.25">
      <c r="D1017" t="str">
        <f t="shared" ref="D1017:E1017" si="948">D903</f>
        <v>SUR</v>
      </c>
      <c r="E1017" t="str">
        <f t="shared" si="948"/>
        <v>Middle income</v>
      </c>
      <c r="F1017">
        <f t="shared" si="885"/>
        <v>2016</v>
      </c>
      <c r="G1017" s="60" cm="1">
        <f t="array" ref="G1017">INDEX($D$1:$CP$117,MATCH($D1017,$D$1:$D$117,0),MATCH(1,($F1017=$D$1:$CP$1)*(G$2=$D$2:$CP$2),0))</f>
        <v>0</v>
      </c>
      <c r="H1017" s="60" cm="1">
        <f t="array" ref="H1017">INDEX($D$1:$CP$117,MATCH($D1017,$D$1:$D$117,0),MATCH(1,($F1017=$D$1:$CP$1)*(H$2=$D$2:$CP$2),0))</f>
        <v>0</v>
      </c>
      <c r="I1017" s="60" cm="1">
        <f t="array" ref="I1017">INDEX($D$1:$CP$117,MATCH($D1017,$D$1:$D$117,0),MATCH(1,($F1017=$D$1:$CP$1)*(I$2=$D$2:$CP$2),0))</f>
        <v>0</v>
      </c>
      <c r="J1017" s="60" cm="1">
        <f t="array" ref="J1017">INDEX($D$1:$CP$117,MATCH($D1017,$D$1:$D$117,0),MATCH(1,($F1017=$D$1:$CP$1)*(J$2=$D$2:$CP$2),0))</f>
        <v>5500</v>
      </c>
      <c r="K1017" s="59" t="str" cm="1">
        <f t="array" ref="K1017">INDEX($D$1:$CP$117,MATCH($D1017,$D$1:$D$117,0),MATCH(1,($F1017=$D$1:$CP$1)*(AY$2=$D$2:$CP$2),0))</f>
        <v/>
      </c>
      <c r="L1017" s="59" t="str" cm="1">
        <f t="array" ref="L1017">INDEX($D$1:$CP$117,MATCH($D1017,$D$1:$D$117,0),MATCH(1,($F1017=$D$1:$CP$1)*(AZ$2=$D$2:$CP$2),0))</f>
        <v/>
      </c>
      <c r="M1017" s="59" t="str" cm="1">
        <f t="array" ref="M1017">INDEX($D$1:$CP$117,MATCH($D1017,$D$1:$D$117,0),MATCH(1,($F1017=$D$1:$CP$1)*(BA$2=$D$2:$CP$2),0))</f>
        <v/>
      </c>
      <c r="N1017" s="61" t="str" cm="1">
        <f t="array" ref="N1017">INDEX($D$1:$CP$117,MATCH($D1017,$D$1:$D$117,0),MATCH(1,($F1017=$D$1:$CP$1)*(BB$2=$D$2:$CP$2),0))</f>
        <v/>
      </c>
    </row>
    <row r="1018" spans="4:14" x14ac:dyDescent="0.25">
      <c r="D1018" t="str">
        <f t="shared" ref="D1018:E1018" si="949">D904</f>
        <v>TJK</v>
      </c>
      <c r="E1018" t="str">
        <f t="shared" si="949"/>
        <v>Low income</v>
      </c>
      <c r="F1018">
        <f t="shared" ref="F1018:F1081" si="950">F904+1</f>
        <v>2016</v>
      </c>
      <c r="G1018" s="60" cm="1">
        <f t="array" ref="G1018">INDEX($D$1:$CP$117,MATCH($D1018,$D$1:$D$117,0),MATCH(1,($F1018=$D$1:$CP$1)*(G$2=$D$2:$CP$2),0))</f>
        <v>0</v>
      </c>
      <c r="H1018" s="60" cm="1">
        <f t="array" ref="H1018">INDEX($D$1:$CP$117,MATCH($D1018,$D$1:$D$117,0),MATCH(1,($F1018=$D$1:$CP$1)*(H$2=$D$2:$CP$2),0))</f>
        <v>0</v>
      </c>
      <c r="I1018" s="60" cm="1">
        <f t="array" ref="I1018">INDEX($D$1:$CP$117,MATCH($D1018,$D$1:$D$117,0),MATCH(1,($F1018=$D$1:$CP$1)*(I$2=$D$2:$CP$2),0))</f>
        <v>0</v>
      </c>
      <c r="J1018" s="60" cm="1">
        <f t="array" ref="J1018">INDEX($D$1:$CP$117,MATCH($D1018,$D$1:$D$117,0),MATCH(1,($F1018=$D$1:$CP$1)*(J$2=$D$2:$CP$2),0))</f>
        <v>11000</v>
      </c>
      <c r="K1018" s="59" t="str" cm="1">
        <f t="array" ref="K1018">INDEX($D$1:$CP$117,MATCH($D1018,$D$1:$D$117,0),MATCH(1,($F1018=$D$1:$CP$1)*(AY$2=$D$2:$CP$2),0))</f>
        <v/>
      </c>
      <c r="L1018" s="59" t="str" cm="1">
        <f t="array" ref="L1018">INDEX($D$1:$CP$117,MATCH($D1018,$D$1:$D$117,0),MATCH(1,($F1018=$D$1:$CP$1)*(AZ$2=$D$2:$CP$2),0))</f>
        <v/>
      </c>
      <c r="M1018" s="59" t="str" cm="1">
        <f t="array" ref="M1018">INDEX($D$1:$CP$117,MATCH($D1018,$D$1:$D$117,0),MATCH(1,($F1018=$D$1:$CP$1)*(BA$2=$D$2:$CP$2),0))</f>
        <v/>
      </c>
      <c r="N1018" s="61" t="str" cm="1">
        <f t="array" ref="N1018">INDEX($D$1:$CP$117,MATCH($D1018,$D$1:$D$117,0),MATCH(1,($F1018=$D$1:$CP$1)*(BB$2=$D$2:$CP$2),0))</f>
        <v/>
      </c>
    </row>
    <row r="1019" spans="4:14" x14ac:dyDescent="0.25">
      <c r="D1019" t="str">
        <f t="shared" ref="D1019:E1019" si="951">D905</f>
        <v>THA</v>
      </c>
      <c r="E1019" t="str">
        <f t="shared" si="951"/>
        <v>Middle income</v>
      </c>
      <c r="F1019">
        <f t="shared" si="950"/>
        <v>2016</v>
      </c>
      <c r="G1019" s="60" cm="1">
        <f t="array" ref="G1019">INDEX($D$1:$CP$117,MATCH($D1019,$D$1:$D$117,0),MATCH(1,($F1019=$D$1:$CP$1)*(G$2=$D$2:$CP$2),0))</f>
        <v>0</v>
      </c>
      <c r="H1019" s="60" cm="1">
        <f t="array" ref="H1019">INDEX($D$1:$CP$117,MATCH($D1019,$D$1:$D$117,0),MATCH(1,($F1019=$D$1:$CP$1)*(H$2=$D$2:$CP$2),0))</f>
        <v>0</v>
      </c>
      <c r="I1019" s="60" cm="1">
        <f t="array" ref="I1019">INDEX($D$1:$CP$117,MATCH($D1019,$D$1:$D$117,0),MATCH(1,($F1019=$D$1:$CP$1)*(I$2=$D$2:$CP$2),0))</f>
        <v>0</v>
      </c>
      <c r="J1019" s="60" cm="1">
        <f t="array" ref="J1019">INDEX($D$1:$CP$117,MATCH($D1019,$D$1:$D$117,0),MATCH(1,($F1019=$D$1:$CP$1)*(J$2=$D$2:$CP$2),0))</f>
        <v>510000</v>
      </c>
      <c r="K1019" s="59" t="str" cm="1">
        <f t="array" ref="K1019">INDEX($D$1:$CP$117,MATCH($D1019,$D$1:$D$117,0),MATCH(1,($F1019=$D$1:$CP$1)*(AY$2=$D$2:$CP$2),0))</f>
        <v/>
      </c>
      <c r="L1019" s="59" t="str" cm="1">
        <f t="array" ref="L1019">INDEX($D$1:$CP$117,MATCH($D1019,$D$1:$D$117,0),MATCH(1,($F1019=$D$1:$CP$1)*(AZ$2=$D$2:$CP$2),0))</f>
        <v/>
      </c>
      <c r="M1019" s="59" t="str" cm="1">
        <f t="array" ref="M1019">INDEX($D$1:$CP$117,MATCH($D1019,$D$1:$D$117,0),MATCH(1,($F1019=$D$1:$CP$1)*(BA$2=$D$2:$CP$2),0))</f>
        <v/>
      </c>
      <c r="N1019" s="61" t="str" cm="1">
        <f t="array" ref="N1019">INDEX($D$1:$CP$117,MATCH($D1019,$D$1:$D$117,0),MATCH(1,($F1019=$D$1:$CP$1)*(BB$2=$D$2:$CP$2),0))</f>
        <v/>
      </c>
    </row>
    <row r="1020" spans="4:14" x14ac:dyDescent="0.25">
      <c r="D1020" t="str">
        <f t="shared" ref="D1020:E1020" si="952">D906</f>
        <v>MKD</v>
      </c>
      <c r="E1020" t="str">
        <f t="shared" si="952"/>
        <v>Middle income</v>
      </c>
      <c r="F1020">
        <f t="shared" si="950"/>
        <v>2016</v>
      </c>
      <c r="G1020" s="60" cm="1">
        <f t="array" ref="G1020">INDEX($D$1:$CP$117,MATCH($D1020,$D$1:$D$117,0),MATCH(1,($F1020=$D$1:$CP$1)*(G$2=$D$2:$CP$2),0))</f>
        <v>0</v>
      </c>
      <c r="H1020" s="60" cm="1">
        <f t="array" ref="H1020">INDEX($D$1:$CP$117,MATCH($D1020,$D$1:$D$117,0),MATCH(1,($F1020=$D$1:$CP$1)*(H$2=$D$2:$CP$2),0))</f>
        <v>0</v>
      </c>
      <c r="I1020" s="60" cm="1">
        <f t="array" ref="I1020">INDEX($D$1:$CP$117,MATCH($D1020,$D$1:$D$117,0),MATCH(1,($F1020=$D$1:$CP$1)*(I$2=$D$2:$CP$2),0))</f>
        <v>0</v>
      </c>
      <c r="J1020" s="60" t="str" cm="1">
        <f t="array" ref="J1020">INDEX($D$1:$CP$117,MATCH($D1020,$D$1:$D$117,0),MATCH(1,($F1020=$D$1:$CP$1)*(J$2=$D$2:$CP$2),0))</f>
        <v/>
      </c>
      <c r="K1020" s="59" t="str" cm="1">
        <f t="array" ref="K1020">INDEX($D$1:$CP$117,MATCH($D1020,$D$1:$D$117,0),MATCH(1,($F1020=$D$1:$CP$1)*(AY$2=$D$2:$CP$2),0))</f>
        <v/>
      </c>
      <c r="L1020" s="59" t="str" cm="1">
        <f t="array" ref="L1020">INDEX($D$1:$CP$117,MATCH($D1020,$D$1:$D$117,0),MATCH(1,($F1020=$D$1:$CP$1)*(AZ$2=$D$2:$CP$2),0))</f>
        <v/>
      </c>
      <c r="M1020" s="59" t="str" cm="1">
        <f t="array" ref="M1020">INDEX($D$1:$CP$117,MATCH($D1020,$D$1:$D$117,0),MATCH(1,($F1020=$D$1:$CP$1)*(BA$2=$D$2:$CP$2),0))</f>
        <v/>
      </c>
      <c r="N1020" s="61" t="str" cm="1">
        <f t="array" ref="N1020">INDEX($D$1:$CP$117,MATCH($D1020,$D$1:$D$117,0),MATCH(1,($F1020=$D$1:$CP$1)*(BB$2=$D$2:$CP$2),0))</f>
        <v/>
      </c>
    </row>
    <row r="1021" spans="4:14" x14ac:dyDescent="0.25">
      <c r="D1021" t="str">
        <f t="shared" ref="D1021:E1021" si="953">D907</f>
        <v>TGO</v>
      </c>
      <c r="E1021" t="str">
        <f t="shared" si="953"/>
        <v>Low income</v>
      </c>
      <c r="F1021">
        <f t="shared" si="950"/>
        <v>2016</v>
      </c>
      <c r="G1021" s="60" cm="1">
        <f t="array" ref="G1021">INDEX($D$1:$CP$117,MATCH($D1021,$D$1:$D$117,0),MATCH(1,($F1021=$D$1:$CP$1)*(G$2=$D$2:$CP$2),0))</f>
        <v>2014854</v>
      </c>
      <c r="H1021" s="60" cm="1">
        <f t="array" ref="H1021">INDEX($D$1:$CP$117,MATCH($D1021,$D$1:$D$117,0),MATCH(1,($F1021=$D$1:$CP$1)*(H$2=$D$2:$CP$2),0))</f>
        <v>19639544.050000001</v>
      </c>
      <c r="I1021" s="60" cm="1">
        <f t="array" ref="I1021">INDEX($D$1:$CP$117,MATCH($D1021,$D$1:$D$117,0),MATCH(1,($F1021=$D$1:$CP$1)*(I$2=$D$2:$CP$2),0))</f>
        <v>24594122.859000001</v>
      </c>
      <c r="J1021" s="60" cm="1">
        <f t="array" ref="J1021">INDEX($D$1:$CP$117,MATCH($D1021,$D$1:$D$117,0),MATCH(1,($F1021=$D$1:$CP$1)*(J$2=$D$2:$CP$2),0))</f>
        <v>120000</v>
      </c>
      <c r="K1021" s="59" cm="1">
        <f t="array" ref="K1021">INDEX($D$1:$CP$117,MATCH($D1021,$D$1:$D$117,0),MATCH(1,($F1021=$D$1:$CP$1)*(AY$2=$D$2:$CP$2),0))</f>
        <v>16.79045</v>
      </c>
      <c r="L1021" s="59" cm="1">
        <f t="array" ref="L1021">INDEX($D$1:$CP$117,MATCH($D1021,$D$1:$D$117,0),MATCH(1,($F1021=$D$1:$CP$1)*(AZ$2=$D$2:$CP$2),0))</f>
        <v>163.66286708333334</v>
      </c>
      <c r="M1021" s="59" cm="1">
        <f t="array" ref="M1021">INDEX($D$1:$CP$117,MATCH($D1021,$D$1:$D$117,0),MATCH(1,($F1021=$D$1:$CP$1)*(BA$2=$D$2:$CP$2),0))</f>
        <v>204.95102382500002</v>
      </c>
      <c r="N1021" s="61" cm="1">
        <f t="array" ref="N1021">INDEX($D$1:$CP$117,MATCH($D1021,$D$1:$D$117,0),MATCH(1,($F1021=$D$1:$CP$1)*(BB$2=$D$2:$CP$2),0))</f>
        <v>8.1924206508657088E-2</v>
      </c>
    </row>
    <row r="1022" spans="4:14" x14ac:dyDescent="0.25">
      <c r="D1022" t="str">
        <f t="shared" ref="D1022:E1022" si="954">D908</f>
        <v>TTO</v>
      </c>
      <c r="E1022" t="str">
        <f t="shared" si="954"/>
        <v>High income</v>
      </c>
      <c r="F1022">
        <f t="shared" si="950"/>
        <v>2016</v>
      </c>
      <c r="G1022" s="60" cm="1">
        <f t="array" ref="G1022">INDEX($D$1:$CP$117,MATCH($D1022,$D$1:$D$117,0),MATCH(1,($F1022=$D$1:$CP$1)*(G$2=$D$2:$CP$2),0))</f>
        <v>0</v>
      </c>
      <c r="H1022" s="60" cm="1">
        <f t="array" ref="H1022">INDEX($D$1:$CP$117,MATCH($D1022,$D$1:$D$117,0),MATCH(1,($F1022=$D$1:$CP$1)*(H$2=$D$2:$CP$2),0))</f>
        <v>0</v>
      </c>
      <c r="I1022" s="60" cm="1">
        <f t="array" ref="I1022">INDEX($D$1:$CP$117,MATCH($D1022,$D$1:$D$117,0),MATCH(1,($F1022=$D$1:$CP$1)*(I$2=$D$2:$CP$2),0))</f>
        <v>0</v>
      </c>
      <c r="J1022" s="60" cm="1">
        <f t="array" ref="J1022">INDEX($D$1:$CP$117,MATCH($D1022,$D$1:$D$117,0),MATCH(1,($F1022=$D$1:$CP$1)*(J$2=$D$2:$CP$2),0))</f>
        <v>11000</v>
      </c>
      <c r="K1022" s="59" t="str" cm="1">
        <f t="array" ref="K1022">INDEX($D$1:$CP$117,MATCH($D1022,$D$1:$D$117,0),MATCH(1,($F1022=$D$1:$CP$1)*(AY$2=$D$2:$CP$2),0))</f>
        <v/>
      </c>
      <c r="L1022" s="59" t="str" cm="1">
        <f t="array" ref="L1022">INDEX($D$1:$CP$117,MATCH($D1022,$D$1:$D$117,0),MATCH(1,($F1022=$D$1:$CP$1)*(AZ$2=$D$2:$CP$2),0))</f>
        <v/>
      </c>
      <c r="M1022" s="59" t="str" cm="1">
        <f t="array" ref="M1022">INDEX($D$1:$CP$117,MATCH($D1022,$D$1:$D$117,0),MATCH(1,($F1022=$D$1:$CP$1)*(BA$2=$D$2:$CP$2),0))</f>
        <v/>
      </c>
      <c r="N1022" s="61" t="str" cm="1">
        <f t="array" ref="N1022">INDEX($D$1:$CP$117,MATCH($D1022,$D$1:$D$117,0),MATCH(1,($F1022=$D$1:$CP$1)*(BB$2=$D$2:$CP$2),0))</f>
        <v/>
      </c>
    </row>
    <row r="1023" spans="4:14" x14ac:dyDescent="0.25">
      <c r="D1023" t="str">
        <f t="shared" ref="D1023:E1023" si="955">D909</f>
        <v>TUN</v>
      </c>
      <c r="E1023" t="str">
        <f t="shared" si="955"/>
        <v>Lower middle income</v>
      </c>
      <c r="F1023">
        <f t="shared" si="950"/>
        <v>2016</v>
      </c>
      <c r="G1023" s="60" cm="1">
        <f t="array" ref="G1023">INDEX($D$1:$CP$117,MATCH($D1023,$D$1:$D$117,0),MATCH(1,($F1023=$D$1:$CP$1)*(G$2=$D$2:$CP$2),0))</f>
        <v>0</v>
      </c>
      <c r="H1023" s="60" cm="1">
        <f t="array" ref="H1023">INDEX($D$1:$CP$117,MATCH($D1023,$D$1:$D$117,0),MATCH(1,($F1023=$D$1:$CP$1)*(H$2=$D$2:$CP$2),0))</f>
        <v>0</v>
      </c>
      <c r="I1023" s="60" cm="1">
        <f t="array" ref="I1023">INDEX($D$1:$CP$117,MATCH($D1023,$D$1:$D$117,0),MATCH(1,($F1023=$D$1:$CP$1)*(I$2=$D$2:$CP$2),0))</f>
        <v>0</v>
      </c>
      <c r="J1023" s="60" cm="1">
        <f t="array" ref="J1023">INDEX($D$1:$CP$117,MATCH($D1023,$D$1:$D$117,0),MATCH(1,($F1023=$D$1:$CP$1)*(J$2=$D$2:$CP$2),0))</f>
        <v>5400</v>
      </c>
      <c r="K1023" s="59" t="str" cm="1">
        <f t="array" ref="K1023">INDEX($D$1:$CP$117,MATCH($D1023,$D$1:$D$117,0),MATCH(1,($F1023=$D$1:$CP$1)*(AY$2=$D$2:$CP$2),0))</f>
        <v/>
      </c>
      <c r="L1023" s="59" t="str" cm="1">
        <f t="array" ref="L1023">INDEX($D$1:$CP$117,MATCH($D1023,$D$1:$D$117,0),MATCH(1,($F1023=$D$1:$CP$1)*(AZ$2=$D$2:$CP$2),0))</f>
        <v/>
      </c>
      <c r="M1023" s="59" t="str" cm="1">
        <f t="array" ref="M1023">INDEX($D$1:$CP$117,MATCH($D1023,$D$1:$D$117,0),MATCH(1,($F1023=$D$1:$CP$1)*(BA$2=$D$2:$CP$2),0))</f>
        <v/>
      </c>
      <c r="N1023" s="61" t="str" cm="1">
        <f t="array" ref="N1023">INDEX($D$1:$CP$117,MATCH($D1023,$D$1:$D$117,0),MATCH(1,($F1023=$D$1:$CP$1)*(BB$2=$D$2:$CP$2),0))</f>
        <v/>
      </c>
    </row>
    <row r="1024" spans="4:14" x14ac:dyDescent="0.25">
      <c r="D1024" t="str">
        <f t="shared" ref="D1024:E1024" si="956">D910</f>
        <v>UGA</v>
      </c>
      <c r="E1024" t="str">
        <f t="shared" si="956"/>
        <v>Low income</v>
      </c>
      <c r="F1024">
        <f t="shared" si="950"/>
        <v>2016</v>
      </c>
      <c r="G1024" s="60" cm="1">
        <f t="array" ref="G1024">INDEX($D$1:$CP$117,MATCH($D1024,$D$1:$D$117,0),MATCH(1,($F1024=$D$1:$CP$1)*(G$2=$D$2:$CP$2),0))</f>
        <v>0</v>
      </c>
      <c r="H1024" s="60" cm="1">
        <f t="array" ref="H1024">INDEX($D$1:$CP$117,MATCH($D1024,$D$1:$D$117,0),MATCH(1,($F1024=$D$1:$CP$1)*(H$2=$D$2:$CP$2),0))</f>
        <v>0</v>
      </c>
      <c r="I1024" s="60" cm="1">
        <f t="array" ref="I1024">INDEX($D$1:$CP$117,MATCH($D1024,$D$1:$D$117,0),MATCH(1,($F1024=$D$1:$CP$1)*(I$2=$D$2:$CP$2),0))</f>
        <v>0</v>
      </c>
      <c r="J1024" s="60" cm="1">
        <f t="array" ref="J1024">INDEX($D$1:$CP$117,MATCH($D1024,$D$1:$D$117,0),MATCH(1,($F1024=$D$1:$CP$1)*(J$2=$D$2:$CP$2),0))</f>
        <v>1400000</v>
      </c>
      <c r="K1024" s="59" t="str" cm="1">
        <f t="array" ref="K1024">INDEX($D$1:$CP$117,MATCH($D1024,$D$1:$D$117,0),MATCH(1,($F1024=$D$1:$CP$1)*(AY$2=$D$2:$CP$2),0))</f>
        <v/>
      </c>
      <c r="L1024" s="59" t="str" cm="1">
        <f t="array" ref="L1024">INDEX($D$1:$CP$117,MATCH($D1024,$D$1:$D$117,0),MATCH(1,($F1024=$D$1:$CP$1)*(AZ$2=$D$2:$CP$2),0))</f>
        <v/>
      </c>
      <c r="M1024" s="59" t="str" cm="1">
        <f t="array" ref="M1024">INDEX($D$1:$CP$117,MATCH($D1024,$D$1:$D$117,0),MATCH(1,($F1024=$D$1:$CP$1)*(BA$2=$D$2:$CP$2),0))</f>
        <v/>
      </c>
      <c r="N1024" s="61" t="str" cm="1">
        <f t="array" ref="N1024">INDEX($D$1:$CP$117,MATCH($D1024,$D$1:$D$117,0),MATCH(1,($F1024=$D$1:$CP$1)*(BB$2=$D$2:$CP$2),0))</f>
        <v/>
      </c>
    </row>
    <row r="1025" spans="4:14" x14ac:dyDescent="0.25">
      <c r="D1025" t="str">
        <f t="shared" ref="D1025:E1025" si="957">D911</f>
        <v>UKR</v>
      </c>
      <c r="E1025" t="str">
        <f t="shared" si="957"/>
        <v>Lower middle income</v>
      </c>
      <c r="F1025">
        <f t="shared" si="950"/>
        <v>2016</v>
      </c>
      <c r="G1025" s="60" cm="1">
        <f t="array" ref="G1025">INDEX($D$1:$CP$117,MATCH($D1025,$D$1:$D$117,0),MATCH(1,($F1025=$D$1:$CP$1)*(G$2=$D$2:$CP$2),0))</f>
        <v>24018249</v>
      </c>
      <c r="H1025" s="60" cm="1">
        <f t="array" ref="H1025">INDEX($D$1:$CP$117,MATCH($D1025,$D$1:$D$117,0),MATCH(1,($F1025=$D$1:$CP$1)*(H$2=$D$2:$CP$2),0))</f>
        <v>78478611.920000002</v>
      </c>
      <c r="I1025" s="60" cm="1">
        <f t="array" ref="I1025">INDEX($D$1:$CP$117,MATCH($D1025,$D$1:$D$117,0),MATCH(1,($F1025=$D$1:$CP$1)*(I$2=$D$2:$CP$2),0))</f>
        <v>104175191.14</v>
      </c>
      <c r="J1025" s="60" cm="1">
        <f t="array" ref="J1025">INDEX($D$1:$CP$117,MATCH($D1025,$D$1:$D$117,0),MATCH(1,($F1025=$D$1:$CP$1)*(J$2=$D$2:$CP$2),0))</f>
        <v>240000</v>
      </c>
      <c r="K1025" s="59" cm="1">
        <f t="array" ref="K1025">INDEX($D$1:$CP$117,MATCH($D1025,$D$1:$D$117,0),MATCH(1,($F1025=$D$1:$CP$1)*(AY$2=$D$2:$CP$2),0))</f>
        <v>100.0760375</v>
      </c>
      <c r="L1025" s="59" cm="1">
        <f t="array" ref="L1025">INDEX($D$1:$CP$117,MATCH($D1025,$D$1:$D$117,0),MATCH(1,($F1025=$D$1:$CP$1)*(AZ$2=$D$2:$CP$2),0))</f>
        <v>326.99421633333333</v>
      </c>
      <c r="M1025" s="59" cm="1">
        <f t="array" ref="M1025">INDEX($D$1:$CP$117,MATCH($D1025,$D$1:$D$117,0),MATCH(1,($F1025=$D$1:$CP$1)*(BA$2=$D$2:$CP$2),0))</f>
        <v>434.06329641666667</v>
      </c>
      <c r="N1025" s="61" cm="1">
        <f t="array" ref="N1025">INDEX($D$1:$CP$117,MATCH($D1025,$D$1:$D$117,0),MATCH(1,($F1025=$D$1:$CP$1)*(BB$2=$D$2:$CP$2),0))</f>
        <v>0.23055632283623184</v>
      </c>
    </row>
    <row r="1026" spans="4:14" x14ac:dyDescent="0.25">
      <c r="D1026" t="str">
        <f t="shared" ref="D1026:E1026" si="958">D912</f>
        <v>TZA</v>
      </c>
      <c r="E1026" t="str">
        <f t="shared" si="958"/>
        <v>Lower middle income</v>
      </c>
      <c r="F1026">
        <f t="shared" si="950"/>
        <v>2016</v>
      </c>
      <c r="G1026" s="60" cm="1">
        <f t="array" ref="G1026">INDEX($D$1:$CP$117,MATCH($D1026,$D$1:$D$117,0),MATCH(1,($F1026=$D$1:$CP$1)*(G$2=$D$2:$CP$2),0))</f>
        <v>8198159.7303999998</v>
      </c>
      <c r="H1026" s="60" cm="1">
        <f t="array" ref="H1026">INDEX($D$1:$CP$117,MATCH($D1026,$D$1:$D$117,0),MATCH(1,($F1026=$D$1:$CP$1)*(H$2=$D$2:$CP$2),0))</f>
        <v>0</v>
      </c>
      <c r="I1026" s="60" cm="1">
        <f t="array" ref="I1026">INDEX($D$1:$CP$117,MATCH($D1026,$D$1:$D$117,0),MATCH(1,($F1026=$D$1:$CP$1)*(I$2=$D$2:$CP$2),0))</f>
        <v>63412271.649599992</v>
      </c>
      <c r="J1026" s="60" cm="1">
        <f t="array" ref="J1026">INDEX($D$1:$CP$117,MATCH($D1026,$D$1:$D$117,0),MATCH(1,($F1026=$D$1:$CP$1)*(J$2=$D$2:$CP$2),0))</f>
        <v>1600000</v>
      </c>
      <c r="K1026" s="59" cm="1">
        <f t="array" ref="K1026">INDEX($D$1:$CP$117,MATCH($D1026,$D$1:$D$117,0),MATCH(1,($F1026=$D$1:$CP$1)*(AY$2=$D$2:$CP$2),0))</f>
        <v>5.1238498315000003</v>
      </c>
      <c r="L1026" s="59" t="str" cm="1">
        <f t="array" ref="L1026">INDEX($D$1:$CP$117,MATCH($D1026,$D$1:$D$117,0),MATCH(1,($F1026=$D$1:$CP$1)*(AZ$2=$D$2:$CP$2),0))</f>
        <v/>
      </c>
      <c r="M1026" s="59" cm="1">
        <f t="array" ref="M1026">INDEX($D$1:$CP$117,MATCH($D1026,$D$1:$D$117,0),MATCH(1,($F1026=$D$1:$CP$1)*(BA$2=$D$2:$CP$2),0))</f>
        <v>39.632669780999997</v>
      </c>
      <c r="N1026" s="61" cm="1">
        <f t="array" ref="N1026">INDEX($D$1:$CP$117,MATCH($D1026,$D$1:$D$117,0),MATCH(1,($F1026=$D$1:$CP$1)*(BB$2=$D$2:$CP$2),0))</f>
        <v>0.12928348909657322</v>
      </c>
    </row>
    <row r="1027" spans="4:14" x14ac:dyDescent="0.25">
      <c r="D1027" t="str">
        <f t="shared" ref="D1027:E1027" si="959">D913</f>
        <v>UZB</v>
      </c>
      <c r="E1027" t="str">
        <f t="shared" si="959"/>
        <v>Lower middle income</v>
      </c>
      <c r="F1027">
        <f t="shared" si="950"/>
        <v>2016</v>
      </c>
      <c r="G1027" s="60" cm="1">
        <f t="array" ref="G1027">INDEX($D$1:$CP$117,MATCH($D1027,$D$1:$D$117,0),MATCH(1,($F1027=$D$1:$CP$1)*(G$2=$D$2:$CP$2),0))</f>
        <v>0</v>
      </c>
      <c r="H1027" s="60" cm="1">
        <f t="array" ref="H1027">INDEX($D$1:$CP$117,MATCH($D1027,$D$1:$D$117,0),MATCH(1,($F1027=$D$1:$CP$1)*(H$2=$D$2:$CP$2),0))</f>
        <v>0</v>
      </c>
      <c r="I1027" s="60" cm="1">
        <f t="array" ref="I1027">INDEX($D$1:$CP$117,MATCH($D1027,$D$1:$D$117,0),MATCH(1,($F1027=$D$1:$CP$1)*(I$2=$D$2:$CP$2),0))</f>
        <v>0</v>
      </c>
      <c r="J1027" s="60" cm="1">
        <f t="array" ref="J1027">INDEX($D$1:$CP$117,MATCH($D1027,$D$1:$D$117,0),MATCH(1,($F1027=$D$1:$CP$1)*(J$2=$D$2:$CP$2),0))</f>
        <v>40000</v>
      </c>
      <c r="K1027" s="59" t="str" cm="1">
        <f t="array" ref="K1027">INDEX($D$1:$CP$117,MATCH($D1027,$D$1:$D$117,0),MATCH(1,($F1027=$D$1:$CP$1)*(AY$2=$D$2:$CP$2),0))</f>
        <v/>
      </c>
      <c r="L1027" s="59" t="str" cm="1">
        <f t="array" ref="L1027">INDEX($D$1:$CP$117,MATCH($D1027,$D$1:$D$117,0),MATCH(1,($F1027=$D$1:$CP$1)*(AZ$2=$D$2:$CP$2),0))</f>
        <v/>
      </c>
      <c r="M1027" s="59" t="str" cm="1">
        <f t="array" ref="M1027">INDEX($D$1:$CP$117,MATCH($D1027,$D$1:$D$117,0),MATCH(1,($F1027=$D$1:$CP$1)*(BA$2=$D$2:$CP$2),0))</f>
        <v/>
      </c>
      <c r="N1027" s="61" t="str" cm="1">
        <f t="array" ref="N1027">INDEX($D$1:$CP$117,MATCH($D1027,$D$1:$D$117,0),MATCH(1,($F1027=$D$1:$CP$1)*(BB$2=$D$2:$CP$2),0))</f>
        <v/>
      </c>
    </row>
    <row r="1028" spans="4:14" x14ac:dyDescent="0.25">
      <c r="D1028" t="str">
        <f t="shared" ref="D1028:E1028" si="960">D914</f>
        <v>VEN</v>
      </c>
      <c r="E1028" t="str">
        <f t="shared" si="960"/>
        <v>Middle income</v>
      </c>
      <c r="F1028">
        <f t="shared" si="950"/>
        <v>2016</v>
      </c>
      <c r="G1028" s="60" cm="1">
        <f t="array" ref="G1028">INDEX($D$1:$CP$117,MATCH($D1028,$D$1:$D$117,0),MATCH(1,($F1028=$D$1:$CP$1)*(G$2=$D$2:$CP$2),0))</f>
        <v>8632384</v>
      </c>
      <c r="H1028" s="60" cm="1">
        <f t="array" ref="H1028">INDEX($D$1:$CP$117,MATCH($D1028,$D$1:$D$117,0),MATCH(1,($F1028=$D$1:$CP$1)*(H$2=$D$2:$CP$2),0))</f>
        <v>370000</v>
      </c>
      <c r="I1028" s="60" cm="1">
        <f t="array" ref="I1028">INDEX($D$1:$CP$117,MATCH($D1028,$D$1:$D$117,0),MATCH(1,($F1028=$D$1:$CP$1)*(I$2=$D$2:$CP$2),0))</f>
        <v>9002384</v>
      </c>
      <c r="J1028" s="60" cm="1">
        <f t="array" ref="J1028">INDEX($D$1:$CP$117,MATCH($D1028,$D$1:$D$117,0),MATCH(1,($F1028=$D$1:$CP$1)*(J$2=$D$2:$CP$2),0))</f>
        <v>130000</v>
      </c>
      <c r="K1028" s="59" cm="1">
        <f t="array" ref="K1028">INDEX($D$1:$CP$117,MATCH($D1028,$D$1:$D$117,0),MATCH(1,($F1028=$D$1:$CP$1)*(AY$2=$D$2:$CP$2),0))</f>
        <v>66.402953846153849</v>
      </c>
      <c r="L1028" s="59" cm="1">
        <f t="array" ref="L1028">INDEX($D$1:$CP$117,MATCH($D1028,$D$1:$D$117,0),MATCH(1,($F1028=$D$1:$CP$1)*(AZ$2=$D$2:$CP$2),0))</f>
        <v>2.8461538461538463</v>
      </c>
      <c r="M1028" s="59" cm="1">
        <f t="array" ref="M1028">INDEX($D$1:$CP$117,MATCH($D1028,$D$1:$D$117,0),MATCH(1,($F1028=$D$1:$CP$1)*(BA$2=$D$2:$CP$2),0))</f>
        <v>69.249107692307689</v>
      </c>
      <c r="N1028" s="61" cm="1">
        <f t="array" ref="N1028">INDEX($D$1:$CP$117,MATCH($D1028,$D$1:$D$117,0),MATCH(1,($F1028=$D$1:$CP$1)*(BB$2=$D$2:$CP$2),0))</f>
        <v>0.95889977588158881</v>
      </c>
    </row>
    <row r="1029" spans="4:14" x14ac:dyDescent="0.25">
      <c r="D1029" t="str">
        <f t="shared" ref="D1029:E1029" si="961">D915</f>
        <v>VNM</v>
      </c>
      <c r="E1029" t="str">
        <f t="shared" si="961"/>
        <v>Lower middle income</v>
      </c>
      <c r="F1029">
        <f t="shared" si="950"/>
        <v>2016</v>
      </c>
      <c r="G1029" s="60" cm="1">
        <f t="array" ref="G1029">INDEX($D$1:$CP$117,MATCH($D1029,$D$1:$D$117,0),MATCH(1,($F1029=$D$1:$CP$1)*(G$2=$D$2:$CP$2),0))</f>
        <v>0</v>
      </c>
      <c r="H1029" s="60" cm="1">
        <f t="array" ref="H1029">INDEX($D$1:$CP$117,MATCH($D1029,$D$1:$D$117,0),MATCH(1,($F1029=$D$1:$CP$1)*(H$2=$D$2:$CP$2),0))</f>
        <v>0</v>
      </c>
      <c r="I1029" s="60" cm="1">
        <f t="array" ref="I1029">INDEX($D$1:$CP$117,MATCH($D1029,$D$1:$D$117,0),MATCH(1,($F1029=$D$1:$CP$1)*(I$2=$D$2:$CP$2),0))</f>
        <v>0</v>
      </c>
      <c r="J1029" s="60" cm="1">
        <f t="array" ref="J1029">INDEX($D$1:$CP$117,MATCH($D1029,$D$1:$D$117,0),MATCH(1,($F1029=$D$1:$CP$1)*(J$2=$D$2:$CP$2),0))</f>
        <v>230000</v>
      </c>
      <c r="K1029" s="59" t="str" cm="1">
        <f t="array" ref="K1029">INDEX($D$1:$CP$117,MATCH($D1029,$D$1:$D$117,0),MATCH(1,($F1029=$D$1:$CP$1)*(AY$2=$D$2:$CP$2),0))</f>
        <v/>
      </c>
      <c r="L1029" s="59" t="str" cm="1">
        <f t="array" ref="L1029">INDEX($D$1:$CP$117,MATCH($D1029,$D$1:$D$117,0),MATCH(1,($F1029=$D$1:$CP$1)*(AZ$2=$D$2:$CP$2),0))</f>
        <v/>
      </c>
      <c r="M1029" s="59" t="str" cm="1">
        <f t="array" ref="M1029">INDEX($D$1:$CP$117,MATCH($D1029,$D$1:$D$117,0),MATCH(1,($F1029=$D$1:$CP$1)*(BA$2=$D$2:$CP$2),0))</f>
        <v/>
      </c>
      <c r="N1029" s="61" t="str" cm="1">
        <f t="array" ref="N1029">INDEX($D$1:$CP$117,MATCH($D1029,$D$1:$D$117,0),MATCH(1,($F1029=$D$1:$CP$1)*(BB$2=$D$2:$CP$2),0))</f>
        <v/>
      </c>
    </row>
    <row r="1030" spans="4:14" x14ac:dyDescent="0.25">
      <c r="D1030" t="str">
        <f t="shared" ref="D1030:E1030" si="962">D916</f>
        <v>YEM</v>
      </c>
      <c r="E1030" t="str">
        <f t="shared" si="962"/>
        <v>Low income</v>
      </c>
      <c r="F1030">
        <f t="shared" si="950"/>
        <v>2016</v>
      </c>
      <c r="G1030" s="60" cm="1">
        <f t="array" ref="G1030">INDEX($D$1:$CP$117,MATCH($D1030,$D$1:$D$117,0),MATCH(1,($F1030=$D$1:$CP$1)*(G$2=$D$2:$CP$2),0))</f>
        <v>0</v>
      </c>
      <c r="H1030" s="60" cm="1">
        <f t="array" ref="H1030">INDEX($D$1:$CP$117,MATCH($D1030,$D$1:$D$117,0),MATCH(1,($F1030=$D$1:$CP$1)*(H$2=$D$2:$CP$2),0))</f>
        <v>0</v>
      </c>
      <c r="I1030" s="60" cm="1">
        <f t="array" ref="I1030">INDEX($D$1:$CP$117,MATCH($D1030,$D$1:$D$117,0),MATCH(1,($F1030=$D$1:$CP$1)*(I$2=$D$2:$CP$2),0))</f>
        <v>0</v>
      </c>
      <c r="J1030" s="60" cm="1">
        <f t="array" ref="J1030">INDEX($D$1:$CP$117,MATCH($D1030,$D$1:$D$117,0),MATCH(1,($F1030=$D$1:$CP$1)*(J$2=$D$2:$CP$2),0))</f>
        <v>9500</v>
      </c>
      <c r="K1030" s="59" t="str" cm="1">
        <f t="array" ref="K1030">INDEX($D$1:$CP$117,MATCH($D1030,$D$1:$D$117,0),MATCH(1,($F1030=$D$1:$CP$1)*(AY$2=$D$2:$CP$2),0))</f>
        <v/>
      </c>
      <c r="L1030" s="59" t="str" cm="1">
        <f t="array" ref="L1030">INDEX($D$1:$CP$117,MATCH($D1030,$D$1:$D$117,0),MATCH(1,($F1030=$D$1:$CP$1)*(AZ$2=$D$2:$CP$2),0))</f>
        <v/>
      </c>
      <c r="M1030" s="59" t="str" cm="1">
        <f t="array" ref="M1030">INDEX($D$1:$CP$117,MATCH($D1030,$D$1:$D$117,0),MATCH(1,($F1030=$D$1:$CP$1)*(BA$2=$D$2:$CP$2),0))</f>
        <v/>
      </c>
      <c r="N1030" s="61" t="str" cm="1">
        <f t="array" ref="N1030">INDEX($D$1:$CP$117,MATCH($D1030,$D$1:$D$117,0),MATCH(1,($F1030=$D$1:$CP$1)*(BB$2=$D$2:$CP$2),0))</f>
        <v/>
      </c>
    </row>
    <row r="1031" spans="4:14" x14ac:dyDescent="0.25">
      <c r="D1031" t="str">
        <f t="shared" ref="D1031:E1031" si="963">D917</f>
        <v>ZMB</v>
      </c>
      <c r="E1031" t="str">
        <f t="shared" si="963"/>
        <v>Lower middle income</v>
      </c>
      <c r="F1031">
        <f t="shared" si="950"/>
        <v>2016</v>
      </c>
      <c r="G1031" s="60" cm="1">
        <f t="array" ref="G1031">INDEX($D$1:$CP$117,MATCH($D1031,$D$1:$D$117,0),MATCH(1,($F1031=$D$1:$CP$1)*(G$2=$D$2:$CP$2),0))</f>
        <v>48219409.794000007</v>
      </c>
      <c r="H1031" s="60" cm="1">
        <f t="array" ref="H1031">INDEX($D$1:$CP$117,MATCH($D1031,$D$1:$D$117,0),MATCH(1,($F1031=$D$1:$CP$1)*(H$2=$D$2:$CP$2),0))</f>
        <v>0</v>
      </c>
      <c r="I1031" s="60" cm="1">
        <f t="array" ref="I1031">INDEX($D$1:$CP$117,MATCH($D1031,$D$1:$D$117,0),MATCH(1,($F1031=$D$1:$CP$1)*(I$2=$D$2:$CP$2),0))</f>
        <v>349416013</v>
      </c>
      <c r="J1031" s="60" cm="1">
        <f t="array" ref="J1031">INDEX($D$1:$CP$117,MATCH($D1031,$D$1:$D$117,0),MATCH(1,($F1031=$D$1:$CP$1)*(J$2=$D$2:$CP$2),0))</f>
        <v>1200000</v>
      </c>
      <c r="K1031" s="59" cm="1">
        <f t="array" ref="K1031">INDEX($D$1:$CP$117,MATCH($D1031,$D$1:$D$117,0),MATCH(1,($F1031=$D$1:$CP$1)*(AY$2=$D$2:$CP$2),0))</f>
        <v>40.182841495000005</v>
      </c>
      <c r="L1031" s="59" t="str" cm="1">
        <f t="array" ref="L1031">INDEX($D$1:$CP$117,MATCH($D1031,$D$1:$D$117,0),MATCH(1,($F1031=$D$1:$CP$1)*(AZ$2=$D$2:$CP$2),0))</f>
        <v/>
      </c>
      <c r="M1031" s="59" cm="1">
        <f t="array" ref="M1031">INDEX($D$1:$CP$117,MATCH($D1031,$D$1:$D$117,0),MATCH(1,($F1031=$D$1:$CP$1)*(BA$2=$D$2:$CP$2),0))</f>
        <v>291.18001083333331</v>
      </c>
      <c r="N1031" s="61" cm="1">
        <f t="array" ref="N1031">INDEX($D$1:$CP$117,MATCH($D1031,$D$1:$D$117,0),MATCH(1,($F1031=$D$1:$CP$1)*(BB$2=$D$2:$CP$2),0))</f>
        <v>0.13800000000000004</v>
      </c>
    </row>
    <row r="1032" spans="4:14" x14ac:dyDescent="0.25">
      <c r="D1032" t="str">
        <f t="shared" ref="D1032:E1032" si="964">D918</f>
        <v>ZWE</v>
      </c>
      <c r="E1032" t="str">
        <f t="shared" si="964"/>
        <v>Lower middle income</v>
      </c>
      <c r="F1032">
        <f t="shared" si="950"/>
        <v>2016</v>
      </c>
      <c r="G1032" s="60" cm="1">
        <f t="array" ref="G1032">INDEX($D$1:$CP$117,MATCH($D1032,$D$1:$D$117,0),MATCH(1,($F1032=$D$1:$CP$1)*(G$2=$D$2:$CP$2),0))</f>
        <v>47579673</v>
      </c>
      <c r="H1032" s="60" cm="1">
        <f t="array" ref="H1032">INDEX($D$1:$CP$117,MATCH($D1032,$D$1:$D$117,0),MATCH(1,($F1032=$D$1:$CP$1)*(H$2=$D$2:$CP$2),0))</f>
        <v>283828088</v>
      </c>
      <c r="I1032" s="60" cm="1">
        <f t="array" ref="I1032">INDEX($D$1:$CP$117,MATCH($D1032,$D$1:$D$117,0),MATCH(1,($F1032=$D$1:$CP$1)*(I$2=$D$2:$CP$2),0))</f>
        <v>409487010</v>
      </c>
      <c r="J1032" s="60" cm="1">
        <f t="array" ref="J1032">INDEX($D$1:$CP$117,MATCH($D1032,$D$1:$D$117,0),MATCH(1,($F1032=$D$1:$CP$1)*(J$2=$D$2:$CP$2),0))</f>
        <v>1300000</v>
      </c>
      <c r="K1032" s="59" cm="1">
        <f t="array" ref="K1032">INDEX($D$1:$CP$117,MATCH($D1032,$D$1:$D$117,0),MATCH(1,($F1032=$D$1:$CP$1)*(AY$2=$D$2:$CP$2),0))</f>
        <v>36.599748461538461</v>
      </c>
      <c r="L1032" s="59" cm="1">
        <f t="array" ref="L1032">INDEX($D$1:$CP$117,MATCH($D1032,$D$1:$D$117,0),MATCH(1,($F1032=$D$1:$CP$1)*(AZ$2=$D$2:$CP$2),0))</f>
        <v>218.32929846153846</v>
      </c>
      <c r="M1032" s="59" cm="1">
        <f t="array" ref="M1032">INDEX($D$1:$CP$117,MATCH($D1032,$D$1:$D$117,0),MATCH(1,($F1032=$D$1:$CP$1)*(BA$2=$D$2:$CP$2),0))</f>
        <v>314.9900076923077</v>
      </c>
      <c r="N1032" s="61" cm="1">
        <f t="array" ref="N1032">INDEX($D$1:$CP$117,MATCH($D1032,$D$1:$D$117,0),MATCH(1,($F1032=$D$1:$CP$1)*(BB$2=$D$2:$CP$2),0))</f>
        <v>0.11619336349643911</v>
      </c>
    </row>
    <row r="1033" spans="4:14" x14ac:dyDescent="0.25">
      <c r="D1033" t="str">
        <f t="shared" ref="D1033:E1033" si="965">D919</f>
        <v>AFG</v>
      </c>
      <c r="E1033" t="str">
        <f t="shared" si="965"/>
        <v>Low income</v>
      </c>
      <c r="F1033">
        <f t="shared" si="950"/>
        <v>2017</v>
      </c>
      <c r="G1033" s="60" cm="1">
        <f t="array" ref="G1033">INDEX($D$1:$CP$117,MATCH($D1033,$D$1:$D$117,0),MATCH(1,($F1033=$D$1:$CP$1)*(G$2=$D$2:$CP$2),0))</f>
        <v>43145</v>
      </c>
      <c r="H1033" s="60" cm="1">
        <f t="array" ref="H1033">INDEX($D$1:$CP$117,MATCH($D1033,$D$1:$D$117,0),MATCH(1,($F1033=$D$1:$CP$1)*(H$2=$D$2:$CP$2),0))</f>
        <v>0</v>
      </c>
      <c r="I1033" s="60" cm="1">
        <f t="array" ref="I1033">INDEX($D$1:$CP$117,MATCH($D1033,$D$1:$D$117,0),MATCH(1,($F1033=$D$1:$CP$1)*(I$2=$D$2:$CP$2),0))</f>
        <v>43145</v>
      </c>
      <c r="J1033" s="60" cm="1">
        <f t="array" ref="J1033">INDEX($D$1:$CP$117,MATCH($D1033,$D$1:$D$117,0),MATCH(1,($F1033=$D$1:$CP$1)*(J$2=$D$2:$CP$2),0))</f>
        <v>9200</v>
      </c>
      <c r="K1033" s="59" cm="1">
        <f t="array" ref="K1033">INDEX($D$1:$CP$117,MATCH($D1033,$D$1:$D$117,0),MATCH(1,($F1033=$D$1:$CP$1)*(AY$2=$D$2:$CP$2),0))</f>
        <v>4.6896739130434781</v>
      </c>
      <c r="L1033" s="59" cm="1">
        <f t="array" ref="L1033">INDEX($D$1:$CP$117,MATCH($D1033,$D$1:$D$117,0),MATCH(1,($F1033=$D$1:$CP$1)*(AZ$2=$D$2:$CP$2),0))</f>
        <v>0</v>
      </c>
      <c r="M1033" s="59" cm="1">
        <f t="array" ref="M1033">INDEX($D$1:$CP$117,MATCH($D1033,$D$1:$D$117,0),MATCH(1,($F1033=$D$1:$CP$1)*(BA$2=$D$2:$CP$2),0))</f>
        <v>4.6896739130434781</v>
      </c>
      <c r="N1033" s="61" cm="1">
        <f t="array" ref="N1033">INDEX($D$1:$CP$117,MATCH($D1033,$D$1:$D$117,0),MATCH(1,($F1033=$D$1:$CP$1)*(BB$2=$D$2:$CP$2),0))</f>
        <v>1</v>
      </c>
    </row>
    <row r="1034" spans="4:14" x14ac:dyDescent="0.25">
      <c r="D1034" t="str">
        <f t="shared" ref="D1034:E1034" si="966">D920</f>
        <v>ALB</v>
      </c>
      <c r="E1034" t="str">
        <f t="shared" si="966"/>
        <v>Middle income</v>
      </c>
      <c r="F1034">
        <f t="shared" si="950"/>
        <v>2017</v>
      </c>
      <c r="G1034" s="60" cm="1">
        <f t="array" ref="G1034">INDEX($D$1:$CP$117,MATCH($D1034,$D$1:$D$117,0),MATCH(1,($F1034=$D$1:$CP$1)*(G$2=$D$2:$CP$2),0))</f>
        <v>0</v>
      </c>
      <c r="H1034" s="60" cm="1">
        <f t="array" ref="H1034">INDEX($D$1:$CP$117,MATCH($D1034,$D$1:$D$117,0),MATCH(1,($F1034=$D$1:$CP$1)*(H$2=$D$2:$CP$2),0))</f>
        <v>0</v>
      </c>
      <c r="I1034" s="60" cm="1">
        <f t="array" ref="I1034">INDEX($D$1:$CP$117,MATCH($D1034,$D$1:$D$117,0),MATCH(1,($F1034=$D$1:$CP$1)*(I$2=$D$2:$CP$2),0))</f>
        <v>0</v>
      </c>
      <c r="J1034" s="60" cm="1">
        <f t="array" ref="J1034">INDEX($D$1:$CP$117,MATCH($D1034,$D$1:$D$117,0),MATCH(1,($F1034=$D$1:$CP$1)*(J$2=$D$2:$CP$2),0))</f>
        <v>1300</v>
      </c>
      <c r="K1034" s="59" t="str" cm="1">
        <f t="array" ref="K1034">INDEX($D$1:$CP$117,MATCH($D1034,$D$1:$D$117,0),MATCH(1,($F1034=$D$1:$CP$1)*(AY$2=$D$2:$CP$2),0))</f>
        <v/>
      </c>
      <c r="L1034" s="59" t="str" cm="1">
        <f t="array" ref="L1034">INDEX($D$1:$CP$117,MATCH($D1034,$D$1:$D$117,0),MATCH(1,($F1034=$D$1:$CP$1)*(AZ$2=$D$2:$CP$2),0))</f>
        <v/>
      </c>
      <c r="M1034" s="59" t="str" cm="1">
        <f t="array" ref="M1034">INDEX($D$1:$CP$117,MATCH($D1034,$D$1:$D$117,0),MATCH(1,($F1034=$D$1:$CP$1)*(BA$2=$D$2:$CP$2),0))</f>
        <v/>
      </c>
      <c r="N1034" s="61" t="str" cm="1">
        <f t="array" ref="N1034">INDEX($D$1:$CP$117,MATCH($D1034,$D$1:$D$117,0),MATCH(1,($F1034=$D$1:$CP$1)*(BB$2=$D$2:$CP$2),0))</f>
        <v/>
      </c>
    </row>
    <row r="1035" spans="4:14" x14ac:dyDescent="0.25">
      <c r="D1035" t="str">
        <f t="shared" ref="D1035:E1035" si="967">D921</f>
        <v>DZA</v>
      </c>
      <c r="E1035" t="str">
        <f t="shared" si="967"/>
        <v>Lower middle income</v>
      </c>
      <c r="F1035">
        <f t="shared" si="950"/>
        <v>2017</v>
      </c>
      <c r="G1035" s="60" cm="1">
        <f t="array" ref="G1035">INDEX($D$1:$CP$117,MATCH($D1035,$D$1:$D$117,0),MATCH(1,($F1035=$D$1:$CP$1)*(G$2=$D$2:$CP$2),0))</f>
        <v>25360944</v>
      </c>
      <c r="H1035" s="60" cm="1">
        <f t="array" ref="H1035">INDEX($D$1:$CP$117,MATCH($D1035,$D$1:$D$117,0),MATCH(1,($F1035=$D$1:$CP$1)*(H$2=$D$2:$CP$2),0))</f>
        <v>573112.3786999993</v>
      </c>
      <c r="I1035" s="60" cm="1">
        <f t="array" ref="I1035">INDEX($D$1:$CP$117,MATCH($D1035,$D$1:$D$117,0),MATCH(1,($F1035=$D$1:$CP$1)*(I$2=$D$2:$CP$2),0))</f>
        <v>25934056.378699999</v>
      </c>
      <c r="J1035" s="60" cm="1">
        <f t="array" ref="J1035">INDEX($D$1:$CP$117,MATCH($D1035,$D$1:$D$117,0),MATCH(1,($F1035=$D$1:$CP$1)*(J$2=$D$2:$CP$2),0))</f>
        <v>18000</v>
      </c>
      <c r="K1035" s="59" cm="1">
        <f t="array" ref="K1035">INDEX($D$1:$CP$117,MATCH($D1035,$D$1:$D$117,0),MATCH(1,($F1035=$D$1:$CP$1)*(AY$2=$D$2:$CP$2),0))</f>
        <v>1408.9413333333334</v>
      </c>
      <c r="L1035" s="59" cm="1">
        <f t="array" ref="L1035">INDEX($D$1:$CP$117,MATCH($D1035,$D$1:$D$117,0),MATCH(1,($F1035=$D$1:$CP$1)*(AZ$2=$D$2:$CP$2),0))</f>
        <v>31.839576594444406</v>
      </c>
      <c r="M1035" s="59" cm="1">
        <f t="array" ref="M1035">INDEX($D$1:$CP$117,MATCH($D1035,$D$1:$D$117,0),MATCH(1,($F1035=$D$1:$CP$1)*(BA$2=$D$2:$CP$2),0))</f>
        <v>1440.7809099277777</v>
      </c>
      <c r="N1035" s="61" cm="1">
        <f t="array" ref="N1035">INDEX($D$1:$CP$117,MATCH($D1035,$D$1:$D$117,0),MATCH(1,($F1035=$D$1:$CP$1)*(BB$2=$D$2:$CP$2),0))</f>
        <v>0.97790116708581298</v>
      </c>
    </row>
    <row r="1036" spans="4:14" x14ac:dyDescent="0.25">
      <c r="D1036" t="str">
        <f t="shared" ref="D1036:E1036" si="968">D922</f>
        <v>AGO</v>
      </c>
      <c r="E1036" t="str">
        <f t="shared" si="968"/>
        <v>Lower middle income</v>
      </c>
      <c r="F1036">
        <f t="shared" si="950"/>
        <v>2017</v>
      </c>
      <c r="G1036" s="60" cm="1">
        <f t="array" ref="G1036">INDEX($D$1:$CP$117,MATCH($D1036,$D$1:$D$117,0),MATCH(1,($F1036=$D$1:$CP$1)*(G$2=$D$2:$CP$2),0))</f>
        <v>3292607</v>
      </c>
      <c r="H1036" s="60" cm="1">
        <f t="array" ref="H1036">INDEX($D$1:$CP$117,MATCH($D1036,$D$1:$D$117,0),MATCH(1,($F1036=$D$1:$CP$1)*(H$2=$D$2:$CP$2),0))</f>
        <v>16827756.91</v>
      </c>
      <c r="I1036" s="60" cm="1">
        <f t="array" ref="I1036">INDEX($D$1:$CP$117,MATCH($D1036,$D$1:$D$117,0),MATCH(1,($F1036=$D$1:$CP$1)*(I$2=$D$2:$CP$2),0))</f>
        <v>20120363.91</v>
      </c>
      <c r="J1036" s="60" cm="1">
        <f t="array" ref="J1036">INDEX($D$1:$CP$117,MATCH($D1036,$D$1:$D$117,0),MATCH(1,($F1036=$D$1:$CP$1)*(J$2=$D$2:$CP$2),0))</f>
        <v>320000</v>
      </c>
      <c r="K1036" s="59" cm="1">
        <f t="array" ref="K1036">INDEX($D$1:$CP$117,MATCH($D1036,$D$1:$D$117,0),MATCH(1,($F1036=$D$1:$CP$1)*(AY$2=$D$2:$CP$2),0))</f>
        <v>10.289396875</v>
      </c>
      <c r="L1036" s="59" cm="1">
        <f t="array" ref="L1036">INDEX($D$1:$CP$117,MATCH($D1036,$D$1:$D$117,0),MATCH(1,($F1036=$D$1:$CP$1)*(AZ$2=$D$2:$CP$2),0))</f>
        <v>52.586740343750002</v>
      </c>
      <c r="M1036" s="59" cm="1">
        <f t="array" ref="M1036">INDEX($D$1:$CP$117,MATCH($D1036,$D$1:$D$117,0),MATCH(1,($F1036=$D$1:$CP$1)*(BA$2=$D$2:$CP$2),0))</f>
        <v>62.876137218750003</v>
      </c>
      <c r="N1036" s="61" cm="1">
        <f t="array" ref="N1036">INDEX($D$1:$CP$117,MATCH($D1036,$D$1:$D$117,0),MATCH(1,($F1036=$D$1:$CP$1)*(BB$2=$D$2:$CP$2),0))</f>
        <v>0.16364549939196402</v>
      </c>
    </row>
    <row r="1037" spans="4:14" x14ac:dyDescent="0.25">
      <c r="D1037" t="str">
        <f t="shared" ref="D1037:E1037" si="969">D923</f>
        <v>ARG</v>
      </c>
      <c r="E1037" t="str">
        <f t="shared" si="969"/>
        <v>Middle income</v>
      </c>
      <c r="F1037">
        <f t="shared" si="950"/>
        <v>2017</v>
      </c>
      <c r="G1037" s="60" cm="1">
        <f t="array" ref="G1037">INDEX($D$1:$CP$117,MATCH($D1037,$D$1:$D$117,0),MATCH(1,($F1037=$D$1:$CP$1)*(G$2=$D$2:$CP$2),0))</f>
        <v>0</v>
      </c>
      <c r="H1037" s="60" cm="1">
        <f t="array" ref="H1037">INDEX($D$1:$CP$117,MATCH($D1037,$D$1:$D$117,0),MATCH(1,($F1037=$D$1:$CP$1)*(H$2=$D$2:$CP$2),0))</f>
        <v>0</v>
      </c>
      <c r="I1037" s="60" cm="1">
        <f t="array" ref="I1037">INDEX($D$1:$CP$117,MATCH($D1037,$D$1:$D$117,0),MATCH(1,($F1037=$D$1:$CP$1)*(I$2=$D$2:$CP$2),0))</f>
        <v>0</v>
      </c>
      <c r="J1037" s="60" cm="1">
        <f t="array" ref="J1037">INDEX($D$1:$CP$117,MATCH($D1037,$D$1:$D$117,0),MATCH(1,($F1037=$D$1:$CP$1)*(J$2=$D$2:$CP$2),0))</f>
        <v>130000</v>
      </c>
      <c r="K1037" s="59" t="str" cm="1">
        <f t="array" ref="K1037">INDEX($D$1:$CP$117,MATCH($D1037,$D$1:$D$117,0),MATCH(1,($F1037=$D$1:$CP$1)*(AY$2=$D$2:$CP$2),0))</f>
        <v/>
      </c>
      <c r="L1037" s="59" t="str" cm="1">
        <f t="array" ref="L1037">INDEX($D$1:$CP$117,MATCH($D1037,$D$1:$D$117,0),MATCH(1,($F1037=$D$1:$CP$1)*(AZ$2=$D$2:$CP$2),0))</f>
        <v/>
      </c>
      <c r="M1037" s="59" t="str" cm="1">
        <f t="array" ref="M1037">INDEX($D$1:$CP$117,MATCH($D1037,$D$1:$D$117,0),MATCH(1,($F1037=$D$1:$CP$1)*(BA$2=$D$2:$CP$2),0))</f>
        <v/>
      </c>
      <c r="N1037" s="61" t="str" cm="1">
        <f t="array" ref="N1037">INDEX($D$1:$CP$117,MATCH($D1037,$D$1:$D$117,0),MATCH(1,($F1037=$D$1:$CP$1)*(BB$2=$D$2:$CP$2),0))</f>
        <v/>
      </c>
    </row>
    <row r="1038" spans="4:14" x14ac:dyDescent="0.25">
      <c r="D1038" t="str">
        <f t="shared" ref="D1038:E1038" si="970">D924</f>
        <v>ARM</v>
      </c>
      <c r="E1038" t="str">
        <f t="shared" si="970"/>
        <v>Middle income</v>
      </c>
      <c r="F1038">
        <f t="shared" si="950"/>
        <v>2017</v>
      </c>
      <c r="G1038" s="60" cm="1">
        <f t="array" ref="G1038">INDEX($D$1:$CP$117,MATCH($D1038,$D$1:$D$117,0),MATCH(1,($F1038=$D$1:$CP$1)*(G$2=$D$2:$CP$2),0))</f>
        <v>2180390</v>
      </c>
      <c r="H1038" s="60" cm="1">
        <f t="array" ref="H1038">INDEX($D$1:$CP$117,MATCH($D1038,$D$1:$D$117,0),MATCH(1,($F1038=$D$1:$CP$1)*(H$2=$D$2:$CP$2),0))</f>
        <v>3432706.5999999996</v>
      </c>
      <c r="I1038" s="60" cm="1">
        <f t="array" ref="I1038">INDEX($D$1:$CP$117,MATCH($D1038,$D$1:$D$117,0),MATCH(1,($F1038=$D$1:$CP$1)*(I$2=$D$2:$CP$2),0))</f>
        <v>5613096.5999999996</v>
      </c>
      <c r="J1038" s="60" cm="1">
        <f t="array" ref="J1038">INDEX($D$1:$CP$117,MATCH($D1038,$D$1:$D$117,0),MATCH(1,($F1038=$D$1:$CP$1)*(J$2=$D$2:$CP$2),0))</f>
        <v>3500</v>
      </c>
      <c r="K1038" s="59" cm="1">
        <f t="array" ref="K1038">INDEX($D$1:$CP$117,MATCH($D1038,$D$1:$D$117,0),MATCH(1,($F1038=$D$1:$CP$1)*(AY$2=$D$2:$CP$2),0))</f>
        <v>622.96857142857141</v>
      </c>
      <c r="L1038" s="59" cm="1">
        <f t="array" ref="L1038">INDEX($D$1:$CP$117,MATCH($D1038,$D$1:$D$117,0),MATCH(1,($F1038=$D$1:$CP$1)*(AZ$2=$D$2:$CP$2),0))</f>
        <v>980.77331428571415</v>
      </c>
      <c r="M1038" s="59" cm="1">
        <f t="array" ref="M1038">INDEX($D$1:$CP$117,MATCH($D1038,$D$1:$D$117,0),MATCH(1,($F1038=$D$1:$CP$1)*(BA$2=$D$2:$CP$2),0))</f>
        <v>1603.7418857142857</v>
      </c>
      <c r="N1038" s="61" cm="1">
        <f t="array" ref="N1038">INDEX($D$1:$CP$117,MATCH($D1038,$D$1:$D$117,0),MATCH(1,($F1038=$D$1:$CP$1)*(BB$2=$D$2:$CP$2),0))</f>
        <v>0.38844690469071919</v>
      </c>
    </row>
    <row r="1039" spans="4:14" x14ac:dyDescent="0.25">
      <c r="D1039" t="str">
        <f t="shared" ref="D1039:E1039" si="971">D925</f>
        <v>AZE</v>
      </c>
      <c r="E1039" t="str">
        <f t="shared" si="971"/>
        <v>Middle income</v>
      </c>
      <c r="F1039">
        <f t="shared" si="950"/>
        <v>2017</v>
      </c>
      <c r="G1039" s="60" cm="1">
        <f t="array" ref="G1039">INDEX($D$1:$CP$117,MATCH($D1039,$D$1:$D$117,0),MATCH(1,($F1039=$D$1:$CP$1)*(G$2=$D$2:$CP$2),0))</f>
        <v>0</v>
      </c>
      <c r="H1039" s="60" cm="1">
        <f t="array" ref="H1039">INDEX($D$1:$CP$117,MATCH($D1039,$D$1:$D$117,0),MATCH(1,($F1039=$D$1:$CP$1)*(H$2=$D$2:$CP$2),0))</f>
        <v>0</v>
      </c>
      <c r="I1039" s="60" cm="1">
        <f t="array" ref="I1039">INDEX($D$1:$CP$117,MATCH($D1039,$D$1:$D$117,0),MATCH(1,($F1039=$D$1:$CP$1)*(I$2=$D$2:$CP$2),0))</f>
        <v>0</v>
      </c>
      <c r="J1039" s="60" cm="1">
        <f t="array" ref="J1039">INDEX($D$1:$CP$117,MATCH($D1039,$D$1:$D$117,0),MATCH(1,($F1039=$D$1:$CP$1)*(J$2=$D$2:$CP$2),0))</f>
        <v>9600</v>
      </c>
      <c r="K1039" s="59" t="str" cm="1">
        <f t="array" ref="K1039">INDEX($D$1:$CP$117,MATCH($D1039,$D$1:$D$117,0),MATCH(1,($F1039=$D$1:$CP$1)*(AY$2=$D$2:$CP$2),0))</f>
        <v/>
      </c>
      <c r="L1039" s="59" t="str" cm="1">
        <f t="array" ref="L1039">INDEX($D$1:$CP$117,MATCH($D1039,$D$1:$D$117,0),MATCH(1,($F1039=$D$1:$CP$1)*(AZ$2=$D$2:$CP$2),0))</f>
        <v/>
      </c>
      <c r="M1039" s="59" t="str" cm="1">
        <f t="array" ref="M1039">INDEX($D$1:$CP$117,MATCH($D1039,$D$1:$D$117,0),MATCH(1,($F1039=$D$1:$CP$1)*(BA$2=$D$2:$CP$2),0))</f>
        <v/>
      </c>
      <c r="N1039" s="61" t="str" cm="1">
        <f t="array" ref="N1039">INDEX($D$1:$CP$117,MATCH($D1039,$D$1:$D$117,0),MATCH(1,($F1039=$D$1:$CP$1)*(BB$2=$D$2:$CP$2),0))</f>
        <v/>
      </c>
    </row>
    <row r="1040" spans="4:14" x14ac:dyDescent="0.25">
      <c r="D1040" t="str">
        <f t="shared" ref="D1040:E1040" si="972">D926</f>
        <v>BHS</v>
      </c>
      <c r="E1040" t="str">
        <f t="shared" si="972"/>
        <v>Upper Middle Income</v>
      </c>
      <c r="F1040">
        <f t="shared" si="950"/>
        <v>2017</v>
      </c>
      <c r="G1040" s="60" cm="1">
        <f t="array" ref="G1040">INDEX($D$1:$CP$117,MATCH($D1040,$D$1:$D$117,0),MATCH(1,($F1040=$D$1:$CP$1)*(G$2=$D$2:$CP$2),0))</f>
        <v>0</v>
      </c>
      <c r="H1040" s="60" cm="1">
        <f t="array" ref="H1040">INDEX($D$1:$CP$117,MATCH($D1040,$D$1:$D$117,0),MATCH(1,($F1040=$D$1:$CP$1)*(H$2=$D$2:$CP$2),0))</f>
        <v>0</v>
      </c>
      <c r="I1040" s="60" cm="1">
        <f t="array" ref="I1040">INDEX($D$1:$CP$117,MATCH($D1040,$D$1:$D$117,0),MATCH(1,($F1040=$D$1:$CP$1)*(I$2=$D$2:$CP$2),0))</f>
        <v>0</v>
      </c>
      <c r="J1040" s="60" t="str" cm="1">
        <f t="array" ref="J1040">INDEX($D$1:$CP$117,MATCH($D1040,$D$1:$D$117,0),MATCH(1,($F1040=$D$1:$CP$1)*(J$2=$D$2:$CP$2),0))</f>
        <v/>
      </c>
      <c r="K1040" s="59" t="str" cm="1">
        <f t="array" ref="K1040">INDEX($D$1:$CP$117,MATCH($D1040,$D$1:$D$117,0),MATCH(1,($F1040=$D$1:$CP$1)*(AY$2=$D$2:$CP$2),0))</f>
        <v/>
      </c>
      <c r="L1040" s="59" t="str" cm="1">
        <f t="array" ref="L1040">INDEX($D$1:$CP$117,MATCH($D1040,$D$1:$D$117,0),MATCH(1,($F1040=$D$1:$CP$1)*(AZ$2=$D$2:$CP$2),0))</f>
        <v/>
      </c>
      <c r="M1040" s="59" t="str" cm="1">
        <f t="array" ref="M1040">INDEX($D$1:$CP$117,MATCH($D1040,$D$1:$D$117,0),MATCH(1,($F1040=$D$1:$CP$1)*(BA$2=$D$2:$CP$2),0))</f>
        <v/>
      </c>
      <c r="N1040" s="61" t="str" cm="1">
        <f t="array" ref="N1040">INDEX($D$1:$CP$117,MATCH($D1040,$D$1:$D$117,0),MATCH(1,($F1040=$D$1:$CP$1)*(BB$2=$D$2:$CP$2),0))</f>
        <v/>
      </c>
    </row>
    <row r="1041" spans="4:14" x14ac:dyDescent="0.25">
      <c r="D1041" t="str">
        <f t="shared" ref="D1041:E1041" si="973">D927</f>
        <v>BGD</v>
      </c>
      <c r="E1041" t="str">
        <f t="shared" si="973"/>
        <v>Lower middle income</v>
      </c>
      <c r="F1041">
        <f t="shared" si="950"/>
        <v>2017</v>
      </c>
      <c r="G1041" s="60" cm="1">
        <f t="array" ref="G1041">INDEX($D$1:$CP$117,MATCH($D1041,$D$1:$D$117,0),MATCH(1,($F1041=$D$1:$CP$1)*(G$2=$D$2:$CP$2),0))</f>
        <v>311024</v>
      </c>
      <c r="H1041" s="60" cm="1">
        <f t="array" ref="H1041">INDEX($D$1:$CP$117,MATCH($D1041,$D$1:$D$117,0),MATCH(1,($F1041=$D$1:$CP$1)*(H$2=$D$2:$CP$2),0))</f>
        <v>6792723</v>
      </c>
      <c r="I1041" s="60" cm="1">
        <f t="array" ref="I1041">INDEX($D$1:$CP$117,MATCH($D1041,$D$1:$D$117,0),MATCH(1,($F1041=$D$1:$CP$1)*(I$2=$D$2:$CP$2),0))</f>
        <v>7103747</v>
      </c>
      <c r="J1041" s="60" t="str" cm="1">
        <f t="array" ref="J1041">INDEX($D$1:$CP$117,MATCH($D1041,$D$1:$D$117,0),MATCH(1,($F1041=$D$1:$CP$1)*(J$2=$D$2:$CP$2),0))</f>
        <v/>
      </c>
      <c r="K1041" s="59" t="str" cm="1">
        <f t="array" ref="K1041">INDEX($D$1:$CP$117,MATCH($D1041,$D$1:$D$117,0),MATCH(1,($F1041=$D$1:$CP$1)*(AY$2=$D$2:$CP$2),0))</f>
        <v/>
      </c>
      <c r="L1041" s="59" t="str" cm="1">
        <f t="array" ref="L1041">INDEX($D$1:$CP$117,MATCH($D1041,$D$1:$D$117,0),MATCH(1,($F1041=$D$1:$CP$1)*(AZ$2=$D$2:$CP$2),0))</f>
        <v/>
      </c>
      <c r="M1041" s="59" t="str" cm="1">
        <f t="array" ref="M1041">INDEX($D$1:$CP$117,MATCH($D1041,$D$1:$D$117,0),MATCH(1,($F1041=$D$1:$CP$1)*(BA$2=$D$2:$CP$2),0))</f>
        <v/>
      </c>
      <c r="N1041" s="61" t="str" cm="1">
        <f t="array" ref="N1041">INDEX($D$1:$CP$117,MATCH($D1041,$D$1:$D$117,0),MATCH(1,($F1041=$D$1:$CP$1)*(BB$2=$D$2:$CP$2),0))</f>
        <v/>
      </c>
    </row>
    <row r="1042" spans="4:14" x14ac:dyDescent="0.25">
      <c r="D1042" t="str">
        <f t="shared" ref="D1042:E1042" si="974">D928</f>
        <v>BRB</v>
      </c>
      <c r="E1042" t="str">
        <f t="shared" si="974"/>
        <v>High income</v>
      </c>
      <c r="F1042">
        <f t="shared" si="950"/>
        <v>2017</v>
      </c>
      <c r="G1042" s="60" cm="1">
        <f t="array" ref="G1042">INDEX($D$1:$CP$117,MATCH($D1042,$D$1:$D$117,0),MATCH(1,($F1042=$D$1:$CP$1)*(G$2=$D$2:$CP$2),0))</f>
        <v>0</v>
      </c>
      <c r="H1042" s="60" cm="1">
        <f t="array" ref="H1042">INDEX($D$1:$CP$117,MATCH($D1042,$D$1:$D$117,0),MATCH(1,($F1042=$D$1:$CP$1)*(H$2=$D$2:$CP$2),0))</f>
        <v>0</v>
      </c>
      <c r="I1042" s="60" cm="1">
        <f t="array" ref="I1042">INDEX($D$1:$CP$117,MATCH($D1042,$D$1:$D$117,0),MATCH(1,($F1042=$D$1:$CP$1)*(I$2=$D$2:$CP$2),0))</f>
        <v>0</v>
      </c>
      <c r="J1042" s="60" cm="1">
        <f t="array" ref="J1042">INDEX($D$1:$CP$117,MATCH($D1042,$D$1:$D$117,0),MATCH(1,($F1042=$D$1:$CP$1)*(J$2=$D$2:$CP$2),0))</f>
        <v>2800</v>
      </c>
      <c r="K1042" s="59" t="str" cm="1">
        <f t="array" ref="K1042">INDEX($D$1:$CP$117,MATCH($D1042,$D$1:$D$117,0),MATCH(1,($F1042=$D$1:$CP$1)*(AY$2=$D$2:$CP$2),0))</f>
        <v/>
      </c>
      <c r="L1042" s="59" t="str" cm="1">
        <f t="array" ref="L1042">INDEX($D$1:$CP$117,MATCH($D1042,$D$1:$D$117,0),MATCH(1,($F1042=$D$1:$CP$1)*(AZ$2=$D$2:$CP$2),0))</f>
        <v/>
      </c>
      <c r="M1042" s="59" t="str" cm="1">
        <f t="array" ref="M1042">INDEX($D$1:$CP$117,MATCH($D1042,$D$1:$D$117,0),MATCH(1,($F1042=$D$1:$CP$1)*(BA$2=$D$2:$CP$2),0))</f>
        <v/>
      </c>
      <c r="N1042" s="61" t="str" cm="1">
        <f t="array" ref="N1042">INDEX($D$1:$CP$117,MATCH($D1042,$D$1:$D$117,0),MATCH(1,($F1042=$D$1:$CP$1)*(BB$2=$D$2:$CP$2),0))</f>
        <v/>
      </c>
    </row>
    <row r="1043" spans="4:14" x14ac:dyDescent="0.25">
      <c r="D1043" t="str">
        <f t="shared" ref="D1043:E1043" si="975">D929</f>
        <v>BLR</v>
      </c>
      <c r="E1043" t="str">
        <f t="shared" si="975"/>
        <v>Middle income</v>
      </c>
      <c r="F1043">
        <f t="shared" si="950"/>
        <v>2017</v>
      </c>
      <c r="G1043" s="60" cm="1">
        <f t="array" ref="G1043">INDEX($D$1:$CP$117,MATCH($D1043,$D$1:$D$117,0),MATCH(1,($F1043=$D$1:$CP$1)*(G$2=$D$2:$CP$2),0))</f>
        <v>16302125</v>
      </c>
      <c r="H1043" s="60" cm="1">
        <f t="array" ref="H1043">INDEX($D$1:$CP$117,MATCH($D1043,$D$1:$D$117,0),MATCH(1,($F1043=$D$1:$CP$1)*(H$2=$D$2:$CP$2),0))</f>
        <v>4698121.8409999982</v>
      </c>
      <c r="I1043" s="60" cm="1">
        <f t="array" ref="I1043">INDEX($D$1:$CP$117,MATCH($D1043,$D$1:$D$117,0),MATCH(1,($F1043=$D$1:$CP$1)*(I$2=$D$2:$CP$2),0))</f>
        <v>21000246.840999998</v>
      </c>
      <c r="J1043" s="60" cm="1">
        <f t="array" ref="J1043">INDEX($D$1:$CP$117,MATCH($D1043,$D$1:$D$117,0),MATCH(1,($F1043=$D$1:$CP$1)*(J$2=$D$2:$CP$2),0))</f>
        <v>25000</v>
      </c>
      <c r="K1043" s="59" cm="1">
        <f t="array" ref="K1043">INDEX($D$1:$CP$117,MATCH($D1043,$D$1:$D$117,0),MATCH(1,($F1043=$D$1:$CP$1)*(AY$2=$D$2:$CP$2),0))</f>
        <v>652.08500000000004</v>
      </c>
      <c r="L1043" s="59" cm="1">
        <f t="array" ref="L1043">INDEX($D$1:$CP$117,MATCH($D1043,$D$1:$D$117,0),MATCH(1,($F1043=$D$1:$CP$1)*(AZ$2=$D$2:$CP$2),0))</f>
        <v>187.92487363999993</v>
      </c>
      <c r="M1043" s="59" cm="1">
        <f t="array" ref="M1043">INDEX($D$1:$CP$117,MATCH($D1043,$D$1:$D$117,0),MATCH(1,($F1043=$D$1:$CP$1)*(BA$2=$D$2:$CP$2),0))</f>
        <v>840.00987363999991</v>
      </c>
      <c r="N1043" s="61" cm="1">
        <f t="array" ref="N1043">INDEX($D$1:$CP$117,MATCH($D1043,$D$1:$D$117,0),MATCH(1,($F1043=$D$1:$CP$1)*(BB$2=$D$2:$CP$2),0))</f>
        <v>0.77628254198290747</v>
      </c>
    </row>
    <row r="1044" spans="4:14" x14ac:dyDescent="0.25">
      <c r="D1044" t="str">
        <f t="shared" ref="D1044:E1044" si="976">D930</f>
        <v>BLZ</v>
      </c>
      <c r="E1044" t="str">
        <f t="shared" si="976"/>
        <v>Upper Middle Income</v>
      </c>
      <c r="F1044">
        <f t="shared" si="950"/>
        <v>2017</v>
      </c>
      <c r="G1044" s="60" cm="1">
        <f t="array" ref="G1044">INDEX($D$1:$CP$117,MATCH($D1044,$D$1:$D$117,0),MATCH(1,($F1044=$D$1:$CP$1)*(G$2=$D$2:$CP$2),0))</f>
        <v>0</v>
      </c>
      <c r="H1044" s="60" cm="1">
        <f t="array" ref="H1044">INDEX($D$1:$CP$117,MATCH($D1044,$D$1:$D$117,0),MATCH(1,($F1044=$D$1:$CP$1)*(H$2=$D$2:$CP$2),0))</f>
        <v>0</v>
      </c>
      <c r="I1044" s="60" cm="1">
        <f t="array" ref="I1044">INDEX($D$1:$CP$117,MATCH($D1044,$D$1:$D$117,0),MATCH(1,($F1044=$D$1:$CP$1)*(I$2=$D$2:$CP$2),0))</f>
        <v>0</v>
      </c>
      <c r="J1044" s="60" t="str" cm="1">
        <f t="array" ref="J1044">INDEX($D$1:$CP$117,MATCH($D1044,$D$1:$D$117,0),MATCH(1,($F1044=$D$1:$CP$1)*(J$2=$D$2:$CP$2),0))</f>
        <v/>
      </c>
      <c r="K1044" s="59" t="str" cm="1">
        <f t="array" ref="K1044">INDEX($D$1:$CP$117,MATCH($D1044,$D$1:$D$117,0),MATCH(1,($F1044=$D$1:$CP$1)*(AY$2=$D$2:$CP$2),0))</f>
        <v/>
      </c>
      <c r="L1044" s="59" t="str" cm="1">
        <f t="array" ref="L1044">INDEX($D$1:$CP$117,MATCH($D1044,$D$1:$D$117,0),MATCH(1,($F1044=$D$1:$CP$1)*(AZ$2=$D$2:$CP$2),0))</f>
        <v/>
      </c>
      <c r="M1044" s="59" t="str" cm="1">
        <f t="array" ref="M1044">INDEX($D$1:$CP$117,MATCH($D1044,$D$1:$D$117,0),MATCH(1,($F1044=$D$1:$CP$1)*(BA$2=$D$2:$CP$2),0))</f>
        <v/>
      </c>
      <c r="N1044" s="61" t="str" cm="1">
        <f t="array" ref="N1044">INDEX($D$1:$CP$117,MATCH($D1044,$D$1:$D$117,0),MATCH(1,($F1044=$D$1:$CP$1)*(BB$2=$D$2:$CP$2),0))</f>
        <v/>
      </c>
    </row>
    <row r="1045" spans="4:14" x14ac:dyDescent="0.25">
      <c r="D1045" t="str">
        <f t="shared" ref="D1045:E1045" si="977">D931</f>
        <v>BEN</v>
      </c>
      <c r="E1045" t="str">
        <f t="shared" si="977"/>
        <v>Lower middle income</v>
      </c>
      <c r="F1045">
        <f t="shared" si="950"/>
        <v>2017</v>
      </c>
      <c r="G1045" s="60" cm="1">
        <f t="array" ref="G1045">INDEX($D$1:$CP$117,MATCH($D1045,$D$1:$D$117,0),MATCH(1,($F1045=$D$1:$CP$1)*(G$2=$D$2:$CP$2),0))</f>
        <v>6423375</v>
      </c>
      <c r="H1045" s="60" cm="1">
        <f t="array" ref="H1045">INDEX($D$1:$CP$117,MATCH($D1045,$D$1:$D$117,0),MATCH(1,($F1045=$D$1:$CP$1)*(H$2=$D$2:$CP$2),0))</f>
        <v>16382622.288469002</v>
      </c>
      <c r="I1045" s="60" cm="1">
        <f t="array" ref="I1045">INDEX($D$1:$CP$117,MATCH($D1045,$D$1:$D$117,0),MATCH(1,($F1045=$D$1:$CP$1)*(I$2=$D$2:$CP$2),0))</f>
        <v>22805997.288469002</v>
      </c>
      <c r="J1045" s="60" cm="1">
        <f t="array" ref="J1045">INDEX($D$1:$CP$117,MATCH($D1045,$D$1:$D$117,0),MATCH(1,($F1045=$D$1:$CP$1)*(J$2=$D$2:$CP$2),0))</f>
        <v>74000</v>
      </c>
      <c r="K1045" s="59" cm="1">
        <f t="array" ref="K1045">INDEX($D$1:$CP$117,MATCH($D1045,$D$1:$D$117,0),MATCH(1,($F1045=$D$1:$CP$1)*(AY$2=$D$2:$CP$2),0))</f>
        <v>86.80236486486487</v>
      </c>
      <c r="L1045" s="59" cm="1">
        <f t="array" ref="L1045">INDEX($D$1:$CP$117,MATCH($D1045,$D$1:$D$117,0),MATCH(1,($F1045=$D$1:$CP$1)*(AZ$2=$D$2:$CP$2),0))</f>
        <v>221.38678768201353</v>
      </c>
      <c r="M1045" s="59" cm="1">
        <f t="array" ref="M1045">INDEX($D$1:$CP$117,MATCH($D1045,$D$1:$D$117,0),MATCH(1,($F1045=$D$1:$CP$1)*(BA$2=$D$2:$CP$2),0))</f>
        <v>308.1891525468784</v>
      </c>
      <c r="N1045" s="61" cm="1">
        <f t="array" ref="N1045">INDEX($D$1:$CP$117,MATCH($D1045,$D$1:$D$117,0),MATCH(1,($F1045=$D$1:$CP$1)*(BB$2=$D$2:$CP$2),0))</f>
        <v>0.28165288799923427</v>
      </c>
    </row>
    <row r="1046" spans="4:14" x14ac:dyDescent="0.25">
      <c r="D1046" t="str">
        <f t="shared" ref="D1046:E1046" si="978">D932</f>
        <v>BOL</v>
      </c>
      <c r="E1046" t="str">
        <f t="shared" si="978"/>
        <v>Lower middle income</v>
      </c>
      <c r="F1046">
        <f t="shared" si="950"/>
        <v>2017</v>
      </c>
      <c r="G1046" s="60" cm="1">
        <f t="array" ref="G1046">INDEX($D$1:$CP$117,MATCH($D1046,$D$1:$D$117,0),MATCH(1,($F1046=$D$1:$CP$1)*(G$2=$D$2:$CP$2),0))</f>
        <v>0</v>
      </c>
      <c r="H1046" s="60" cm="1">
        <f t="array" ref="H1046">INDEX($D$1:$CP$117,MATCH($D1046,$D$1:$D$117,0),MATCH(1,($F1046=$D$1:$CP$1)*(H$2=$D$2:$CP$2),0))</f>
        <v>0</v>
      </c>
      <c r="I1046" s="60" cm="1">
        <f t="array" ref="I1046">INDEX($D$1:$CP$117,MATCH($D1046,$D$1:$D$117,0),MATCH(1,($F1046=$D$1:$CP$1)*(I$2=$D$2:$CP$2),0))</f>
        <v>0</v>
      </c>
      <c r="J1046" s="60" cm="1">
        <f t="array" ref="J1046">INDEX($D$1:$CP$117,MATCH($D1046,$D$1:$D$117,0),MATCH(1,($F1046=$D$1:$CP$1)*(J$2=$D$2:$CP$2),0))</f>
        <v>18000</v>
      </c>
      <c r="K1046" s="59" t="str" cm="1">
        <f t="array" ref="K1046">INDEX($D$1:$CP$117,MATCH($D1046,$D$1:$D$117,0),MATCH(1,($F1046=$D$1:$CP$1)*(AY$2=$D$2:$CP$2),0))</f>
        <v/>
      </c>
      <c r="L1046" s="59" t="str" cm="1">
        <f t="array" ref="L1046">INDEX($D$1:$CP$117,MATCH($D1046,$D$1:$D$117,0),MATCH(1,($F1046=$D$1:$CP$1)*(AZ$2=$D$2:$CP$2),0))</f>
        <v/>
      </c>
      <c r="M1046" s="59" t="str" cm="1">
        <f t="array" ref="M1046">INDEX($D$1:$CP$117,MATCH($D1046,$D$1:$D$117,0),MATCH(1,($F1046=$D$1:$CP$1)*(BA$2=$D$2:$CP$2),0))</f>
        <v/>
      </c>
      <c r="N1046" s="61" t="str" cm="1">
        <f t="array" ref="N1046">INDEX($D$1:$CP$117,MATCH($D1046,$D$1:$D$117,0),MATCH(1,($F1046=$D$1:$CP$1)*(BB$2=$D$2:$CP$2),0))</f>
        <v/>
      </c>
    </row>
    <row r="1047" spans="4:14" x14ac:dyDescent="0.25">
      <c r="D1047" t="str">
        <f t="shared" ref="D1047:E1047" si="979">D933</f>
        <v>BWA</v>
      </c>
      <c r="E1047" t="str">
        <f t="shared" si="979"/>
        <v>Middle income</v>
      </c>
      <c r="F1047">
        <f t="shared" si="950"/>
        <v>2017</v>
      </c>
      <c r="G1047" s="60" cm="1">
        <f t="array" ref="G1047">INDEX($D$1:$CP$117,MATCH($D1047,$D$1:$D$117,0),MATCH(1,($F1047=$D$1:$CP$1)*(G$2=$D$2:$CP$2),0))</f>
        <v>100590814</v>
      </c>
      <c r="H1047" s="60" cm="1">
        <f t="array" ref="H1047">INDEX($D$1:$CP$117,MATCH($D1047,$D$1:$D$117,0),MATCH(1,($F1047=$D$1:$CP$1)*(H$2=$D$2:$CP$2),0))</f>
        <v>58400959.620000005</v>
      </c>
      <c r="I1047" s="60" cm="1">
        <f t="array" ref="I1047">INDEX($D$1:$CP$117,MATCH($D1047,$D$1:$D$117,0),MATCH(1,($F1047=$D$1:$CP$1)*(I$2=$D$2:$CP$2),0))</f>
        <v>158991773.62</v>
      </c>
      <c r="J1047" s="60" cm="1">
        <f t="array" ref="J1047">INDEX($D$1:$CP$117,MATCH($D1047,$D$1:$D$117,0),MATCH(1,($F1047=$D$1:$CP$1)*(J$2=$D$2:$CP$2),0))</f>
        <v>380000</v>
      </c>
      <c r="K1047" s="59" cm="1">
        <f t="array" ref="K1047">INDEX($D$1:$CP$117,MATCH($D1047,$D$1:$D$117,0),MATCH(1,($F1047=$D$1:$CP$1)*(AY$2=$D$2:$CP$2),0))</f>
        <v>264.71266842105263</v>
      </c>
      <c r="L1047" s="59" cm="1">
        <f t="array" ref="L1047">INDEX($D$1:$CP$117,MATCH($D1047,$D$1:$D$117,0),MATCH(1,($F1047=$D$1:$CP$1)*(AZ$2=$D$2:$CP$2),0))</f>
        <v>153.68673584210526</v>
      </c>
      <c r="M1047" s="59" cm="1">
        <f t="array" ref="M1047">INDEX($D$1:$CP$117,MATCH($D1047,$D$1:$D$117,0),MATCH(1,($F1047=$D$1:$CP$1)*(BA$2=$D$2:$CP$2),0))</f>
        <v>418.39940426315792</v>
      </c>
      <c r="N1047" s="61" cm="1">
        <f t="array" ref="N1047">INDEX($D$1:$CP$117,MATCH($D1047,$D$1:$D$117,0),MATCH(1,($F1047=$D$1:$CP$1)*(BB$2=$D$2:$CP$2),0))</f>
        <v>0.63267936264688862</v>
      </c>
    </row>
    <row r="1048" spans="4:14" x14ac:dyDescent="0.25">
      <c r="D1048" t="str">
        <f t="shared" ref="D1048:E1048" si="980">D934</f>
        <v>BRA</v>
      </c>
      <c r="E1048" t="str">
        <f t="shared" si="980"/>
        <v>Middle income</v>
      </c>
      <c r="F1048">
        <f t="shared" si="950"/>
        <v>2017</v>
      </c>
      <c r="G1048" s="60" cm="1">
        <f t="array" ref="G1048">INDEX($D$1:$CP$117,MATCH($D1048,$D$1:$D$117,0),MATCH(1,($F1048=$D$1:$CP$1)*(G$2=$D$2:$CP$2),0))</f>
        <v>771909014</v>
      </c>
      <c r="H1048" s="60" cm="1">
        <f t="array" ref="H1048">INDEX($D$1:$CP$117,MATCH($D1048,$D$1:$D$117,0),MATCH(1,($F1048=$D$1:$CP$1)*(H$2=$D$2:$CP$2),0))</f>
        <v>0</v>
      </c>
      <c r="I1048" s="60" cm="1">
        <f t="array" ref="I1048">INDEX($D$1:$CP$117,MATCH($D1048,$D$1:$D$117,0),MATCH(1,($F1048=$D$1:$CP$1)*(I$2=$D$2:$CP$2),0))</f>
        <v>771909014</v>
      </c>
      <c r="J1048" s="60" cm="1">
        <f t="array" ref="J1048">INDEX($D$1:$CP$117,MATCH($D1048,$D$1:$D$117,0),MATCH(1,($F1048=$D$1:$CP$1)*(J$2=$D$2:$CP$2),0))</f>
        <v>860000</v>
      </c>
      <c r="K1048" s="59" cm="1">
        <f t="array" ref="K1048">INDEX($D$1:$CP$117,MATCH($D1048,$D$1:$D$117,0),MATCH(1,($F1048=$D$1:$CP$1)*(AY$2=$D$2:$CP$2),0))</f>
        <v>897.56862093023256</v>
      </c>
      <c r="L1048" s="59" cm="1">
        <f t="array" ref="L1048">INDEX($D$1:$CP$117,MATCH($D1048,$D$1:$D$117,0),MATCH(1,($F1048=$D$1:$CP$1)*(AZ$2=$D$2:$CP$2),0))</f>
        <v>0</v>
      </c>
      <c r="M1048" s="59" cm="1">
        <f t="array" ref="M1048">INDEX($D$1:$CP$117,MATCH($D1048,$D$1:$D$117,0),MATCH(1,($F1048=$D$1:$CP$1)*(BA$2=$D$2:$CP$2),0))</f>
        <v>897.56862093023256</v>
      </c>
      <c r="N1048" s="61" cm="1">
        <f t="array" ref="N1048">INDEX($D$1:$CP$117,MATCH($D1048,$D$1:$D$117,0),MATCH(1,($F1048=$D$1:$CP$1)*(BB$2=$D$2:$CP$2),0))</f>
        <v>1</v>
      </c>
    </row>
    <row r="1049" spans="4:14" x14ac:dyDescent="0.25">
      <c r="D1049" t="str">
        <f t="shared" ref="D1049:E1049" si="981">D935</f>
        <v>BGR</v>
      </c>
      <c r="E1049" t="str">
        <f t="shared" si="981"/>
        <v>Middle income</v>
      </c>
      <c r="F1049">
        <f t="shared" si="950"/>
        <v>2017</v>
      </c>
      <c r="G1049" s="60" cm="1">
        <f t="array" ref="G1049">INDEX($D$1:$CP$117,MATCH($D1049,$D$1:$D$117,0),MATCH(1,($F1049=$D$1:$CP$1)*(G$2=$D$2:$CP$2),0))</f>
        <v>0</v>
      </c>
      <c r="H1049" s="60" cm="1">
        <f t="array" ref="H1049">INDEX($D$1:$CP$117,MATCH($D1049,$D$1:$D$117,0),MATCH(1,($F1049=$D$1:$CP$1)*(H$2=$D$2:$CP$2),0))</f>
        <v>0</v>
      </c>
      <c r="I1049" s="60" cm="1">
        <f t="array" ref="I1049">INDEX($D$1:$CP$117,MATCH($D1049,$D$1:$D$117,0),MATCH(1,($F1049=$D$1:$CP$1)*(I$2=$D$2:$CP$2),0))</f>
        <v>0</v>
      </c>
      <c r="J1049" s="60" cm="1">
        <f t="array" ref="J1049">INDEX($D$1:$CP$117,MATCH($D1049,$D$1:$D$117,0),MATCH(1,($F1049=$D$1:$CP$1)*(J$2=$D$2:$CP$2),0))</f>
        <v>2900</v>
      </c>
      <c r="K1049" s="59" t="str" cm="1">
        <f t="array" ref="K1049">INDEX($D$1:$CP$117,MATCH($D1049,$D$1:$D$117,0),MATCH(1,($F1049=$D$1:$CP$1)*(AY$2=$D$2:$CP$2),0))</f>
        <v/>
      </c>
      <c r="L1049" s="59" t="str" cm="1">
        <f t="array" ref="L1049">INDEX($D$1:$CP$117,MATCH($D1049,$D$1:$D$117,0),MATCH(1,($F1049=$D$1:$CP$1)*(AZ$2=$D$2:$CP$2),0))</f>
        <v/>
      </c>
      <c r="M1049" s="59" t="str" cm="1">
        <f t="array" ref="M1049">INDEX($D$1:$CP$117,MATCH($D1049,$D$1:$D$117,0),MATCH(1,($F1049=$D$1:$CP$1)*(BA$2=$D$2:$CP$2),0))</f>
        <v/>
      </c>
      <c r="N1049" s="61" t="str" cm="1">
        <f t="array" ref="N1049">INDEX($D$1:$CP$117,MATCH($D1049,$D$1:$D$117,0),MATCH(1,($F1049=$D$1:$CP$1)*(BB$2=$D$2:$CP$2),0))</f>
        <v/>
      </c>
    </row>
    <row r="1050" spans="4:14" x14ac:dyDescent="0.25">
      <c r="D1050" t="str">
        <f t="shared" ref="D1050:E1050" si="982">D936</f>
        <v>BFA</v>
      </c>
      <c r="E1050" t="str">
        <f t="shared" si="982"/>
        <v>Low income</v>
      </c>
      <c r="F1050">
        <f t="shared" si="950"/>
        <v>2017</v>
      </c>
      <c r="G1050" s="60" cm="1">
        <f t="array" ref="G1050">INDEX($D$1:$CP$117,MATCH($D1050,$D$1:$D$117,0),MATCH(1,($F1050=$D$1:$CP$1)*(G$2=$D$2:$CP$2),0))</f>
        <v>18027894</v>
      </c>
      <c r="H1050" s="60" cm="1">
        <f t="array" ref="H1050">INDEX($D$1:$CP$117,MATCH($D1050,$D$1:$D$117,0),MATCH(1,($F1050=$D$1:$CP$1)*(H$2=$D$2:$CP$2),0))</f>
        <v>21027425.805</v>
      </c>
      <c r="I1050" s="60" cm="1">
        <f t="array" ref="I1050">INDEX($D$1:$CP$117,MATCH($D1050,$D$1:$D$117,0),MATCH(1,($F1050=$D$1:$CP$1)*(I$2=$D$2:$CP$2),0))</f>
        <v>39055319.805</v>
      </c>
      <c r="J1050" s="60" cm="1">
        <f t="array" ref="J1050">INDEX($D$1:$CP$117,MATCH($D1050,$D$1:$D$117,0),MATCH(1,($F1050=$D$1:$CP$1)*(J$2=$D$2:$CP$2),0))</f>
        <v>100000</v>
      </c>
      <c r="K1050" s="59" cm="1">
        <f t="array" ref="K1050">INDEX($D$1:$CP$117,MATCH($D1050,$D$1:$D$117,0),MATCH(1,($F1050=$D$1:$CP$1)*(AY$2=$D$2:$CP$2),0))</f>
        <v>180.27894000000001</v>
      </c>
      <c r="L1050" s="59" cm="1">
        <f t="array" ref="L1050">INDEX($D$1:$CP$117,MATCH($D1050,$D$1:$D$117,0),MATCH(1,($F1050=$D$1:$CP$1)*(AZ$2=$D$2:$CP$2),0))</f>
        <v>210.27425804999999</v>
      </c>
      <c r="M1050" s="59" cm="1">
        <f t="array" ref="M1050">INDEX($D$1:$CP$117,MATCH($D1050,$D$1:$D$117,0),MATCH(1,($F1050=$D$1:$CP$1)*(BA$2=$D$2:$CP$2),0))</f>
        <v>390.55319804999999</v>
      </c>
      <c r="N1050" s="61" cm="1">
        <f t="array" ref="N1050">INDEX($D$1:$CP$117,MATCH($D1050,$D$1:$D$117,0),MATCH(1,($F1050=$D$1:$CP$1)*(BB$2=$D$2:$CP$2),0))</f>
        <v>0.46159893428121429</v>
      </c>
    </row>
    <row r="1051" spans="4:14" x14ac:dyDescent="0.25">
      <c r="D1051" t="str">
        <f t="shared" ref="D1051:E1051" si="983">D937</f>
        <v>BDI</v>
      </c>
      <c r="E1051" t="str">
        <f t="shared" si="983"/>
        <v>Low income</v>
      </c>
      <c r="F1051">
        <f t="shared" si="950"/>
        <v>2017</v>
      </c>
      <c r="G1051" s="60" cm="1">
        <f t="array" ref="G1051">INDEX($D$1:$CP$117,MATCH($D1051,$D$1:$D$117,0),MATCH(1,($F1051=$D$1:$CP$1)*(G$2=$D$2:$CP$2),0))</f>
        <v>0</v>
      </c>
      <c r="H1051" s="60" cm="1">
        <f t="array" ref="H1051">INDEX($D$1:$CP$117,MATCH($D1051,$D$1:$D$117,0),MATCH(1,($F1051=$D$1:$CP$1)*(H$2=$D$2:$CP$2),0))</f>
        <v>0</v>
      </c>
      <c r="I1051" s="60" cm="1">
        <f t="array" ref="I1051">INDEX($D$1:$CP$117,MATCH($D1051,$D$1:$D$117,0),MATCH(1,($F1051=$D$1:$CP$1)*(I$2=$D$2:$CP$2),0))</f>
        <v>0</v>
      </c>
      <c r="J1051" s="60" cm="1">
        <f t="array" ref="J1051">INDEX($D$1:$CP$117,MATCH($D1051,$D$1:$D$117,0),MATCH(1,($F1051=$D$1:$CP$1)*(J$2=$D$2:$CP$2),0))</f>
        <v>87000</v>
      </c>
      <c r="K1051" s="59" t="str" cm="1">
        <f t="array" ref="K1051">INDEX($D$1:$CP$117,MATCH($D1051,$D$1:$D$117,0),MATCH(1,($F1051=$D$1:$CP$1)*(AY$2=$D$2:$CP$2),0))</f>
        <v/>
      </c>
      <c r="L1051" s="59" t="str" cm="1">
        <f t="array" ref="L1051">INDEX($D$1:$CP$117,MATCH($D1051,$D$1:$D$117,0),MATCH(1,($F1051=$D$1:$CP$1)*(AZ$2=$D$2:$CP$2),0))</f>
        <v/>
      </c>
      <c r="M1051" s="59" t="str" cm="1">
        <f t="array" ref="M1051">INDEX($D$1:$CP$117,MATCH($D1051,$D$1:$D$117,0),MATCH(1,($F1051=$D$1:$CP$1)*(BA$2=$D$2:$CP$2),0))</f>
        <v/>
      </c>
      <c r="N1051" s="61" t="str" cm="1">
        <f t="array" ref="N1051">INDEX($D$1:$CP$117,MATCH($D1051,$D$1:$D$117,0),MATCH(1,($F1051=$D$1:$CP$1)*(BB$2=$D$2:$CP$2),0))</f>
        <v/>
      </c>
    </row>
    <row r="1052" spans="4:14" x14ac:dyDescent="0.25">
      <c r="D1052" t="str">
        <f t="shared" ref="D1052:E1052" si="984">D938</f>
        <v>CPV</v>
      </c>
      <c r="E1052" t="str">
        <f t="shared" si="984"/>
        <v>Lower middle income</v>
      </c>
      <c r="F1052">
        <f t="shared" si="950"/>
        <v>2017</v>
      </c>
      <c r="G1052" s="60" cm="1">
        <f t="array" ref="G1052">INDEX($D$1:$CP$117,MATCH($D1052,$D$1:$D$117,0),MATCH(1,($F1052=$D$1:$CP$1)*(G$2=$D$2:$CP$2),0))</f>
        <v>0</v>
      </c>
      <c r="H1052" s="60" cm="1">
        <f t="array" ref="H1052">INDEX($D$1:$CP$117,MATCH($D1052,$D$1:$D$117,0),MATCH(1,($F1052=$D$1:$CP$1)*(H$2=$D$2:$CP$2),0))</f>
        <v>0</v>
      </c>
      <c r="I1052" s="60" cm="1">
        <f t="array" ref="I1052">INDEX($D$1:$CP$117,MATCH($D1052,$D$1:$D$117,0),MATCH(1,($F1052=$D$1:$CP$1)*(I$2=$D$2:$CP$2),0))</f>
        <v>0</v>
      </c>
      <c r="J1052" s="60" cm="1">
        <f t="array" ref="J1052">INDEX($D$1:$CP$117,MATCH($D1052,$D$1:$D$117,0),MATCH(1,($F1052=$D$1:$CP$1)*(J$2=$D$2:$CP$2),0))</f>
        <v>2400</v>
      </c>
      <c r="K1052" s="59" t="str" cm="1">
        <f t="array" ref="K1052">INDEX($D$1:$CP$117,MATCH($D1052,$D$1:$D$117,0),MATCH(1,($F1052=$D$1:$CP$1)*(AY$2=$D$2:$CP$2),0))</f>
        <v/>
      </c>
      <c r="L1052" s="59" t="str" cm="1">
        <f t="array" ref="L1052">INDEX($D$1:$CP$117,MATCH($D1052,$D$1:$D$117,0),MATCH(1,($F1052=$D$1:$CP$1)*(AZ$2=$D$2:$CP$2),0))</f>
        <v/>
      </c>
      <c r="M1052" s="59" t="str" cm="1">
        <f t="array" ref="M1052">INDEX($D$1:$CP$117,MATCH($D1052,$D$1:$D$117,0),MATCH(1,($F1052=$D$1:$CP$1)*(BA$2=$D$2:$CP$2),0))</f>
        <v/>
      </c>
      <c r="N1052" s="61" t="str" cm="1">
        <f t="array" ref="N1052">INDEX($D$1:$CP$117,MATCH($D1052,$D$1:$D$117,0),MATCH(1,($F1052=$D$1:$CP$1)*(BB$2=$D$2:$CP$2),0))</f>
        <v/>
      </c>
    </row>
    <row r="1053" spans="4:14" x14ac:dyDescent="0.25">
      <c r="D1053" t="str">
        <f t="shared" ref="D1053:E1053" si="985">D939</f>
        <v>KHM</v>
      </c>
      <c r="E1053" t="str">
        <f t="shared" si="985"/>
        <v>Lower middle income</v>
      </c>
      <c r="F1053">
        <f t="shared" si="950"/>
        <v>2017</v>
      </c>
      <c r="G1053" s="60" cm="1">
        <f t="array" ref="G1053">INDEX($D$1:$CP$117,MATCH($D1053,$D$1:$D$117,0),MATCH(1,($F1053=$D$1:$CP$1)*(G$2=$D$2:$CP$2),0))</f>
        <v>8300000</v>
      </c>
      <c r="H1053" s="60" cm="1">
        <f t="array" ref="H1053">INDEX($D$1:$CP$117,MATCH($D1053,$D$1:$D$117,0),MATCH(1,($F1053=$D$1:$CP$1)*(H$2=$D$2:$CP$2),0))</f>
        <v>26100000</v>
      </c>
      <c r="I1053" s="60" cm="1">
        <f t="array" ref="I1053">INDEX($D$1:$CP$117,MATCH($D1053,$D$1:$D$117,0),MATCH(1,($F1053=$D$1:$CP$1)*(I$2=$D$2:$CP$2),0))</f>
        <v>34400000</v>
      </c>
      <c r="J1053" s="60" cm="1">
        <f t="array" ref="J1053">INDEX($D$1:$CP$117,MATCH($D1053,$D$1:$D$117,0),MATCH(1,($F1053=$D$1:$CP$1)*(J$2=$D$2:$CP$2),0))</f>
        <v>75000</v>
      </c>
      <c r="K1053" s="59" cm="1">
        <f t="array" ref="K1053">INDEX($D$1:$CP$117,MATCH($D1053,$D$1:$D$117,0),MATCH(1,($F1053=$D$1:$CP$1)*(AY$2=$D$2:$CP$2),0))</f>
        <v>110.66666666666667</v>
      </c>
      <c r="L1053" s="59" cm="1">
        <f t="array" ref="L1053">INDEX($D$1:$CP$117,MATCH($D1053,$D$1:$D$117,0),MATCH(1,($F1053=$D$1:$CP$1)*(AZ$2=$D$2:$CP$2),0))</f>
        <v>348</v>
      </c>
      <c r="M1053" s="59" cm="1">
        <f t="array" ref="M1053">INDEX($D$1:$CP$117,MATCH($D1053,$D$1:$D$117,0),MATCH(1,($F1053=$D$1:$CP$1)*(BA$2=$D$2:$CP$2),0))</f>
        <v>458.66666666666669</v>
      </c>
      <c r="N1053" s="61" cm="1">
        <f t="array" ref="N1053">INDEX($D$1:$CP$117,MATCH($D1053,$D$1:$D$117,0),MATCH(1,($F1053=$D$1:$CP$1)*(BB$2=$D$2:$CP$2),0))</f>
        <v>0.24127906976744187</v>
      </c>
    </row>
    <row r="1054" spans="4:14" x14ac:dyDescent="0.25">
      <c r="D1054" t="str">
        <f t="shared" ref="D1054:E1054" si="986">D940</f>
        <v>CMR</v>
      </c>
      <c r="E1054" t="str">
        <f t="shared" si="986"/>
        <v>Lower middle income</v>
      </c>
      <c r="F1054">
        <f t="shared" si="950"/>
        <v>2017</v>
      </c>
      <c r="G1054" s="60" cm="1">
        <f t="array" ref="G1054">INDEX($D$1:$CP$117,MATCH($D1054,$D$1:$D$117,0),MATCH(1,($F1054=$D$1:$CP$1)*(G$2=$D$2:$CP$2),0))</f>
        <v>0</v>
      </c>
      <c r="H1054" s="60" cm="1">
        <f t="array" ref="H1054">INDEX($D$1:$CP$117,MATCH($D1054,$D$1:$D$117,0),MATCH(1,($F1054=$D$1:$CP$1)*(H$2=$D$2:$CP$2),0))</f>
        <v>0</v>
      </c>
      <c r="I1054" s="60" cm="1">
        <f t="array" ref="I1054">INDEX($D$1:$CP$117,MATCH($D1054,$D$1:$D$117,0),MATCH(1,($F1054=$D$1:$CP$1)*(I$2=$D$2:$CP$2),0))</f>
        <v>0</v>
      </c>
      <c r="J1054" s="60" cm="1">
        <f t="array" ref="J1054">INDEX($D$1:$CP$117,MATCH($D1054,$D$1:$D$117,0),MATCH(1,($F1054=$D$1:$CP$1)*(J$2=$D$2:$CP$2),0))</f>
        <v>510000</v>
      </c>
      <c r="K1054" s="59" t="str" cm="1">
        <f t="array" ref="K1054">INDEX($D$1:$CP$117,MATCH($D1054,$D$1:$D$117,0),MATCH(1,($F1054=$D$1:$CP$1)*(AY$2=$D$2:$CP$2),0))</f>
        <v/>
      </c>
      <c r="L1054" s="59" t="str" cm="1">
        <f t="array" ref="L1054">INDEX($D$1:$CP$117,MATCH($D1054,$D$1:$D$117,0),MATCH(1,($F1054=$D$1:$CP$1)*(AZ$2=$D$2:$CP$2),0))</f>
        <v/>
      </c>
      <c r="M1054" s="59" t="str" cm="1">
        <f t="array" ref="M1054">INDEX($D$1:$CP$117,MATCH($D1054,$D$1:$D$117,0),MATCH(1,($F1054=$D$1:$CP$1)*(BA$2=$D$2:$CP$2),0))</f>
        <v/>
      </c>
      <c r="N1054" s="61" t="str" cm="1">
        <f t="array" ref="N1054">INDEX($D$1:$CP$117,MATCH($D1054,$D$1:$D$117,0),MATCH(1,($F1054=$D$1:$CP$1)*(BB$2=$D$2:$CP$2),0))</f>
        <v/>
      </c>
    </row>
    <row r="1055" spans="4:14" x14ac:dyDescent="0.25">
      <c r="D1055" t="str">
        <f t="shared" ref="D1055:E1055" si="987">D941</f>
        <v>CAF</v>
      </c>
      <c r="E1055" t="str">
        <f t="shared" si="987"/>
        <v>Low income</v>
      </c>
      <c r="F1055">
        <f t="shared" si="950"/>
        <v>2017</v>
      </c>
      <c r="G1055" s="60" cm="1">
        <f t="array" ref="G1055">INDEX($D$1:$CP$117,MATCH($D1055,$D$1:$D$117,0),MATCH(1,($F1055=$D$1:$CP$1)*(G$2=$D$2:$CP$2),0))</f>
        <v>0</v>
      </c>
      <c r="H1055" s="60" cm="1">
        <f t="array" ref="H1055">INDEX($D$1:$CP$117,MATCH($D1055,$D$1:$D$117,0),MATCH(1,($F1055=$D$1:$CP$1)*(H$2=$D$2:$CP$2),0))</f>
        <v>0</v>
      </c>
      <c r="I1055" s="60" cm="1">
        <f t="array" ref="I1055">INDEX($D$1:$CP$117,MATCH($D1055,$D$1:$D$117,0),MATCH(1,($F1055=$D$1:$CP$1)*(I$2=$D$2:$CP$2),0))</f>
        <v>0</v>
      </c>
      <c r="J1055" s="60" cm="1">
        <f t="array" ref="J1055">INDEX($D$1:$CP$117,MATCH($D1055,$D$1:$D$117,0),MATCH(1,($F1055=$D$1:$CP$1)*(J$2=$D$2:$CP$2),0))</f>
        <v>110000</v>
      </c>
      <c r="K1055" s="59" t="str" cm="1">
        <f t="array" ref="K1055">INDEX($D$1:$CP$117,MATCH($D1055,$D$1:$D$117,0),MATCH(1,($F1055=$D$1:$CP$1)*(AY$2=$D$2:$CP$2),0))</f>
        <v/>
      </c>
      <c r="L1055" s="59" t="str" cm="1">
        <f t="array" ref="L1055">INDEX($D$1:$CP$117,MATCH($D1055,$D$1:$D$117,0),MATCH(1,($F1055=$D$1:$CP$1)*(AZ$2=$D$2:$CP$2),0))</f>
        <v/>
      </c>
      <c r="M1055" s="59" t="str" cm="1">
        <f t="array" ref="M1055">INDEX($D$1:$CP$117,MATCH($D1055,$D$1:$D$117,0),MATCH(1,($F1055=$D$1:$CP$1)*(BA$2=$D$2:$CP$2),0))</f>
        <v/>
      </c>
      <c r="N1055" s="61" t="str" cm="1">
        <f t="array" ref="N1055">INDEX($D$1:$CP$117,MATCH($D1055,$D$1:$D$117,0),MATCH(1,($F1055=$D$1:$CP$1)*(BB$2=$D$2:$CP$2),0))</f>
        <v/>
      </c>
    </row>
    <row r="1056" spans="4:14" x14ac:dyDescent="0.25">
      <c r="D1056" t="str">
        <f t="shared" ref="D1056:E1056" si="988">D942</f>
        <v>TCD</v>
      </c>
      <c r="E1056" t="str">
        <f t="shared" si="988"/>
        <v>Low income</v>
      </c>
      <c r="F1056">
        <f t="shared" si="950"/>
        <v>2017</v>
      </c>
      <c r="G1056" s="60" cm="1">
        <f t="array" ref="G1056">INDEX($D$1:$CP$117,MATCH($D1056,$D$1:$D$117,0),MATCH(1,($F1056=$D$1:$CP$1)*(G$2=$D$2:$CP$2),0))</f>
        <v>0</v>
      </c>
      <c r="H1056" s="60" cm="1">
        <f t="array" ref="H1056">INDEX($D$1:$CP$117,MATCH($D1056,$D$1:$D$117,0),MATCH(1,($F1056=$D$1:$CP$1)*(H$2=$D$2:$CP$2),0))</f>
        <v>0</v>
      </c>
      <c r="I1056" s="60" cm="1">
        <f t="array" ref="I1056">INDEX($D$1:$CP$117,MATCH($D1056,$D$1:$D$117,0),MATCH(1,($F1056=$D$1:$CP$1)*(I$2=$D$2:$CP$2),0))</f>
        <v>0</v>
      </c>
      <c r="J1056" s="60" cm="1">
        <f t="array" ref="J1056">INDEX($D$1:$CP$117,MATCH($D1056,$D$1:$D$117,0),MATCH(1,($F1056=$D$1:$CP$1)*(J$2=$D$2:$CP$2),0))</f>
        <v>120000</v>
      </c>
      <c r="K1056" s="59" t="str" cm="1">
        <f t="array" ref="K1056">INDEX($D$1:$CP$117,MATCH($D1056,$D$1:$D$117,0),MATCH(1,($F1056=$D$1:$CP$1)*(AY$2=$D$2:$CP$2),0))</f>
        <v/>
      </c>
      <c r="L1056" s="59" t="str" cm="1">
        <f t="array" ref="L1056">INDEX($D$1:$CP$117,MATCH($D1056,$D$1:$D$117,0),MATCH(1,($F1056=$D$1:$CP$1)*(AZ$2=$D$2:$CP$2),0))</f>
        <v/>
      </c>
      <c r="M1056" s="59" t="str" cm="1">
        <f t="array" ref="M1056">INDEX($D$1:$CP$117,MATCH($D1056,$D$1:$D$117,0),MATCH(1,($F1056=$D$1:$CP$1)*(BA$2=$D$2:$CP$2),0))</f>
        <v/>
      </c>
      <c r="N1056" s="61" t="str" cm="1">
        <f t="array" ref="N1056">INDEX($D$1:$CP$117,MATCH($D1056,$D$1:$D$117,0),MATCH(1,($F1056=$D$1:$CP$1)*(BB$2=$D$2:$CP$2),0))</f>
        <v/>
      </c>
    </row>
    <row r="1057" spans="4:14" x14ac:dyDescent="0.25">
      <c r="D1057" t="str">
        <f t="shared" ref="D1057:E1057" si="989">D943</f>
        <v>CHL</v>
      </c>
      <c r="E1057" t="str">
        <f t="shared" si="989"/>
        <v>High income</v>
      </c>
      <c r="F1057">
        <f t="shared" si="950"/>
        <v>2017</v>
      </c>
      <c r="G1057" s="60" cm="1">
        <f t="array" ref="G1057">INDEX($D$1:$CP$117,MATCH($D1057,$D$1:$D$117,0),MATCH(1,($F1057=$D$1:$CP$1)*(G$2=$D$2:$CP$2),0))</f>
        <v>176222581</v>
      </c>
      <c r="H1057" s="60" cm="1">
        <f t="array" ref="H1057">INDEX($D$1:$CP$117,MATCH($D1057,$D$1:$D$117,0),MATCH(1,($F1057=$D$1:$CP$1)*(H$2=$D$2:$CP$2),0))</f>
        <v>168488.98740000001</v>
      </c>
      <c r="I1057" s="60" cm="1">
        <f t="array" ref="I1057">INDEX($D$1:$CP$117,MATCH($D1057,$D$1:$D$117,0),MATCH(1,($F1057=$D$1:$CP$1)*(I$2=$D$2:$CP$2),0))</f>
        <v>282358585.18739998</v>
      </c>
      <c r="J1057" s="60" cm="1">
        <f t="array" ref="J1057">INDEX($D$1:$CP$117,MATCH($D1057,$D$1:$D$117,0),MATCH(1,($F1057=$D$1:$CP$1)*(J$2=$D$2:$CP$2),0))</f>
        <v>65000</v>
      </c>
      <c r="K1057" s="59" cm="1">
        <f t="array" ref="K1057">INDEX($D$1:$CP$117,MATCH($D1057,$D$1:$D$117,0),MATCH(1,($F1057=$D$1:$CP$1)*(AY$2=$D$2:$CP$2),0))</f>
        <v>2711.1166307692306</v>
      </c>
      <c r="L1057" s="59" cm="1">
        <f t="array" ref="L1057">INDEX($D$1:$CP$117,MATCH($D1057,$D$1:$D$117,0),MATCH(1,($F1057=$D$1:$CP$1)*(AZ$2=$D$2:$CP$2),0))</f>
        <v>2.5921382676923077</v>
      </c>
      <c r="M1057" s="59" cm="1">
        <f t="array" ref="M1057">INDEX($D$1:$CP$117,MATCH($D1057,$D$1:$D$117,0),MATCH(1,($F1057=$D$1:$CP$1)*(BA$2=$D$2:$CP$2),0))</f>
        <v>4343.9782336523076</v>
      </c>
      <c r="N1057" s="61" cm="1">
        <f t="array" ref="N1057">INDEX($D$1:$CP$117,MATCH($D1057,$D$1:$D$117,0),MATCH(1,($F1057=$D$1:$CP$1)*(BB$2=$D$2:$CP$2),0))</f>
        <v>0.6241091655953791</v>
      </c>
    </row>
    <row r="1058" spans="4:14" x14ac:dyDescent="0.25">
      <c r="D1058" t="str">
        <f t="shared" ref="D1058:E1058" si="990">D944</f>
        <v>COL</v>
      </c>
      <c r="E1058" t="str">
        <f t="shared" si="990"/>
        <v>Middle income</v>
      </c>
      <c r="F1058">
        <f t="shared" si="950"/>
        <v>2017</v>
      </c>
      <c r="G1058" s="60" cm="1">
        <f t="array" ref="G1058">INDEX($D$1:$CP$117,MATCH($D1058,$D$1:$D$117,0),MATCH(1,($F1058=$D$1:$CP$1)*(G$2=$D$2:$CP$2),0))</f>
        <v>0</v>
      </c>
      <c r="H1058" s="60" cm="1">
        <f t="array" ref="H1058">INDEX($D$1:$CP$117,MATCH($D1058,$D$1:$D$117,0),MATCH(1,($F1058=$D$1:$CP$1)*(H$2=$D$2:$CP$2),0))</f>
        <v>0</v>
      </c>
      <c r="I1058" s="60" cm="1">
        <f t="array" ref="I1058">INDEX($D$1:$CP$117,MATCH($D1058,$D$1:$D$117,0),MATCH(1,($F1058=$D$1:$CP$1)*(I$2=$D$2:$CP$2),0))</f>
        <v>0</v>
      </c>
      <c r="J1058" s="60" cm="1">
        <f t="array" ref="J1058">INDEX($D$1:$CP$117,MATCH($D1058,$D$1:$D$117,0),MATCH(1,($F1058=$D$1:$CP$1)*(J$2=$D$2:$CP$2),0))</f>
        <v>180000</v>
      </c>
      <c r="K1058" s="59" t="str" cm="1">
        <f t="array" ref="K1058">INDEX($D$1:$CP$117,MATCH($D1058,$D$1:$D$117,0),MATCH(1,($F1058=$D$1:$CP$1)*(AY$2=$D$2:$CP$2),0))</f>
        <v/>
      </c>
      <c r="L1058" s="59" t="str" cm="1">
        <f t="array" ref="L1058">INDEX($D$1:$CP$117,MATCH($D1058,$D$1:$D$117,0),MATCH(1,($F1058=$D$1:$CP$1)*(AZ$2=$D$2:$CP$2),0))</f>
        <v/>
      </c>
      <c r="M1058" s="59" t="str" cm="1">
        <f t="array" ref="M1058">INDEX($D$1:$CP$117,MATCH($D1058,$D$1:$D$117,0),MATCH(1,($F1058=$D$1:$CP$1)*(BA$2=$D$2:$CP$2),0))</f>
        <v/>
      </c>
      <c r="N1058" s="61" t="str" cm="1">
        <f t="array" ref="N1058">INDEX($D$1:$CP$117,MATCH($D1058,$D$1:$D$117,0),MATCH(1,($F1058=$D$1:$CP$1)*(BB$2=$D$2:$CP$2),0))</f>
        <v/>
      </c>
    </row>
    <row r="1059" spans="4:14" x14ac:dyDescent="0.25">
      <c r="D1059" t="str">
        <f t="shared" ref="D1059:E1059" si="991">D945</f>
        <v>COM</v>
      </c>
      <c r="E1059" t="str">
        <f t="shared" si="991"/>
        <v>Lower middle income</v>
      </c>
      <c r="F1059">
        <f t="shared" si="950"/>
        <v>2017</v>
      </c>
      <c r="G1059" s="60" cm="1">
        <f t="array" ref="G1059">INDEX($D$1:$CP$117,MATCH($D1059,$D$1:$D$117,0),MATCH(1,($F1059=$D$1:$CP$1)*(G$2=$D$2:$CP$2),0))</f>
        <v>148975</v>
      </c>
      <c r="H1059" s="60" cm="1">
        <f t="array" ref="H1059">INDEX($D$1:$CP$117,MATCH($D1059,$D$1:$D$117,0),MATCH(1,($F1059=$D$1:$CP$1)*(H$2=$D$2:$CP$2),0))</f>
        <v>2130277.0120000001</v>
      </c>
      <c r="I1059" s="60" cm="1">
        <f t="array" ref="I1059">INDEX($D$1:$CP$117,MATCH($D1059,$D$1:$D$117,0),MATCH(1,($F1059=$D$1:$CP$1)*(I$2=$D$2:$CP$2),0))</f>
        <v>2325188.18946</v>
      </c>
      <c r="J1059" s="60" cm="1">
        <f t="array" ref="J1059">INDEX($D$1:$CP$117,MATCH($D1059,$D$1:$D$117,0),MATCH(1,($F1059=$D$1:$CP$1)*(J$2=$D$2:$CP$2),0))</f>
        <v>200</v>
      </c>
      <c r="K1059" s="59" cm="1">
        <f t="array" ref="K1059">INDEX($D$1:$CP$117,MATCH($D1059,$D$1:$D$117,0),MATCH(1,($F1059=$D$1:$CP$1)*(AY$2=$D$2:$CP$2),0))</f>
        <v>744.875</v>
      </c>
      <c r="L1059" s="59" cm="1">
        <f t="array" ref="L1059">INDEX($D$1:$CP$117,MATCH($D1059,$D$1:$D$117,0),MATCH(1,($F1059=$D$1:$CP$1)*(AZ$2=$D$2:$CP$2),0))</f>
        <v>10651.385060000001</v>
      </c>
      <c r="M1059" s="59" cm="1">
        <f t="array" ref="M1059">INDEX($D$1:$CP$117,MATCH($D1059,$D$1:$D$117,0),MATCH(1,($F1059=$D$1:$CP$1)*(BA$2=$D$2:$CP$2),0))</f>
        <v>11625.9409473</v>
      </c>
      <c r="N1059" s="61" cm="1">
        <f t="array" ref="N1059">INDEX($D$1:$CP$117,MATCH($D1059,$D$1:$D$117,0),MATCH(1,($F1059=$D$1:$CP$1)*(BB$2=$D$2:$CP$2),0))</f>
        <v>6.4070082875570533E-2</v>
      </c>
    </row>
    <row r="1060" spans="4:14" x14ac:dyDescent="0.25">
      <c r="D1060" t="str">
        <f t="shared" ref="D1060:E1060" si="992">D946</f>
        <v>COG</v>
      </c>
      <c r="E1060" t="str">
        <f t="shared" si="992"/>
        <v>Lower middle income</v>
      </c>
      <c r="F1060">
        <f t="shared" si="950"/>
        <v>2017</v>
      </c>
      <c r="G1060" s="60" cm="1">
        <f t="array" ref="G1060">INDEX($D$1:$CP$117,MATCH($D1060,$D$1:$D$117,0),MATCH(1,($F1060=$D$1:$CP$1)*(G$2=$D$2:$CP$2),0))</f>
        <v>0</v>
      </c>
      <c r="H1060" s="60" cm="1">
        <f t="array" ref="H1060">INDEX($D$1:$CP$117,MATCH($D1060,$D$1:$D$117,0),MATCH(1,($F1060=$D$1:$CP$1)*(H$2=$D$2:$CP$2),0))</f>
        <v>0</v>
      </c>
      <c r="I1060" s="60" cm="1">
        <f t="array" ref="I1060">INDEX($D$1:$CP$117,MATCH($D1060,$D$1:$D$117,0),MATCH(1,($F1060=$D$1:$CP$1)*(I$2=$D$2:$CP$2),0))</f>
        <v>0</v>
      </c>
      <c r="J1060" s="60" cm="1">
        <f t="array" ref="J1060">INDEX($D$1:$CP$117,MATCH($D1060,$D$1:$D$117,0),MATCH(1,($F1060=$D$1:$CP$1)*(J$2=$D$2:$CP$2),0))</f>
        <v>98000</v>
      </c>
      <c r="K1060" s="59" t="str" cm="1">
        <f t="array" ref="K1060">INDEX($D$1:$CP$117,MATCH($D1060,$D$1:$D$117,0),MATCH(1,($F1060=$D$1:$CP$1)*(AY$2=$D$2:$CP$2),0))</f>
        <v/>
      </c>
      <c r="L1060" s="59" t="str" cm="1">
        <f t="array" ref="L1060">INDEX($D$1:$CP$117,MATCH($D1060,$D$1:$D$117,0),MATCH(1,($F1060=$D$1:$CP$1)*(AZ$2=$D$2:$CP$2),0))</f>
        <v/>
      </c>
      <c r="M1060" s="59" t="str" cm="1">
        <f t="array" ref="M1060">INDEX($D$1:$CP$117,MATCH($D1060,$D$1:$D$117,0),MATCH(1,($F1060=$D$1:$CP$1)*(BA$2=$D$2:$CP$2),0))</f>
        <v/>
      </c>
      <c r="N1060" s="61" t="str" cm="1">
        <f t="array" ref="N1060">INDEX($D$1:$CP$117,MATCH($D1060,$D$1:$D$117,0),MATCH(1,($F1060=$D$1:$CP$1)*(BB$2=$D$2:$CP$2),0))</f>
        <v/>
      </c>
    </row>
    <row r="1061" spans="4:14" x14ac:dyDescent="0.25">
      <c r="D1061" t="str">
        <f t="shared" ref="D1061:E1061" si="993">D947</f>
        <v>CRI</v>
      </c>
      <c r="E1061" t="str">
        <f t="shared" si="993"/>
        <v>Middle income</v>
      </c>
      <c r="F1061">
        <f t="shared" si="950"/>
        <v>2017</v>
      </c>
      <c r="G1061" s="60" cm="1">
        <f t="array" ref="G1061">INDEX($D$1:$CP$117,MATCH($D1061,$D$1:$D$117,0),MATCH(1,($F1061=$D$1:$CP$1)*(G$2=$D$2:$CP$2),0))</f>
        <v>0</v>
      </c>
      <c r="H1061" s="60" cm="1">
        <f t="array" ref="H1061">INDEX($D$1:$CP$117,MATCH($D1061,$D$1:$D$117,0),MATCH(1,($F1061=$D$1:$CP$1)*(H$2=$D$2:$CP$2),0))</f>
        <v>0</v>
      </c>
      <c r="I1061" s="60" cm="1">
        <f t="array" ref="I1061">INDEX($D$1:$CP$117,MATCH($D1061,$D$1:$D$117,0),MATCH(1,($F1061=$D$1:$CP$1)*(I$2=$D$2:$CP$2),0))</f>
        <v>0</v>
      </c>
      <c r="J1061" s="60" cm="1">
        <f t="array" ref="J1061">INDEX($D$1:$CP$117,MATCH($D1061,$D$1:$D$117,0),MATCH(1,($F1061=$D$1:$CP$1)*(J$2=$D$2:$CP$2),0))</f>
        <v>13000</v>
      </c>
      <c r="K1061" s="59" t="str" cm="1">
        <f t="array" ref="K1061">INDEX($D$1:$CP$117,MATCH($D1061,$D$1:$D$117,0),MATCH(1,($F1061=$D$1:$CP$1)*(AY$2=$D$2:$CP$2),0))</f>
        <v/>
      </c>
      <c r="L1061" s="59" t="str" cm="1">
        <f t="array" ref="L1061">INDEX($D$1:$CP$117,MATCH($D1061,$D$1:$D$117,0),MATCH(1,($F1061=$D$1:$CP$1)*(AZ$2=$D$2:$CP$2),0))</f>
        <v/>
      </c>
      <c r="M1061" s="59" t="str" cm="1">
        <f t="array" ref="M1061">INDEX($D$1:$CP$117,MATCH($D1061,$D$1:$D$117,0),MATCH(1,($F1061=$D$1:$CP$1)*(BA$2=$D$2:$CP$2),0))</f>
        <v/>
      </c>
      <c r="N1061" s="61" t="str" cm="1">
        <f t="array" ref="N1061">INDEX($D$1:$CP$117,MATCH($D1061,$D$1:$D$117,0),MATCH(1,($F1061=$D$1:$CP$1)*(BB$2=$D$2:$CP$2),0))</f>
        <v/>
      </c>
    </row>
    <row r="1062" spans="4:14" x14ac:dyDescent="0.25">
      <c r="D1062" t="str">
        <f t="shared" ref="D1062:E1062" si="994">D948</f>
        <v>CIV</v>
      </c>
      <c r="E1062" t="str">
        <f t="shared" si="994"/>
        <v>Lower middle income</v>
      </c>
      <c r="F1062">
        <f t="shared" si="950"/>
        <v>2017</v>
      </c>
      <c r="G1062" s="60" cm="1">
        <f t="array" ref="G1062">INDEX($D$1:$CP$117,MATCH($D1062,$D$1:$D$117,0),MATCH(1,($F1062=$D$1:$CP$1)*(G$2=$D$2:$CP$2),0))</f>
        <v>0</v>
      </c>
      <c r="H1062" s="60" cm="1">
        <f t="array" ref="H1062">INDEX($D$1:$CP$117,MATCH($D1062,$D$1:$D$117,0),MATCH(1,($F1062=$D$1:$CP$1)*(H$2=$D$2:$CP$2),0))</f>
        <v>0</v>
      </c>
      <c r="I1062" s="60" cm="1">
        <f t="array" ref="I1062">INDEX($D$1:$CP$117,MATCH($D1062,$D$1:$D$117,0),MATCH(1,($F1062=$D$1:$CP$1)*(I$2=$D$2:$CP$2),0))</f>
        <v>0</v>
      </c>
      <c r="J1062" s="60" cm="1">
        <f t="array" ref="J1062">INDEX($D$1:$CP$117,MATCH($D1062,$D$1:$D$117,0),MATCH(1,($F1062=$D$1:$CP$1)*(J$2=$D$2:$CP$2),0))</f>
        <v>440000</v>
      </c>
      <c r="K1062" s="59" t="str" cm="1">
        <f t="array" ref="K1062">INDEX($D$1:$CP$117,MATCH($D1062,$D$1:$D$117,0),MATCH(1,($F1062=$D$1:$CP$1)*(AY$2=$D$2:$CP$2),0))</f>
        <v/>
      </c>
      <c r="L1062" s="59" t="str" cm="1">
        <f t="array" ref="L1062">INDEX($D$1:$CP$117,MATCH($D1062,$D$1:$D$117,0),MATCH(1,($F1062=$D$1:$CP$1)*(AZ$2=$D$2:$CP$2),0))</f>
        <v/>
      </c>
      <c r="M1062" s="59" t="str" cm="1">
        <f t="array" ref="M1062">INDEX($D$1:$CP$117,MATCH($D1062,$D$1:$D$117,0),MATCH(1,($F1062=$D$1:$CP$1)*(BA$2=$D$2:$CP$2),0))</f>
        <v/>
      </c>
      <c r="N1062" s="61" t="str" cm="1">
        <f t="array" ref="N1062">INDEX($D$1:$CP$117,MATCH($D1062,$D$1:$D$117,0),MATCH(1,($F1062=$D$1:$CP$1)*(BB$2=$D$2:$CP$2),0))</f>
        <v/>
      </c>
    </row>
    <row r="1063" spans="4:14" x14ac:dyDescent="0.25">
      <c r="D1063" t="str">
        <f t="shared" ref="D1063:E1063" si="995">D949</f>
        <v>CUB</v>
      </c>
      <c r="E1063" t="str">
        <f t="shared" si="995"/>
        <v>Middle income</v>
      </c>
      <c r="F1063">
        <f t="shared" si="950"/>
        <v>2017</v>
      </c>
      <c r="G1063" s="60" cm="1">
        <f t="array" ref="G1063">INDEX($D$1:$CP$117,MATCH($D1063,$D$1:$D$117,0),MATCH(1,($F1063=$D$1:$CP$1)*(G$2=$D$2:$CP$2),0))</f>
        <v>0</v>
      </c>
      <c r="H1063" s="60" cm="1">
        <f t="array" ref="H1063">INDEX($D$1:$CP$117,MATCH($D1063,$D$1:$D$117,0),MATCH(1,($F1063=$D$1:$CP$1)*(H$2=$D$2:$CP$2),0))</f>
        <v>0</v>
      </c>
      <c r="I1063" s="60" cm="1">
        <f t="array" ref="I1063">INDEX($D$1:$CP$117,MATCH($D1063,$D$1:$D$117,0),MATCH(1,($F1063=$D$1:$CP$1)*(I$2=$D$2:$CP$2),0))</f>
        <v>0</v>
      </c>
      <c r="J1063" s="60" cm="1">
        <f t="array" ref="J1063">INDEX($D$1:$CP$117,MATCH($D1063,$D$1:$D$117,0),MATCH(1,($F1063=$D$1:$CP$1)*(J$2=$D$2:$CP$2),0))</f>
        <v>30000</v>
      </c>
      <c r="K1063" s="59" t="str" cm="1">
        <f t="array" ref="K1063">INDEX($D$1:$CP$117,MATCH($D1063,$D$1:$D$117,0),MATCH(1,($F1063=$D$1:$CP$1)*(AY$2=$D$2:$CP$2),0))</f>
        <v/>
      </c>
      <c r="L1063" s="59" t="str" cm="1">
        <f t="array" ref="L1063">INDEX($D$1:$CP$117,MATCH($D1063,$D$1:$D$117,0),MATCH(1,($F1063=$D$1:$CP$1)*(AZ$2=$D$2:$CP$2),0))</f>
        <v/>
      </c>
      <c r="M1063" s="59" t="str" cm="1">
        <f t="array" ref="M1063">INDEX($D$1:$CP$117,MATCH($D1063,$D$1:$D$117,0),MATCH(1,($F1063=$D$1:$CP$1)*(BA$2=$D$2:$CP$2),0))</f>
        <v/>
      </c>
      <c r="N1063" s="61" t="str" cm="1">
        <f t="array" ref="N1063">INDEX($D$1:$CP$117,MATCH($D1063,$D$1:$D$117,0),MATCH(1,($F1063=$D$1:$CP$1)*(BB$2=$D$2:$CP$2),0))</f>
        <v/>
      </c>
    </row>
    <row r="1064" spans="4:14" x14ac:dyDescent="0.25">
      <c r="D1064" t="str">
        <f t="shared" ref="D1064:E1064" si="996">D950</f>
        <v>COD</v>
      </c>
      <c r="E1064" t="str">
        <f t="shared" si="996"/>
        <v>Low income</v>
      </c>
      <c r="F1064">
        <f t="shared" si="950"/>
        <v>2017</v>
      </c>
      <c r="G1064" s="60" cm="1">
        <f t="array" ref="G1064">INDEX($D$1:$CP$117,MATCH($D1064,$D$1:$D$117,0),MATCH(1,($F1064=$D$1:$CP$1)*(G$2=$D$2:$CP$2),0))</f>
        <v>18662067</v>
      </c>
      <c r="H1064" s="60" cm="1">
        <f t="array" ref="H1064">INDEX($D$1:$CP$117,MATCH($D1064,$D$1:$D$117,0),MATCH(1,($F1064=$D$1:$CP$1)*(H$2=$D$2:$CP$2),0))</f>
        <v>155309285</v>
      </c>
      <c r="I1064" s="60" cm="1">
        <f t="array" ref="I1064">INDEX($D$1:$CP$117,MATCH($D1064,$D$1:$D$117,0),MATCH(1,($F1064=$D$1:$CP$1)*(I$2=$D$2:$CP$2),0))</f>
        <v>174572248.59999999</v>
      </c>
      <c r="J1064" s="60" cm="1">
        <f t="array" ref="J1064">INDEX($D$1:$CP$117,MATCH($D1064,$D$1:$D$117,0),MATCH(1,($F1064=$D$1:$CP$1)*(J$2=$D$2:$CP$2),0))</f>
        <v>510000</v>
      </c>
      <c r="K1064" s="59" cm="1">
        <f t="array" ref="K1064">INDEX($D$1:$CP$117,MATCH($D1064,$D$1:$D$117,0),MATCH(1,($F1064=$D$1:$CP$1)*(AY$2=$D$2:$CP$2),0))</f>
        <v>36.59228823529412</v>
      </c>
      <c r="L1064" s="59" cm="1">
        <f t="array" ref="L1064">INDEX($D$1:$CP$117,MATCH($D1064,$D$1:$D$117,0),MATCH(1,($F1064=$D$1:$CP$1)*(AZ$2=$D$2:$CP$2),0))</f>
        <v>304.52800980392158</v>
      </c>
      <c r="M1064" s="59" cm="1">
        <f t="array" ref="M1064">INDEX($D$1:$CP$117,MATCH($D1064,$D$1:$D$117,0),MATCH(1,($F1064=$D$1:$CP$1)*(BA$2=$D$2:$CP$2),0))</f>
        <v>342.29852666666665</v>
      </c>
      <c r="N1064" s="61" cm="1">
        <f t="array" ref="N1064">INDEX($D$1:$CP$117,MATCH($D1064,$D$1:$D$117,0),MATCH(1,($F1064=$D$1:$CP$1)*(BB$2=$D$2:$CP$2),0))</f>
        <v>0.10690168196641996</v>
      </c>
    </row>
    <row r="1065" spans="4:14" x14ac:dyDescent="0.25">
      <c r="D1065" t="str">
        <f t="shared" ref="D1065:E1065" si="997">D951</f>
        <v>DJI</v>
      </c>
      <c r="E1065" t="str">
        <f t="shared" si="997"/>
        <v>Lower middle income</v>
      </c>
      <c r="F1065">
        <f t="shared" si="950"/>
        <v>2017</v>
      </c>
      <c r="G1065" s="60" cm="1">
        <f t="array" ref="G1065">INDEX($D$1:$CP$117,MATCH($D1065,$D$1:$D$117,0),MATCH(1,($F1065=$D$1:$CP$1)*(G$2=$D$2:$CP$2),0))</f>
        <v>0</v>
      </c>
      <c r="H1065" s="60" cm="1">
        <f t="array" ref="H1065">INDEX($D$1:$CP$117,MATCH($D1065,$D$1:$D$117,0),MATCH(1,($F1065=$D$1:$CP$1)*(H$2=$D$2:$CP$2),0))</f>
        <v>0</v>
      </c>
      <c r="I1065" s="60" cm="1">
        <f t="array" ref="I1065">INDEX($D$1:$CP$117,MATCH($D1065,$D$1:$D$117,0),MATCH(1,($F1065=$D$1:$CP$1)*(I$2=$D$2:$CP$2),0))</f>
        <v>0</v>
      </c>
      <c r="J1065" s="60" cm="1">
        <f t="array" ref="J1065">INDEX($D$1:$CP$117,MATCH($D1065,$D$1:$D$117,0),MATCH(1,($F1065=$D$1:$CP$1)*(J$2=$D$2:$CP$2),0))</f>
        <v>7400</v>
      </c>
      <c r="K1065" s="59" t="str" cm="1">
        <f t="array" ref="K1065">INDEX($D$1:$CP$117,MATCH($D1065,$D$1:$D$117,0),MATCH(1,($F1065=$D$1:$CP$1)*(AY$2=$D$2:$CP$2),0))</f>
        <v/>
      </c>
      <c r="L1065" s="59" t="str" cm="1">
        <f t="array" ref="L1065">INDEX($D$1:$CP$117,MATCH($D1065,$D$1:$D$117,0),MATCH(1,($F1065=$D$1:$CP$1)*(AZ$2=$D$2:$CP$2),0))</f>
        <v/>
      </c>
      <c r="M1065" s="59" t="str" cm="1">
        <f t="array" ref="M1065">INDEX($D$1:$CP$117,MATCH($D1065,$D$1:$D$117,0),MATCH(1,($F1065=$D$1:$CP$1)*(BA$2=$D$2:$CP$2),0))</f>
        <v/>
      </c>
      <c r="N1065" s="61" t="str" cm="1">
        <f t="array" ref="N1065">INDEX($D$1:$CP$117,MATCH($D1065,$D$1:$D$117,0),MATCH(1,($F1065=$D$1:$CP$1)*(BB$2=$D$2:$CP$2),0))</f>
        <v/>
      </c>
    </row>
    <row r="1066" spans="4:14" x14ac:dyDescent="0.25">
      <c r="D1066" t="str">
        <f t="shared" ref="D1066:E1066" si="998">D952</f>
        <v>DOM</v>
      </c>
      <c r="E1066" t="str">
        <f t="shared" si="998"/>
        <v>Middle income</v>
      </c>
      <c r="F1066">
        <f t="shared" si="950"/>
        <v>2017</v>
      </c>
      <c r="G1066" s="60" cm="1">
        <f t="array" ref="G1066">INDEX($D$1:$CP$117,MATCH($D1066,$D$1:$D$117,0),MATCH(1,($F1066=$D$1:$CP$1)*(G$2=$D$2:$CP$2),0))</f>
        <v>14743318</v>
      </c>
      <c r="H1066" s="60" cm="1">
        <f t="array" ref="H1066">INDEX($D$1:$CP$117,MATCH($D1066,$D$1:$D$117,0),MATCH(1,($F1066=$D$1:$CP$1)*(H$2=$D$2:$CP$2),0))</f>
        <v>6230084.2309999997</v>
      </c>
      <c r="I1066" s="60" cm="1">
        <f t="array" ref="I1066">INDEX($D$1:$CP$117,MATCH($D1066,$D$1:$D$117,0),MATCH(1,($F1066=$D$1:$CP$1)*(I$2=$D$2:$CP$2),0))</f>
        <v>20973402.230999999</v>
      </c>
      <c r="J1066" s="60" cm="1">
        <f t="array" ref="J1066">INDEX($D$1:$CP$117,MATCH($D1066,$D$1:$D$117,0),MATCH(1,($F1066=$D$1:$CP$1)*(J$2=$D$2:$CP$2),0))</f>
        <v>72000</v>
      </c>
      <c r="K1066" s="59" cm="1">
        <f t="array" ref="K1066">INDEX($D$1:$CP$117,MATCH($D1066,$D$1:$D$117,0),MATCH(1,($F1066=$D$1:$CP$1)*(AY$2=$D$2:$CP$2),0))</f>
        <v>204.76830555555554</v>
      </c>
      <c r="L1066" s="59" cm="1">
        <f t="array" ref="L1066">INDEX($D$1:$CP$117,MATCH($D1066,$D$1:$D$117,0),MATCH(1,($F1066=$D$1:$CP$1)*(AZ$2=$D$2:$CP$2),0))</f>
        <v>86.528947652777774</v>
      </c>
      <c r="M1066" s="59" cm="1">
        <f t="array" ref="M1066">INDEX($D$1:$CP$117,MATCH($D1066,$D$1:$D$117,0),MATCH(1,($F1066=$D$1:$CP$1)*(BA$2=$D$2:$CP$2),0))</f>
        <v>291.2972532083333</v>
      </c>
      <c r="N1066" s="61" cm="1">
        <f t="array" ref="N1066">INDEX($D$1:$CP$117,MATCH($D1066,$D$1:$D$117,0),MATCH(1,($F1066=$D$1:$CP$1)*(BB$2=$D$2:$CP$2),0))</f>
        <v>0.70295309447736876</v>
      </c>
    </row>
    <row r="1067" spans="4:14" x14ac:dyDescent="0.25">
      <c r="D1067" t="str">
        <f t="shared" ref="D1067:E1067" si="999">D953</f>
        <v>ECU</v>
      </c>
      <c r="E1067" t="str">
        <f t="shared" si="999"/>
        <v>Middle income</v>
      </c>
      <c r="F1067">
        <f t="shared" si="950"/>
        <v>2017</v>
      </c>
      <c r="G1067" s="60" cm="1">
        <f t="array" ref="G1067">INDEX($D$1:$CP$117,MATCH($D1067,$D$1:$D$117,0),MATCH(1,($F1067=$D$1:$CP$1)*(G$2=$D$2:$CP$2),0))</f>
        <v>24904746</v>
      </c>
      <c r="H1067" s="60" cm="1">
        <f t="array" ref="H1067">INDEX($D$1:$CP$117,MATCH($D1067,$D$1:$D$117,0),MATCH(1,($F1067=$D$1:$CP$1)*(H$2=$D$2:$CP$2),0))</f>
        <v>0</v>
      </c>
      <c r="I1067" s="60" cm="1">
        <f t="array" ref="I1067">INDEX($D$1:$CP$117,MATCH($D1067,$D$1:$D$117,0),MATCH(1,($F1067=$D$1:$CP$1)*(I$2=$D$2:$CP$2),0))</f>
        <v>24904746</v>
      </c>
      <c r="J1067" s="60" cm="1">
        <f t="array" ref="J1067">INDEX($D$1:$CP$117,MATCH($D1067,$D$1:$D$117,0),MATCH(1,($F1067=$D$1:$CP$1)*(J$2=$D$2:$CP$2),0))</f>
        <v>44000</v>
      </c>
      <c r="K1067" s="59" cm="1">
        <f t="array" ref="K1067">INDEX($D$1:$CP$117,MATCH($D1067,$D$1:$D$117,0),MATCH(1,($F1067=$D$1:$CP$1)*(AY$2=$D$2:$CP$2),0))</f>
        <v>566.0169545454545</v>
      </c>
      <c r="L1067" s="59" cm="1">
        <f t="array" ref="L1067">INDEX($D$1:$CP$117,MATCH($D1067,$D$1:$D$117,0),MATCH(1,($F1067=$D$1:$CP$1)*(AZ$2=$D$2:$CP$2),0))</f>
        <v>0</v>
      </c>
      <c r="M1067" s="59" cm="1">
        <f t="array" ref="M1067">INDEX($D$1:$CP$117,MATCH($D1067,$D$1:$D$117,0),MATCH(1,($F1067=$D$1:$CP$1)*(BA$2=$D$2:$CP$2),0))</f>
        <v>566.0169545454545</v>
      </c>
      <c r="N1067" s="61" cm="1">
        <f t="array" ref="N1067">INDEX($D$1:$CP$117,MATCH($D1067,$D$1:$D$117,0),MATCH(1,($F1067=$D$1:$CP$1)*(BB$2=$D$2:$CP$2),0))</f>
        <v>1</v>
      </c>
    </row>
    <row r="1068" spans="4:14" x14ac:dyDescent="0.25">
      <c r="D1068" t="str">
        <f t="shared" ref="D1068:E1068" si="1000">D954</f>
        <v>SLV</v>
      </c>
      <c r="E1068" t="str">
        <f t="shared" si="1000"/>
        <v>Lower middle income</v>
      </c>
      <c r="F1068">
        <f t="shared" si="950"/>
        <v>2017</v>
      </c>
      <c r="G1068" s="60" cm="1">
        <f t="array" ref="G1068">INDEX($D$1:$CP$117,MATCH($D1068,$D$1:$D$117,0),MATCH(1,($F1068=$D$1:$CP$1)*(G$2=$D$2:$CP$2),0))</f>
        <v>48152828</v>
      </c>
      <c r="H1068" s="60" cm="1">
        <f t="array" ref="H1068">INDEX($D$1:$CP$117,MATCH($D1068,$D$1:$D$117,0),MATCH(1,($F1068=$D$1:$CP$1)*(H$2=$D$2:$CP$2),0))</f>
        <v>8592844</v>
      </c>
      <c r="I1068" s="60" cm="1">
        <f t="array" ref="I1068">INDEX($D$1:$CP$117,MATCH($D1068,$D$1:$D$117,0),MATCH(1,($F1068=$D$1:$CP$1)*(I$2=$D$2:$CP$2),0))</f>
        <v>60112211</v>
      </c>
      <c r="J1068" s="60" cm="1">
        <f t="array" ref="J1068">INDEX($D$1:$CP$117,MATCH($D1068,$D$1:$D$117,0),MATCH(1,($F1068=$D$1:$CP$1)*(J$2=$D$2:$CP$2),0))</f>
        <v>28000</v>
      </c>
      <c r="K1068" s="59" cm="1">
        <f t="array" ref="K1068">INDEX($D$1:$CP$117,MATCH($D1068,$D$1:$D$117,0),MATCH(1,($F1068=$D$1:$CP$1)*(AY$2=$D$2:$CP$2),0))</f>
        <v>1719.7438571428572</v>
      </c>
      <c r="L1068" s="59" cm="1">
        <f t="array" ref="L1068">INDEX($D$1:$CP$117,MATCH($D1068,$D$1:$D$117,0),MATCH(1,($F1068=$D$1:$CP$1)*(AZ$2=$D$2:$CP$2),0))</f>
        <v>306.88728571428572</v>
      </c>
      <c r="M1068" s="59" cm="1">
        <f t="array" ref="M1068">INDEX($D$1:$CP$117,MATCH($D1068,$D$1:$D$117,0),MATCH(1,($F1068=$D$1:$CP$1)*(BA$2=$D$2:$CP$2),0))</f>
        <v>2146.8646785714286</v>
      </c>
      <c r="N1068" s="61" cm="1">
        <f t="array" ref="N1068">INDEX($D$1:$CP$117,MATCH($D1068,$D$1:$D$117,0),MATCH(1,($F1068=$D$1:$CP$1)*(BB$2=$D$2:$CP$2),0))</f>
        <v>0.80104902479797324</v>
      </c>
    </row>
    <row r="1069" spans="4:14" x14ac:dyDescent="0.25">
      <c r="D1069" t="str">
        <f t="shared" ref="D1069:E1069" si="1001">D955</f>
        <v>GNQ</v>
      </c>
      <c r="E1069" t="str">
        <f t="shared" si="1001"/>
        <v>Middle income</v>
      </c>
      <c r="F1069">
        <f t="shared" si="950"/>
        <v>2017</v>
      </c>
      <c r="G1069" s="60" cm="1">
        <f t="array" ref="G1069">INDEX($D$1:$CP$117,MATCH($D1069,$D$1:$D$117,0),MATCH(1,($F1069=$D$1:$CP$1)*(G$2=$D$2:$CP$2),0))</f>
        <v>0</v>
      </c>
      <c r="H1069" s="60" cm="1">
        <f t="array" ref="H1069">INDEX($D$1:$CP$117,MATCH($D1069,$D$1:$D$117,0),MATCH(1,($F1069=$D$1:$CP$1)*(H$2=$D$2:$CP$2),0))</f>
        <v>0</v>
      </c>
      <c r="I1069" s="60" cm="1">
        <f t="array" ref="I1069">INDEX($D$1:$CP$117,MATCH($D1069,$D$1:$D$117,0),MATCH(1,($F1069=$D$1:$CP$1)*(I$2=$D$2:$CP$2),0))</f>
        <v>0</v>
      </c>
      <c r="J1069" s="60" cm="1">
        <f t="array" ref="J1069">INDEX($D$1:$CP$117,MATCH($D1069,$D$1:$D$117,0),MATCH(1,($F1069=$D$1:$CP$1)*(J$2=$D$2:$CP$2),0))</f>
        <v>58000</v>
      </c>
      <c r="K1069" s="59" t="str" cm="1">
        <f t="array" ref="K1069">INDEX($D$1:$CP$117,MATCH($D1069,$D$1:$D$117,0),MATCH(1,($F1069=$D$1:$CP$1)*(AY$2=$D$2:$CP$2),0))</f>
        <v/>
      </c>
      <c r="L1069" s="59" t="str" cm="1">
        <f t="array" ref="L1069">INDEX($D$1:$CP$117,MATCH($D1069,$D$1:$D$117,0),MATCH(1,($F1069=$D$1:$CP$1)*(AZ$2=$D$2:$CP$2),0))</f>
        <v/>
      </c>
      <c r="M1069" s="59" t="str" cm="1">
        <f t="array" ref="M1069">INDEX($D$1:$CP$117,MATCH($D1069,$D$1:$D$117,0),MATCH(1,($F1069=$D$1:$CP$1)*(BA$2=$D$2:$CP$2),0))</f>
        <v/>
      </c>
      <c r="N1069" s="61" t="str" cm="1">
        <f t="array" ref="N1069">INDEX($D$1:$CP$117,MATCH($D1069,$D$1:$D$117,0),MATCH(1,($F1069=$D$1:$CP$1)*(BB$2=$D$2:$CP$2),0))</f>
        <v/>
      </c>
    </row>
    <row r="1070" spans="4:14" x14ac:dyDescent="0.25">
      <c r="D1070" t="str">
        <f t="shared" ref="D1070:E1070" si="1002">D956</f>
        <v>ERI</v>
      </c>
      <c r="E1070" t="str">
        <f t="shared" si="1002"/>
        <v>Low income</v>
      </c>
      <c r="F1070">
        <f t="shared" si="950"/>
        <v>2017</v>
      </c>
      <c r="G1070" s="60" cm="1">
        <f t="array" ref="G1070">INDEX($D$1:$CP$117,MATCH($D1070,$D$1:$D$117,0),MATCH(1,($F1070=$D$1:$CP$1)*(G$2=$D$2:$CP$2),0))</f>
        <v>0</v>
      </c>
      <c r="H1070" s="60" cm="1">
        <f t="array" ref="H1070">INDEX($D$1:$CP$117,MATCH($D1070,$D$1:$D$117,0),MATCH(1,($F1070=$D$1:$CP$1)*(H$2=$D$2:$CP$2),0))</f>
        <v>0</v>
      </c>
      <c r="I1070" s="60" cm="1">
        <f t="array" ref="I1070">INDEX($D$1:$CP$117,MATCH($D1070,$D$1:$D$117,0),MATCH(1,($F1070=$D$1:$CP$1)*(I$2=$D$2:$CP$2),0))</f>
        <v>0</v>
      </c>
      <c r="J1070" s="60" cm="1">
        <f t="array" ref="J1070">INDEX($D$1:$CP$117,MATCH($D1070,$D$1:$D$117,0),MATCH(1,($F1070=$D$1:$CP$1)*(J$2=$D$2:$CP$2),0))</f>
        <v>15000</v>
      </c>
      <c r="K1070" s="59" t="str" cm="1">
        <f t="array" ref="K1070">INDEX($D$1:$CP$117,MATCH($D1070,$D$1:$D$117,0),MATCH(1,($F1070=$D$1:$CP$1)*(AY$2=$D$2:$CP$2),0))</f>
        <v/>
      </c>
      <c r="L1070" s="59" t="str" cm="1">
        <f t="array" ref="L1070">INDEX($D$1:$CP$117,MATCH($D1070,$D$1:$D$117,0),MATCH(1,($F1070=$D$1:$CP$1)*(AZ$2=$D$2:$CP$2),0))</f>
        <v/>
      </c>
      <c r="M1070" s="59" t="str" cm="1">
        <f t="array" ref="M1070">INDEX($D$1:$CP$117,MATCH($D1070,$D$1:$D$117,0),MATCH(1,($F1070=$D$1:$CP$1)*(BA$2=$D$2:$CP$2),0))</f>
        <v/>
      </c>
      <c r="N1070" s="61" t="str" cm="1">
        <f t="array" ref="N1070">INDEX($D$1:$CP$117,MATCH($D1070,$D$1:$D$117,0),MATCH(1,($F1070=$D$1:$CP$1)*(BB$2=$D$2:$CP$2),0))</f>
        <v/>
      </c>
    </row>
    <row r="1071" spans="4:14" x14ac:dyDescent="0.25">
      <c r="D1071" t="str">
        <f t="shared" ref="D1071:E1071" si="1003">D957</f>
        <v>SWZ</v>
      </c>
      <c r="E1071" t="str">
        <f t="shared" si="1003"/>
        <v>Lower middle income</v>
      </c>
      <c r="F1071">
        <f t="shared" si="950"/>
        <v>2017</v>
      </c>
      <c r="G1071" s="60" cm="1">
        <f t="array" ref="G1071">INDEX($D$1:$CP$117,MATCH($D1071,$D$1:$D$117,0),MATCH(1,($F1071=$D$1:$CP$1)*(G$2=$D$2:$CP$2),0))</f>
        <v>0</v>
      </c>
      <c r="H1071" s="60" cm="1">
        <f t="array" ref="H1071">INDEX($D$1:$CP$117,MATCH($D1071,$D$1:$D$117,0),MATCH(1,($F1071=$D$1:$CP$1)*(H$2=$D$2:$CP$2),0))</f>
        <v>0</v>
      </c>
      <c r="I1071" s="60" cm="1">
        <f t="array" ref="I1071">INDEX($D$1:$CP$117,MATCH($D1071,$D$1:$D$117,0),MATCH(1,($F1071=$D$1:$CP$1)*(I$2=$D$2:$CP$2),0))</f>
        <v>0</v>
      </c>
      <c r="J1071" s="60" cm="1">
        <f t="array" ref="J1071">INDEX($D$1:$CP$117,MATCH($D1071,$D$1:$D$117,0),MATCH(1,($F1071=$D$1:$CP$1)*(J$2=$D$2:$CP$2),0))</f>
        <v>200000</v>
      </c>
      <c r="K1071" s="59" t="str" cm="1">
        <f t="array" ref="K1071">INDEX($D$1:$CP$117,MATCH($D1071,$D$1:$D$117,0),MATCH(1,($F1071=$D$1:$CP$1)*(AY$2=$D$2:$CP$2),0))</f>
        <v/>
      </c>
      <c r="L1071" s="59" t="str" cm="1">
        <f t="array" ref="L1071">INDEX($D$1:$CP$117,MATCH($D1071,$D$1:$D$117,0),MATCH(1,($F1071=$D$1:$CP$1)*(AZ$2=$D$2:$CP$2),0))</f>
        <v/>
      </c>
      <c r="M1071" s="59" t="str" cm="1">
        <f t="array" ref="M1071">INDEX($D$1:$CP$117,MATCH($D1071,$D$1:$D$117,0),MATCH(1,($F1071=$D$1:$CP$1)*(BA$2=$D$2:$CP$2),0))</f>
        <v/>
      </c>
      <c r="N1071" s="61" t="str" cm="1">
        <f t="array" ref="N1071">INDEX($D$1:$CP$117,MATCH($D1071,$D$1:$D$117,0),MATCH(1,($F1071=$D$1:$CP$1)*(BB$2=$D$2:$CP$2),0))</f>
        <v/>
      </c>
    </row>
    <row r="1072" spans="4:14" x14ac:dyDescent="0.25">
      <c r="D1072" t="str">
        <f t="shared" ref="D1072:E1072" si="1004">D958</f>
        <v>ETH</v>
      </c>
      <c r="E1072" t="str">
        <f t="shared" si="1004"/>
        <v>Low income</v>
      </c>
      <c r="F1072">
        <f t="shared" si="950"/>
        <v>2017</v>
      </c>
      <c r="G1072" s="60" cm="1">
        <f t="array" ref="G1072">INDEX($D$1:$CP$117,MATCH($D1072,$D$1:$D$117,0),MATCH(1,($F1072=$D$1:$CP$1)*(G$2=$D$2:$CP$2),0))</f>
        <v>0</v>
      </c>
      <c r="H1072" s="60" cm="1">
        <f t="array" ref="H1072">INDEX($D$1:$CP$117,MATCH($D1072,$D$1:$D$117,0),MATCH(1,($F1072=$D$1:$CP$1)*(H$2=$D$2:$CP$2),0))</f>
        <v>0</v>
      </c>
      <c r="I1072" s="60" cm="1">
        <f t="array" ref="I1072">INDEX($D$1:$CP$117,MATCH($D1072,$D$1:$D$117,0),MATCH(1,($F1072=$D$1:$CP$1)*(I$2=$D$2:$CP$2),0))</f>
        <v>0</v>
      </c>
      <c r="J1072" s="60" cm="1">
        <f t="array" ref="J1072">INDEX($D$1:$CP$117,MATCH($D1072,$D$1:$D$117,0),MATCH(1,($F1072=$D$1:$CP$1)*(J$2=$D$2:$CP$2),0))</f>
        <v>670000</v>
      </c>
      <c r="K1072" s="59" t="str" cm="1">
        <f t="array" ref="K1072">INDEX($D$1:$CP$117,MATCH($D1072,$D$1:$D$117,0),MATCH(1,($F1072=$D$1:$CP$1)*(AY$2=$D$2:$CP$2),0))</f>
        <v/>
      </c>
      <c r="L1072" s="59" t="str" cm="1">
        <f t="array" ref="L1072">INDEX($D$1:$CP$117,MATCH($D1072,$D$1:$D$117,0),MATCH(1,($F1072=$D$1:$CP$1)*(AZ$2=$D$2:$CP$2),0))</f>
        <v/>
      </c>
      <c r="M1072" s="59" t="str" cm="1">
        <f t="array" ref="M1072">INDEX($D$1:$CP$117,MATCH($D1072,$D$1:$D$117,0),MATCH(1,($F1072=$D$1:$CP$1)*(BA$2=$D$2:$CP$2),0))</f>
        <v/>
      </c>
      <c r="N1072" s="61" t="str" cm="1">
        <f t="array" ref="N1072">INDEX($D$1:$CP$117,MATCH($D1072,$D$1:$D$117,0),MATCH(1,($F1072=$D$1:$CP$1)*(BB$2=$D$2:$CP$2),0))</f>
        <v/>
      </c>
    </row>
    <row r="1073" spans="4:14" x14ac:dyDescent="0.25">
      <c r="D1073" t="str">
        <f t="shared" ref="D1073:E1073" si="1005">D959</f>
        <v>FJI</v>
      </c>
      <c r="E1073" t="str">
        <f t="shared" si="1005"/>
        <v>Middle income</v>
      </c>
      <c r="F1073">
        <f t="shared" si="950"/>
        <v>2017</v>
      </c>
      <c r="G1073" s="60" cm="1">
        <f t="array" ref="G1073">INDEX($D$1:$CP$117,MATCH($D1073,$D$1:$D$117,0),MATCH(1,($F1073=$D$1:$CP$1)*(G$2=$D$2:$CP$2),0))</f>
        <v>0</v>
      </c>
      <c r="H1073" s="60" cm="1">
        <f t="array" ref="H1073">INDEX($D$1:$CP$117,MATCH($D1073,$D$1:$D$117,0),MATCH(1,($F1073=$D$1:$CP$1)*(H$2=$D$2:$CP$2),0))</f>
        <v>0</v>
      </c>
      <c r="I1073" s="60" cm="1">
        <f t="array" ref="I1073">INDEX($D$1:$CP$117,MATCH($D1073,$D$1:$D$117,0),MATCH(1,($F1073=$D$1:$CP$1)*(I$2=$D$2:$CP$2),0))</f>
        <v>0</v>
      </c>
      <c r="J1073" s="60" cm="1">
        <f t="array" ref="J1073">INDEX($D$1:$CP$117,MATCH($D1073,$D$1:$D$117,0),MATCH(1,($F1073=$D$1:$CP$1)*(J$2=$D$2:$CP$2),0))</f>
        <v>1000</v>
      </c>
      <c r="K1073" s="59" t="str" cm="1">
        <f t="array" ref="K1073">INDEX($D$1:$CP$117,MATCH($D1073,$D$1:$D$117,0),MATCH(1,($F1073=$D$1:$CP$1)*(AY$2=$D$2:$CP$2),0))</f>
        <v/>
      </c>
      <c r="L1073" s="59" t="str" cm="1">
        <f t="array" ref="L1073">INDEX($D$1:$CP$117,MATCH($D1073,$D$1:$D$117,0),MATCH(1,($F1073=$D$1:$CP$1)*(AZ$2=$D$2:$CP$2),0))</f>
        <v/>
      </c>
      <c r="M1073" s="59" t="str" cm="1">
        <f t="array" ref="M1073">INDEX($D$1:$CP$117,MATCH($D1073,$D$1:$D$117,0),MATCH(1,($F1073=$D$1:$CP$1)*(BA$2=$D$2:$CP$2),0))</f>
        <v/>
      </c>
      <c r="N1073" s="61" t="str" cm="1">
        <f t="array" ref="N1073">INDEX($D$1:$CP$117,MATCH($D1073,$D$1:$D$117,0),MATCH(1,($F1073=$D$1:$CP$1)*(BB$2=$D$2:$CP$2),0))</f>
        <v/>
      </c>
    </row>
    <row r="1074" spans="4:14" x14ac:dyDescent="0.25">
      <c r="D1074" t="str">
        <f t="shared" ref="D1074:E1074" si="1006">D960</f>
        <v>GAB</v>
      </c>
      <c r="E1074" t="str">
        <f t="shared" si="1006"/>
        <v>Middle income</v>
      </c>
      <c r="F1074">
        <f t="shared" si="950"/>
        <v>2017</v>
      </c>
      <c r="G1074" s="60" cm="1">
        <f t="array" ref="G1074">INDEX($D$1:$CP$117,MATCH($D1074,$D$1:$D$117,0),MATCH(1,($F1074=$D$1:$CP$1)*(G$2=$D$2:$CP$2),0))</f>
        <v>0</v>
      </c>
      <c r="H1074" s="60" cm="1">
        <f t="array" ref="H1074">INDEX($D$1:$CP$117,MATCH($D1074,$D$1:$D$117,0),MATCH(1,($F1074=$D$1:$CP$1)*(H$2=$D$2:$CP$2),0))</f>
        <v>0</v>
      </c>
      <c r="I1074" s="60" cm="1">
        <f t="array" ref="I1074">INDEX($D$1:$CP$117,MATCH($D1074,$D$1:$D$117,0),MATCH(1,($F1074=$D$1:$CP$1)*(I$2=$D$2:$CP$2),0))</f>
        <v>0</v>
      </c>
      <c r="J1074" s="60" cm="1">
        <f t="array" ref="J1074">INDEX($D$1:$CP$117,MATCH($D1074,$D$1:$D$117,0),MATCH(1,($F1074=$D$1:$CP$1)*(J$2=$D$2:$CP$2),0))</f>
        <v>51000</v>
      </c>
      <c r="K1074" s="59" t="str" cm="1">
        <f t="array" ref="K1074">INDEX($D$1:$CP$117,MATCH($D1074,$D$1:$D$117,0),MATCH(1,($F1074=$D$1:$CP$1)*(AY$2=$D$2:$CP$2),0))</f>
        <v/>
      </c>
      <c r="L1074" s="59" t="str" cm="1">
        <f t="array" ref="L1074">INDEX($D$1:$CP$117,MATCH($D1074,$D$1:$D$117,0),MATCH(1,($F1074=$D$1:$CP$1)*(AZ$2=$D$2:$CP$2),0))</f>
        <v/>
      </c>
      <c r="M1074" s="59" t="str" cm="1">
        <f t="array" ref="M1074">INDEX($D$1:$CP$117,MATCH($D1074,$D$1:$D$117,0),MATCH(1,($F1074=$D$1:$CP$1)*(BA$2=$D$2:$CP$2),0))</f>
        <v/>
      </c>
      <c r="N1074" s="61" t="str" cm="1">
        <f t="array" ref="N1074">INDEX($D$1:$CP$117,MATCH($D1074,$D$1:$D$117,0),MATCH(1,($F1074=$D$1:$CP$1)*(BB$2=$D$2:$CP$2),0))</f>
        <v/>
      </c>
    </row>
    <row r="1075" spans="4:14" x14ac:dyDescent="0.25">
      <c r="D1075" t="str">
        <f t="shared" ref="D1075:E1075" si="1007">D961</f>
        <v>GMB</v>
      </c>
      <c r="E1075" t="str">
        <f t="shared" si="1007"/>
        <v>Low income</v>
      </c>
      <c r="F1075">
        <f t="shared" si="950"/>
        <v>2017</v>
      </c>
      <c r="G1075" s="60" cm="1">
        <f t="array" ref="G1075">INDEX($D$1:$CP$117,MATCH($D1075,$D$1:$D$117,0),MATCH(1,($F1075=$D$1:$CP$1)*(G$2=$D$2:$CP$2),0))</f>
        <v>0</v>
      </c>
      <c r="H1075" s="60" cm="1">
        <f t="array" ref="H1075">INDEX($D$1:$CP$117,MATCH($D1075,$D$1:$D$117,0),MATCH(1,($F1075=$D$1:$CP$1)*(H$2=$D$2:$CP$2),0))</f>
        <v>0</v>
      </c>
      <c r="I1075" s="60" cm="1">
        <f t="array" ref="I1075">INDEX($D$1:$CP$117,MATCH($D1075,$D$1:$D$117,0),MATCH(1,($F1075=$D$1:$CP$1)*(I$2=$D$2:$CP$2),0))</f>
        <v>0</v>
      </c>
      <c r="J1075" s="60" cm="1">
        <f t="array" ref="J1075">INDEX($D$1:$CP$117,MATCH($D1075,$D$1:$D$117,0),MATCH(1,($F1075=$D$1:$CP$1)*(J$2=$D$2:$CP$2),0))</f>
        <v>26000</v>
      </c>
      <c r="K1075" s="59" t="str" cm="1">
        <f t="array" ref="K1075">INDEX($D$1:$CP$117,MATCH($D1075,$D$1:$D$117,0),MATCH(1,($F1075=$D$1:$CP$1)*(AY$2=$D$2:$CP$2),0))</f>
        <v/>
      </c>
      <c r="L1075" s="59" t="str" cm="1">
        <f t="array" ref="L1075">INDEX($D$1:$CP$117,MATCH($D1075,$D$1:$D$117,0),MATCH(1,($F1075=$D$1:$CP$1)*(AZ$2=$D$2:$CP$2),0))</f>
        <v/>
      </c>
      <c r="M1075" s="59" t="str" cm="1">
        <f t="array" ref="M1075">INDEX($D$1:$CP$117,MATCH($D1075,$D$1:$D$117,0),MATCH(1,($F1075=$D$1:$CP$1)*(BA$2=$D$2:$CP$2),0))</f>
        <v/>
      </c>
      <c r="N1075" s="61" t="str" cm="1">
        <f t="array" ref="N1075">INDEX($D$1:$CP$117,MATCH($D1075,$D$1:$D$117,0),MATCH(1,($F1075=$D$1:$CP$1)*(BB$2=$D$2:$CP$2),0))</f>
        <v/>
      </c>
    </row>
    <row r="1076" spans="4:14" x14ac:dyDescent="0.25">
      <c r="D1076" t="str">
        <f t="shared" ref="D1076:E1076" si="1008">D962</f>
        <v>GEO</v>
      </c>
      <c r="E1076" t="str">
        <f t="shared" si="1008"/>
        <v>Middle income</v>
      </c>
      <c r="F1076">
        <f t="shared" si="950"/>
        <v>2017</v>
      </c>
      <c r="G1076" s="60" cm="1">
        <f t="array" ref="G1076">INDEX($D$1:$CP$117,MATCH($D1076,$D$1:$D$117,0),MATCH(1,($F1076=$D$1:$CP$1)*(G$2=$D$2:$CP$2),0))</f>
        <v>13444827</v>
      </c>
      <c r="H1076" s="60" cm="1">
        <f t="array" ref="H1076">INDEX($D$1:$CP$117,MATCH($D1076,$D$1:$D$117,0),MATCH(1,($F1076=$D$1:$CP$1)*(H$2=$D$2:$CP$2),0))</f>
        <v>6108376.3899999997</v>
      </c>
      <c r="I1076" s="60" cm="1">
        <f t="array" ref="I1076">INDEX($D$1:$CP$117,MATCH($D1076,$D$1:$D$117,0),MATCH(1,($F1076=$D$1:$CP$1)*(I$2=$D$2:$CP$2),0))</f>
        <v>19929495.739999998</v>
      </c>
      <c r="J1076" s="60" cm="1">
        <f t="array" ref="J1076">INDEX($D$1:$CP$117,MATCH($D1076,$D$1:$D$117,0),MATCH(1,($F1076=$D$1:$CP$1)*(J$2=$D$2:$CP$2),0))</f>
        <v>7500</v>
      </c>
      <c r="K1076" s="59" cm="1">
        <f t="array" ref="K1076">INDEX($D$1:$CP$117,MATCH($D1076,$D$1:$D$117,0),MATCH(1,($F1076=$D$1:$CP$1)*(AY$2=$D$2:$CP$2),0))</f>
        <v>1792.6436000000001</v>
      </c>
      <c r="L1076" s="59" cm="1">
        <f t="array" ref="L1076">INDEX($D$1:$CP$117,MATCH($D1076,$D$1:$D$117,0),MATCH(1,($F1076=$D$1:$CP$1)*(AZ$2=$D$2:$CP$2),0))</f>
        <v>814.45018533333325</v>
      </c>
      <c r="M1076" s="59" cm="1">
        <f t="array" ref="M1076">INDEX($D$1:$CP$117,MATCH($D1076,$D$1:$D$117,0),MATCH(1,($F1076=$D$1:$CP$1)*(BA$2=$D$2:$CP$2),0))</f>
        <v>2657.2660986666665</v>
      </c>
      <c r="N1076" s="61" cm="1">
        <f t="array" ref="N1076">INDEX($D$1:$CP$117,MATCH($D1076,$D$1:$D$117,0),MATCH(1,($F1076=$D$1:$CP$1)*(BB$2=$D$2:$CP$2),0))</f>
        <v>0.67461952752849741</v>
      </c>
    </row>
    <row r="1077" spans="4:14" x14ac:dyDescent="0.25">
      <c r="D1077" t="str">
        <f t="shared" ref="D1077:E1077" si="1009">D963</f>
        <v>GHA</v>
      </c>
      <c r="E1077" t="str">
        <f t="shared" si="1009"/>
        <v>Lower middle income</v>
      </c>
      <c r="F1077">
        <f t="shared" si="950"/>
        <v>2017</v>
      </c>
      <c r="G1077" s="60" cm="1">
        <f t="array" ref="G1077">INDEX($D$1:$CP$117,MATCH($D1077,$D$1:$D$117,0),MATCH(1,($F1077=$D$1:$CP$1)*(G$2=$D$2:$CP$2),0))</f>
        <v>0</v>
      </c>
      <c r="H1077" s="60" cm="1">
        <f t="array" ref="H1077">INDEX($D$1:$CP$117,MATCH($D1077,$D$1:$D$117,0),MATCH(1,($F1077=$D$1:$CP$1)*(H$2=$D$2:$CP$2),0))</f>
        <v>0</v>
      </c>
      <c r="I1077" s="60" cm="1">
        <f t="array" ref="I1077">INDEX($D$1:$CP$117,MATCH($D1077,$D$1:$D$117,0),MATCH(1,($F1077=$D$1:$CP$1)*(I$2=$D$2:$CP$2),0))</f>
        <v>0</v>
      </c>
      <c r="J1077" s="60" cm="1">
        <f t="array" ref="J1077">INDEX($D$1:$CP$117,MATCH($D1077,$D$1:$D$117,0),MATCH(1,($F1077=$D$1:$CP$1)*(J$2=$D$2:$CP$2),0))</f>
        <v>330000</v>
      </c>
      <c r="K1077" s="59" t="str" cm="1">
        <f t="array" ref="K1077">INDEX($D$1:$CP$117,MATCH($D1077,$D$1:$D$117,0),MATCH(1,($F1077=$D$1:$CP$1)*(AY$2=$D$2:$CP$2),0))</f>
        <v/>
      </c>
      <c r="L1077" s="59" t="str" cm="1">
        <f t="array" ref="L1077">INDEX($D$1:$CP$117,MATCH($D1077,$D$1:$D$117,0),MATCH(1,($F1077=$D$1:$CP$1)*(AZ$2=$D$2:$CP$2),0))</f>
        <v/>
      </c>
      <c r="M1077" s="59" t="str" cm="1">
        <f t="array" ref="M1077">INDEX($D$1:$CP$117,MATCH($D1077,$D$1:$D$117,0),MATCH(1,($F1077=$D$1:$CP$1)*(BA$2=$D$2:$CP$2),0))</f>
        <v/>
      </c>
      <c r="N1077" s="61" t="str" cm="1">
        <f t="array" ref="N1077">INDEX($D$1:$CP$117,MATCH($D1077,$D$1:$D$117,0),MATCH(1,($F1077=$D$1:$CP$1)*(BB$2=$D$2:$CP$2),0))</f>
        <v/>
      </c>
    </row>
    <row r="1078" spans="4:14" x14ac:dyDescent="0.25">
      <c r="D1078" t="str">
        <f t="shared" ref="D1078:E1078" si="1010">D964</f>
        <v>GTM</v>
      </c>
      <c r="E1078" t="str">
        <f t="shared" si="1010"/>
        <v>Middle income</v>
      </c>
      <c r="F1078">
        <f t="shared" si="950"/>
        <v>2017</v>
      </c>
      <c r="G1078" s="60" cm="1">
        <f t="array" ref="G1078">INDEX($D$1:$CP$117,MATCH($D1078,$D$1:$D$117,0),MATCH(1,($F1078=$D$1:$CP$1)*(G$2=$D$2:$CP$2),0))</f>
        <v>12072635</v>
      </c>
      <c r="H1078" s="60" cm="1">
        <f t="array" ref="H1078">INDEX($D$1:$CP$117,MATCH($D1078,$D$1:$D$117,0),MATCH(1,($F1078=$D$1:$CP$1)*(H$2=$D$2:$CP$2),0))</f>
        <v>11726591.76</v>
      </c>
      <c r="I1078" s="60" cm="1">
        <f t="array" ref="I1078">INDEX($D$1:$CP$117,MATCH($D1078,$D$1:$D$117,0),MATCH(1,($F1078=$D$1:$CP$1)*(I$2=$D$2:$CP$2),0))</f>
        <v>23819204.350000001</v>
      </c>
      <c r="J1078" s="60" cm="1">
        <f t="array" ref="J1078">INDEX($D$1:$CP$117,MATCH($D1078,$D$1:$D$117,0),MATCH(1,($F1078=$D$1:$CP$1)*(J$2=$D$2:$CP$2),0))</f>
        <v>37000</v>
      </c>
      <c r="K1078" s="59" cm="1">
        <f t="array" ref="K1078">INDEX($D$1:$CP$117,MATCH($D1078,$D$1:$D$117,0),MATCH(1,($F1078=$D$1:$CP$1)*(AY$2=$D$2:$CP$2),0))</f>
        <v>326.28743243243241</v>
      </c>
      <c r="L1078" s="59" cm="1">
        <f t="array" ref="L1078">INDEX($D$1:$CP$117,MATCH($D1078,$D$1:$D$117,0),MATCH(1,($F1078=$D$1:$CP$1)*(AZ$2=$D$2:$CP$2),0))</f>
        <v>316.93491243243244</v>
      </c>
      <c r="M1078" s="59" cm="1">
        <f t="array" ref="M1078">INDEX($D$1:$CP$117,MATCH($D1078,$D$1:$D$117,0),MATCH(1,($F1078=$D$1:$CP$1)*(BA$2=$D$2:$CP$2),0))</f>
        <v>643.76227972972981</v>
      </c>
      <c r="N1078" s="61" cm="1">
        <f t="array" ref="N1078">INDEX($D$1:$CP$117,MATCH($D1078,$D$1:$D$117,0),MATCH(1,($F1078=$D$1:$CP$1)*(BB$2=$D$2:$CP$2),0))</f>
        <v>0.50684459575577712</v>
      </c>
    </row>
    <row r="1079" spans="4:14" x14ac:dyDescent="0.25">
      <c r="D1079" t="str">
        <f t="shared" ref="D1079:E1079" si="1011">D965</f>
        <v>GIN</v>
      </c>
      <c r="E1079" t="str">
        <f t="shared" si="1011"/>
        <v>Low income</v>
      </c>
      <c r="F1079">
        <f t="shared" si="950"/>
        <v>2017</v>
      </c>
      <c r="G1079" s="60" cm="1">
        <f t="array" ref="G1079">INDEX($D$1:$CP$117,MATCH($D1079,$D$1:$D$117,0),MATCH(1,($F1079=$D$1:$CP$1)*(G$2=$D$2:$CP$2),0))</f>
        <v>689891</v>
      </c>
      <c r="H1079" s="60" cm="1">
        <f t="array" ref="H1079">INDEX($D$1:$CP$117,MATCH($D1079,$D$1:$D$117,0),MATCH(1,($F1079=$D$1:$CP$1)*(H$2=$D$2:$CP$2),0))</f>
        <v>8160028</v>
      </c>
      <c r="I1079" s="60" cm="1">
        <f t="array" ref="I1079">INDEX($D$1:$CP$117,MATCH($D1079,$D$1:$D$117,0),MATCH(1,($F1079=$D$1:$CP$1)*(I$2=$D$2:$CP$2),0))</f>
        <v>8873515</v>
      </c>
      <c r="J1079" s="60" cm="1">
        <f t="array" ref="J1079">INDEX($D$1:$CP$117,MATCH($D1079,$D$1:$D$117,0),MATCH(1,($F1079=$D$1:$CP$1)*(J$2=$D$2:$CP$2),0))</f>
        <v>110000</v>
      </c>
      <c r="K1079" s="59" cm="1">
        <f t="array" ref="K1079">INDEX($D$1:$CP$117,MATCH($D1079,$D$1:$D$117,0),MATCH(1,($F1079=$D$1:$CP$1)*(AY$2=$D$2:$CP$2),0))</f>
        <v>6.2717363636363634</v>
      </c>
      <c r="L1079" s="59" cm="1">
        <f t="array" ref="L1079">INDEX($D$1:$CP$117,MATCH($D1079,$D$1:$D$117,0),MATCH(1,($F1079=$D$1:$CP$1)*(AZ$2=$D$2:$CP$2),0))</f>
        <v>74.182072727272725</v>
      </c>
      <c r="M1079" s="59" cm="1">
        <f t="array" ref="M1079">INDEX($D$1:$CP$117,MATCH($D1079,$D$1:$D$117,0),MATCH(1,($F1079=$D$1:$CP$1)*(BA$2=$D$2:$CP$2),0))</f>
        <v>80.668318181818179</v>
      </c>
      <c r="N1079" s="61" cm="1">
        <f t="array" ref="N1079">INDEX($D$1:$CP$117,MATCH($D1079,$D$1:$D$117,0),MATCH(1,($F1079=$D$1:$CP$1)*(BB$2=$D$2:$CP$2),0))</f>
        <v>7.7747206152240692E-2</v>
      </c>
    </row>
    <row r="1080" spans="4:14" x14ac:dyDescent="0.25">
      <c r="D1080" t="str">
        <f t="shared" ref="D1080:E1080" si="1012">D966</f>
        <v>GNB</v>
      </c>
      <c r="E1080" t="str">
        <f t="shared" si="1012"/>
        <v>Low income</v>
      </c>
      <c r="F1080">
        <f t="shared" si="950"/>
        <v>2017</v>
      </c>
      <c r="G1080" s="60" cm="1">
        <f t="array" ref="G1080">INDEX($D$1:$CP$117,MATCH($D1080,$D$1:$D$117,0),MATCH(1,($F1080=$D$1:$CP$1)*(G$2=$D$2:$CP$2),0))</f>
        <v>0</v>
      </c>
      <c r="H1080" s="60" cm="1">
        <f t="array" ref="H1080">INDEX($D$1:$CP$117,MATCH($D1080,$D$1:$D$117,0),MATCH(1,($F1080=$D$1:$CP$1)*(H$2=$D$2:$CP$2),0))</f>
        <v>0</v>
      </c>
      <c r="I1080" s="60" cm="1">
        <f t="array" ref="I1080">INDEX($D$1:$CP$117,MATCH($D1080,$D$1:$D$117,0),MATCH(1,($F1080=$D$1:$CP$1)*(I$2=$D$2:$CP$2),0))</f>
        <v>0</v>
      </c>
      <c r="J1080" s="60" cm="1">
        <f t="array" ref="J1080">INDEX($D$1:$CP$117,MATCH($D1080,$D$1:$D$117,0),MATCH(1,($F1080=$D$1:$CP$1)*(J$2=$D$2:$CP$2),0))</f>
        <v>40000</v>
      </c>
      <c r="K1080" s="59" t="str" cm="1">
        <f t="array" ref="K1080">INDEX($D$1:$CP$117,MATCH($D1080,$D$1:$D$117,0),MATCH(1,($F1080=$D$1:$CP$1)*(AY$2=$D$2:$CP$2),0))</f>
        <v/>
      </c>
      <c r="L1080" s="59" t="str" cm="1">
        <f t="array" ref="L1080">INDEX($D$1:$CP$117,MATCH($D1080,$D$1:$D$117,0),MATCH(1,($F1080=$D$1:$CP$1)*(AZ$2=$D$2:$CP$2),0))</f>
        <v/>
      </c>
      <c r="M1080" s="59" t="str" cm="1">
        <f t="array" ref="M1080">INDEX($D$1:$CP$117,MATCH($D1080,$D$1:$D$117,0),MATCH(1,($F1080=$D$1:$CP$1)*(BA$2=$D$2:$CP$2),0))</f>
        <v/>
      </c>
      <c r="N1080" s="61" t="str" cm="1">
        <f t="array" ref="N1080">INDEX($D$1:$CP$117,MATCH($D1080,$D$1:$D$117,0),MATCH(1,($F1080=$D$1:$CP$1)*(BB$2=$D$2:$CP$2),0))</f>
        <v/>
      </c>
    </row>
    <row r="1081" spans="4:14" x14ac:dyDescent="0.25">
      <c r="D1081" t="str">
        <f t="shared" ref="D1081:E1081" si="1013">D967</f>
        <v>GUY</v>
      </c>
      <c r="E1081" t="str">
        <f t="shared" si="1013"/>
        <v>Middle income</v>
      </c>
      <c r="F1081">
        <f t="shared" si="950"/>
        <v>2017</v>
      </c>
      <c r="G1081" s="60" cm="1">
        <f t="array" ref="G1081">INDEX($D$1:$CP$117,MATCH($D1081,$D$1:$D$117,0),MATCH(1,($F1081=$D$1:$CP$1)*(G$2=$D$2:$CP$2),0))</f>
        <v>0</v>
      </c>
      <c r="H1081" s="60" cm="1">
        <f t="array" ref="H1081">INDEX($D$1:$CP$117,MATCH($D1081,$D$1:$D$117,0),MATCH(1,($F1081=$D$1:$CP$1)*(H$2=$D$2:$CP$2),0))</f>
        <v>0</v>
      </c>
      <c r="I1081" s="60" cm="1">
        <f t="array" ref="I1081">INDEX($D$1:$CP$117,MATCH($D1081,$D$1:$D$117,0),MATCH(1,($F1081=$D$1:$CP$1)*(I$2=$D$2:$CP$2),0))</f>
        <v>0</v>
      </c>
      <c r="J1081" s="60" cm="1">
        <f t="array" ref="J1081">INDEX($D$1:$CP$117,MATCH($D1081,$D$1:$D$117,0),MATCH(1,($F1081=$D$1:$CP$1)*(J$2=$D$2:$CP$2),0))</f>
        <v>8400</v>
      </c>
      <c r="K1081" s="59" t="str" cm="1">
        <f t="array" ref="K1081">INDEX($D$1:$CP$117,MATCH($D1081,$D$1:$D$117,0),MATCH(1,($F1081=$D$1:$CP$1)*(AY$2=$D$2:$CP$2),0))</f>
        <v/>
      </c>
      <c r="L1081" s="59" t="str" cm="1">
        <f t="array" ref="L1081">INDEX($D$1:$CP$117,MATCH($D1081,$D$1:$D$117,0),MATCH(1,($F1081=$D$1:$CP$1)*(AZ$2=$D$2:$CP$2),0))</f>
        <v/>
      </c>
      <c r="M1081" s="59" t="str" cm="1">
        <f t="array" ref="M1081">INDEX($D$1:$CP$117,MATCH($D1081,$D$1:$D$117,0),MATCH(1,($F1081=$D$1:$CP$1)*(BA$2=$D$2:$CP$2),0))</f>
        <v/>
      </c>
      <c r="N1081" s="61" t="str" cm="1">
        <f t="array" ref="N1081">INDEX($D$1:$CP$117,MATCH($D1081,$D$1:$D$117,0),MATCH(1,($F1081=$D$1:$CP$1)*(BB$2=$D$2:$CP$2),0))</f>
        <v/>
      </c>
    </row>
    <row r="1082" spans="4:14" x14ac:dyDescent="0.25">
      <c r="D1082" t="str">
        <f t="shared" ref="D1082:E1082" si="1014">D968</f>
        <v>HTI</v>
      </c>
      <c r="E1082" t="str">
        <f t="shared" si="1014"/>
        <v>Low income</v>
      </c>
      <c r="F1082">
        <f t="shared" ref="F1082:F1145" si="1015">F968+1</f>
        <v>2017</v>
      </c>
      <c r="G1082" s="60" cm="1">
        <f t="array" ref="G1082">INDEX($D$1:$CP$117,MATCH($D1082,$D$1:$D$117,0),MATCH(1,($F1082=$D$1:$CP$1)*(G$2=$D$2:$CP$2),0))</f>
        <v>0</v>
      </c>
      <c r="H1082" s="60" cm="1">
        <f t="array" ref="H1082">INDEX($D$1:$CP$117,MATCH($D1082,$D$1:$D$117,0),MATCH(1,($F1082=$D$1:$CP$1)*(H$2=$D$2:$CP$2),0))</f>
        <v>0</v>
      </c>
      <c r="I1082" s="60" cm="1">
        <f t="array" ref="I1082">INDEX($D$1:$CP$117,MATCH($D1082,$D$1:$D$117,0),MATCH(1,($F1082=$D$1:$CP$1)*(I$2=$D$2:$CP$2),0))</f>
        <v>0</v>
      </c>
      <c r="J1082" s="60" cm="1">
        <f t="array" ref="J1082">INDEX($D$1:$CP$117,MATCH($D1082,$D$1:$D$117,0),MATCH(1,($F1082=$D$1:$CP$1)*(J$2=$D$2:$CP$2),0))</f>
        <v>150000</v>
      </c>
      <c r="K1082" s="59" t="str" cm="1">
        <f t="array" ref="K1082">INDEX($D$1:$CP$117,MATCH($D1082,$D$1:$D$117,0),MATCH(1,($F1082=$D$1:$CP$1)*(AY$2=$D$2:$CP$2),0))</f>
        <v/>
      </c>
      <c r="L1082" s="59" t="str" cm="1">
        <f t="array" ref="L1082">INDEX($D$1:$CP$117,MATCH($D1082,$D$1:$D$117,0),MATCH(1,($F1082=$D$1:$CP$1)*(AZ$2=$D$2:$CP$2),0))</f>
        <v/>
      </c>
      <c r="M1082" s="59" t="str" cm="1">
        <f t="array" ref="M1082">INDEX($D$1:$CP$117,MATCH($D1082,$D$1:$D$117,0),MATCH(1,($F1082=$D$1:$CP$1)*(BA$2=$D$2:$CP$2),0))</f>
        <v/>
      </c>
      <c r="N1082" s="61" t="str" cm="1">
        <f t="array" ref="N1082">INDEX($D$1:$CP$117,MATCH($D1082,$D$1:$D$117,0),MATCH(1,($F1082=$D$1:$CP$1)*(BB$2=$D$2:$CP$2),0))</f>
        <v/>
      </c>
    </row>
    <row r="1083" spans="4:14" x14ac:dyDescent="0.25">
      <c r="D1083" t="str">
        <f t="shared" ref="D1083:E1083" si="1016">D969</f>
        <v>HND</v>
      </c>
      <c r="E1083" t="str">
        <f t="shared" si="1016"/>
        <v>Lower middle income</v>
      </c>
      <c r="F1083">
        <f t="shared" si="1015"/>
        <v>2017</v>
      </c>
      <c r="G1083" s="60" cm="1">
        <f t="array" ref="G1083">INDEX($D$1:$CP$117,MATCH($D1083,$D$1:$D$117,0),MATCH(1,($F1083=$D$1:$CP$1)*(G$2=$D$2:$CP$2),0))</f>
        <v>0</v>
      </c>
      <c r="H1083" s="60" cm="1">
        <f t="array" ref="H1083">INDEX($D$1:$CP$117,MATCH($D1083,$D$1:$D$117,0),MATCH(1,($F1083=$D$1:$CP$1)*(H$2=$D$2:$CP$2),0))</f>
        <v>0</v>
      </c>
      <c r="I1083" s="60" cm="1">
        <f t="array" ref="I1083">INDEX($D$1:$CP$117,MATCH($D1083,$D$1:$D$117,0),MATCH(1,($F1083=$D$1:$CP$1)*(I$2=$D$2:$CP$2),0))</f>
        <v>0</v>
      </c>
      <c r="J1083" s="60" cm="1">
        <f t="array" ref="J1083">INDEX($D$1:$CP$117,MATCH($D1083,$D$1:$D$117,0),MATCH(1,($F1083=$D$1:$CP$1)*(J$2=$D$2:$CP$2),0))</f>
        <v>24000</v>
      </c>
      <c r="K1083" s="59" t="str" cm="1">
        <f t="array" ref="K1083">INDEX($D$1:$CP$117,MATCH($D1083,$D$1:$D$117,0),MATCH(1,($F1083=$D$1:$CP$1)*(AY$2=$D$2:$CP$2),0))</f>
        <v/>
      </c>
      <c r="L1083" s="59" t="str" cm="1">
        <f t="array" ref="L1083">INDEX($D$1:$CP$117,MATCH($D1083,$D$1:$D$117,0),MATCH(1,($F1083=$D$1:$CP$1)*(AZ$2=$D$2:$CP$2),0))</f>
        <v/>
      </c>
      <c r="M1083" s="59" t="str" cm="1">
        <f t="array" ref="M1083">INDEX($D$1:$CP$117,MATCH($D1083,$D$1:$D$117,0),MATCH(1,($F1083=$D$1:$CP$1)*(BA$2=$D$2:$CP$2),0))</f>
        <v/>
      </c>
      <c r="N1083" s="61" t="str" cm="1">
        <f t="array" ref="N1083">INDEX($D$1:$CP$117,MATCH($D1083,$D$1:$D$117,0),MATCH(1,($F1083=$D$1:$CP$1)*(BB$2=$D$2:$CP$2),0))</f>
        <v/>
      </c>
    </row>
    <row r="1084" spans="4:14" x14ac:dyDescent="0.25">
      <c r="D1084" t="str">
        <f t="shared" ref="D1084:E1084" si="1017">D970</f>
        <v>IND</v>
      </c>
      <c r="E1084" t="str">
        <f t="shared" si="1017"/>
        <v>Lower middle income</v>
      </c>
      <c r="F1084">
        <f t="shared" si="1015"/>
        <v>2017</v>
      </c>
      <c r="G1084" s="60" cm="1">
        <f t="array" ref="G1084">INDEX($D$1:$CP$117,MATCH($D1084,$D$1:$D$117,0),MATCH(1,($F1084=$D$1:$CP$1)*(G$2=$D$2:$CP$2),0))</f>
        <v>370506154</v>
      </c>
      <c r="H1084" s="60" cm="1">
        <f t="array" ref="H1084">INDEX($D$1:$CP$117,MATCH($D1084,$D$1:$D$117,0),MATCH(1,($F1084=$D$1:$CP$1)*(H$2=$D$2:$CP$2),0))</f>
        <v>0</v>
      </c>
      <c r="I1084" s="60" cm="1">
        <f t="array" ref="I1084">INDEX($D$1:$CP$117,MATCH($D1084,$D$1:$D$117,0),MATCH(1,($F1084=$D$1:$CP$1)*(I$2=$D$2:$CP$2),0))</f>
        <v>370506154</v>
      </c>
      <c r="J1084" s="60" t="str" cm="1">
        <f t="array" ref="J1084">INDEX($D$1:$CP$117,MATCH($D1084,$D$1:$D$117,0),MATCH(1,($F1084=$D$1:$CP$1)*(J$2=$D$2:$CP$2),0))</f>
        <v/>
      </c>
      <c r="K1084" s="59" t="str" cm="1">
        <f t="array" ref="K1084">INDEX($D$1:$CP$117,MATCH($D1084,$D$1:$D$117,0),MATCH(1,($F1084=$D$1:$CP$1)*(AY$2=$D$2:$CP$2),0))</f>
        <v/>
      </c>
      <c r="L1084" s="59" t="str" cm="1">
        <f t="array" ref="L1084">INDEX($D$1:$CP$117,MATCH($D1084,$D$1:$D$117,0),MATCH(1,($F1084=$D$1:$CP$1)*(AZ$2=$D$2:$CP$2),0))</f>
        <v/>
      </c>
      <c r="M1084" s="59" t="str" cm="1">
        <f t="array" ref="M1084">INDEX($D$1:$CP$117,MATCH($D1084,$D$1:$D$117,0),MATCH(1,($F1084=$D$1:$CP$1)*(BA$2=$D$2:$CP$2),0))</f>
        <v/>
      </c>
      <c r="N1084" s="61" t="str" cm="1">
        <f t="array" ref="N1084">INDEX($D$1:$CP$117,MATCH($D1084,$D$1:$D$117,0),MATCH(1,($F1084=$D$1:$CP$1)*(BB$2=$D$2:$CP$2),0))</f>
        <v/>
      </c>
    </row>
    <row r="1085" spans="4:14" x14ac:dyDescent="0.25">
      <c r="D1085" t="str">
        <f t="shared" ref="D1085:E1085" si="1018">D971</f>
        <v>IDN</v>
      </c>
      <c r="E1085" t="str">
        <f t="shared" si="1018"/>
        <v>Upper Middle Income</v>
      </c>
      <c r="F1085">
        <f t="shared" si="1015"/>
        <v>2017</v>
      </c>
      <c r="G1085" s="60" cm="1">
        <f t="array" ref="G1085">INDEX($D$1:$CP$117,MATCH($D1085,$D$1:$D$117,0),MATCH(1,($F1085=$D$1:$CP$1)*(G$2=$D$2:$CP$2),0))</f>
        <v>75153476</v>
      </c>
      <c r="H1085" s="60" cm="1">
        <f t="array" ref="H1085">INDEX($D$1:$CP$117,MATCH($D1085,$D$1:$D$117,0),MATCH(1,($F1085=$D$1:$CP$1)*(H$2=$D$2:$CP$2),0))</f>
        <v>66974138.799999997</v>
      </c>
      <c r="I1085" s="60" cm="1">
        <f t="array" ref="I1085">INDEX($D$1:$CP$117,MATCH($D1085,$D$1:$D$117,0),MATCH(1,($F1085=$D$1:$CP$1)*(I$2=$D$2:$CP$2),0))</f>
        <v>151974617.88</v>
      </c>
      <c r="J1085" s="60" t="str" cm="1">
        <f t="array" ref="J1085">INDEX($D$1:$CP$117,MATCH($D1085,$D$1:$D$117,0),MATCH(1,($F1085=$D$1:$CP$1)*(J$2=$D$2:$CP$2),0))</f>
        <v/>
      </c>
      <c r="K1085" s="59" t="str" cm="1">
        <f t="array" ref="K1085">INDEX($D$1:$CP$117,MATCH($D1085,$D$1:$D$117,0),MATCH(1,($F1085=$D$1:$CP$1)*(AY$2=$D$2:$CP$2),0))</f>
        <v/>
      </c>
      <c r="L1085" s="59" t="str" cm="1">
        <f t="array" ref="L1085">INDEX($D$1:$CP$117,MATCH($D1085,$D$1:$D$117,0),MATCH(1,($F1085=$D$1:$CP$1)*(AZ$2=$D$2:$CP$2),0))</f>
        <v/>
      </c>
      <c r="M1085" s="59" t="str" cm="1">
        <f t="array" ref="M1085">INDEX($D$1:$CP$117,MATCH($D1085,$D$1:$D$117,0),MATCH(1,($F1085=$D$1:$CP$1)*(BA$2=$D$2:$CP$2),0))</f>
        <v/>
      </c>
      <c r="N1085" s="61" t="str" cm="1">
        <f t="array" ref="N1085">INDEX($D$1:$CP$117,MATCH($D1085,$D$1:$D$117,0),MATCH(1,($F1085=$D$1:$CP$1)*(BB$2=$D$2:$CP$2),0))</f>
        <v/>
      </c>
    </row>
    <row r="1086" spans="4:14" x14ac:dyDescent="0.25">
      <c r="D1086" t="str">
        <f t="shared" ref="D1086:E1086" si="1019">D972</f>
        <v>IRN</v>
      </c>
      <c r="E1086" t="str">
        <f t="shared" si="1019"/>
        <v>Middle income</v>
      </c>
      <c r="F1086">
        <f t="shared" si="1015"/>
        <v>2017</v>
      </c>
      <c r="G1086" s="60" cm="1">
        <f t="array" ref="G1086">INDEX($D$1:$CP$117,MATCH($D1086,$D$1:$D$117,0),MATCH(1,($F1086=$D$1:$CP$1)*(G$2=$D$2:$CP$2),0))</f>
        <v>0</v>
      </c>
      <c r="H1086" s="60" cm="1">
        <f t="array" ref="H1086">INDEX($D$1:$CP$117,MATCH($D1086,$D$1:$D$117,0),MATCH(1,($F1086=$D$1:$CP$1)*(H$2=$D$2:$CP$2),0))</f>
        <v>0</v>
      </c>
      <c r="I1086" s="60" cm="1">
        <f t="array" ref="I1086">INDEX($D$1:$CP$117,MATCH($D1086,$D$1:$D$117,0),MATCH(1,($F1086=$D$1:$CP$1)*(I$2=$D$2:$CP$2),0))</f>
        <v>0</v>
      </c>
      <c r="J1086" s="60" cm="1">
        <f t="array" ref="J1086">INDEX($D$1:$CP$117,MATCH($D1086,$D$1:$D$117,0),MATCH(1,($F1086=$D$1:$CP$1)*(J$2=$D$2:$CP$2),0))</f>
        <v>57000</v>
      </c>
      <c r="K1086" s="59" t="str" cm="1">
        <f t="array" ref="K1086">INDEX($D$1:$CP$117,MATCH($D1086,$D$1:$D$117,0),MATCH(1,($F1086=$D$1:$CP$1)*(AY$2=$D$2:$CP$2),0))</f>
        <v/>
      </c>
      <c r="L1086" s="59" t="str" cm="1">
        <f t="array" ref="L1086">INDEX($D$1:$CP$117,MATCH($D1086,$D$1:$D$117,0),MATCH(1,($F1086=$D$1:$CP$1)*(AZ$2=$D$2:$CP$2),0))</f>
        <v/>
      </c>
      <c r="M1086" s="59" t="str" cm="1">
        <f t="array" ref="M1086">INDEX($D$1:$CP$117,MATCH($D1086,$D$1:$D$117,0),MATCH(1,($F1086=$D$1:$CP$1)*(BA$2=$D$2:$CP$2),0))</f>
        <v/>
      </c>
      <c r="N1086" s="61" t="str" cm="1">
        <f t="array" ref="N1086">INDEX($D$1:$CP$117,MATCH($D1086,$D$1:$D$117,0),MATCH(1,($F1086=$D$1:$CP$1)*(BB$2=$D$2:$CP$2),0))</f>
        <v/>
      </c>
    </row>
    <row r="1087" spans="4:14" x14ac:dyDescent="0.25">
      <c r="D1087" t="str">
        <f t="shared" ref="D1087:E1087" si="1020">D973</f>
        <v>JAM</v>
      </c>
      <c r="E1087" t="str">
        <f t="shared" si="1020"/>
        <v>Middle income</v>
      </c>
      <c r="F1087">
        <f t="shared" si="1015"/>
        <v>2017</v>
      </c>
      <c r="G1087" s="60" cm="1">
        <f t="array" ref="G1087">INDEX($D$1:$CP$117,MATCH($D1087,$D$1:$D$117,0),MATCH(1,($F1087=$D$1:$CP$1)*(G$2=$D$2:$CP$2),0))</f>
        <v>0</v>
      </c>
      <c r="H1087" s="60" cm="1">
        <f t="array" ref="H1087">INDEX($D$1:$CP$117,MATCH($D1087,$D$1:$D$117,0),MATCH(1,($F1087=$D$1:$CP$1)*(H$2=$D$2:$CP$2),0))</f>
        <v>0</v>
      </c>
      <c r="I1087" s="60" cm="1">
        <f t="array" ref="I1087">INDEX($D$1:$CP$117,MATCH($D1087,$D$1:$D$117,0),MATCH(1,($F1087=$D$1:$CP$1)*(I$2=$D$2:$CP$2),0))</f>
        <v>0</v>
      </c>
      <c r="J1087" s="60" cm="1">
        <f t="array" ref="J1087">INDEX($D$1:$CP$117,MATCH($D1087,$D$1:$D$117,0),MATCH(1,($F1087=$D$1:$CP$1)*(J$2=$D$2:$CP$2),0))</f>
        <v>32000</v>
      </c>
      <c r="K1087" s="59" t="str" cm="1">
        <f t="array" ref="K1087">INDEX($D$1:$CP$117,MATCH($D1087,$D$1:$D$117,0),MATCH(1,($F1087=$D$1:$CP$1)*(AY$2=$D$2:$CP$2),0))</f>
        <v/>
      </c>
      <c r="L1087" s="59" t="str" cm="1">
        <f t="array" ref="L1087">INDEX($D$1:$CP$117,MATCH($D1087,$D$1:$D$117,0),MATCH(1,($F1087=$D$1:$CP$1)*(AZ$2=$D$2:$CP$2),0))</f>
        <v/>
      </c>
      <c r="M1087" s="59" t="str" cm="1">
        <f t="array" ref="M1087">INDEX($D$1:$CP$117,MATCH($D1087,$D$1:$D$117,0),MATCH(1,($F1087=$D$1:$CP$1)*(BA$2=$D$2:$CP$2),0))</f>
        <v/>
      </c>
      <c r="N1087" s="61" t="str" cm="1">
        <f t="array" ref="N1087">INDEX($D$1:$CP$117,MATCH($D1087,$D$1:$D$117,0),MATCH(1,($F1087=$D$1:$CP$1)*(BB$2=$D$2:$CP$2),0))</f>
        <v/>
      </c>
    </row>
    <row r="1088" spans="4:14" x14ac:dyDescent="0.25">
      <c r="D1088" t="str">
        <f t="shared" ref="D1088:E1088" si="1021">D974</f>
        <v>KAZ</v>
      </c>
      <c r="E1088" t="str">
        <f t="shared" si="1021"/>
        <v>Middle income</v>
      </c>
      <c r="F1088">
        <f t="shared" si="1015"/>
        <v>2017</v>
      </c>
      <c r="G1088" s="60" cm="1">
        <f t="array" ref="G1088">INDEX($D$1:$CP$117,MATCH($D1088,$D$1:$D$117,0),MATCH(1,($F1088=$D$1:$CP$1)*(G$2=$D$2:$CP$2),0))</f>
        <v>30975563</v>
      </c>
      <c r="H1088" s="60" cm="1">
        <f t="array" ref="H1088">INDEX($D$1:$CP$117,MATCH($D1088,$D$1:$D$117,0),MATCH(1,($F1088=$D$1:$CP$1)*(H$2=$D$2:$CP$2),0))</f>
        <v>3841354.7689999999</v>
      </c>
      <c r="I1088" s="60" cm="1">
        <f t="array" ref="I1088">INDEX($D$1:$CP$117,MATCH($D1088,$D$1:$D$117,0),MATCH(1,($F1088=$D$1:$CP$1)*(I$2=$D$2:$CP$2),0))</f>
        <v>34816917.769000001</v>
      </c>
      <c r="J1088" s="60" cm="1">
        <f t="array" ref="J1088">INDEX($D$1:$CP$117,MATCH($D1088,$D$1:$D$117,0),MATCH(1,($F1088=$D$1:$CP$1)*(J$2=$D$2:$CP$2),0))</f>
        <v>28000</v>
      </c>
      <c r="K1088" s="59" cm="1">
        <f t="array" ref="K1088">INDEX($D$1:$CP$117,MATCH($D1088,$D$1:$D$117,0),MATCH(1,($F1088=$D$1:$CP$1)*(AY$2=$D$2:$CP$2),0))</f>
        <v>1106.2701071428571</v>
      </c>
      <c r="L1088" s="59" cm="1">
        <f t="array" ref="L1088">INDEX($D$1:$CP$117,MATCH($D1088,$D$1:$D$117,0),MATCH(1,($F1088=$D$1:$CP$1)*(AZ$2=$D$2:$CP$2),0))</f>
        <v>137.19124174999999</v>
      </c>
      <c r="M1088" s="59" cm="1">
        <f t="array" ref="M1088">INDEX($D$1:$CP$117,MATCH($D1088,$D$1:$D$117,0),MATCH(1,($F1088=$D$1:$CP$1)*(BA$2=$D$2:$CP$2),0))</f>
        <v>1243.4613488928571</v>
      </c>
      <c r="N1088" s="61" cm="1">
        <f t="array" ref="N1088">INDEX($D$1:$CP$117,MATCH($D1088,$D$1:$D$117,0),MATCH(1,($F1088=$D$1:$CP$1)*(BB$2=$D$2:$CP$2),0))</f>
        <v>0.88966987846292833</v>
      </c>
    </row>
    <row r="1089" spans="4:14" x14ac:dyDescent="0.25">
      <c r="D1089" t="str">
        <f t="shared" ref="D1089:E1089" si="1022">D975</f>
        <v>KEN</v>
      </c>
      <c r="E1089" t="str">
        <f t="shared" si="1022"/>
        <v>Lower middle income</v>
      </c>
      <c r="F1089">
        <f t="shared" si="1015"/>
        <v>2017</v>
      </c>
      <c r="G1089" s="60" cm="1">
        <f t="array" ref="G1089">INDEX($D$1:$CP$117,MATCH($D1089,$D$1:$D$117,0),MATCH(1,($F1089=$D$1:$CP$1)*(G$2=$D$2:$CP$2),0))</f>
        <v>342351186</v>
      </c>
      <c r="H1089" s="60" cm="1">
        <f t="array" ref="H1089">INDEX($D$1:$CP$117,MATCH($D1089,$D$1:$D$117,0),MATCH(1,($F1089=$D$1:$CP$1)*(H$2=$D$2:$CP$2),0))</f>
        <v>741111231.29999995</v>
      </c>
      <c r="I1089" s="60" cm="1">
        <f t="array" ref="I1089">INDEX($D$1:$CP$117,MATCH($D1089,$D$1:$D$117,0),MATCH(1,($F1089=$D$1:$CP$1)*(I$2=$D$2:$CP$2),0))</f>
        <v>1174884585.21</v>
      </c>
      <c r="J1089" s="60" cm="1">
        <f t="array" ref="J1089">INDEX($D$1:$CP$117,MATCH($D1089,$D$1:$D$117,0),MATCH(1,($F1089=$D$1:$CP$1)*(J$2=$D$2:$CP$2),0))</f>
        <v>1500000</v>
      </c>
      <c r="K1089" s="59" cm="1">
        <f t="array" ref="K1089">INDEX($D$1:$CP$117,MATCH($D1089,$D$1:$D$117,0),MATCH(1,($F1089=$D$1:$CP$1)*(AY$2=$D$2:$CP$2),0))</f>
        <v>228.23412400000001</v>
      </c>
      <c r="L1089" s="59" cm="1">
        <f t="array" ref="L1089">INDEX($D$1:$CP$117,MATCH($D1089,$D$1:$D$117,0),MATCH(1,($F1089=$D$1:$CP$1)*(AZ$2=$D$2:$CP$2),0))</f>
        <v>494.07415419999995</v>
      </c>
      <c r="M1089" s="59" cm="1">
        <f t="array" ref="M1089">INDEX($D$1:$CP$117,MATCH($D1089,$D$1:$D$117,0),MATCH(1,($F1089=$D$1:$CP$1)*(BA$2=$D$2:$CP$2),0))</f>
        <v>783.25639014000001</v>
      </c>
      <c r="N1089" s="61" cm="1">
        <f t="array" ref="N1089">INDEX($D$1:$CP$117,MATCH($D1089,$D$1:$D$117,0),MATCH(1,($F1089=$D$1:$CP$1)*(BB$2=$D$2:$CP$2),0))</f>
        <v>0.29139133350601226</v>
      </c>
    </row>
    <row r="1090" spans="4:14" x14ac:dyDescent="0.25">
      <c r="D1090" t="str">
        <f t="shared" ref="D1090:E1090" si="1023">D976</f>
        <v>KGZ</v>
      </c>
      <c r="E1090" t="str">
        <f t="shared" si="1023"/>
        <v>Lower middle income</v>
      </c>
      <c r="F1090">
        <f t="shared" si="1015"/>
        <v>2017</v>
      </c>
      <c r="G1090" s="60" cm="1">
        <f t="array" ref="G1090">INDEX($D$1:$CP$117,MATCH($D1090,$D$1:$D$117,0),MATCH(1,($F1090=$D$1:$CP$1)*(G$2=$D$2:$CP$2),0))</f>
        <v>2238849</v>
      </c>
      <c r="H1090" s="60" cm="1">
        <f t="array" ref="H1090">INDEX($D$1:$CP$117,MATCH($D1090,$D$1:$D$117,0),MATCH(1,($F1090=$D$1:$CP$1)*(H$2=$D$2:$CP$2),0))</f>
        <v>15068853</v>
      </c>
      <c r="I1090" s="60" cm="1">
        <f t="array" ref="I1090">INDEX($D$1:$CP$117,MATCH($D1090,$D$1:$D$117,0),MATCH(1,($F1090=$D$1:$CP$1)*(I$2=$D$2:$CP$2),0))</f>
        <v>17307702</v>
      </c>
      <c r="J1090" s="60" cm="1">
        <f t="array" ref="J1090">INDEX($D$1:$CP$117,MATCH($D1090,$D$1:$D$117,0),MATCH(1,($F1090=$D$1:$CP$1)*(J$2=$D$2:$CP$2),0))</f>
        <v>8900</v>
      </c>
      <c r="K1090" s="59" cm="1">
        <f t="array" ref="K1090">INDEX($D$1:$CP$117,MATCH($D1090,$D$1:$D$117,0),MATCH(1,($F1090=$D$1:$CP$1)*(AY$2=$D$2:$CP$2),0))</f>
        <v>251.55606741573033</v>
      </c>
      <c r="L1090" s="59" cm="1">
        <f t="array" ref="L1090">INDEX($D$1:$CP$117,MATCH($D1090,$D$1:$D$117,0),MATCH(1,($F1090=$D$1:$CP$1)*(AZ$2=$D$2:$CP$2),0))</f>
        <v>1693.1295505617977</v>
      </c>
      <c r="M1090" s="59" cm="1">
        <f t="array" ref="M1090">INDEX($D$1:$CP$117,MATCH($D1090,$D$1:$D$117,0),MATCH(1,($F1090=$D$1:$CP$1)*(BA$2=$D$2:$CP$2),0))</f>
        <v>1944.6856179775282</v>
      </c>
      <c r="N1090" s="61" cm="1">
        <f t="array" ref="N1090">INDEX($D$1:$CP$117,MATCH($D1090,$D$1:$D$117,0),MATCH(1,($F1090=$D$1:$CP$1)*(BB$2=$D$2:$CP$2),0))</f>
        <v>0.12935564756083737</v>
      </c>
    </row>
    <row r="1091" spans="4:14" x14ac:dyDescent="0.25">
      <c r="D1091" t="str">
        <f t="shared" ref="D1091:E1091" si="1024">D977</f>
        <v>LAO</v>
      </c>
      <c r="E1091" t="str">
        <f t="shared" si="1024"/>
        <v>Lower middle income</v>
      </c>
      <c r="F1091">
        <f t="shared" si="1015"/>
        <v>2017</v>
      </c>
      <c r="G1091" s="60" cm="1">
        <f t="array" ref="G1091">INDEX($D$1:$CP$117,MATCH($D1091,$D$1:$D$117,0),MATCH(1,($F1091=$D$1:$CP$1)*(G$2=$D$2:$CP$2),0))</f>
        <v>569221</v>
      </c>
      <c r="H1091" s="60" cm="1">
        <f t="array" ref="H1091">INDEX($D$1:$CP$117,MATCH($D1091,$D$1:$D$117,0),MATCH(1,($F1091=$D$1:$CP$1)*(H$2=$D$2:$CP$2),0))</f>
        <v>4064270</v>
      </c>
      <c r="I1091" s="60" cm="1">
        <f t="array" ref="I1091">INDEX($D$1:$CP$117,MATCH($D1091,$D$1:$D$117,0),MATCH(1,($F1091=$D$1:$CP$1)*(I$2=$D$2:$CP$2),0))</f>
        <v>4633491</v>
      </c>
      <c r="J1091" s="60" cm="1">
        <f t="array" ref="J1091">INDEX($D$1:$CP$117,MATCH($D1091,$D$1:$D$117,0),MATCH(1,($F1091=$D$1:$CP$1)*(J$2=$D$2:$CP$2),0))</f>
        <v>12000</v>
      </c>
      <c r="K1091" s="59" cm="1">
        <f t="array" ref="K1091">INDEX($D$1:$CP$117,MATCH($D1091,$D$1:$D$117,0),MATCH(1,($F1091=$D$1:$CP$1)*(AY$2=$D$2:$CP$2),0))</f>
        <v>47.435083333333331</v>
      </c>
      <c r="L1091" s="59" cm="1">
        <f t="array" ref="L1091">INDEX($D$1:$CP$117,MATCH($D1091,$D$1:$D$117,0),MATCH(1,($F1091=$D$1:$CP$1)*(AZ$2=$D$2:$CP$2),0))</f>
        <v>338.68916666666667</v>
      </c>
      <c r="M1091" s="59" cm="1">
        <f t="array" ref="M1091">INDEX($D$1:$CP$117,MATCH($D1091,$D$1:$D$117,0),MATCH(1,($F1091=$D$1:$CP$1)*(BA$2=$D$2:$CP$2),0))</f>
        <v>386.12425000000002</v>
      </c>
      <c r="N1091" s="61" cm="1">
        <f t="array" ref="N1091">INDEX($D$1:$CP$117,MATCH($D1091,$D$1:$D$117,0),MATCH(1,($F1091=$D$1:$CP$1)*(BB$2=$D$2:$CP$2),0))</f>
        <v>0.12284927282690307</v>
      </c>
    </row>
    <row r="1092" spans="4:14" x14ac:dyDescent="0.25">
      <c r="D1092" t="str">
        <f t="shared" ref="D1092:E1092" si="1025">D978</f>
        <v>LVA</v>
      </c>
      <c r="E1092" t="str">
        <f t="shared" si="1025"/>
        <v>High income</v>
      </c>
      <c r="F1092">
        <f t="shared" si="1015"/>
        <v>2017</v>
      </c>
      <c r="G1092" s="60" cm="1">
        <f t="array" ref="G1092">INDEX($D$1:$CP$117,MATCH($D1092,$D$1:$D$117,0),MATCH(1,($F1092=$D$1:$CP$1)*(G$2=$D$2:$CP$2),0))</f>
        <v>0</v>
      </c>
      <c r="H1092" s="60" cm="1">
        <f t="array" ref="H1092">INDEX($D$1:$CP$117,MATCH($D1092,$D$1:$D$117,0),MATCH(1,($F1092=$D$1:$CP$1)*(H$2=$D$2:$CP$2),0))</f>
        <v>0</v>
      </c>
      <c r="I1092" s="60" cm="1">
        <f t="array" ref="I1092">INDEX($D$1:$CP$117,MATCH($D1092,$D$1:$D$117,0),MATCH(1,($F1092=$D$1:$CP$1)*(I$2=$D$2:$CP$2),0))</f>
        <v>0</v>
      </c>
      <c r="J1092" s="60" cm="1">
        <f t="array" ref="J1092">INDEX($D$1:$CP$117,MATCH($D1092,$D$1:$D$117,0),MATCH(1,($F1092=$D$1:$CP$1)*(J$2=$D$2:$CP$2),0))</f>
        <v>5100</v>
      </c>
      <c r="K1092" s="59" t="str" cm="1">
        <f t="array" ref="K1092">INDEX($D$1:$CP$117,MATCH($D1092,$D$1:$D$117,0),MATCH(1,($F1092=$D$1:$CP$1)*(AY$2=$D$2:$CP$2),0))</f>
        <v/>
      </c>
      <c r="L1092" s="59" t="str" cm="1">
        <f t="array" ref="L1092">INDEX($D$1:$CP$117,MATCH($D1092,$D$1:$D$117,0),MATCH(1,($F1092=$D$1:$CP$1)*(AZ$2=$D$2:$CP$2),0))</f>
        <v/>
      </c>
      <c r="M1092" s="59" t="str" cm="1">
        <f t="array" ref="M1092">INDEX($D$1:$CP$117,MATCH($D1092,$D$1:$D$117,0),MATCH(1,($F1092=$D$1:$CP$1)*(BA$2=$D$2:$CP$2),0))</f>
        <v/>
      </c>
      <c r="N1092" s="61" t="str" cm="1">
        <f t="array" ref="N1092">INDEX($D$1:$CP$117,MATCH($D1092,$D$1:$D$117,0),MATCH(1,($F1092=$D$1:$CP$1)*(BB$2=$D$2:$CP$2),0))</f>
        <v/>
      </c>
    </row>
    <row r="1093" spans="4:14" x14ac:dyDescent="0.25">
      <c r="D1093" t="str">
        <f t="shared" ref="D1093:E1093" si="1026">D979</f>
        <v>LBN</v>
      </c>
      <c r="E1093" t="str">
        <f t="shared" si="1026"/>
        <v>Middle income</v>
      </c>
      <c r="F1093">
        <f t="shared" si="1015"/>
        <v>2017</v>
      </c>
      <c r="G1093" s="60" cm="1">
        <f t="array" ref="G1093">INDEX($D$1:$CP$117,MATCH($D1093,$D$1:$D$117,0),MATCH(1,($F1093=$D$1:$CP$1)*(G$2=$D$2:$CP$2),0))</f>
        <v>0</v>
      </c>
      <c r="H1093" s="60" cm="1">
        <f t="array" ref="H1093">INDEX($D$1:$CP$117,MATCH($D1093,$D$1:$D$117,0),MATCH(1,($F1093=$D$1:$CP$1)*(H$2=$D$2:$CP$2),0))</f>
        <v>779241</v>
      </c>
      <c r="I1093" s="60" cm="1">
        <f t="array" ref="I1093">INDEX($D$1:$CP$117,MATCH($D1093,$D$1:$D$117,0),MATCH(1,($F1093=$D$1:$CP$1)*(I$2=$D$2:$CP$2),0))</f>
        <v>779241</v>
      </c>
      <c r="J1093" s="60" cm="1">
        <f t="array" ref="J1093">INDEX($D$1:$CP$117,MATCH($D1093,$D$1:$D$117,0),MATCH(1,($F1093=$D$1:$CP$1)*(J$2=$D$2:$CP$2),0))</f>
        <v>2500</v>
      </c>
      <c r="K1093" s="59" cm="1">
        <f t="array" ref="K1093">INDEX($D$1:$CP$117,MATCH($D1093,$D$1:$D$117,0),MATCH(1,($F1093=$D$1:$CP$1)*(AY$2=$D$2:$CP$2),0))</f>
        <v>0</v>
      </c>
      <c r="L1093" s="59" cm="1">
        <f t="array" ref="L1093">INDEX($D$1:$CP$117,MATCH($D1093,$D$1:$D$117,0),MATCH(1,($F1093=$D$1:$CP$1)*(AZ$2=$D$2:$CP$2),0))</f>
        <v>311.69639999999998</v>
      </c>
      <c r="M1093" s="59" cm="1">
        <f t="array" ref="M1093">INDEX($D$1:$CP$117,MATCH($D1093,$D$1:$D$117,0),MATCH(1,($F1093=$D$1:$CP$1)*(BA$2=$D$2:$CP$2),0))</f>
        <v>311.69639999999998</v>
      </c>
      <c r="N1093" s="61" cm="1">
        <f t="array" ref="N1093">INDEX($D$1:$CP$117,MATCH($D1093,$D$1:$D$117,0),MATCH(1,($F1093=$D$1:$CP$1)*(BB$2=$D$2:$CP$2),0))</f>
        <v>0</v>
      </c>
    </row>
    <row r="1094" spans="4:14" x14ac:dyDescent="0.25">
      <c r="D1094" t="str">
        <f t="shared" ref="D1094:E1094" si="1027">D980</f>
        <v>LSO</v>
      </c>
      <c r="E1094" t="str">
        <f t="shared" si="1027"/>
        <v>Lower middle income</v>
      </c>
      <c r="F1094">
        <f t="shared" si="1015"/>
        <v>2017</v>
      </c>
      <c r="G1094" s="60" cm="1">
        <f t="array" ref="G1094">INDEX($D$1:$CP$117,MATCH($D1094,$D$1:$D$117,0),MATCH(1,($F1094=$D$1:$CP$1)*(G$2=$D$2:$CP$2),0))</f>
        <v>20847761</v>
      </c>
      <c r="H1094" s="60" cm="1">
        <f t="array" ref="H1094">INDEX($D$1:$CP$117,MATCH($D1094,$D$1:$D$117,0),MATCH(1,($F1094=$D$1:$CP$1)*(H$2=$D$2:$CP$2),0))</f>
        <v>89451649</v>
      </c>
      <c r="I1094" s="60" cm="1">
        <f t="array" ref="I1094">INDEX($D$1:$CP$117,MATCH($D1094,$D$1:$D$117,0),MATCH(1,($F1094=$D$1:$CP$1)*(I$2=$D$2:$CP$2),0))</f>
        <v>110299410</v>
      </c>
      <c r="J1094" s="60" cm="1">
        <f t="array" ref="J1094">INDEX($D$1:$CP$117,MATCH($D1094,$D$1:$D$117,0),MATCH(1,($F1094=$D$1:$CP$1)*(J$2=$D$2:$CP$2),0))</f>
        <v>340000</v>
      </c>
      <c r="K1094" s="59" cm="1">
        <f t="array" ref="K1094">INDEX($D$1:$CP$117,MATCH($D1094,$D$1:$D$117,0),MATCH(1,($F1094=$D$1:$CP$1)*(AY$2=$D$2:$CP$2),0))</f>
        <v>61.316944117647061</v>
      </c>
      <c r="L1094" s="59" cm="1">
        <f t="array" ref="L1094">INDEX($D$1:$CP$117,MATCH($D1094,$D$1:$D$117,0),MATCH(1,($F1094=$D$1:$CP$1)*(AZ$2=$D$2:$CP$2),0))</f>
        <v>263.09308529411766</v>
      </c>
      <c r="M1094" s="59" cm="1">
        <f t="array" ref="M1094">INDEX($D$1:$CP$117,MATCH($D1094,$D$1:$D$117,0),MATCH(1,($F1094=$D$1:$CP$1)*(BA$2=$D$2:$CP$2),0))</f>
        <v>324.4100294117647</v>
      </c>
      <c r="N1094" s="61" cm="1">
        <f t="array" ref="N1094">INDEX($D$1:$CP$117,MATCH($D1094,$D$1:$D$117,0),MATCH(1,($F1094=$D$1:$CP$1)*(BB$2=$D$2:$CP$2),0))</f>
        <v>0.18901063024725157</v>
      </c>
    </row>
    <row r="1095" spans="4:14" x14ac:dyDescent="0.25">
      <c r="D1095" t="str">
        <f t="shared" ref="D1095:E1095" si="1028">D981</f>
        <v>LBR</v>
      </c>
      <c r="E1095" t="str">
        <f t="shared" si="1028"/>
        <v>Low income</v>
      </c>
      <c r="F1095">
        <f t="shared" si="1015"/>
        <v>2017</v>
      </c>
      <c r="G1095" s="60" cm="1">
        <f t="array" ref="G1095">INDEX($D$1:$CP$117,MATCH($D1095,$D$1:$D$117,0),MATCH(1,($F1095=$D$1:$CP$1)*(G$2=$D$2:$CP$2),0))</f>
        <v>0</v>
      </c>
      <c r="H1095" s="60" cm="1">
        <f t="array" ref="H1095">INDEX($D$1:$CP$117,MATCH($D1095,$D$1:$D$117,0),MATCH(1,($F1095=$D$1:$CP$1)*(H$2=$D$2:$CP$2),0))</f>
        <v>0</v>
      </c>
      <c r="I1095" s="60" cm="1">
        <f t="array" ref="I1095">INDEX($D$1:$CP$117,MATCH($D1095,$D$1:$D$117,0),MATCH(1,($F1095=$D$1:$CP$1)*(I$2=$D$2:$CP$2),0))</f>
        <v>0</v>
      </c>
      <c r="J1095" s="60" cm="1">
        <f t="array" ref="J1095">INDEX($D$1:$CP$117,MATCH($D1095,$D$1:$D$117,0),MATCH(1,($F1095=$D$1:$CP$1)*(J$2=$D$2:$CP$2),0))</f>
        <v>47000</v>
      </c>
      <c r="K1095" s="59" t="str" cm="1">
        <f t="array" ref="K1095">INDEX($D$1:$CP$117,MATCH($D1095,$D$1:$D$117,0),MATCH(1,($F1095=$D$1:$CP$1)*(AY$2=$D$2:$CP$2),0))</f>
        <v/>
      </c>
      <c r="L1095" s="59" t="str" cm="1">
        <f t="array" ref="L1095">INDEX($D$1:$CP$117,MATCH($D1095,$D$1:$D$117,0),MATCH(1,($F1095=$D$1:$CP$1)*(AZ$2=$D$2:$CP$2),0))</f>
        <v/>
      </c>
      <c r="M1095" s="59" t="str" cm="1">
        <f t="array" ref="M1095">INDEX($D$1:$CP$117,MATCH($D1095,$D$1:$D$117,0),MATCH(1,($F1095=$D$1:$CP$1)*(BA$2=$D$2:$CP$2),0))</f>
        <v/>
      </c>
      <c r="N1095" s="61" t="str" cm="1">
        <f t="array" ref="N1095">INDEX($D$1:$CP$117,MATCH($D1095,$D$1:$D$117,0),MATCH(1,($F1095=$D$1:$CP$1)*(BB$2=$D$2:$CP$2),0))</f>
        <v/>
      </c>
    </row>
    <row r="1096" spans="4:14" x14ac:dyDescent="0.25">
      <c r="D1096" t="str">
        <f t="shared" ref="D1096:E1096" si="1029">D982</f>
        <v>LTU</v>
      </c>
      <c r="E1096" t="str">
        <f t="shared" si="1029"/>
        <v>High income</v>
      </c>
      <c r="F1096">
        <f t="shared" si="1015"/>
        <v>2017</v>
      </c>
      <c r="G1096" s="60" cm="1">
        <f t="array" ref="G1096">INDEX($D$1:$CP$117,MATCH($D1096,$D$1:$D$117,0),MATCH(1,($F1096=$D$1:$CP$1)*(G$2=$D$2:$CP$2),0))</f>
        <v>0</v>
      </c>
      <c r="H1096" s="60" cm="1">
        <f t="array" ref="H1096">INDEX($D$1:$CP$117,MATCH($D1096,$D$1:$D$117,0),MATCH(1,($F1096=$D$1:$CP$1)*(H$2=$D$2:$CP$2),0))</f>
        <v>0</v>
      </c>
      <c r="I1096" s="60" cm="1">
        <f t="array" ref="I1096">INDEX($D$1:$CP$117,MATCH($D1096,$D$1:$D$117,0),MATCH(1,($F1096=$D$1:$CP$1)*(I$2=$D$2:$CP$2),0))</f>
        <v>0</v>
      </c>
      <c r="J1096" s="60" cm="1">
        <f t="array" ref="J1096">INDEX($D$1:$CP$117,MATCH($D1096,$D$1:$D$117,0),MATCH(1,($F1096=$D$1:$CP$1)*(J$2=$D$2:$CP$2),0))</f>
        <v>3100</v>
      </c>
      <c r="K1096" s="59" t="str" cm="1">
        <f t="array" ref="K1096">INDEX($D$1:$CP$117,MATCH($D1096,$D$1:$D$117,0),MATCH(1,($F1096=$D$1:$CP$1)*(AY$2=$D$2:$CP$2),0))</f>
        <v/>
      </c>
      <c r="L1096" s="59" t="str" cm="1">
        <f t="array" ref="L1096">INDEX($D$1:$CP$117,MATCH($D1096,$D$1:$D$117,0),MATCH(1,($F1096=$D$1:$CP$1)*(AZ$2=$D$2:$CP$2),0))</f>
        <v/>
      </c>
      <c r="M1096" s="59" t="str" cm="1">
        <f t="array" ref="M1096">INDEX($D$1:$CP$117,MATCH($D1096,$D$1:$D$117,0),MATCH(1,($F1096=$D$1:$CP$1)*(BA$2=$D$2:$CP$2),0))</f>
        <v/>
      </c>
      <c r="N1096" s="61" t="str" cm="1">
        <f t="array" ref="N1096">INDEX($D$1:$CP$117,MATCH($D1096,$D$1:$D$117,0),MATCH(1,($F1096=$D$1:$CP$1)*(BB$2=$D$2:$CP$2),0))</f>
        <v/>
      </c>
    </row>
    <row r="1097" spans="4:14" x14ac:dyDescent="0.25">
      <c r="D1097" t="str">
        <f t="shared" ref="D1097:E1097" si="1030">D983</f>
        <v>MDG</v>
      </c>
      <c r="E1097" t="str">
        <f t="shared" si="1030"/>
        <v>Low income</v>
      </c>
      <c r="F1097">
        <f t="shared" si="1015"/>
        <v>2017</v>
      </c>
      <c r="G1097" s="60" cm="1">
        <f t="array" ref="G1097">INDEX($D$1:$CP$117,MATCH($D1097,$D$1:$D$117,0),MATCH(1,($F1097=$D$1:$CP$1)*(G$2=$D$2:$CP$2),0))</f>
        <v>289872</v>
      </c>
      <c r="H1097" s="60" cm="1">
        <f t="array" ref="H1097">INDEX($D$1:$CP$117,MATCH($D1097,$D$1:$D$117,0),MATCH(1,($F1097=$D$1:$CP$1)*(H$2=$D$2:$CP$2),0))</f>
        <v>4949826</v>
      </c>
      <c r="I1097" s="60" cm="1">
        <f t="array" ref="I1097">INDEX($D$1:$CP$117,MATCH($D1097,$D$1:$D$117,0),MATCH(1,($F1097=$D$1:$CP$1)*(I$2=$D$2:$CP$2),0))</f>
        <v>5242599</v>
      </c>
      <c r="J1097" s="60" cm="1">
        <f t="array" ref="J1097">INDEX($D$1:$CP$117,MATCH($D1097,$D$1:$D$117,0),MATCH(1,($F1097=$D$1:$CP$1)*(J$2=$D$2:$CP$2),0))</f>
        <v>30000</v>
      </c>
      <c r="K1097" s="59" cm="1">
        <f t="array" ref="K1097">INDEX($D$1:$CP$117,MATCH($D1097,$D$1:$D$117,0),MATCH(1,($F1097=$D$1:$CP$1)*(AY$2=$D$2:$CP$2),0))</f>
        <v>9.6623999999999999</v>
      </c>
      <c r="L1097" s="59" cm="1">
        <f t="array" ref="L1097">INDEX($D$1:$CP$117,MATCH($D1097,$D$1:$D$117,0),MATCH(1,($F1097=$D$1:$CP$1)*(AZ$2=$D$2:$CP$2),0))</f>
        <v>164.99420000000001</v>
      </c>
      <c r="M1097" s="59" cm="1">
        <f t="array" ref="M1097">INDEX($D$1:$CP$117,MATCH($D1097,$D$1:$D$117,0),MATCH(1,($F1097=$D$1:$CP$1)*(BA$2=$D$2:$CP$2),0))</f>
        <v>174.7533</v>
      </c>
      <c r="N1097" s="61" cm="1">
        <f t="array" ref="N1097">INDEX($D$1:$CP$117,MATCH($D1097,$D$1:$D$117,0),MATCH(1,($F1097=$D$1:$CP$1)*(BB$2=$D$2:$CP$2),0))</f>
        <v>5.5291659728314145E-2</v>
      </c>
    </row>
    <row r="1098" spans="4:14" x14ac:dyDescent="0.25">
      <c r="D1098" t="str">
        <f t="shared" ref="D1098:E1098" si="1031">D984</f>
        <v>MWI</v>
      </c>
      <c r="E1098" t="str">
        <f t="shared" si="1031"/>
        <v>Low income</v>
      </c>
      <c r="F1098">
        <f t="shared" si="1015"/>
        <v>2017</v>
      </c>
      <c r="G1098" s="60" cm="1">
        <f t="array" ref="G1098">INDEX($D$1:$CP$117,MATCH($D1098,$D$1:$D$117,0),MATCH(1,($F1098=$D$1:$CP$1)*(G$2=$D$2:$CP$2),0))</f>
        <v>5594173</v>
      </c>
      <c r="H1098" s="60" cm="1">
        <f t="array" ref="H1098">INDEX($D$1:$CP$117,MATCH($D1098,$D$1:$D$117,0),MATCH(1,($F1098=$D$1:$CP$1)*(H$2=$D$2:$CP$2),0))</f>
        <v>212847375</v>
      </c>
      <c r="I1098" s="60" cm="1">
        <f t="array" ref="I1098">INDEX($D$1:$CP$117,MATCH($D1098,$D$1:$D$117,0),MATCH(1,($F1098=$D$1:$CP$1)*(I$2=$D$2:$CP$2),0))</f>
        <v>218441548</v>
      </c>
      <c r="J1098" s="60" cm="1">
        <f t="array" ref="J1098">INDEX($D$1:$CP$117,MATCH($D1098,$D$1:$D$117,0),MATCH(1,($F1098=$D$1:$CP$1)*(J$2=$D$2:$CP$2),0))</f>
        <v>1000000</v>
      </c>
      <c r="K1098" s="59" cm="1">
        <f t="array" ref="K1098">INDEX($D$1:$CP$117,MATCH($D1098,$D$1:$D$117,0),MATCH(1,($F1098=$D$1:$CP$1)*(AY$2=$D$2:$CP$2),0))</f>
        <v>5.5941729999999996</v>
      </c>
      <c r="L1098" s="59" cm="1">
        <f t="array" ref="L1098">INDEX($D$1:$CP$117,MATCH($D1098,$D$1:$D$117,0),MATCH(1,($F1098=$D$1:$CP$1)*(AZ$2=$D$2:$CP$2),0))</f>
        <v>212.847375</v>
      </c>
      <c r="M1098" s="59" cm="1">
        <f t="array" ref="M1098">INDEX($D$1:$CP$117,MATCH($D1098,$D$1:$D$117,0),MATCH(1,($F1098=$D$1:$CP$1)*(BA$2=$D$2:$CP$2),0))</f>
        <v>218.44154800000001</v>
      </c>
      <c r="N1098" s="61" cm="1">
        <f t="array" ref="N1098">INDEX($D$1:$CP$117,MATCH($D1098,$D$1:$D$117,0),MATCH(1,($F1098=$D$1:$CP$1)*(BB$2=$D$2:$CP$2),0))</f>
        <v>2.5609473340666856E-2</v>
      </c>
    </row>
    <row r="1099" spans="4:14" x14ac:dyDescent="0.25">
      <c r="D1099" t="str">
        <f t="shared" ref="D1099:E1099" si="1032">D985</f>
        <v>MYS</v>
      </c>
      <c r="E1099" t="str">
        <f t="shared" si="1032"/>
        <v>Middle income</v>
      </c>
      <c r="F1099">
        <f t="shared" si="1015"/>
        <v>2017</v>
      </c>
      <c r="G1099" s="60" cm="1">
        <f t="array" ref="G1099">INDEX($D$1:$CP$117,MATCH($D1099,$D$1:$D$117,0),MATCH(1,($F1099=$D$1:$CP$1)*(G$2=$D$2:$CP$2),0))</f>
        <v>35065813</v>
      </c>
      <c r="H1099" s="60" cm="1">
        <f t="array" ref="H1099">INDEX($D$1:$CP$117,MATCH($D1099,$D$1:$D$117,0),MATCH(1,($F1099=$D$1:$CP$1)*(H$2=$D$2:$CP$2),0))</f>
        <v>1147985.0919999999</v>
      </c>
      <c r="I1099" s="60" cm="1">
        <f t="array" ref="I1099">INDEX($D$1:$CP$117,MATCH($D1099,$D$1:$D$117,0),MATCH(1,($F1099=$D$1:$CP$1)*(I$2=$D$2:$CP$2),0))</f>
        <v>36935752.604800001</v>
      </c>
      <c r="J1099" s="60" cm="1">
        <f t="array" ref="J1099">INDEX($D$1:$CP$117,MATCH($D1099,$D$1:$D$117,0),MATCH(1,($F1099=$D$1:$CP$1)*(J$2=$D$2:$CP$2),0))</f>
        <v>82000</v>
      </c>
      <c r="K1099" s="59" cm="1">
        <f t="array" ref="K1099">INDEX($D$1:$CP$117,MATCH($D1099,$D$1:$D$117,0),MATCH(1,($F1099=$D$1:$CP$1)*(AY$2=$D$2:$CP$2),0))</f>
        <v>427.63186585365855</v>
      </c>
      <c r="L1099" s="59" cm="1">
        <f t="array" ref="L1099">INDEX($D$1:$CP$117,MATCH($D1099,$D$1:$D$117,0),MATCH(1,($F1099=$D$1:$CP$1)*(AZ$2=$D$2:$CP$2),0))</f>
        <v>13.99981819512195</v>
      </c>
      <c r="M1099" s="59" cm="1">
        <f t="array" ref="M1099">INDEX($D$1:$CP$117,MATCH($D1099,$D$1:$D$117,0),MATCH(1,($F1099=$D$1:$CP$1)*(BA$2=$D$2:$CP$2),0))</f>
        <v>450.43600737560979</v>
      </c>
      <c r="N1099" s="61" cm="1">
        <f t="array" ref="N1099">INDEX($D$1:$CP$117,MATCH($D1099,$D$1:$D$117,0),MATCH(1,($F1099=$D$1:$CP$1)*(BB$2=$D$2:$CP$2),0))</f>
        <v>0.94937318254192027</v>
      </c>
    </row>
    <row r="1100" spans="4:14" x14ac:dyDescent="0.25">
      <c r="D1100" t="str">
        <f t="shared" ref="D1100:E1100" si="1033">D986</f>
        <v>MLI</v>
      </c>
      <c r="E1100" t="str">
        <f t="shared" si="1033"/>
        <v>Low income</v>
      </c>
      <c r="F1100">
        <f t="shared" si="1015"/>
        <v>2017</v>
      </c>
      <c r="G1100" s="60" cm="1">
        <f t="array" ref="G1100">INDEX($D$1:$CP$117,MATCH($D1100,$D$1:$D$117,0),MATCH(1,($F1100=$D$1:$CP$1)*(G$2=$D$2:$CP$2),0))</f>
        <v>0</v>
      </c>
      <c r="H1100" s="60" cm="1">
        <f t="array" ref="H1100">INDEX($D$1:$CP$117,MATCH($D1100,$D$1:$D$117,0),MATCH(1,($F1100=$D$1:$CP$1)*(H$2=$D$2:$CP$2),0))</f>
        <v>0</v>
      </c>
      <c r="I1100" s="60" cm="1">
        <f t="array" ref="I1100">INDEX($D$1:$CP$117,MATCH($D1100,$D$1:$D$117,0),MATCH(1,($F1100=$D$1:$CP$1)*(I$2=$D$2:$CP$2),0))</f>
        <v>0</v>
      </c>
      <c r="J1100" s="60" cm="1">
        <f t="array" ref="J1100">INDEX($D$1:$CP$117,MATCH($D1100,$D$1:$D$117,0),MATCH(1,($F1100=$D$1:$CP$1)*(J$2=$D$2:$CP$2),0))</f>
        <v>140000</v>
      </c>
      <c r="K1100" s="59" t="str" cm="1">
        <f t="array" ref="K1100">INDEX($D$1:$CP$117,MATCH($D1100,$D$1:$D$117,0),MATCH(1,($F1100=$D$1:$CP$1)*(AY$2=$D$2:$CP$2),0))</f>
        <v/>
      </c>
      <c r="L1100" s="59" t="str" cm="1">
        <f t="array" ref="L1100">INDEX($D$1:$CP$117,MATCH($D1100,$D$1:$D$117,0),MATCH(1,($F1100=$D$1:$CP$1)*(AZ$2=$D$2:$CP$2),0))</f>
        <v/>
      </c>
      <c r="M1100" s="59" t="str" cm="1">
        <f t="array" ref="M1100">INDEX($D$1:$CP$117,MATCH($D1100,$D$1:$D$117,0),MATCH(1,($F1100=$D$1:$CP$1)*(BA$2=$D$2:$CP$2),0))</f>
        <v/>
      </c>
      <c r="N1100" s="61" t="str" cm="1">
        <f t="array" ref="N1100">INDEX($D$1:$CP$117,MATCH($D1100,$D$1:$D$117,0),MATCH(1,($F1100=$D$1:$CP$1)*(BB$2=$D$2:$CP$2),0))</f>
        <v/>
      </c>
    </row>
    <row r="1101" spans="4:14" x14ac:dyDescent="0.25">
      <c r="D1101" t="str">
        <f t="shared" ref="D1101:E1101" si="1034">D987</f>
        <v>MRT</v>
      </c>
      <c r="E1101" t="str">
        <f t="shared" si="1034"/>
        <v>Lower middle income</v>
      </c>
      <c r="F1101">
        <f t="shared" si="1015"/>
        <v>2017</v>
      </c>
      <c r="G1101" s="60" cm="1">
        <f t="array" ref="G1101">INDEX($D$1:$CP$117,MATCH($D1101,$D$1:$D$117,0),MATCH(1,($F1101=$D$1:$CP$1)*(G$2=$D$2:$CP$2),0))</f>
        <v>0</v>
      </c>
      <c r="H1101" s="60" cm="1">
        <f t="array" ref="H1101">INDEX($D$1:$CP$117,MATCH($D1101,$D$1:$D$117,0),MATCH(1,($F1101=$D$1:$CP$1)*(H$2=$D$2:$CP$2),0))</f>
        <v>0</v>
      </c>
      <c r="I1101" s="60" cm="1">
        <f t="array" ref="I1101">INDEX($D$1:$CP$117,MATCH($D1101,$D$1:$D$117,0),MATCH(1,($F1101=$D$1:$CP$1)*(I$2=$D$2:$CP$2),0))</f>
        <v>0</v>
      </c>
      <c r="J1101" s="60" cm="1">
        <f t="array" ref="J1101">INDEX($D$1:$CP$117,MATCH($D1101,$D$1:$D$117,0),MATCH(1,($F1101=$D$1:$CP$1)*(J$2=$D$2:$CP$2),0))</f>
        <v>6000</v>
      </c>
      <c r="K1101" s="59" t="str" cm="1">
        <f t="array" ref="K1101">INDEX($D$1:$CP$117,MATCH($D1101,$D$1:$D$117,0),MATCH(1,($F1101=$D$1:$CP$1)*(AY$2=$D$2:$CP$2),0))</f>
        <v/>
      </c>
      <c r="L1101" s="59" t="str" cm="1">
        <f t="array" ref="L1101">INDEX($D$1:$CP$117,MATCH($D1101,$D$1:$D$117,0),MATCH(1,($F1101=$D$1:$CP$1)*(AZ$2=$D$2:$CP$2),0))</f>
        <v/>
      </c>
      <c r="M1101" s="59" t="str" cm="1">
        <f t="array" ref="M1101">INDEX($D$1:$CP$117,MATCH($D1101,$D$1:$D$117,0),MATCH(1,($F1101=$D$1:$CP$1)*(BA$2=$D$2:$CP$2),0))</f>
        <v/>
      </c>
      <c r="N1101" s="61" t="str" cm="1">
        <f t="array" ref="N1101">INDEX($D$1:$CP$117,MATCH($D1101,$D$1:$D$117,0),MATCH(1,($F1101=$D$1:$CP$1)*(BB$2=$D$2:$CP$2),0))</f>
        <v/>
      </c>
    </row>
    <row r="1102" spans="4:14" x14ac:dyDescent="0.25">
      <c r="D1102" t="str">
        <f t="shared" ref="D1102:E1102" si="1035">D988</f>
        <v>MUS</v>
      </c>
      <c r="E1102" t="str">
        <f t="shared" si="1035"/>
        <v>High income</v>
      </c>
      <c r="F1102">
        <f t="shared" si="1015"/>
        <v>2017</v>
      </c>
      <c r="G1102" s="60" cm="1">
        <f t="array" ref="G1102">INDEX($D$1:$CP$117,MATCH($D1102,$D$1:$D$117,0),MATCH(1,($F1102=$D$1:$CP$1)*(G$2=$D$2:$CP$2),0))</f>
        <v>0</v>
      </c>
      <c r="H1102" s="60" cm="1">
        <f t="array" ref="H1102">INDEX($D$1:$CP$117,MATCH($D1102,$D$1:$D$117,0),MATCH(1,($F1102=$D$1:$CP$1)*(H$2=$D$2:$CP$2),0))</f>
        <v>0</v>
      </c>
      <c r="I1102" s="60" cm="1">
        <f t="array" ref="I1102">INDEX($D$1:$CP$117,MATCH($D1102,$D$1:$D$117,0),MATCH(1,($F1102=$D$1:$CP$1)*(I$2=$D$2:$CP$2),0))</f>
        <v>0</v>
      </c>
      <c r="J1102" s="60" cm="1">
        <f t="array" ref="J1102">INDEX($D$1:$CP$117,MATCH($D1102,$D$1:$D$117,0),MATCH(1,($F1102=$D$1:$CP$1)*(J$2=$D$2:$CP$2),0))</f>
        <v>11000</v>
      </c>
      <c r="K1102" s="59" t="str" cm="1">
        <f t="array" ref="K1102">INDEX($D$1:$CP$117,MATCH($D1102,$D$1:$D$117,0),MATCH(1,($F1102=$D$1:$CP$1)*(AY$2=$D$2:$CP$2),0))</f>
        <v/>
      </c>
      <c r="L1102" s="59" t="str" cm="1">
        <f t="array" ref="L1102">INDEX($D$1:$CP$117,MATCH($D1102,$D$1:$D$117,0),MATCH(1,($F1102=$D$1:$CP$1)*(AZ$2=$D$2:$CP$2),0))</f>
        <v/>
      </c>
      <c r="M1102" s="59" t="str" cm="1">
        <f t="array" ref="M1102">INDEX($D$1:$CP$117,MATCH($D1102,$D$1:$D$117,0),MATCH(1,($F1102=$D$1:$CP$1)*(BA$2=$D$2:$CP$2),0))</f>
        <v/>
      </c>
      <c r="N1102" s="61" t="str" cm="1">
        <f t="array" ref="N1102">INDEX($D$1:$CP$117,MATCH($D1102,$D$1:$D$117,0),MATCH(1,($F1102=$D$1:$CP$1)*(BB$2=$D$2:$CP$2),0))</f>
        <v/>
      </c>
    </row>
    <row r="1103" spans="4:14" x14ac:dyDescent="0.25">
      <c r="D1103" t="str">
        <f t="shared" ref="D1103:E1103" si="1036">D989</f>
        <v>MNG</v>
      </c>
      <c r="E1103" t="str">
        <f t="shared" si="1036"/>
        <v>Lower middle income</v>
      </c>
      <c r="F1103">
        <f t="shared" si="1015"/>
        <v>2017</v>
      </c>
      <c r="G1103" s="60" cm="1">
        <f t="array" ref="G1103">INDEX($D$1:$CP$117,MATCH($D1103,$D$1:$D$117,0),MATCH(1,($F1103=$D$1:$CP$1)*(G$2=$D$2:$CP$2),0))</f>
        <v>0</v>
      </c>
      <c r="H1103" s="60" cm="1">
        <f t="array" ref="H1103">INDEX($D$1:$CP$117,MATCH($D1103,$D$1:$D$117,0),MATCH(1,($F1103=$D$1:$CP$1)*(H$2=$D$2:$CP$2),0))</f>
        <v>0</v>
      </c>
      <c r="I1103" s="60" cm="1">
        <f t="array" ref="I1103">INDEX($D$1:$CP$117,MATCH($D1103,$D$1:$D$117,0),MATCH(1,($F1103=$D$1:$CP$1)*(I$2=$D$2:$CP$2),0))</f>
        <v>0</v>
      </c>
      <c r="J1103" s="60" cm="1">
        <f t="array" ref="J1103">INDEX($D$1:$CP$117,MATCH($D1103,$D$1:$D$117,0),MATCH(1,($F1103=$D$1:$CP$1)*(J$2=$D$2:$CP$2),0))</f>
        <v>1000</v>
      </c>
      <c r="K1103" s="59" t="str" cm="1">
        <f t="array" ref="K1103">INDEX($D$1:$CP$117,MATCH($D1103,$D$1:$D$117,0),MATCH(1,($F1103=$D$1:$CP$1)*(AY$2=$D$2:$CP$2),0))</f>
        <v/>
      </c>
      <c r="L1103" s="59" t="str" cm="1">
        <f t="array" ref="L1103">INDEX($D$1:$CP$117,MATCH($D1103,$D$1:$D$117,0),MATCH(1,($F1103=$D$1:$CP$1)*(AZ$2=$D$2:$CP$2),0))</f>
        <v/>
      </c>
      <c r="M1103" s="59" t="str" cm="1">
        <f t="array" ref="M1103">INDEX($D$1:$CP$117,MATCH($D1103,$D$1:$D$117,0),MATCH(1,($F1103=$D$1:$CP$1)*(BA$2=$D$2:$CP$2),0))</f>
        <v/>
      </c>
      <c r="N1103" s="61" t="str" cm="1">
        <f t="array" ref="N1103">INDEX($D$1:$CP$117,MATCH($D1103,$D$1:$D$117,0),MATCH(1,($F1103=$D$1:$CP$1)*(BB$2=$D$2:$CP$2),0))</f>
        <v/>
      </c>
    </row>
    <row r="1104" spans="4:14" x14ac:dyDescent="0.25">
      <c r="D1104" t="str">
        <f t="shared" ref="D1104:E1104" si="1037">D990</f>
        <v>MNE</v>
      </c>
      <c r="E1104" t="str">
        <f t="shared" si="1037"/>
        <v>Middle income</v>
      </c>
      <c r="F1104">
        <f t="shared" si="1015"/>
        <v>2017</v>
      </c>
      <c r="G1104" s="60" cm="1">
        <f t="array" ref="G1104">INDEX($D$1:$CP$117,MATCH($D1104,$D$1:$D$117,0),MATCH(1,($F1104=$D$1:$CP$1)*(G$2=$D$2:$CP$2),0))</f>
        <v>0</v>
      </c>
      <c r="H1104" s="60" cm="1">
        <f t="array" ref="H1104">INDEX($D$1:$CP$117,MATCH($D1104,$D$1:$D$117,0),MATCH(1,($F1104=$D$1:$CP$1)*(H$2=$D$2:$CP$2),0))</f>
        <v>0</v>
      </c>
      <c r="I1104" s="60" cm="1">
        <f t="array" ref="I1104">INDEX($D$1:$CP$117,MATCH($D1104,$D$1:$D$117,0),MATCH(1,($F1104=$D$1:$CP$1)*(I$2=$D$2:$CP$2),0))</f>
        <v>0</v>
      </c>
      <c r="J1104" s="60" cm="1">
        <f t="array" ref="J1104">INDEX($D$1:$CP$117,MATCH($D1104,$D$1:$D$117,0),MATCH(1,($F1104=$D$1:$CP$1)*(J$2=$D$2:$CP$2),0))</f>
        <v>500</v>
      </c>
      <c r="K1104" s="59" t="str" cm="1">
        <f t="array" ref="K1104">INDEX($D$1:$CP$117,MATCH($D1104,$D$1:$D$117,0),MATCH(1,($F1104=$D$1:$CP$1)*(AY$2=$D$2:$CP$2),0))</f>
        <v/>
      </c>
      <c r="L1104" s="59" t="str" cm="1">
        <f t="array" ref="L1104">INDEX($D$1:$CP$117,MATCH($D1104,$D$1:$D$117,0),MATCH(1,($F1104=$D$1:$CP$1)*(AZ$2=$D$2:$CP$2),0))</f>
        <v/>
      </c>
      <c r="M1104" s="59" t="str" cm="1">
        <f t="array" ref="M1104">INDEX($D$1:$CP$117,MATCH($D1104,$D$1:$D$117,0),MATCH(1,($F1104=$D$1:$CP$1)*(BA$2=$D$2:$CP$2),0))</f>
        <v/>
      </c>
      <c r="N1104" s="61" t="str" cm="1">
        <f t="array" ref="N1104">INDEX($D$1:$CP$117,MATCH($D1104,$D$1:$D$117,0),MATCH(1,($F1104=$D$1:$CP$1)*(BB$2=$D$2:$CP$2),0))</f>
        <v/>
      </c>
    </row>
    <row r="1105" spans="4:14" x14ac:dyDescent="0.25">
      <c r="D1105" t="str">
        <f t="shared" ref="D1105:E1105" si="1038">D991</f>
        <v>MAR</v>
      </c>
      <c r="E1105" t="str">
        <f t="shared" si="1038"/>
        <v>Lower middle income</v>
      </c>
      <c r="F1105">
        <f t="shared" si="1015"/>
        <v>2017</v>
      </c>
      <c r="G1105" s="60" cm="1">
        <f t="array" ref="G1105">INDEX($D$1:$CP$117,MATCH($D1105,$D$1:$D$117,0),MATCH(1,($F1105=$D$1:$CP$1)*(G$2=$D$2:$CP$2),0))</f>
        <v>18244377</v>
      </c>
      <c r="H1105" s="60" cm="1">
        <f t="array" ref="H1105">INDEX($D$1:$CP$117,MATCH($D1105,$D$1:$D$117,0),MATCH(1,($F1105=$D$1:$CP$1)*(H$2=$D$2:$CP$2),0))</f>
        <v>19324674.120000001</v>
      </c>
      <c r="I1105" s="60" cm="1">
        <f t="array" ref="I1105">INDEX($D$1:$CP$117,MATCH($D1105,$D$1:$D$117,0),MATCH(1,($F1105=$D$1:$CP$1)*(I$2=$D$2:$CP$2),0))</f>
        <v>39062783.097999997</v>
      </c>
      <c r="J1105" s="60" cm="1">
        <f t="array" ref="J1105">INDEX($D$1:$CP$117,MATCH($D1105,$D$1:$D$117,0),MATCH(1,($F1105=$D$1:$CP$1)*(J$2=$D$2:$CP$2),0))</f>
        <v>21000</v>
      </c>
      <c r="K1105" s="59" cm="1">
        <f t="array" ref="K1105">INDEX($D$1:$CP$117,MATCH($D1105,$D$1:$D$117,0),MATCH(1,($F1105=$D$1:$CP$1)*(AY$2=$D$2:$CP$2),0))</f>
        <v>868.77985714285717</v>
      </c>
      <c r="L1105" s="59" cm="1">
        <f t="array" ref="L1105">INDEX($D$1:$CP$117,MATCH($D1105,$D$1:$D$117,0),MATCH(1,($F1105=$D$1:$CP$1)*(AZ$2=$D$2:$CP$2),0))</f>
        <v>920.22257714285718</v>
      </c>
      <c r="M1105" s="59" cm="1">
        <f t="array" ref="M1105">INDEX($D$1:$CP$117,MATCH($D1105,$D$1:$D$117,0),MATCH(1,($F1105=$D$1:$CP$1)*(BA$2=$D$2:$CP$2),0))</f>
        <v>1860.1325284761904</v>
      </c>
      <c r="N1105" s="61" cm="1">
        <f t="array" ref="N1105">INDEX($D$1:$CP$117,MATCH($D1105,$D$1:$D$117,0),MATCH(1,($F1105=$D$1:$CP$1)*(BB$2=$D$2:$CP$2),0))</f>
        <v>0.46705266632510134</v>
      </c>
    </row>
    <row r="1106" spans="4:14" x14ac:dyDescent="0.25">
      <c r="D1106" t="str">
        <f t="shared" ref="D1106:E1106" si="1039">D992</f>
        <v>MOZ</v>
      </c>
      <c r="E1106" t="str">
        <f t="shared" si="1039"/>
        <v>Low income</v>
      </c>
      <c r="F1106">
        <f t="shared" si="1015"/>
        <v>2017</v>
      </c>
      <c r="G1106" s="60" cm="1">
        <f t="array" ref="G1106">INDEX($D$1:$CP$117,MATCH($D1106,$D$1:$D$117,0),MATCH(1,($F1106=$D$1:$CP$1)*(G$2=$D$2:$CP$2),0))</f>
        <v>0</v>
      </c>
      <c r="H1106" s="60" cm="1">
        <f t="array" ref="H1106">INDEX($D$1:$CP$117,MATCH($D1106,$D$1:$D$117,0),MATCH(1,($F1106=$D$1:$CP$1)*(H$2=$D$2:$CP$2),0))</f>
        <v>0</v>
      </c>
      <c r="I1106" s="60" cm="1">
        <f t="array" ref="I1106">INDEX($D$1:$CP$117,MATCH($D1106,$D$1:$D$117,0),MATCH(1,($F1106=$D$1:$CP$1)*(I$2=$D$2:$CP$2),0))</f>
        <v>0</v>
      </c>
      <c r="J1106" s="60" cm="1">
        <f t="array" ref="J1106">INDEX($D$1:$CP$117,MATCH($D1106,$D$1:$D$117,0),MATCH(1,($F1106=$D$1:$CP$1)*(J$2=$D$2:$CP$2),0))</f>
        <v>2100000</v>
      </c>
      <c r="K1106" s="59" t="str" cm="1">
        <f t="array" ref="K1106">INDEX($D$1:$CP$117,MATCH($D1106,$D$1:$D$117,0),MATCH(1,($F1106=$D$1:$CP$1)*(AY$2=$D$2:$CP$2),0))</f>
        <v/>
      </c>
      <c r="L1106" s="59" t="str" cm="1">
        <f t="array" ref="L1106">INDEX($D$1:$CP$117,MATCH($D1106,$D$1:$D$117,0),MATCH(1,($F1106=$D$1:$CP$1)*(AZ$2=$D$2:$CP$2),0))</f>
        <v/>
      </c>
      <c r="M1106" s="59" t="str" cm="1">
        <f t="array" ref="M1106">INDEX($D$1:$CP$117,MATCH($D1106,$D$1:$D$117,0),MATCH(1,($F1106=$D$1:$CP$1)*(BA$2=$D$2:$CP$2),0))</f>
        <v/>
      </c>
      <c r="N1106" s="61" t="str" cm="1">
        <f t="array" ref="N1106">INDEX($D$1:$CP$117,MATCH($D1106,$D$1:$D$117,0),MATCH(1,($F1106=$D$1:$CP$1)*(BB$2=$D$2:$CP$2),0))</f>
        <v/>
      </c>
    </row>
    <row r="1107" spans="4:14" x14ac:dyDescent="0.25">
      <c r="D1107" t="str">
        <f t="shared" ref="D1107:E1107" si="1040">D993</f>
        <v>MMR</v>
      </c>
      <c r="E1107" t="str">
        <f t="shared" si="1040"/>
        <v>Lower middle income</v>
      </c>
      <c r="F1107">
        <f t="shared" si="1015"/>
        <v>2017</v>
      </c>
      <c r="G1107" s="60" cm="1">
        <f t="array" ref="G1107">INDEX($D$1:$CP$117,MATCH($D1107,$D$1:$D$117,0),MATCH(1,($F1107=$D$1:$CP$1)*(G$2=$D$2:$CP$2),0))</f>
        <v>20200000</v>
      </c>
      <c r="H1107" s="60" cm="1">
        <f t="array" ref="H1107">INDEX($D$1:$CP$117,MATCH($D1107,$D$1:$D$117,0),MATCH(1,($F1107=$D$1:$CP$1)*(H$2=$D$2:$CP$2),0))</f>
        <v>0</v>
      </c>
      <c r="I1107" s="60" cm="1">
        <f t="array" ref="I1107">INDEX($D$1:$CP$117,MATCH($D1107,$D$1:$D$117,0),MATCH(1,($F1107=$D$1:$CP$1)*(I$2=$D$2:$CP$2),0))</f>
        <v>106500000</v>
      </c>
      <c r="J1107" s="60" cm="1">
        <f t="array" ref="J1107">INDEX($D$1:$CP$117,MATCH($D1107,$D$1:$D$117,0),MATCH(1,($F1107=$D$1:$CP$1)*(J$2=$D$2:$CP$2),0))</f>
        <v>240000</v>
      </c>
      <c r="K1107" s="59" cm="1">
        <f t="array" ref="K1107">INDEX($D$1:$CP$117,MATCH($D1107,$D$1:$D$117,0),MATCH(1,($F1107=$D$1:$CP$1)*(AY$2=$D$2:$CP$2),0))</f>
        <v>84.166666666666671</v>
      </c>
      <c r="L1107" s="59" t="str" cm="1">
        <f t="array" ref="L1107">INDEX($D$1:$CP$117,MATCH($D1107,$D$1:$D$117,0),MATCH(1,($F1107=$D$1:$CP$1)*(AZ$2=$D$2:$CP$2),0))</f>
        <v/>
      </c>
      <c r="M1107" s="59" cm="1">
        <f t="array" ref="M1107">INDEX($D$1:$CP$117,MATCH($D1107,$D$1:$D$117,0),MATCH(1,($F1107=$D$1:$CP$1)*(BA$2=$D$2:$CP$2),0))</f>
        <v>443.75</v>
      </c>
      <c r="N1107" s="61" cm="1">
        <f t="array" ref="N1107">INDEX($D$1:$CP$117,MATCH($D1107,$D$1:$D$117,0),MATCH(1,($F1107=$D$1:$CP$1)*(BB$2=$D$2:$CP$2),0))</f>
        <v>0.18967136150234742</v>
      </c>
    </row>
    <row r="1108" spans="4:14" x14ac:dyDescent="0.25">
      <c r="D1108" t="str">
        <f t="shared" ref="D1108:E1108" si="1041">D994</f>
        <v>NAM</v>
      </c>
      <c r="E1108" t="str">
        <f t="shared" si="1041"/>
        <v>Middle income</v>
      </c>
      <c r="F1108">
        <f t="shared" si="1015"/>
        <v>2017</v>
      </c>
      <c r="G1108" s="60" cm="1">
        <f t="array" ref="G1108">INDEX($D$1:$CP$117,MATCH($D1108,$D$1:$D$117,0),MATCH(1,($F1108=$D$1:$CP$1)*(G$2=$D$2:$CP$2),0))</f>
        <v>124497810</v>
      </c>
      <c r="H1108" s="60" cm="1">
        <f t="array" ref="H1108">INDEX($D$1:$CP$117,MATCH($D1108,$D$1:$D$117,0),MATCH(1,($F1108=$D$1:$CP$1)*(H$2=$D$2:$CP$2),0))</f>
        <v>83410010</v>
      </c>
      <c r="I1108" s="60" cm="1">
        <f t="array" ref="I1108">INDEX($D$1:$CP$117,MATCH($D1108,$D$1:$D$117,0),MATCH(1,($F1108=$D$1:$CP$1)*(I$2=$D$2:$CP$2),0))</f>
        <v>445482145.14999998</v>
      </c>
      <c r="J1108" s="60" cm="1">
        <f t="array" ref="J1108">INDEX($D$1:$CP$117,MATCH($D1108,$D$1:$D$117,0),MATCH(1,($F1108=$D$1:$CP$1)*(J$2=$D$2:$CP$2),0))</f>
        <v>200000</v>
      </c>
      <c r="K1108" s="59" cm="1">
        <f t="array" ref="K1108">INDEX($D$1:$CP$117,MATCH($D1108,$D$1:$D$117,0),MATCH(1,($F1108=$D$1:$CP$1)*(AY$2=$D$2:$CP$2),0))</f>
        <v>622.48905000000002</v>
      </c>
      <c r="L1108" s="59" cm="1">
        <f t="array" ref="L1108">INDEX($D$1:$CP$117,MATCH($D1108,$D$1:$D$117,0),MATCH(1,($F1108=$D$1:$CP$1)*(AZ$2=$D$2:$CP$2),0))</f>
        <v>417.05005</v>
      </c>
      <c r="M1108" s="59" cm="1">
        <f t="array" ref="M1108">INDEX($D$1:$CP$117,MATCH($D1108,$D$1:$D$117,0),MATCH(1,($F1108=$D$1:$CP$1)*(BA$2=$D$2:$CP$2),0))</f>
        <v>2227.41072575</v>
      </c>
      <c r="N1108" s="61" cm="1">
        <f t="array" ref="N1108">INDEX($D$1:$CP$117,MATCH($D1108,$D$1:$D$117,0),MATCH(1,($F1108=$D$1:$CP$1)*(BB$2=$D$2:$CP$2),0))</f>
        <v>0.27946756420076019</v>
      </c>
    </row>
    <row r="1109" spans="4:14" x14ac:dyDescent="0.25">
      <c r="D1109" t="str">
        <f t="shared" ref="D1109:E1109" si="1042">D995</f>
        <v>NPL</v>
      </c>
      <c r="E1109" t="str">
        <f t="shared" si="1042"/>
        <v>Lower middle income</v>
      </c>
      <c r="F1109">
        <f t="shared" si="1015"/>
        <v>2017</v>
      </c>
      <c r="G1109" s="60" cm="1">
        <f t="array" ref="G1109">INDEX($D$1:$CP$117,MATCH($D1109,$D$1:$D$117,0),MATCH(1,($F1109=$D$1:$CP$1)*(G$2=$D$2:$CP$2),0))</f>
        <v>1779040</v>
      </c>
      <c r="H1109" s="60" cm="1">
        <f t="array" ref="H1109">INDEX($D$1:$CP$117,MATCH($D1109,$D$1:$D$117,0),MATCH(1,($F1109=$D$1:$CP$1)*(H$2=$D$2:$CP$2),0))</f>
        <v>16807400</v>
      </c>
      <c r="I1109" s="60" cm="1">
        <f t="array" ref="I1109">INDEX($D$1:$CP$117,MATCH($D1109,$D$1:$D$117,0),MATCH(1,($F1109=$D$1:$CP$1)*(I$2=$D$2:$CP$2),0))</f>
        <v>20002670</v>
      </c>
      <c r="J1109" s="60" cm="1">
        <f t="array" ref="J1109">INDEX($D$1:$CP$117,MATCH($D1109,$D$1:$D$117,0),MATCH(1,($F1109=$D$1:$CP$1)*(J$2=$D$2:$CP$2),0))</f>
        <v>29000</v>
      </c>
      <c r="K1109" s="59" cm="1">
        <f t="array" ref="K1109">INDEX($D$1:$CP$117,MATCH($D1109,$D$1:$D$117,0),MATCH(1,($F1109=$D$1:$CP$1)*(AY$2=$D$2:$CP$2),0))</f>
        <v>61.346206896551728</v>
      </c>
      <c r="L1109" s="59" cm="1">
        <f t="array" ref="L1109">INDEX($D$1:$CP$117,MATCH($D1109,$D$1:$D$117,0),MATCH(1,($F1109=$D$1:$CP$1)*(AZ$2=$D$2:$CP$2),0))</f>
        <v>579.56551724137933</v>
      </c>
      <c r="M1109" s="59" cm="1">
        <f t="array" ref="M1109">INDEX($D$1:$CP$117,MATCH($D1109,$D$1:$D$117,0),MATCH(1,($F1109=$D$1:$CP$1)*(BA$2=$D$2:$CP$2),0))</f>
        <v>689.74724137931037</v>
      </c>
      <c r="N1109" s="61" cm="1">
        <f t="array" ref="N1109">INDEX($D$1:$CP$117,MATCH($D1109,$D$1:$D$117,0),MATCH(1,($F1109=$D$1:$CP$1)*(BB$2=$D$2:$CP$2),0))</f>
        <v>8.894012649311317E-2</v>
      </c>
    </row>
    <row r="1110" spans="4:14" x14ac:dyDescent="0.25">
      <c r="D1110" t="str">
        <f t="shared" ref="D1110:E1110" si="1043">D996</f>
        <v>NIC</v>
      </c>
      <c r="E1110" t="str">
        <f t="shared" si="1043"/>
        <v>Lower middle income</v>
      </c>
      <c r="F1110">
        <f t="shared" si="1015"/>
        <v>2017</v>
      </c>
      <c r="G1110" s="60" cm="1">
        <f t="array" ref="G1110">INDEX($D$1:$CP$117,MATCH($D1110,$D$1:$D$117,0),MATCH(1,($F1110=$D$1:$CP$1)*(G$2=$D$2:$CP$2),0))</f>
        <v>0</v>
      </c>
      <c r="H1110" s="60" cm="1">
        <f t="array" ref="H1110">INDEX($D$1:$CP$117,MATCH($D1110,$D$1:$D$117,0),MATCH(1,($F1110=$D$1:$CP$1)*(H$2=$D$2:$CP$2),0))</f>
        <v>0</v>
      </c>
      <c r="I1110" s="60" cm="1">
        <f t="array" ref="I1110">INDEX($D$1:$CP$117,MATCH($D1110,$D$1:$D$117,0),MATCH(1,($F1110=$D$1:$CP$1)*(I$2=$D$2:$CP$2),0))</f>
        <v>0</v>
      </c>
      <c r="J1110" s="60" cm="1">
        <f t="array" ref="J1110">INDEX($D$1:$CP$117,MATCH($D1110,$D$1:$D$117,0),MATCH(1,($F1110=$D$1:$CP$1)*(J$2=$D$2:$CP$2),0))</f>
        <v>9300</v>
      </c>
      <c r="K1110" s="59" t="str" cm="1">
        <f t="array" ref="K1110">INDEX($D$1:$CP$117,MATCH($D1110,$D$1:$D$117,0),MATCH(1,($F1110=$D$1:$CP$1)*(AY$2=$D$2:$CP$2),0))</f>
        <v/>
      </c>
      <c r="L1110" s="59" t="str" cm="1">
        <f t="array" ref="L1110">INDEX($D$1:$CP$117,MATCH($D1110,$D$1:$D$117,0),MATCH(1,($F1110=$D$1:$CP$1)*(AZ$2=$D$2:$CP$2),0))</f>
        <v/>
      </c>
      <c r="M1110" s="59" t="str" cm="1">
        <f t="array" ref="M1110">INDEX($D$1:$CP$117,MATCH($D1110,$D$1:$D$117,0),MATCH(1,($F1110=$D$1:$CP$1)*(BA$2=$D$2:$CP$2),0))</f>
        <v/>
      </c>
      <c r="N1110" s="61" t="str" cm="1">
        <f t="array" ref="N1110">INDEX($D$1:$CP$117,MATCH($D1110,$D$1:$D$117,0),MATCH(1,($F1110=$D$1:$CP$1)*(BB$2=$D$2:$CP$2),0))</f>
        <v/>
      </c>
    </row>
    <row r="1111" spans="4:14" x14ac:dyDescent="0.25">
      <c r="D1111" t="str">
        <f t="shared" ref="D1111:E1111" si="1044">D997</f>
        <v>NER</v>
      </c>
      <c r="E1111" t="str">
        <f t="shared" si="1044"/>
        <v>Low income</v>
      </c>
      <c r="F1111">
        <f t="shared" si="1015"/>
        <v>2017</v>
      </c>
      <c r="G1111" s="60" cm="1">
        <f t="array" ref="G1111">INDEX($D$1:$CP$117,MATCH($D1111,$D$1:$D$117,0),MATCH(1,($F1111=$D$1:$CP$1)*(G$2=$D$2:$CP$2),0))</f>
        <v>245636</v>
      </c>
      <c r="H1111" s="60" cm="1">
        <f t="array" ref="H1111">INDEX($D$1:$CP$117,MATCH($D1111,$D$1:$D$117,0),MATCH(1,($F1111=$D$1:$CP$1)*(H$2=$D$2:$CP$2),0))</f>
        <v>31970950.390000001</v>
      </c>
      <c r="I1111" s="60" cm="1">
        <f t="array" ref="I1111">INDEX($D$1:$CP$117,MATCH($D1111,$D$1:$D$117,0),MATCH(1,($F1111=$D$1:$CP$1)*(I$2=$D$2:$CP$2),0))</f>
        <v>32216586.390000001</v>
      </c>
      <c r="J1111" s="60" cm="1">
        <f t="array" ref="J1111">INDEX($D$1:$CP$117,MATCH($D1111,$D$1:$D$117,0),MATCH(1,($F1111=$D$1:$CP$1)*(J$2=$D$2:$CP$2),0))</f>
        <v>34000</v>
      </c>
      <c r="K1111" s="59" cm="1">
        <f t="array" ref="K1111">INDEX($D$1:$CP$117,MATCH($D1111,$D$1:$D$117,0),MATCH(1,($F1111=$D$1:$CP$1)*(AY$2=$D$2:$CP$2),0))</f>
        <v>7.2245882352941173</v>
      </c>
      <c r="L1111" s="59" cm="1">
        <f t="array" ref="L1111">INDEX($D$1:$CP$117,MATCH($D1111,$D$1:$D$117,0),MATCH(1,($F1111=$D$1:$CP$1)*(AZ$2=$D$2:$CP$2),0))</f>
        <v>940.32207029411768</v>
      </c>
      <c r="M1111" s="59" cm="1">
        <f t="array" ref="M1111">INDEX($D$1:$CP$117,MATCH($D1111,$D$1:$D$117,0),MATCH(1,($F1111=$D$1:$CP$1)*(BA$2=$D$2:$CP$2),0))</f>
        <v>947.54665852941173</v>
      </c>
      <c r="N1111" s="61" cm="1">
        <f t="array" ref="N1111">INDEX($D$1:$CP$117,MATCH($D1111,$D$1:$D$117,0),MATCH(1,($F1111=$D$1:$CP$1)*(BB$2=$D$2:$CP$2),0))</f>
        <v>7.6245197745793821E-3</v>
      </c>
    </row>
    <row r="1112" spans="4:14" x14ac:dyDescent="0.25">
      <c r="D1112" t="str">
        <f t="shared" ref="D1112:E1112" si="1045">D998</f>
        <v>NGA</v>
      </c>
      <c r="E1112" t="str">
        <f t="shared" si="1045"/>
        <v>Lower middle income</v>
      </c>
      <c r="F1112">
        <f t="shared" si="1015"/>
        <v>2017</v>
      </c>
      <c r="G1112" s="60" cm="1">
        <f t="array" ref="G1112">INDEX($D$1:$CP$117,MATCH($D1112,$D$1:$D$117,0),MATCH(1,($F1112=$D$1:$CP$1)*(G$2=$D$2:$CP$2),0))</f>
        <v>66045257</v>
      </c>
      <c r="H1112" s="60" cm="1">
        <f t="array" ref="H1112">INDEX($D$1:$CP$117,MATCH($D1112,$D$1:$D$117,0),MATCH(1,($F1112=$D$1:$CP$1)*(H$2=$D$2:$CP$2),0))</f>
        <v>491314744</v>
      </c>
      <c r="I1112" s="60" cm="1">
        <f t="array" ref="I1112">INDEX($D$1:$CP$117,MATCH($D1112,$D$1:$D$117,0),MATCH(1,($F1112=$D$1:$CP$1)*(I$2=$D$2:$CP$2),0))</f>
        <v>560296399</v>
      </c>
      <c r="J1112" s="60" cm="1">
        <f t="array" ref="J1112">INDEX($D$1:$CP$117,MATCH($D1112,$D$1:$D$117,0),MATCH(1,($F1112=$D$1:$CP$1)*(J$2=$D$2:$CP$2),0))</f>
        <v>1700000</v>
      </c>
      <c r="K1112" s="59" cm="1">
        <f t="array" ref="K1112">INDEX($D$1:$CP$117,MATCH($D1112,$D$1:$D$117,0),MATCH(1,($F1112=$D$1:$CP$1)*(AY$2=$D$2:$CP$2),0))</f>
        <v>38.85015117647059</v>
      </c>
      <c r="L1112" s="59" cm="1">
        <f t="array" ref="L1112">INDEX($D$1:$CP$117,MATCH($D1112,$D$1:$D$117,0),MATCH(1,($F1112=$D$1:$CP$1)*(AZ$2=$D$2:$CP$2),0))</f>
        <v>289.00867294117648</v>
      </c>
      <c r="M1112" s="59" cm="1">
        <f t="array" ref="M1112">INDEX($D$1:$CP$117,MATCH($D1112,$D$1:$D$117,0),MATCH(1,($F1112=$D$1:$CP$1)*(BA$2=$D$2:$CP$2),0))</f>
        <v>329.5861170588235</v>
      </c>
      <c r="N1112" s="61" cm="1">
        <f t="array" ref="N1112">INDEX($D$1:$CP$117,MATCH($D1112,$D$1:$D$117,0),MATCH(1,($F1112=$D$1:$CP$1)*(BB$2=$D$2:$CP$2),0))</f>
        <v>0.11787556928417812</v>
      </c>
    </row>
    <row r="1113" spans="4:14" x14ac:dyDescent="0.25">
      <c r="D1113" t="str">
        <f t="shared" ref="D1113:E1113" si="1046">D999</f>
        <v>OMN</v>
      </c>
      <c r="E1113" t="str">
        <f t="shared" si="1046"/>
        <v>High income</v>
      </c>
      <c r="F1113">
        <f t="shared" si="1015"/>
        <v>2017</v>
      </c>
      <c r="G1113" s="60" cm="1">
        <f t="array" ref="G1113">INDEX($D$1:$CP$117,MATCH($D1113,$D$1:$D$117,0),MATCH(1,($F1113=$D$1:$CP$1)*(G$2=$D$2:$CP$2),0))</f>
        <v>0</v>
      </c>
      <c r="H1113" s="60" cm="1">
        <f t="array" ref="H1113">INDEX($D$1:$CP$117,MATCH($D1113,$D$1:$D$117,0),MATCH(1,($F1113=$D$1:$CP$1)*(H$2=$D$2:$CP$2),0))</f>
        <v>0</v>
      </c>
      <c r="I1113" s="60" cm="1">
        <f t="array" ref="I1113">INDEX($D$1:$CP$117,MATCH($D1113,$D$1:$D$117,0),MATCH(1,($F1113=$D$1:$CP$1)*(I$2=$D$2:$CP$2),0))</f>
        <v>0</v>
      </c>
      <c r="J1113" s="60" cm="1">
        <f t="array" ref="J1113">INDEX($D$1:$CP$117,MATCH($D1113,$D$1:$D$117,0),MATCH(1,($F1113=$D$1:$CP$1)*(J$2=$D$2:$CP$2),0))</f>
        <v>2300</v>
      </c>
      <c r="K1113" s="59" t="str" cm="1">
        <f t="array" ref="K1113">INDEX($D$1:$CP$117,MATCH($D1113,$D$1:$D$117,0),MATCH(1,($F1113=$D$1:$CP$1)*(AY$2=$D$2:$CP$2),0))</f>
        <v/>
      </c>
      <c r="L1113" s="59" t="str" cm="1">
        <f t="array" ref="L1113">INDEX($D$1:$CP$117,MATCH($D1113,$D$1:$D$117,0),MATCH(1,($F1113=$D$1:$CP$1)*(AZ$2=$D$2:$CP$2),0))</f>
        <v/>
      </c>
      <c r="M1113" s="59" t="str" cm="1">
        <f t="array" ref="M1113">INDEX($D$1:$CP$117,MATCH($D1113,$D$1:$D$117,0),MATCH(1,($F1113=$D$1:$CP$1)*(BA$2=$D$2:$CP$2),0))</f>
        <v/>
      </c>
      <c r="N1113" s="61" t="str" cm="1">
        <f t="array" ref="N1113">INDEX($D$1:$CP$117,MATCH($D1113,$D$1:$D$117,0),MATCH(1,($F1113=$D$1:$CP$1)*(BB$2=$D$2:$CP$2),0))</f>
        <v/>
      </c>
    </row>
    <row r="1114" spans="4:14" x14ac:dyDescent="0.25">
      <c r="D1114" t="str">
        <f t="shared" ref="D1114:E1114" si="1047">D1000</f>
        <v>PAK</v>
      </c>
      <c r="E1114" t="str">
        <f t="shared" si="1047"/>
        <v>Lower middle income</v>
      </c>
      <c r="F1114">
        <f t="shared" si="1015"/>
        <v>2017</v>
      </c>
      <c r="G1114" s="60" cm="1">
        <f t="array" ref="G1114">INDEX($D$1:$CP$117,MATCH($D1114,$D$1:$D$117,0),MATCH(1,($F1114=$D$1:$CP$1)*(G$2=$D$2:$CP$2),0))</f>
        <v>0</v>
      </c>
      <c r="H1114" s="60" cm="1">
        <f t="array" ref="H1114">INDEX($D$1:$CP$117,MATCH($D1114,$D$1:$D$117,0),MATCH(1,($F1114=$D$1:$CP$1)*(H$2=$D$2:$CP$2),0))</f>
        <v>0</v>
      </c>
      <c r="I1114" s="60" cm="1">
        <f t="array" ref="I1114">INDEX($D$1:$CP$117,MATCH($D1114,$D$1:$D$117,0),MATCH(1,($F1114=$D$1:$CP$1)*(I$2=$D$2:$CP$2),0))</f>
        <v>0</v>
      </c>
      <c r="J1114" s="60" cm="1">
        <f t="array" ref="J1114">INDEX($D$1:$CP$117,MATCH($D1114,$D$1:$D$117,0),MATCH(1,($F1114=$D$1:$CP$1)*(J$2=$D$2:$CP$2),0))</f>
        <v>150000</v>
      </c>
      <c r="K1114" s="59" t="str" cm="1">
        <f t="array" ref="K1114">INDEX($D$1:$CP$117,MATCH($D1114,$D$1:$D$117,0),MATCH(1,($F1114=$D$1:$CP$1)*(AY$2=$D$2:$CP$2),0))</f>
        <v/>
      </c>
      <c r="L1114" s="59" t="str" cm="1">
        <f t="array" ref="L1114">INDEX($D$1:$CP$117,MATCH($D1114,$D$1:$D$117,0),MATCH(1,($F1114=$D$1:$CP$1)*(AZ$2=$D$2:$CP$2),0))</f>
        <v/>
      </c>
      <c r="M1114" s="59" t="str" cm="1">
        <f t="array" ref="M1114">INDEX($D$1:$CP$117,MATCH($D1114,$D$1:$D$117,0),MATCH(1,($F1114=$D$1:$CP$1)*(BA$2=$D$2:$CP$2),0))</f>
        <v/>
      </c>
      <c r="N1114" s="61" t="str" cm="1">
        <f t="array" ref="N1114">INDEX($D$1:$CP$117,MATCH($D1114,$D$1:$D$117,0),MATCH(1,($F1114=$D$1:$CP$1)*(BB$2=$D$2:$CP$2),0))</f>
        <v/>
      </c>
    </row>
    <row r="1115" spans="4:14" x14ac:dyDescent="0.25">
      <c r="D1115" t="str">
        <f t="shared" ref="D1115:E1115" si="1048">D1001</f>
        <v>PNG</v>
      </c>
      <c r="E1115" t="str">
        <f t="shared" si="1048"/>
        <v>Lower middle income</v>
      </c>
      <c r="F1115">
        <f t="shared" si="1015"/>
        <v>2017</v>
      </c>
      <c r="G1115" s="60" cm="1">
        <f t="array" ref="G1115">INDEX($D$1:$CP$117,MATCH($D1115,$D$1:$D$117,0),MATCH(1,($F1115=$D$1:$CP$1)*(G$2=$D$2:$CP$2),0))</f>
        <v>0</v>
      </c>
      <c r="H1115" s="60" cm="1">
        <f t="array" ref="H1115">INDEX($D$1:$CP$117,MATCH($D1115,$D$1:$D$117,0),MATCH(1,($F1115=$D$1:$CP$1)*(H$2=$D$2:$CP$2),0))</f>
        <v>0</v>
      </c>
      <c r="I1115" s="60" cm="1">
        <f t="array" ref="I1115">INDEX($D$1:$CP$117,MATCH($D1115,$D$1:$D$117,0),MATCH(1,($F1115=$D$1:$CP$1)*(I$2=$D$2:$CP$2),0))</f>
        <v>0</v>
      </c>
      <c r="J1115" s="60" cm="1">
        <f t="array" ref="J1115">INDEX($D$1:$CP$117,MATCH($D1115,$D$1:$D$117,0),MATCH(1,($F1115=$D$1:$CP$1)*(J$2=$D$2:$CP$2),0))</f>
        <v>47000</v>
      </c>
      <c r="K1115" s="59" t="str" cm="1">
        <f t="array" ref="K1115">INDEX($D$1:$CP$117,MATCH($D1115,$D$1:$D$117,0),MATCH(1,($F1115=$D$1:$CP$1)*(AY$2=$D$2:$CP$2),0))</f>
        <v/>
      </c>
      <c r="L1115" s="59" t="str" cm="1">
        <f t="array" ref="L1115">INDEX($D$1:$CP$117,MATCH($D1115,$D$1:$D$117,0),MATCH(1,($F1115=$D$1:$CP$1)*(AZ$2=$D$2:$CP$2),0))</f>
        <v/>
      </c>
      <c r="M1115" s="59" t="str" cm="1">
        <f t="array" ref="M1115">INDEX($D$1:$CP$117,MATCH($D1115,$D$1:$D$117,0),MATCH(1,($F1115=$D$1:$CP$1)*(BA$2=$D$2:$CP$2),0))</f>
        <v/>
      </c>
      <c r="N1115" s="61" t="str" cm="1">
        <f t="array" ref="N1115">INDEX($D$1:$CP$117,MATCH($D1115,$D$1:$D$117,0),MATCH(1,($F1115=$D$1:$CP$1)*(BB$2=$D$2:$CP$2),0))</f>
        <v/>
      </c>
    </row>
    <row r="1116" spans="4:14" x14ac:dyDescent="0.25">
      <c r="D1116" t="str">
        <f t="shared" ref="D1116:E1116" si="1049">D1002</f>
        <v>PRY</v>
      </c>
      <c r="E1116" t="str">
        <f t="shared" si="1049"/>
        <v>Middle income</v>
      </c>
      <c r="F1116">
        <f t="shared" si="1015"/>
        <v>2017</v>
      </c>
      <c r="G1116" s="60" cm="1">
        <f t="array" ref="G1116">INDEX($D$1:$CP$117,MATCH($D1116,$D$1:$D$117,0),MATCH(1,($F1116=$D$1:$CP$1)*(G$2=$D$2:$CP$2),0))</f>
        <v>0</v>
      </c>
      <c r="H1116" s="60" cm="1">
        <f t="array" ref="H1116">INDEX($D$1:$CP$117,MATCH($D1116,$D$1:$D$117,0),MATCH(1,($F1116=$D$1:$CP$1)*(H$2=$D$2:$CP$2),0))</f>
        <v>0</v>
      </c>
      <c r="I1116" s="60" cm="1">
        <f t="array" ref="I1116">INDEX($D$1:$CP$117,MATCH($D1116,$D$1:$D$117,0),MATCH(1,($F1116=$D$1:$CP$1)*(I$2=$D$2:$CP$2),0))</f>
        <v>0</v>
      </c>
      <c r="J1116" s="60" cm="1">
        <f t="array" ref="J1116">INDEX($D$1:$CP$117,MATCH($D1116,$D$1:$D$117,0),MATCH(1,($F1116=$D$1:$CP$1)*(J$2=$D$2:$CP$2),0))</f>
        <v>21000</v>
      </c>
      <c r="K1116" s="59" t="str" cm="1">
        <f t="array" ref="K1116">INDEX($D$1:$CP$117,MATCH($D1116,$D$1:$D$117,0),MATCH(1,($F1116=$D$1:$CP$1)*(AY$2=$D$2:$CP$2),0))</f>
        <v/>
      </c>
      <c r="L1116" s="59" t="str" cm="1">
        <f t="array" ref="L1116">INDEX($D$1:$CP$117,MATCH($D1116,$D$1:$D$117,0),MATCH(1,($F1116=$D$1:$CP$1)*(AZ$2=$D$2:$CP$2),0))</f>
        <v/>
      </c>
      <c r="M1116" s="59" t="str" cm="1">
        <f t="array" ref="M1116">INDEX($D$1:$CP$117,MATCH($D1116,$D$1:$D$117,0),MATCH(1,($F1116=$D$1:$CP$1)*(BA$2=$D$2:$CP$2),0))</f>
        <v/>
      </c>
      <c r="N1116" s="61" t="str" cm="1">
        <f t="array" ref="N1116">INDEX($D$1:$CP$117,MATCH($D1116,$D$1:$D$117,0),MATCH(1,($F1116=$D$1:$CP$1)*(BB$2=$D$2:$CP$2),0))</f>
        <v/>
      </c>
    </row>
    <row r="1117" spans="4:14" x14ac:dyDescent="0.25">
      <c r="D1117" t="str">
        <f t="shared" ref="D1117:E1117" si="1050">D1003</f>
        <v>PER</v>
      </c>
      <c r="E1117" t="str">
        <f t="shared" si="1050"/>
        <v>Middle income</v>
      </c>
      <c r="F1117">
        <f t="shared" si="1015"/>
        <v>2017</v>
      </c>
      <c r="G1117" s="60" cm="1">
        <f t="array" ref="G1117">INDEX($D$1:$CP$117,MATCH($D1117,$D$1:$D$117,0),MATCH(1,($F1117=$D$1:$CP$1)*(G$2=$D$2:$CP$2),0))</f>
        <v>0</v>
      </c>
      <c r="H1117" s="60" cm="1">
        <f t="array" ref="H1117">INDEX($D$1:$CP$117,MATCH($D1117,$D$1:$D$117,0),MATCH(1,($F1117=$D$1:$CP$1)*(H$2=$D$2:$CP$2),0))</f>
        <v>0</v>
      </c>
      <c r="I1117" s="60" cm="1">
        <f t="array" ref="I1117">INDEX($D$1:$CP$117,MATCH($D1117,$D$1:$D$117,0),MATCH(1,($F1117=$D$1:$CP$1)*(I$2=$D$2:$CP$2),0))</f>
        <v>0</v>
      </c>
      <c r="J1117" s="60" cm="1">
        <f t="array" ref="J1117">INDEX($D$1:$CP$117,MATCH($D1117,$D$1:$D$117,0),MATCH(1,($F1117=$D$1:$CP$1)*(J$2=$D$2:$CP$2),0))</f>
        <v>80000</v>
      </c>
      <c r="K1117" s="59" t="str" cm="1">
        <f t="array" ref="K1117">INDEX($D$1:$CP$117,MATCH($D1117,$D$1:$D$117,0),MATCH(1,($F1117=$D$1:$CP$1)*(AY$2=$D$2:$CP$2),0))</f>
        <v/>
      </c>
      <c r="L1117" s="59" t="str" cm="1">
        <f t="array" ref="L1117">INDEX($D$1:$CP$117,MATCH($D1117,$D$1:$D$117,0),MATCH(1,($F1117=$D$1:$CP$1)*(AZ$2=$D$2:$CP$2),0))</f>
        <v/>
      </c>
      <c r="M1117" s="59" t="str" cm="1">
        <f t="array" ref="M1117">INDEX($D$1:$CP$117,MATCH($D1117,$D$1:$D$117,0),MATCH(1,($F1117=$D$1:$CP$1)*(BA$2=$D$2:$CP$2),0))</f>
        <v/>
      </c>
      <c r="N1117" s="61" t="str" cm="1">
        <f t="array" ref="N1117">INDEX($D$1:$CP$117,MATCH($D1117,$D$1:$D$117,0),MATCH(1,($F1117=$D$1:$CP$1)*(BB$2=$D$2:$CP$2),0))</f>
        <v/>
      </c>
    </row>
    <row r="1118" spans="4:14" x14ac:dyDescent="0.25">
      <c r="D1118" t="str">
        <f t="shared" ref="D1118:E1118" si="1051">D1004</f>
        <v>PHL</v>
      </c>
      <c r="E1118" t="str">
        <f t="shared" si="1051"/>
        <v>Lower middle income</v>
      </c>
      <c r="F1118">
        <f t="shared" si="1015"/>
        <v>2017</v>
      </c>
      <c r="G1118" s="60" cm="1">
        <f t="array" ref="G1118">INDEX($D$1:$CP$117,MATCH($D1118,$D$1:$D$117,0),MATCH(1,($F1118=$D$1:$CP$1)*(G$2=$D$2:$CP$2),0))</f>
        <v>0</v>
      </c>
      <c r="H1118" s="60" cm="1">
        <f t="array" ref="H1118">INDEX($D$1:$CP$117,MATCH($D1118,$D$1:$D$117,0),MATCH(1,($F1118=$D$1:$CP$1)*(H$2=$D$2:$CP$2),0))</f>
        <v>0</v>
      </c>
      <c r="I1118" s="60" cm="1">
        <f t="array" ref="I1118">INDEX($D$1:$CP$117,MATCH($D1118,$D$1:$D$117,0),MATCH(1,($F1118=$D$1:$CP$1)*(I$2=$D$2:$CP$2),0))</f>
        <v>0</v>
      </c>
      <c r="J1118" s="60" cm="1">
        <f t="array" ref="J1118">INDEX($D$1:$CP$117,MATCH($D1118,$D$1:$D$117,0),MATCH(1,($F1118=$D$1:$CP$1)*(J$2=$D$2:$CP$2),0))</f>
        <v>71000</v>
      </c>
      <c r="K1118" s="59" t="str" cm="1">
        <f t="array" ref="K1118">INDEX($D$1:$CP$117,MATCH($D1118,$D$1:$D$117,0),MATCH(1,($F1118=$D$1:$CP$1)*(AY$2=$D$2:$CP$2),0))</f>
        <v/>
      </c>
      <c r="L1118" s="59" t="str" cm="1">
        <f t="array" ref="L1118">INDEX($D$1:$CP$117,MATCH($D1118,$D$1:$D$117,0),MATCH(1,($F1118=$D$1:$CP$1)*(AZ$2=$D$2:$CP$2),0))</f>
        <v/>
      </c>
      <c r="M1118" s="59" t="str" cm="1">
        <f t="array" ref="M1118">INDEX($D$1:$CP$117,MATCH($D1118,$D$1:$D$117,0),MATCH(1,($F1118=$D$1:$CP$1)*(BA$2=$D$2:$CP$2),0))</f>
        <v/>
      </c>
      <c r="N1118" s="61" t="str" cm="1">
        <f t="array" ref="N1118">INDEX($D$1:$CP$117,MATCH($D1118,$D$1:$D$117,0),MATCH(1,($F1118=$D$1:$CP$1)*(BB$2=$D$2:$CP$2),0))</f>
        <v/>
      </c>
    </row>
    <row r="1119" spans="4:14" x14ac:dyDescent="0.25">
      <c r="D1119" t="str">
        <f t="shared" ref="D1119:E1119" si="1052">D1005</f>
        <v>MDA</v>
      </c>
      <c r="E1119" t="str">
        <f t="shared" si="1052"/>
        <v>Lower middle income</v>
      </c>
      <c r="F1119">
        <f t="shared" si="1015"/>
        <v>2017</v>
      </c>
      <c r="G1119" s="60" cm="1">
        <f t="array" ref="G1119">INDEX($D$1:$CP$117,MATCH($D1119,$D$1:$D$117,0),MATCH(1,($F1119=$D$1:$CP$1)*(G$2=$D$2:$CP$2),0))</f>
        <v>3296185</v>
      </c>
      <c r="H1119" s="60" cm="1">
        <f t="array" ref="H1119">INDEX($D$1:$CP$117,MATCH($D1119,$D$1:$D$117,0),MATCH(1,($F1119=$D$1:$CP$1)*(H$2=$D$2:$CP$2),0))</f>
        <v>5183495.6399999997</v>
      </c>
      <c r="I1119" s="60" cm="1">
        <f t="array" ref="I1119">INDEX($D$1:$CP$117,MATCH($D1119,$D$1:$D$117,0),MATCH(1,($F1119=$D$1:$CP$1)*(I$2=$D$2:$CP$2),0))</f>
        <v>8479680.6400000006</v>
      </c>
      <c r="J1119" s="60" cm="1">
        <f t="array" ref="J1119">INDEX($D$1:$CP$117,MATCH($D1119,$D$1:$D$117,0),MATCH(1,($F1119=$D$1:$CP$1)*(J$2=$D$2:$CP$2),0))</f>
        <v>14000</v>
      </c>
      <c r="K1119" s="59" cm="1">
        <f t="array" ref="K1119">INDEX($D$1:$CP$117,MATCH($D1119,$D$1:$D$117,0),MATCH(1,($F1119=$D$1:$CP$1)*(AY$2=$D$2:$CP$2),0))</f>
        <v>235.44178571428571</v>
      </c>
      <c r="L1119" s="59" cm="1">
        <f t="array" ref="L1119">INDEX($D$1:$CP$117,MATCH($D1119,$D$1:$D$117,0),MATCH(1,($F1119=$D$1:$CP$1)*(AZ$2=$D$2:$CP$2),0))</f>
        <v>370.24968857142852</v>
      </c>
      <c r="M1119" s="59" cm="1">
        <f t="array" ref="M1119">INDEX($D$1:$CP$117,MATCH($D1119,$D$1:$D$117,0),MATCH(1,($F1119=$D$1:$CP$1)*(BA$2=$D$2:$CP$2),0))</f>
        <v>605.69147428571432</v>
      </c>
      <c r="N1119" s="61" cm="1">
        <f t="array" ref="N1119">INDEX($D$1:$CP$117,MATCH($D1119,$D$1:$D$117,0),MATCH(1,($F1119=$D$1:$CP$1)*(BB$2=$D$2:$CP$2),0))</f>
        <v>0.38871570050072074</v>
      </c>
    </row>
    <row r="1120" spans="4:14" x14ac:dyDescent="0.25">
      <c r="D1120" t="str">
        <f t="shared" ref="D1120:E1120" si="1053">D1006</f>
        <v>ROU</v>
      </c>
      <c r="E1120" t="str">
        <f t="shared" si="1053"/>
        <v>High income</v>
      </c>
      <c r="F1120">
        <f t="shared" si="1015"/>
        <v>2017</v>
      </c>
      <c r="G1120" s="60" cm="1">
        <f t="array" ref="G1120">INDEX($D$1:$CP$117,MATCH($D1120,$D$1:$D$117,0),MATCH(1,($F1120=$D$1:$CP$1)*(G$2=$D$2:$CP$2),0))</f>
        <v>0</v>
      </c>
      <c r="H1120" s="60" cm="1">
        <f t="array" ref="H1120">INDEX($D$1:$CP$117,MATCH($D1120,$D$1:$D$117,0),MATCH(1,($F1120=$D$1:$CP$1)*(H$2=$D$2:$CP$2),0))</f>
        <v>0</v>
      </c>
      <c r="I1120" s="60" cm="1">
        <f t="array" ref="I1120">INDEX($D$1:$CP$117,MATCH($D1120,$D$1:$D$117,0),MATCH(1,($F1120=$D$1:$CP$1)*(I$2=$D$2:$CP$2),0))</f>
        <v>0</v>
      </c>
      <c r="J1120" s="60" cm="1">
        <f t="array" ref="J1120">INDEX($D$1:$CP$117,MATCH($D1120,$D$1:$D$117,0),MATCH(1,($F1120=$D$1:$CP$1)*(J$2=$D$2:$CP$2),0))</f>
        <v>18000</v>
      </c>
      <c r="K1120" s="59" t="str" cm="1">
        <f t="array" ref="K1120">INDEX($D$1:$CP$117,MATCH($D1120,$D$1:$D$117,0),MATCH(1,($F1120=$D$1:$CP$1)*(AY$2=$D$2:$CP$2),0))</f>
        <v/>
      </c>
      <c r="L1120" s="59" t="str" cm="1">
        <f t="array" ref="L1120">INDEX($D$1:$CP$117,MATCH($D1120,$D$1:$D$117,0),MATCH(1,($F1120=$D$1:$CP$1)*(AZ$2=$D$2:$CP$2),0))</f>
        <v/>
      </c>
      <c r="M1120" s="59" t="str" cm="1">
        <f t="array" ref="M1120">INDEX($D$1:$CP$117,MATCH($D1120,$D$1:$D$117,0),MATCH(1,($F1120=$D$1:$CP$1)*(BA$2=$D$2:$CP$2),0))</f>
        <v/>
      </c>
      <c r="N1120" s="61" t="str" cm="1">
        <f t="array" ref="N1120">INDEX($D$1:$CP$117,MATCH($D1120,$D$1:$D$117,0),MATCH(1,($F1120=$D$1:$CP$1)*(BB$2=$D$2:$CP$2),0))</f>
        <v/>
      </c>
    </row>
    <row r="1121" spans="4:14" x14ac:dyDescent="0.25">
      <c r="D1121" t="str">
        <f t="shared" ref="D1121:E1121" si="1054">D1007</f>
        <v>RWA</v>
      </c>
      <c r="E1121" t="str">
        <f t="shared" si="1054"/>
        <v>Low income</v>
      </c>
      <c r="F1121">
        <f t="shared" si="1015"/>
        <v>2017</v>
      </c>
      <c r="G1121" s="60" cm="1">
        <f t="array" ref="G1121">INDEX($D$1:$CP$117,MATCH($D1121,$D$1:$D$117,0),MATCH(1,($F1121=$D$1:$CP$1)*(G$2=$D$2:$CP$2),0))</f>
        <v>0</v>
      </c>
      <c r="H1121" s="60" cm="1">
        <f t="array" ref="H1121">INDEX($D$1:$CP$117,MATCH($D1121,$D$1:$D$117,0),MATCH(1,($F1121=$D$1:$CP$1)*(H$2=$D$2:$CP$2),0))</f>
        <v>0</v>
      </c>
      <c r="I1121" s="60" cm="1">
        <f t="array" ref="I1121">INDEX($D$1:$CP$117,MATCH($D1121,$D$1:$D$117,0),MATCH(1,($F1121=$D$1:$CP$1)*(I$2=$D$2:$CP$2),0))</f>
        <v>0</v>
      </c>
      <c r="J1121" s="60" cm="1">
        <f t="array" ref="J1121">INDEX($D$1:$CP$117,MATCH($D1121,$D$1:$D$117,0),MATCH(1,($F1121=$D$1:$CP$1)*(J$2=$D$2:$CP$2),0))</f>
        <v>230000</v>
      </c>
      <c r="K1121" s="59" t="str" cm="1">
        <f t="array" ref="K1121">INDEX($D$1:$CP$117,MATCH($D1121,$D$1:$D$117,0),MATCH(1,($F1121=$D$1:$CP$1)*(AY$2=$D$2:$CP$2),0))</f>
        <v/>
      </c>
      <c r="L1121" s="59" t="str" cm="1">
        <f t="array" ref="L1121">INDEX($D$1:$CP$117,MATCH($D1121,$D$1:$D$117,0),MATCH(1,($F1121=$D$1:$CP$1)*(AZ$2=$D$2:$CP$2),0))</f>
        <v/>
      </c>
      <c r="M1121" s="59" t="str" cm="1">
        <f t="array" ref="M1121">INDEX($D$1:$CP$117,MATCH($D1121,$D$1:$D$117,0),MATCH(1,($F1121=$D$1:$CP$1)*(BA$2=$D$2:$CP$2),0))</f>
        <v/>
      </c>
      <c r="N1121" s="61" t="str" cm="1">
        <f t="array" ref="N1121">INDEX($D$1:$CP$117,MATCH($D1121,$D$1:$D$117,0),MATCH(1,($F1121=$D$1:$CP$1)*(BB$2=$D$2:$CP$2),0))</f>
        <v/>
      </c>
    </row>
    <row r="1122" spans="4:14" x14ac:dyDescent="0.25">
      <c r="D1122" t="str">
        <f t="shared" ref="D1122:E1122" si="1055">D1008</f>
        <v>SEN</v>
      </c>
      <c r="E1122" t="str">
        <f t="shared" si="1055"/>
        <v>Lower middle income</v>
      </c>
      <c r="F1122">
        <f t="shared" si="1015"/>
        <v>2017</v>
      </c>
      <c r="G1122" s="60" cm="1">
        <f t="array" ref="G1122">INDEX($D$1:$CP$117,MATCH($D1122,$D$1:$D$117,0),MATCH(1,($F1122=$D$1:$CP$1)*(G$2=$D$2:$CP$2),0))</f>
        <v>0</v>
      </c>
      <c r="H1122" s="60" cm="1">
        <f t="array" ref="H1122">INDEX($D$1:$CP$117,MATCH($D1122,$D$1:$D$117,0),MATCH(1,($F1122=$D$1:$CP$1)*(H$2=$D$2:$CP$2),0))</f>
        <v>0</v>
      </c>
      <c r="I1122" s="60" cm="1">
        <f t="array" ref="I1122">INDEX($D$1:$CP$117,MATCH($D1122,$D$1:$D$117,0),MATCH(1,($F1122=$D$1:$CP$1)*(I$2=$D$2:$CP$2),0))</f>
        <v>0</v>
      </c>
      <c r="J1122" s="60" cm="1">
        <f t="array" ref="J1122">INDEX($D$1:$CP$117,MATCH($D1122,$D$1:$D$117,0),MATCH(1,($F1122=$D$1:$CP$1)*(J$2=$D$2:$CP$2),0))</f>
        <v>42000</v>
      </c>
      <c r="K1122" s="59" t="str" cm="1">
        <f t="array" ref="K1122">INDEX($D$1:$CP$117,MATCH($D1122,$D$1:$D$117,0),MATCH(1,($F1122=$D$1:$CP$1)*(AY$2=$D$2:$CP$2),0))</f>
        <v/>
      </c>
      <c r="L1122" s="59" t="str" cm="1">
        <f t="array" ref="L1122">INDEX($D$1:$CP$117,MATCH($D1122,$D$1:$D$117,0),MATCH(1,($F1122=$D$1:$CP$1)*(AZ$2=$D$2:$CP$2),0))</f>
        <v/>
      </c>
      <c r="M1122" s="59" t="str" cm="1">
        <f t="array" ref="M1122">INDEX($D$1:$CP$117,MATCH($D1122,$D$1:$D$117,0),MATCH(1,($F1122=$D$1:$CP$1)*(BA$2=$D$2:$CP$2),0))</f>
        <v/>
      </c>
      <c r="N1122" s="61" t="str" cm="1">
        <f t="array" ref="N1122">INDEX($D$1:$CP$117,MATCH($D1122,$D$1:$D$117,0),MATCH(1,($F1122=$D$1:$CP$1)*(BB$2=$D$2:$CP$2),0))</f>
        <v/>
      </c>
    </row>
    <row r="1123" spans="4:14" x14ac:dyDescent="0.25">
      <c r="D1123" t="str">
        <f t="shared" ref="D1123:E1123" si="1056">D1009</f>
        <v>SRB</v>
      </c>
      <c r="E1123" t="str">
        <f t="shared" si="1056"/>
        <v>Middle income</v>
      </c>
      <c r="F1123">
        <f t="shared" si="1015"/>
        <v>2017</v>
      </c>
      <c r="G1123" s="60" cm="1">
        <f t="array" ref="G1123">INDEX($D$1:$CP$117,MATCH($D1123,$D$1:$D$117,0),MATCH(1,($F1123=$D$1:$CP$1)*(G$2=$D$2:$CP$2),0))</f>
        <v>0</v>
      </c>
      <c r="H1123" s="60" cm="1">
        <f t="array" ref="H1123">INDEX($D$1:$CP$117,MATCH($D1123,$D$1:$D$117,0),MATCH(1,($F1123=$D$1:$CP$1)*(H$2=$D$2:$CP$2),0))</f>
        <v>0</v>
      </c>
      <c r="I1123" s="60" cm="1">
        <f t="array" ref="I1123">INDEX($D$1:$CP$117,MATCH($D1123,$D$1:$D$117,0),MATCH(1,($F1123=$D$1:$CP$1)*(I$2=$D$2:$CP$2),0))</f>
        <v>0</v>
      </c>
      <c r="J1123" s="60" cm="1">
        <f t="array" ref="J1123">INDEX($D$1:$CP$117,MATCH($D1123,$D$1:$D$117,0),MATCH(1,($F1123=$D$1:$CP$1)*(J$2=$D$2:$CP$2),0))</f>
        <v>2900</v>
      </c>
      <c r="K1123" s="59" t="str" cm="1">
        <f t="array" ref="K1123">INDEX($D$1:$CP$117,MATCH($D1123,$D$1:$D$117,0),MATCH(1,($F1123=$D$1:$CP$1)*(AY$2=$D$2:$CP$2),0))</f>
        <v/>
      </c>
      <c r="L1123" s="59" t="str" cm="1">
        <f t="array" ref="L1123">INDEX($D$1:$CP$117,MATCH($D1123,$D$1:$D$117,0),MATCH(1,($F1123=$D$1:$CP$1)*(AZ$2=$D$2:$CP$2),0))</f>
        <v/>
      </c>
      <c r="M1123" s="59" t="str" cm="1">
        <f t="array" ref="M1123">INDEX($D$1:$CP$117,MATCH($D1123,$D$1:$D$117,0),MATCH(1,($F1123=$D$1:$CP$1)*(BA$2=$D$2:$CP$2),0))</f>
        <v/>
      </c>
      <c r="N1123" s="61" t="str" cm="1">
        <f t="array" ref="N1123">INDEX($D$1:$CP$117,MATCH($D1123,$D$1:$D$117,0),MATCH(1,($F1123=$D$1:$CP$1)*(BB$2=$D$2:$CP$2),0))</f>
        <v/>
      </c>
    </row>
    <row r="1124" spans="4:14" x14ac:dyDescent="0.25">
      <c r="D1124" t="str">
        <f t="shared" ref="D1124:E1124" si="1057">D1010</f>
        <v>SYC</v>
      </c>
      <c r="E1124" t="str">
        <f t="shared" si="1057"/>
        <v>High income</v>
      </c>
      <c r="F1124">
        <f t="shared" si="1015"/>
        <v>2017</v>
      </c>
      <c r="G1124" s="60" cm="1">
        <f t="array" ref="G1124">INDEX($D$1:$CP$117,MATCH($D1124,$D$1:$D$117,0),MATCH(1,($F1124=$D$1:$CP$1)*(G$2=$D$2:$CP$2),0))</f>
        <v>0</v>
      </c>
      <c r="H1124" s="60" cm="1">
        <f t="array" ref="H1124">INDEX($D$1:$CP$117,MATCH($D1124,$D$1:$D$117,0),MATCH(1,($F1124=$D$1:$CP$1)*(H$2=$D$2:$CP$2),0))</f>
        <v>0</v>
      </c>
      <c r="I1124" s="60" cm="1">
        <f t="array" ref="I1124">INDEX($D$1:$CP$117,MATCH($D1124,$D$1:$D$117,0),MATCH(1,($F1124=$D$1:$CP$1)*(I$2=$D$2:$CP$2),0))</f>
        <v>0</v>
      </c>
      <c r="J1124" s="60" t="str" cm="1">
        <f t="array" ref="J1124">INDEX($D$1:$CP$117,MATCH($D1124,$D$1:$D$117,0),MATCH(1,($F1124=$D$1:$CP$1)*(J$2=$D$2:$CP$2),0))</f>
        <v/>
      </c>
      <c r="K1124" s="59" t="str" cm="1">
        <f t="array" ref="K1124">INDEX($D$1:$CP$117,MATCH($D1124,$D$1:$D$117,0),MATCH(1,($F1124=$D$1:$CP$1)*(AY$2=$D$2:$CP$2),0))</f>
        <v/>
      </c>
      <c r="L1124" s="59" t="str" cm="1">
        <f t="array" ref="L1124">INDEX($D$1:$CP$117,MATCH($D1124,$D$1:$D$117,0),MATCH(1,($F1124=$D$1:$CP$1)*(AZ$2=$D$2:$CP$2),0))</f>
        <v/>
      </c>
      <c r="M1124" s="59" t="str" cm="1">
        <f t="array" ref="M1124">INDEX($D$1:$CP$117,MATCH($D1124,$D$1:$D$117,0),MATCH(1,($F1124=$D$1:$CP$1)*(BA$2=$D$2:$CP$2),0))</f>
        <v/>
      </c>
      <c r="N1124" s="61" t="str" cm="1">
        <f t="array" ref="N1124">INDEX($D$1:$CP$117,MATCH($D1124,$D$1:$D$117,0),MATCH(1,($F1124=$D$1:$CP$1)*(BB$2=$D$2:$CP$2),0))</f>
        <v/>
      </c>
    </row>
    <row r="1125" spans="4:14" x14ac:dyDescent="0.25">
      <c r="D1125" t="str">
        <f t="shared" ref="D1125:E1125" si="1058">D1011</f>
        <v>SLE</v>
      </c>
      <c r="E1125" t="str">
        <f t="shared" si="1058"/>
        <v>Low income</v>
      </c>
      <c r="F1125">
        <f t="shared" si="1015"/>
        <v>2017</v>
      </c>
      <c r="G1125" s="60" cm="1">
        <f t="array" ref="G1125">INDEX($D$1:$CP$117,MATCH($D1125,$D$1:$D$117,0),MATCH(1,($F1125=$D$1:$CP$1)*(G$2=$D$2:$CP$2),0))</f>
        <v>0</v>
      </c>
      <c r="H1125" s="60" cm="1">
        <f t="array" ref="H1125">INDEX($D$1:$CP$117,MATCH($D1125,$D$1:$D$117,0),MATCH(1,($F1125=$D$1:$CP$1)*(H$2=$D$2:$CP$2),0))</f>
        <v>0</v>
      </c>
      <c r="I1125" s="60" cm="1">
        <f t="array" ref="I1125">INDEX($D$1:$CP$117,MATCH($D1125,$D$1:$D$117,0),MATCH(1,($F1125=$D$1:$CP$1)*(I$2=$D$2:$CP$2),0))</f>
        <v>0</v>
      </c>
      <c r="J1125" s="60" cm="1">
        <f t="array" ref="J1125">INDEX($D$1:$CP$117,MATCH($D1125,$D$1:$D$117,0),MATCH(1,($F1125=$D$1:$CP$1)*(J$2=$D$2:$CP$2),0))</f>
        <v>75000</v>
      </c>
      <c r="K1125" s="59" t="str" cm="1">
        <f t="array" ref="K1125">INDEX($D$1:$CP$117,MATCH($D1125,$D$1:$D$117,0),MATCH(1,($F1125=$D$1:$CP$1)*(AY$2=$D$2:$CP$2),0))</f>
        <v/>
      </c>
      <c r="L1125" s="59" t="str" cm="1">
        <f t="array" ref="L1125">INDEX($D$1:$CP$117,MATCH($D1125,$D$1:$D$117,0),MATCH(1,($F1125=$D$1:$CP$1)*(AZ$2=$D$2:$CP$2),0))</f>
        <v/>
      </c>
      <c r="M1125" s="59" t="str" cm="1">
        <f t="array" ref="M1125">INDEX($D$1:$CP$117,MATCH($D1125,$D$1:$D$117,0),MATCH(1,($F1125=$D$1:$CP$1)*(BA$2=$D$2:$CP$2),0))</f>
        <v/>
      </c>
      <c r="N1125" s="61" t="str" cm="1">
        <f t="array" ref="N1125">INDEX($D$1:$CP$117,MATCH($D1125,$D$1:$D$117,0),MATCH(1,($F1125=$D$1:$CP$1)*(BB$2=$D$2:$CP$2),0))</f>
        <v/>
      </c>
    </row>
    <row r="1126" spans="4:14" x14ac:dyDescent="0.25">
      <c r="D1126" t="str">
        <f t="shared" ref="D1126:E1126" si="1059">D1012</f>
        <v>SGP</v>
      </c>
      <c r="E1126" t="str">
        <f t="shared" si="1059"/>
        <v>High income</v>
      </c>
      <c r="F1126">
        <f t="shared" si="1015"/>
        <v>2017</v>
      </c>
      <c r="G1126" s="60" cm="1">
        <f t="array" ref="G1126">INDEX($D$1:$CP$117,MATCH($D1126,$D$1:$D$117,0),MATCH(1,($F1126=$D$1:$CP$1)*(G$2=$D$2:$CP$2),0))</f>
        <v>52093243</v>
      </c>
      <c r="H1126" s="60" cm="1">
        <f t="array" ref="H1126">INDEX($D$1:$CP$117,MATCH($D1126,$D$1:$D$117,0),MATCH(1,($F1126=$D$1:$CP$1)*(H$2=$D$2:$CP$2),0))</f>
        <v>0</v>
      </c>
      <c r="I1126" s="60" cm="1">
        <f t="array" ref="I1126">INDEX($D$1:$CP$117,MATCH($D1126,$D$1:$D$117,0),MATCH(1,($F1126=$D$1:$CP$1)*(I$2=$D$2:$CP$2),0))</f>
        <v>52093243</v>
      </c>
      <c r="J1126" s="60" cm="1">
        <f t="array" ref="J1126">INDEX($D$1:$CP$117,MATCH($D1126,$D$1:$D$117,0),MATCH(1,($F1126=$D$1:$CP$1)*(J$2=$D$2:$CP$2),0))</f>
        <v>7900</v>
      </c>
      <c r="K1126" s="59" cm="1">
        <f t="array" ref="K1126">INDEX($D$1:$CP$117,MATCH($D1126,$D$1:$D$117,0),MATCH(1,($F1126=$D$1:$CP$1)*(AY$2=$D$2:$CP$2),0))</f>
        <v>6594.0813924050635</v>
      </c>
      <c r="L1126" s="59" cm="1">
        <f t="array" ref="L1126">INDEX($D$1:$CP$117,MATCH($D1126,$D$1:$D$117,0),MATCH(1,($F1126=$D$1:$CP$1)*(AZ$2=$D$2:$CP$2),0))</f>
        <v>0</v>
      </c>
      <c r="M1126" s="59" cm="1">
        <f t="array" ref="M1126">INDEX($D$1:$CP$117,MATCH($D1126,$D$1:$D$117,0),MATCH(1,($F1126=$D$1:$CP$1)*(BA$2=$D$2:$CP$2),0))</f>
        <v>6594.0813924050635</v>
      </c>
      <c r="N1126" s="61" cm="1">
        <f t="array" ref="N1126">INDEX($D$1:$CP$117,MATCH($D1126,$D$1:$D$117,0),MATCH(1,($F1126=$D$1:$CP$1)*(BB$2=$D$2:$CP$2),0))</f>
        <v>1</v>
      </c>
    </row>
    <row r="1127" spans="4:14" x14ac:dyDescent="0.25">
      <c r="D1127" t="str">
        <f t="shared" ref="D1127:E1127" si="1060">D1013</f>
        <v>SOM</v>
      </c>
      <c r="E1127" t="str">
        <f t="shared" si="1060"/>
        <v>Low income</v>
      </c>
      <c r="F1127">
        <f t="shared" si="1015"/>
        <v>2017</v>
      </c>
      <c r="G1127" s="60" cm="1">
        <f t="array" ref="G1127">INDEX($D$1:$CP$117,MATCH($D1127,$D$1:$D$117,0),MATCH(1,($F1127=$D$1:$CP$1)*(G$2=$D$2:$CP$2),0))</f>
        <v>0</v>
      </c>
      <c r="H1127" s="60" cm="1">
        <f t="array" ref="H1127">INDEX($D$1:$CP$117,MATCH($D1127,$D$1:$D$117,0),MATCH(1,($F1127=$D$1:$CP$1)*(H$2=$D$2:$CP$2),0))</f>
        <v>0</v>
      </c>
      <c r="I1127" s="60" cm="1">
        <f t="array" ref="I1127">INDEX($D$1:$CP$117,MATCH($D1127,$D$1:$D$117,0),MATCH(1,($F1127=$D$1:$CP$1)*(I$2=$D$2:$CP$2),0))</f>
        <v>0</v>
      </c>
      <c r="J1127" s="60" cm="1">
        <f t="array" ref="J1127">INDEX($D$1:$CP$117,MATCH($D1127,$D$1:$D$117,0),MATCH(1,($F1127=$D$1:$CP$1)*(J$2=$D$2:$CP$2),0))</f>
        <v>11000</v>
      </c>
      <c r="K1127" s="59" t="str" cm="1">
        <f t="array" ref="K1127">INDEX($D$1:$CP$117,MATCH($D1127,$D$1:$D$117,0),MATCH(1,($F1127=$D$1:$CP$1)*(AY$2=$D$2:$CP$2),0))</f>
        <v/>
      </c>
      <c r="L1127" s="59" t="str" cm="1">
        <f t="array" ref="L1127">INDEX($D$1:$CP$117,MATCH($D1127,$D$1:$D$117,0),MATCH(1,($F1127=$D$1:$CP$1)*(AZ$2=$D$2:$CP$2),0))</f>
        <v/>
      </c>
      <c r="M1127" s="59" t="str" cm="1">
        <f t="array" ref="M1127">INDEX($D$1:$CP$117,MATCH($D1127,$D$1:$D$117,0),MATCH(1,($F1127=$D$1:$CP$1)*(BA$2=$D$2:$CP$2),0))</f>
        <v/>
      </c>
      <c r="N1127" s="61" t="str" cm="1">
        <f t="array" ref="N1127">INDEX($D$1:$CP$117,MATCH($D1127,$D$1:$D$117,0),MATCH(1,($F1127=$D$1:$CP$1)*(BB$2=$D$2:$CP$2),0))</f>
        <v/>
      </c>
    </row>
    <row r="1128" spans="4:14" x14ac:dyDescent="0.25">
      <c r="D1128" t="str">
        <f t="shared" ref="D1128:E1128" si="1061">D1014</f>
        <v>ZAF</v>
      </c>
      <c r="E1128" t="str">
        <f t="shared" si="1061"/>
        <v>Middle income</v>
      </c>
      <c r="F1128">
        <f t="shared" si="1015"/>
        <v>2017</v>
      </c>
      <c r="G1128" s="60" cm="1">
        <f t="array" ref="G1128">INDEX($D$1:$CP$117,MATCH($D1128,$D$1:$D$117,0),MATCH(1,($F1128=$D$1:$CP$1)*(G$2=$D$2:$CP$2),0))</f>
        <v>1889371800</v>
      </c>
      <c r="H1128" s="60" cm="1">
        <f t="array" ref="H1128">INDEX($D$1:$CP$117,MATCH($D1128,$D$1:$D$117,0),MATCH(1,($F1128=$D$1:$CP$1)*(H$2=$D$2:$CP$2),0))</f>
        <v>542663250</v>
      </c>
      <c r="I1128" s="60" cm="1">
        <f t="array" ref="I1128">INDEX($D$1:$CP$117,MATCH($D1128,$D$1:$D$117,0),MATCH(1,($F1128=$D$1:$CP$1)*(I$2=$D$2:$CP$2),0))</f>
        <v>2432035050</v>
      </c>
      <c r="J1128" s="60" cm="1">
        <f t="array" ref="J1128">INDEX($D$1:$CP$117,MATCH($D1128,$D$1:$D$117,0),MATCH(1,($F1128=$D$1:$CP$1)*(J$2=$D$2:$CP$2),0))</f>
        <v>7300000</v>
      </c>
      <c r="K1128" s="59" cm="1">
        <f t="array" ref="K1128">INDEX($D$1:$CP$117,MATCH($D1128,$D$1:$D$117,0),MATCH(1,($F1128=$D$1:$CP$1)*(AY$2=$D$2:$CP$2),0))</f>
        <v>258.81805479452055</v>
      </c>
      <c r="L1128" s="59" cm="1">
        <f t="array" ref="L1128">INDEX($D$1:$CP$117,MATCH($D1128,$D$1:$D$117,0),MATCH(1,($F1128=$D$1:$CP$1)*(AZ$2=$D$2:$CP$2),0))</f>
        <v>74.337431506849313</v>
      </c>
      <c r="M1128" s="59" cm="1">
        <f t="array" ref="M1128">INDEX($D$1:$CP$117,MATCH($D1128,$D$1:$D$117,0),MATCH(1,($F1128=$D$1:$CP$1)*(BA$2=$D$2:$CP$2),0))</f>
        <v>333.15548630136988</v>
      </c>
      <c r="N1128" s="61" cm="1">
        <f t="array" ref="N1128">INDEX($D$1:$CP$117,MATCH($D1128,$D$1:$D$117,0),MATCH(1,($F1128=$D$1:$CP$1)*(BB$2=$D$2:$CP$2),0))</f>
        <v>0.77686865573750674</v>
      </c>
    </row>
    <row r="1129" spans="4:14" x14ac:dyDescent="0.25">
      <c r="D1129" t="str">
        <f t="shared" ref="D1129:E1129" si="1062">D1015</f>
        <v>LKA</v>
      </c>
      <c r="E1129" t="str">
        <f t="shared" si="1062"/>
        <v>Lower middle income</v>
      </c>
      <c r="F1129">
        <f t="shared" si="1015"/>
        <v>2017</v>
      </c>
      <c r="G1129" s="60" cm="1">
        <f t="array" ref="G1129">INDEX($D$1:$CP$117,MATCH($D1129,$D$1:$D$117,0),MATCH(1,($F1129=$D$1:$CP$1)*(G$2=$D$2:$CP$2),0))</f>
        <v>0</v>
      </c>
      <c r="H1129" s="60" cm="1">
        <f t="array" ref="H1129">INDEX($D$1:$CP$117,MATCH($D1129,$D$1:$D$117,0),MATCH(1,($F1129=$D$1:$CP$1)*(H$2=$D$2:$CP$2),0))</f>
        <v>0</v>
      </c>
      <c r="I1129" s="60" cm="1">
        <f t="array" ref="I1129">INDEX($D$1:$CP$117,MATCH($D1129,$D$1:$D$117,0),MATCH(1,($F1129=$D$1:$CP$1)*(I$2=$D$2:$CP$2),0))</f>
        <v>0</v>
      </c>
      <c r="J1129" s="60" cm="1">
        <f t="array" ref="J1129">INDEX($D$1:$CP$117,MATCH($D1129,$D$1:$D$117,0),MATCH(1,($F1129=$D$1:$CP$1)*(J$2=$D$2:$CP$2),0))</f>
        <v>3700</v>
      </c>
      <c r="K1129" s="59" t="str" cm="1">
        <f t="array" ref="K1129">INDEX($D$1:$CP$117,MATCH($D1129,$D$1:$D$117,0),MATCH(1,($F1129=$D$1:$CP$1)*(AY$2=$D$2:$CP$2),0))</f>
        <v/>
      </c>
      <c r="L1129" s="59" t="str" cm="1">
        <f t="array" ref="L1129">INDEX($D$1:$CP$117,MATCH($D1129,$D$1:$D$117,0),MATCH(1,($F1129=$D$1:$CP$1)*(AZ$2=$D$2:$CP$2),0))</f>
        <v/>
      </c>
      <c r="M1129" s="59" t="str" cm="1">
        <f t="array" ref="M1129">INDEX($D$1:$CP$117,MATCH($D1129,$D$1:$D$117,0),MATCH(1,($F1129=$D$1:$CP$1)*(BA$2=$D$2:$CP$2),0))</f>
        <v/>
      </c>
      <c r="N1129" s="61" t="str" cm="1">
        <f t="array" ref="N1129">INDEX($D$1:$CP$117,MATCH($D1129,$D$1:$D$117,0),MATCH(1,($F1129=$D$1:$CP$1)*(BB$2=$D$2:$CP$2),0))</f>
        <v/>
      </c>
    </row>
    <row r="1130" spans="4:14" x14ac:dyDescent="0.25">
      <c r="D1130" t="str">
        <f t="shared" ref="D1130:E1130" si="1063">D1016</f>
        <v>SDN</v>
      </c>
      <c r="E1130" t="str">
        <f t="shared" si="1063"/>
        <v>Low income</v>
      </c>
      <c r="F1130">
        <f t="shared" si="1015"/>
        <v>2017</v>
      </c>
      <c r="G1130" s="60" cm="1">
        <f t="array" ref="G1130">INDEX($D$1:$CP$117,MATCH($D1130,$D$1:$D$117,0),MATCH(1,($F1130=$D$1:$CP$1)*(G$2=$D$2:$CP$2),0))</f>
        <v>0</v>
      </c>
      <c r="H1130" s="60" cm="1">
        <f t="array" ref="H1130">INDEX($D$1:$CP$117,MATCH($D1130,$D$1:$D$117,0),MATCH(1,($F1130=$D$1:$CP$1)*(H$2=$D$2:$CP$2),0))</f>
        <v>0</v>
      </c>
      <c r="I1130" s="60" cm="1">
        <f t="array" ref="I1130">INDEX($D$1:$CP$117,MATCH($D1130,$D$1:$D$117,0),MATCH(1,($F1130=$D$1:$CP$1)*(I$2=$D$2:$CP$2),0))</f>
        <v>0</v>
      </c>
      <c r="J1130" s="60" cm="1">
        <f t="array" ref="J1130">INDEX($D$1:$CP$117,MATCH($D1130,$D$1:$D$117,0),MATCH(1,($F1130=$D$1:$CP$1)*(J$2=$D$2:$CP$2),0))</f>
        <v>45000</v>
      </c>
      <c r="K1130" s="59" t="str" cm="1">
        <f t="array" ref="K1130">INDEX($D$1:$CP$117,MATCH($D1130,$D$1:$D$117,0),MATCH(1,($F1130=$D$1:$CP$1)*(AY$2=$D$2:$CP$2),0))</f>
        <v/>
      </c>
      <c r="L1130" s="59" t="str" cm="1">
        <f t="array" ref="L1130">INDEX($D$1:$CP$117,MATCH($D1130,$D$1:$D$117,0),MATCH(1,($F1130=$D$1:$CP$1)*(AZ$2=$D$2:$CP$2),0))</f>
        <v/>
      </c>
      <c r="M1130" s="59" t="str" cm="1">
        <f t="array" ref="M1130">INDEX($D$1:$CP$117,MATCH($D1130,$D$1:$D$117,0),MATCH(1,($F1130=$D$1:$CP$1)*(BA$2=$D$2:$CP$2),0))</f>
        <v/>
      </c>
      <c r="N1130" s="61" t="str" cm="1">
        <f t="array" ref="N1130">INDEX($D$1:$CP$117,MATCH($D1130,$D$1:$D$117,0),MATCH(1,($F1130=$D$1:$CP$1)*(BB$2=$D$2:$CP$2),0))</f>
        <v/>
      </c>
    </row>
    <row r="1131" spans="4:14" x14ac:dyDescent="0.25">
      <c r="D1131" t="str">
        <f t="shared" ref="D1131:E1131" si="1064">D1017</f>
        <v>SUR</v>
      </c>
      <c r="E1131" t="str">
        <f t="shared" si="1064"/>
        <v>Middle income</v>
      </c>
      <c r="F1131">
        <f t="shared" si="1015"/>
        <v>2017</v>
      </c>
      <c r="G1131" s="60" cm="1">
        <f t="array" ref="G1131">INDEX($D$1:$CP$117,MATCH($D1131,$D$1:$D$117,0),MATCH(1,($F1131=$D$1:$CP$1)*(G$2=$D$2:$CP$2),0))</f>
        <v>0</v>
      </c>
      <c r="H1131" s="60" cm="1">
        <f t="array" ref="H1131">INDEX($D$1:$CP$117,MATCH($D1131,$D$1:$D$117,0),MATCH(1,($F1131=$D$1:$CP$1)*(H$2=$D$2:$CP$2),0))</f>
        <v>0</v>
      </c>
      <c r="I1131" s="60" cm="1">
        <f t="array" ref="I1131">INDEX($D$1:$CP$117,MATCH($D1131,$D$1:$D$117,0),MATCH(1,($F1131=$D$1:$CP$1)*(I$2=$D$2:$CP$2),0))</f>
        <v>0</v>
      </c>
      <c r="J1131" s="60" cm="1">
        <f t="array" ref="J1131">INDEX($D$1:$CP$117,MATCH($D1131,$D$1:$D$117,0),MATCH(1,($F1131=$D$1:$CP$1)*(J$2=$D$2:$CP$2),0))</f>
        <v>5600</v>
      </c>
      <c r="K1131" s="59" t="str" cm="1">
        <f t="array" ref="K1131">INDEX($D$1:$CP$117,MATCH($D1131,$D$1:$D$117,0),MATCH(1,($F1131=$D$1:$CP$1)*(AY$2=$D$2:$CP$2),0))</f>
        <v/>
      </c>
      <c r="L1131" s="59" t="str" cm="1">
        <f t="array" ref="L1131">INDEX($D$1:$CP$117,MATCH($D1131,$D$1:$D$117,0),MATCH(1,($F1131=$D$1:$CP$1)*(AZ$2=$D$2:$CP$2),0))</f>
        <v/>
      </c>
      <c r="M1131" s="59" t="str" cm="1">
        <f t="array" ref="M1131">INDEX($D$1:$CP$117,MATCH($D1131,$D$1:$D$117,0),MATCH(1,($F1131=$D$1:$CP$1)*(BA$2=$D$2:$CP$2),0))</f>
        <v/>
      </c>
      <c r="N1131" s="61" t="str" cm="1">
        <f t="array" ref="N1131">INDEX($D$1:$CP$117,MATCH($D1131,$D$1:$D$117,0),MATCH(1,($F1131=$D$1:$CP$1)*(BB$2=$D$2:$CP$2),0))</f>
        <v/>
      </c>
    </row>
    <row r="1132" spans="4:14" x14ac:dyDescent="0.25">
      <c r="D1132" t="str">
        <f t="shared" ref="D1132:E1132" si="1065">D1018</f>
        <v>TJK</v>
      </c>
      <c r="E1132" t="str">
        <f t="shared" si="1065"/>
        <v>Low income</v>
      </c>
      <c r="F1132">
        <f t="shared" si="1015"/>
        <v>2017</v>
      </c>
      <c r="G1132" s="60" cm="1">
        <f t="array" ref="G1132">INDEX($D$1:$CP$117,MATCH($D1132,$D$1:$D$117,0),MATCH(1,($F1132=$D$1:$CP$1)*(G$2=$D$2:$CP$2),0))</f>
        <v>944288</v>
      </c>
      <c r="H1132" s="60" cm="1">
        <f t="array" ref="H1132">INDEX($D$1:$CP$117,MATCH($D1132,$D$1:$D$117,0),MATCH(1,($F1132=$D$1:$CP$1)*(H$2=$D$2:$CP$2),0))</f>
        <v>10812136.52</v>
      </c>
      <c r="I1132" s="60" cm="1">
        <f t="array" ref="I1132">INDEX($D$1:$CP$117,MATCH($D1132,$D$1:$D$117,0),MATCH(1,($F1132=$D$1:$CP$1)*(I$2=$D$2:$CP$2),0))</f>
        <v>11756424.52</v>
      </c>
      <c r="J1132" s="60" cm="1">
        <f t="array" ref="J1132">INDEX($D$1:$CP$117,MATCH($D1132,$D$1:$D$117,0),MATCH(1,($F1132=$D$1:$CP$1)*(J$2=$D$2:$CP$2),0))</f>
        <v>12000</v>
      </c>
      <c r="K1132" s="59" cm="1">
        <f t="array" ref="K1132">INDEX($D$1:$CP$117,MATCH($D1132,$D$1:$D$117,0),MATCH(1,($F1132=$D$1:$CP$1)*(AY$2=$D$2:$CP$2),0))</f>
        <v>78.690666666666672</v>
      </c>
      <c r="L1132" s="59" cm="1">
        <f t="array" ref="L1132">INDEX($D$1:$CP$117,MATCH($D1132,$D$1:$D$117,0),MATCH(1,($F1132=$D$1:$CP$1)*(AZ$2=$D$2:$CP$2),0))</f>
        <v>901.01137666666659</v>
      </c>
      <c r="M1132" s="59" cm="1">
        <f t="array" ref="M1132">INDEX($D$1:$CP$117,MATCH($D1132,$D$1:$D$117,0),MATCH(1,($F1132=$D$1:$CP$1)*(BA$2=$D$2:$CP$2),0))</f>
        <v>979.70204333333334</v>
      </c>
      <c r="N1132" s="61" cm="1">
        <f t="array" ref="N1132">INDEX($D$1:$CP$117,MATCH($D1132,$D$1:$D$117,0),MATCH(1,($F1132=$D$1:$CP$1)*(BB$2=$D$2:$CP$2),0))</f>
        <v>8.0321019234511279E-2</v>
      </c>
    </row>
    <row r="1133" spans="4:14" x14ac:dyDescent="0.25">
      <c r="D1133" t="str">
        <f t="shared" ref="D1133:E1133" si="1066">D1019</f>
        <v>THA</v>
      </c>
      <c r="E1133" t="str">
        <f t="shared" si="1066"/>
        <v>Middle income</v>
      </c>
      <c r="F1133">
        <f t="shared" si="1015"/>
        <v>2017</v>
      </c>
      <c r="G1133" s="60" cm="1">
        <f t="array" ref="G1133">INDEX($D$1:$CP$117,MATCH($D1133,$D$1:$D$117,0),MATCH(1,($F1133=$D$1:$CP$1)*(G$2=$D$2:$CP$2),0))</f>
        <v>0</v>
      </c>
      <c r="H1133" s="60" cm="1">
        <f t="array" ref="H1133">INDEX($D$1:$CP$117,MATCH($D1133,$D$1:$D$117,0),MATCH(1,($F1133=$D$1:$CP$1)*(H$2=$D$2:$CP$2),0))</f>
        <v>0</v>
      </c>
      <c r="I1133" s="60" cm="1">
        <f t="array" ref="I1133">INDEX($D$1:$CP$117,MATCH($D1133,$D$1:$D$117,0),MATCH(1,($F1133=$D$1:$CP$1)*(I$2=$D$2:$CP$2),0))</f>
        <v>0</v>
      </c>
      <c r="J1133" s="60" cm="1">
        <f t="array" ref="J1133">INDEX($D$1:$CP$117,MATCH($D1133,$D$1:$D$117,0),MATCH(1,($F1133=$D$1:$CP$1)*(J$2=$D$2:$CP$2),0))</f>
        <v>490000</v>
      </c>
      <c r="K1133" s="59" t="str" cm="1">
        <f t="array" ref="K1133">INDEX($D$1:$CP$117,MATCH($D1133,$D$1:$D$117,0),MATCH(1,($F1133=$D$1:$CP$1)*(AY$2=$D$2:$CP$2),0))</f>
        <v/>
      </c>
      <c r="L1133" s="59" t="str" cm="1">
        <f t="array" ref="L1133">INDEX($D$1:$CP$117,MATCH($D1133,$D$1:$D$117,0),MATCH(1,($F1133=$D$1:$CP$1)*(AZ$2=$D$2:$CP$2),0))</f>
        <v/>
      </c>
      <c r="M1133" s="59" t="str" cm="1">
        <f t="array" ref="M1133">INDEX($D$1:$CP$117,MATCH($D1133,$D$1:$D$117,0),MATCH(1,($F1133=$D$1:$CP$1)*(BA$2=$D$2:$CP$2),0))</f>
        <v/>
      </c>
      <c r="N1133" s="61" t="str" cm="1">
        <f t="array" ref="N1133">INDEX($D$1:$CP$117,MATCH($D1133,$D$1:$D$117,0),MATCH(1,($F1133=$D$1:$CP$1)*(BB$2=$D$2:$CP$2),0))</f>
        <v/>
      </c>
    </row>
    <row r="1134" spans="4:14" x14ac:dyDescent="0.25">
      <c r="D1134" t="str">
        <f t="shared" ref="D1134:E1134" si="1067">D1020</f>
        <v>MKD</v>
      </c>
      <c r="E1134" t="str">
        <f t="shared" si="1067"/>
        <v>Middle income</v>
      </c>
      <c r="F1134">
        <f t="shared" si="1015"/>
        <v>2017</v>
      </c>
      <c r="G1134" s="60" cm="1">
        <f t="array" ref="G1134">INDEX($D$1:$CP$117,MATCH($D1134,$D$1:$D$117,0),MATCH(1,($F1134=$D$1:$CP$1)*(G$2=$D$2:$CP$2),0))</f>
        <v>0</v>
      </c>
      <c r="H1134" s="60" cm="1">
        <f t="array" ref="H1134">INDEX($D$1:$CP$117,MATCH($D1134,$D$1:$D$117,0),MATCH(1,($F1134=$D$1:$CP$1)*(H$2=$D$2:$CP$2),0))</f>
        <v>0</v>
      </c>
      <c r="I1134" s="60" cm="1">
        <f t="array" ref="I1134">INDEX($D$1:$CP$117,MATCH($D1134,$D$1:$D$117,0),MATCH(1,($F1134=$D$1:$CP$1)*(I$2=$D$2:$CP$2),0))</f>
        <v>0</v>
      </c>
      <c r="J1134" s="60" t="str" cm="1">
        <f t="array" ref="J1134">INDEX($D$1:$CP$117,MATCH($D1134,$D$1:$D$117,0),MATCH(1,($F1134=$D$1:$CP$1)*(J$2=$D$2:$CP$2),0))</f>
        <v/>
      </c>
      <c r="K1134" s="59" t="str" cm="1">
        <f t="array" ref="K1134">INDEX($D$1:$CP$117,MATCH($D1134,$D$1:$D$117,0),MATCH(1,($F1134=$D$1:$CP$1)*(AY$2=$D$2:$CP$2),0))</f>
        <v/>
      </c>
      <c r="L1134" s="59" t="str" cm="1">
        <f t="array" ref="L1134">INDEX($D$1:$CP$117,MATCH($D1134,$D$1:$D$117,0),MATCH(1,($F1134=$D$1:$CP$1)*(AZ$2=$D$2:$CP$2),0))</f>
        <v/>
      </c>
      <c r="M1134" s="59" t="str" cm="1">
        <f t="array" ref="M1134">INDEX($D$1:$CP$117,MATCH($D1134,$D$1:$D$117,0),MATCH(1,($F1134=$D$1:$CP$1)*(BA$2=$D$2:$CP$2),0))</f>
        <v/>
      </c>
      <c r="N1134" s="61" t="str" cm="1">
        <f t="array" ref="N1134">INDEX($D$1:$CP$117,MATCH($D1134,$D$1:$D$117,0),MATCH(1,($F1134=$D$1:$CP$1)*(BB$2=$D$2:$CP$2),0))</f>
        <v/>
      </c>
    </row>
    <row r="1135" spans="4:14" x14ac:dyDescent="0.25">
      <c r="D1135" t="str">
        <f t="shared" ref="D1135:E1135" si="1068">D1021</f>
        <v>TGO</v>
      </c>
      <c r="E1135" t="str">
        <f t="shared" si="1068"/>
        <v>Low income</v>
      </c>
      <c r="F1135">
        <f t="shared" si="1015"/>
        <v>2017</v>
      </c>
      <c r="G1135" s="60" cm="1">
        <f t="array" ref="G1135">INDEX($D$1:$CP$117,MATCH($D1135,$D$1:$D$117,0),MATCH(1,($F1135=$D$1:$CP$1)*(G$2=$D$2:$CP$2),0))</f>
        <v>4799019</v>
      </c>
      <c r="H1135" s="60" cm="1">
        <f t="array" ref="H1135">INDEX($D$1:$CP$117,MATCH($D1135,$D$1:$D$117,0),MATCH(1,($F1135=$D$1:$CP$1)*(H$2=$D$2:$CP$2),0))</f>
        <v>31378020.890000001</v>
      </c>
      <c r="I1135" s="60" cm="1">
        <f t="array" ref="I1135">INDEX($D$1:$CP$117,MATCH($D1135,$D$1:$D$117,0),MATCH(1,($F1135=$D$1:$CP$1)*(I$2=$D$2:$CP$2),0))</f>
        <v>38872398.909999996</v>
      </c>
      <c r="J1135" s="60" cm="1">
        <f t="array" ref="J1135">INDEX($D$1:$CP$117,MATCH($D1135,$D$1:$D$117,0),MATCH(1,($F1135=$D$1:$CP$1)*(J$2=$D$2:$CP$2),0))</f>
        <v>120000</v>
      </c>
      <c r="K1135" s="59" cm="1">
        <f t="array" ref="K1135">INDEX($D$1:$CP$117,MATCH($D1135,$D$1:$D$117,0),MATCH(1,($F1135=$D$1:$CP$1)*(AY$2=$D$2:$CP$2),0))</f>
        <v>39.991824999999999</v>
      </c>
      <c r="L1135" s="59" cm="1">
        <f t="array" ref="L1135">INDEX($D$1:$CP$117,MATCH($D1135,$D$1:$D$117,0),MATCH(1,($F1135=$D$1:$CP$1)*(AZ$2=$D$2:$CP$2),0))</f>
        <v>261.48350741666667</v>
      </c>
      <c r="M1135" s="59" cm="1">
        <f t="array" ref="M1135">INDEX($D$1:$CP$117,MATCH($D1135,$D$1:$D$117,0),MATCH(1,($F1135=$D$1:$CP$1)*(BA$2=$D$2:$CP$2),0))</f>
        <v>323.93665758333333</v>
      </c>
      <c r="N1135" s="61" cm="1">
        <f t="array" ref="N1135">INDEX($D$1:$CP$117,MATCH($D1135,$D$1:$D$117,0),MATCH(1,($F1135=$D$1:$CP$1)*(BB$2=$D$2:$CP$2),0))</f>
        <v>0.1234556943889934</v>
      </c>
    </row>
    <row r="1136" spans="4:14" x14ac:dyDescent="0.25">
      <c r="D1136" t="str">
        <f t="shared" ref="D1136:E1136" si="1069">D1022</f>
        <v>TTO</v>
      </c>
      <c r="E1136" t="str">
        <f t="shared" si="1069"/>
        <v>High income</v>
      </c>
      <c r="F1136">
        <f t="shared" si="1015"/>
        <v>2017</v>
      </c>
      <c r="G1136" s="60" cm="1">
        <f t="array" ref="G1136">INDEX($D$1:$CP$117,MATCH($D1136,$D$1:$D$117,0),MATCH(1,($F1136=$D$1:$CP$1)*(G$2=$D$2:$CP$2),0))</f>
        <v>0</v>
      </c>
      <c r="H1136" s="60" cm="1">
        <f t="array" ref="H1136">INDEX($D$1:$CP$117,MATCH($D1136,$D$1:$D$117,0),MATCH(1,($F1136=$D$1:$CP$1)*(H$2=$D$2:$CP$2),0))</f>
        <v>0</v>
      </c>
      <c r="I1136" s="60" cm="1">
        <f t="array" ref="I1136">INDEX($D$1:$CP$117,MATCH($D1136,$D$1:$D$117,0),MATCH(1,($F1136=$D$1:$CP$1)*(I$2=$D$2:$CP$2),0))</f>
        <v>0</v>
      </c>
      <c r="J1136" s="60" cm="1">
        <f t="array" ref="J1136">INDEX($D$1:$CP$117,MATCH($D1136,$D$1:$D$117,0),MATCH(1,($F1136=$D$1:$CP$1)*(J$2=$D$2:$CP$2),0))</f>
        <v>11000</v>
      </c>
      <c r="K1136" s="59" t="str" cm="1">
        <f t="array" ref="K1136">INDEX($D$1:$CP$117,MATCH($D1136,$D$1:$D$117,0),MATCH(1,($F1136=$D$1:$CP$1)*(AY$2=$D$2:$CP$2),0))</f>
        <v/>
      </c>
      <c r="L1136" s="59" t="str" cm="1">
        <f t="array" ref="L1136">INDEX($D$1:$CP$117,MATCH($D1136,$D$1:$D$117,0),MATCH(1,($F1136=$D$1:$CP$1)*(AZ$2=$D$2:$CP$2),0))</f>
        <v/>
      </c>
      <c r="M1136" s="59" t="str" cm="1">
        <f t="array" ref="M1136">INDEX($D$1:$CP$117,MATCH($D1136,$D$1:$D$117,0),MATCH(1,($F1136=$D$1:$CP$1)*(BA$2=$D$2:$CP$2),0))</f>
        <v/>
      </c>
      <c r="N1136" s="61" t="str" cm="1">
        <f t="array" ref="N1136">INDEX($D$1:$CP$117,MATCH($D1136,$D$1:$D$117,0),MATCH(1,($F1136=$D$1:$CP$1)*(BB$2=$D$2:$CP$2),0))</f>
        <v/>
      </c>
    </row>
    <row r="1137" spans="4:14" x14ac:dyDescent="0.25">
      <c r="D1137" t="str">
        <f t="shared" ref="D1137:E1137" si="1070">D1023</f>
        <v>TUN</v>
      </c>
      <c r="E1137" t="str">
        <f t="shared" si="1070"/>
        <v>Lower middle income</v>
      </c>
      <c r="F1137">
        <f t="shared" si="1015"/>
        <v>2017</v>
      </c>
      <c r="G1137" s="60" cm="1">
        <f t="array" ref="G1137">INDEX($D$1:$CP$117,MATCH($D1137,$D$1:$D$117,0),MATCH(1,($F1137=$D$1:$CP$1)*(G$2=$D$2:$CP$2),0))</f>
        <v>0</v>
      </c>
      <c r="H1137" s="60" cm="1">
        <f t="array" ref="H1137">INDEX($D$1:$CP$117,MATCH($D1137,$D$1:$D$117,0),MATCH(1,($F1137=$D$1:$CP$1)*(H$2=$D$2:$CP$2),0))</f>
        <v>0</v>
      </c>
      <c r="I1137" s="60" cm="1">
        <f t="array" ref="I1137">INDEX($D$1:$CP$117,MATCH($D1137,$D$1:$D$117,0),MATCH(1,($F1137=$D$1:$CP$1)*(I$2=$D$2:$CP$2),0))</f>
        <v>0</v>
      </c>
      <c r="J1137" s="60" cm="1">
        <f t="array" ref="J1137">INDEX($D$1:$CP$117,MATCH($D1137,$D$1:$D$117,0),MATCH(1,($F1137=$D$1:$CP$1)*(J$2=$D$2:$CP$2),0))</f>
        <v>5800</v>
      </c>
      <c r="K1137" s="59" t="str" cm="1">
        <f t="array" ref="K1137">INDEX($D$1:$CP$117,MATCH($D1137,$D$1:$D$117,0),MATCH(1,($F1137=$D$1:$CP$1)*(AY$2=$D$2:$CP$2),0))</f>
        <v/>
      </c>
      <c r="L1137" s="59" t="str" cm="1">
        <f t="array" ref="L1137">INDEX($D$1:$CP$117,MATCH($D1137,$D$1:$D$117,0),MATCH(1,($F1137=$D$1:$CP$1)*(AZ$2=$D$2:$CP$2),0))</f>
        <v/>
      </c>
      <c r="M1137" s="59" t="str" cm="1">
        <f t="array" ref="M1137">INDEX($D$1:$CP$117,MATCH($D1137,$D$1:$D$117,0),MATCH(1,($F1137=$D$1:$CP$1)*(BA$2=$D$2:$CP$2),0))</f>
        <v/>
      </c>
      <c r="N1137" s="61" t="str" cm="1">
        <f t="array" ref="N1137">INDEX($D$1:$CP$117,MATCH($D1137,$D$1:$D$117,0),MATCH(1,($F1137=$D$1:$CP$1)*(BB$2=$D$2:$CP$2),0))</f>
        <v/>
      </c>
    </row>
    <row r="1138" spans="4:14" x14ac:dyDescent="0.25">
      <c r="D1138" t="str">
        <f t="shared" ref="D1138:E1138" si="1071">D1024</f>
        <v>UGA</v>
      </c>
      <c r="E1138" t="str">
        <f t="shared" si="1071"/>
        <v>Low income</v>
      </c>
      <c r="F1138">
        <f t="shared" si="1015"/>
        <v>2017</v>
      </c>
      <c r="G1138" s="60" cm="1">
        <f t="array" ref="G1138">INDEX($D$1:$CP$117,MATCH($D1138,$D$1:$D$117,0),MATCH(1,($F1138=$D$1:$CP$1)*(G$2=$D$2:$CP$2),0))</f>
        <v>40900000</v>
      </c>
      <c r="H1138" s="60" cm="1">
        <f t="array" ref="H1138">INDEX($D$1:$CP$117,MATCH($D1138,$D$1:$D$117,0),MATCH(1,($F1138=$D$1:$CP$1)*(H$2=$D$2:$CP$2),0))</f>
        <v>0</v>
      </c>
      <c r="I1138" s="60" cm="1">
        <f t="array" ref="I1138">INDEX($D$1:$CP$117,MATCH($D1138,$D$1:$D$117,0),MATCH(1,($F1138=$D$1:$CP$1)*(I$2=$D$2:$CP$2),0))</f>
        <v>688900000</v>
      </c>
      <c r="J1138" s="60" cm="1">
        <f t="array" ref="J1138">INDEX($D$1:$CP$117,MATCH($D1138,$D$1:$D$117,0),MATCH(1,($F1138=$D$1:$CP$1)*(J$2=$D$2:$CP$2),0))</f>
        <v>1400000</v>
      </c>
      <c r="K1138" s="59" cm="1">
        <f t="array" ref="K1138">INDEX($D$1:$CP$117,MATCH($D1138,$D$1:$D$117,0),MATCH(1,($F1138=$D$1:$CP$1)*(AY$2=$D$2:$CP$2),0))</f>
        <v>29.214285714285715</v>
      </c>
      <c r="L1138" s="59" t="str" cm="1">
        <f t="array" ref="L1138">INDEX($D$1:$CP$117,MATCH($D1138,$D$1:$D$117,0),MATCH(1,($F1138=$D$1:$CP$1)*(AZ$2=$D$2:$CP$2),0))</f>
        <v/>
      </c>
      <c r="M1138" s="59" cm="1">
        <f t="array" ref="M1138">INDEX($D$1:$CP$117,MATCH($D1138,$D$1:$D$117,0),MATCH(1,($F1138=$D$1:$CP$1)*(BA$2=$D$2:$CP$2),0))</f>
        <v>492.07142857142856</v>
      </c>
      <c r="N1138" s="61" cm="1">
        <f t="array" ref="N1138">INDEX($D$1:$CP$117,MATCH($D1138,$D$1:$D$117,0),MATCH(1,($F1138=$D$1:$CP$1)*(BB$2=$D$2:$CP$2),0))</f>
        <v>5.9370010161126439E-2</v>
      </c>
    </row>
    <row r="1139" spans="4:14" x14ac:dyDescent="0.25">
      <c r="D1139" t="str">
        <f t="shared" ref="D1139:E1139" si="1072">D1025</f>
        <v>UKR</v>
      </c>
      <c r="E1139" t="str">
        <f t="shared" si="1072"/>
        <v>Lower middle income</v>
      </c>
      <c r="F1139">
        <f t="shared" si="1015"/>
        <v>2017</v>
      </c>
      <c r="G1139" s="60" cm="1">
        <f t="array" ref="G1139">INDEX($D$1:$CP$117,MATCH($D1139,$D$1:$D$117,0),MATCH(1,($F1139=$D$1:$CP$1)*(G$2=$D$2:$CP$2),0))</f>
        <v>46225262</v>
      </c>
      <c r="H1139" s="60" cm="1">
        <f t="array" ref="H1139">INDEX($D$1:$CP$117,MATCH($D1139,$D$1:$D$117,0),MATCH(1,($F1139=$D$1:$CP$1)*(H$2=$D$2:$CP$2),0))</f>
        <v>61585610.479999997</v>
      </c>
      <c r="I1139" s="60" cm="1">
        <f t="array" ref="I1139">INDEX($D$1:$CP$117,MATCH($D1139,$D$1:$D$117,0),MATCH(1,($F1139=$D$1:$CP$1)*(I$2=$D$2:$CP$2),0))</f>
        <v>107815069.02</v>
      </c>
      <c r="J1139" s="60" cm="1">
        <f t="array" ref="J1139">INDEX($D$1:$CP$117,MATCH($D1139,$D$1:$D$117,0),MATCH(1,($F1139=$D$1:$CP$1)*(J$2=$D$2:$CP$2),0))</f>
        <v>240000</v>
      </c>
      <c r="K1139" s="59" cm="1">
        <f t="array" ref="K1139">INDEX($D$1:$CP$117,MATCH($D1139,$D$1:$D$117,0),MATCH(1,($F1139=$D$1:$CP$1)*(AY$2=$D$2:$CP$2),0))</f>
        <v>192.60525833333332</v>
      </c>
      <c r="L1139" s="59" cm="1">
        <f t="array" ref="L1139">INDEX($D$1:$CP$117,MATCH($D1139,$D$1:$D$117,0),MATCH(1,($F1139=$D$1:$CP$1)*(AZ$2=$D$2:$CP$2),0))</f>
        <v>256.6067103333333</v>
      </c>
      <c r="M1139" s="59" cm="1">
        <f t="array" ref="M1139">INDEX($D$1:$CP$117,MATCH($D1139,$D$1:$D$117,0),MATCH(1,($F1139=$D$1:$CP$1)*(BA$2=$D$2:$CP$2),0))</f>
        <v>449.22945425</v>
      </c>
      <c r="N1139" s="61" cm="1">
        <f t="array" ref="N1139">INDEX($D$1:$CP$117,MATCH($D1139,$D$1:$D$117,0),MATCH(1,($F1139=$D$1:$CP$1)*(BB$2=$D$2:$CP$2),0))</f>
        <v>0.4287458369240118</v>
      </c>
    </row>
    <row r="1140" spans="4:14" x14ac:dyDescent="0.25">
      <c r="D1140" t="str">
        <f t="shared" ref="D1140:E1140" si="1073">D1026</f>
        <v>TZA</v>
      </c>
      <c r="E1140" t="str">
        <f t="shared" si="1073"/>
        <v>Lower middle income</v>
      </c>
      <c r="F1140">
        <f t="shared" si="1015"/>
        <v>2017</v>
      </c>
      <c r="G1140" s="60" cm="1">
        <f t="array" ref="G1140">INDEX($D$1:$CP$117,MATCH($D1140,$D$1:$D$117,0),MATCH(1,($F1140=$D$1:$CP$1)*(G$2=$D$2:$CP$2),0))</f>
        <v>0</v>
      </c>
      <c r="H1140" s="60" cm="1">
        <f t="array" ref="H1140">INDEX($D$1:$CP$117,MATCH($D1140,$D$1:$D$117,0),MATCH(1,($F1140=$D$1:$CP$1)*(H$2=$D$2:$CP$2),0))</f>
        <v>0</v>
      </c>
      <c r="I1140" s="60" cm="1">
        <f t="array" ref="I1140">INDEX($D$1:$CP$117,MATCH($D1140,$D$1:$D$117,0),MATCH(1,($F1140=$D$1:$CP$1)*(I$2=$D$2:$CP$2),0))</f>
        <v>0</v>
      </c>
      <c r="J1140" s="60" cm="1">
        <f t="array" ref="J1140">INDEX($D$1:$CP$117,MATCH($D1140,$D$1:$D$117,0),MATCH(1,($F1140=$D$1:$CP$1)*(J$2=$D$2:$CP$2),0))</f>
        <v>1600000</v>
      </c>
      <c r="K1140" s="59" t="str" cm="1">
        <f t="array" ref="K1140">INDEX($D$1:$CP$117,MATCH($D1140,$D$1:$D$117,0),MATCH(1,($F1140=$D$1:$CP$1)*(AY$2=$D$2:$CP$2),0))</f>
        <v/>
      </c>
      <c r="L1140" s="59" t="str" cm="1">
        <f t="array" ref="L1140">INDEX($D$1:$CP$117,MATCH($D1140,$D$1:$D$117,0),MATCH(1,($F1140=$D$1:$CP$1)*(AZ$2=$D$2:$CP$2),0))</f>
        <v/>
      </c>
      <c r="M1140" s="59" t="str" cm="1">
        <f t="array" ref="M1140">INDEX($D$1:$CP$117,MATCH($D1140,$D$1:$D$117,0),MATCH(1,($F1140=$D$1:$CP$1)*(BA$2=$D$2:$CP$2),0))</f>
        <v/>
      </c>
      <c r="N1140" s="61" t="str" cm="1">
        <f t="array" ref="N1140">INDEX($D$1:$CP$117,MATCH($D1140,$D$1:$D$117,0),MATCH(1,($F1140=$D$1:$CP$1)*(BB$2=$D$2:$CP$2),0))</f>
        <v/>
      </c>
    </row>
    <row r="1141" spans="4:14" x14ac:dyDescent="0.25">
      <c r="D1141" t="str">
        <f t="shared" ref="D1141:E1141" si="1074">D1027</f>
        <v>UZB</v>
      </c>
      <c r="E1141" t="str">
        <f t="shared" si="1074"/>
        <v>Lower middle income</v>
      </c>
      <c r="F1141">
        <f t="shared" si="1015"/>
        <v>2017</v>
      </c>
      <c r="G1141" s="60" cm="1">
        <f t="array" ref="G1141">INDEX($D$1:$CP$117,MATCH($D1141,$D$1:$D$117,0),MATCH(1,($F1141=$D$1:$CP$1)*(G$2=$D$2:$CP$2),0))</f>
        <v>0</v>
      </c>
      <c r="H1141" s="60" cm="1">
        <f t="array" ref="H1141">INDEX($D$1:$CP$117,MATCH($D1141,$D$1:$D$117,0),MATCH(1,($F1141=$D$1:$CP$1)*(H$2=$D$2:$CP$2),0))</f>
        <v>0</v>
      </c>
      <c r="I1141" s="60" cm="1">
        <f t="array" ref="I1141">INDEX($D$1:$CP$117,MATCH($D1141,$D$1:$D$117,0),MATCH(1,($F1141=$D$1:$CP$1)*(I$2=$D$2:$CP$2),0))</f>
        <v>0</v>
      </c>
      <c r="J1141" s="60" cm="1">
        <f t="array" ref="J1141">INDEX($D$1:$CP$117,MATCH($D1141,$D$1:$D$117,0),MATCH(1,($F1141=$D$1:$CP$1)*(J$2=$D$2:$CP$2),0))</f>
        <v>43000</v>
      </c>
      <c r="K1141" s="59" t="str" cm="1">
        <f t="array" ref="K1141">INDEX($D$1:$CP$117,MATCH($D1141,$D$1:$D$117,0),MATCH(1,($F1141=$D$1:$CP$1)*(AY$2=$D$2:$CP$2),0))</f>
        <v/>
      </c>
      <c r="L1141" s="59" t="str" cm="1">
        <f t="array" ref="L1141">INDEX($D$1:$CP$117,MATCH($D1141,$D$1:$D$117,0),MATCH(1,($F1141=$D$1:$CP$1)*(AZ$2=$D$2:$CP$2),0))</f>
        <v/>
      </c>
      <c r="M1141" s="59" t="str" cm="1">
        <f t="array" ref="M1141">INDEX($D$1:$CP$117,MATCH($D1141,$D$1:$D$117,0),MATCH(1,($F1141=$D$1:$CP$1)*(BA$2=$D$2:$CP$2),0))</f>
        <v/>
      </c>
      <c r="N1141" s="61" t="str" cm="1">
        <f t="array" ref="N1141">INDEX($D$1:$CP$117,MATCH($D1141,$D$1:$D$117,0),MATCH(1,($F1141=$D$1:$CP$1)*(BB$2=$D$2:$CP$2),0))</f>
        <v/>
      </c>
    </row>
    <row r="1142" spans="4:14" x14ac:dyDescent="0.25">
      <c r="D1142" t="str">
        <f t="shared" ref="D1142:E1142" si="1075">D1028</f>
        <v>VEN</v>
      </c>
      <c r="E1142" t="str">
        <f t="shared" si="1075"/>
        <v>Middle income</v>
      </c>
      <c r="F1142">
        <f t="shared" si="1015"/>
        <v>2017</v>
      </c>
      <c r="G1142" s="60" cm="1">
        <f t="array" ref="G1142">INDEX($D$1:$CP$117,MATCH($D1142,$D$1:$D$117,0),MATCH(1,($F1142=$D$1:$CP$1)*(G$2=$D$2:$CP$2),0))</f>
        <v>329374</v>
      </c>
      <c r="H1142" s="60" cm="1">
        <f t="array" ref="H1142">INDEX($D$1:$CP$117,MATCH($D1142,$D$1:$D$117,0),MATCH(1,($F1142=$D$1:$CP$1)*(H$2=$D$2:$CP$2),0))</f>
        <v>39956.803460000003</v>
      </c>
      <c r="I1142" s="60" cm="1">
        <f t="array" ref="I1142">INDEX($D$1:$CP$117,MATCH($D1142,$D$1:$D$117,0),MATCH(1,($F1142=$D$1:$CP$1)*(I$2=$D$2:$CP$2),0))</f>
        <v>369330.80346000002</v>
      </c>
      <c r="J1142" s="60" cm="1">
        <f t="array" ref="J1142">INDEX($D$1:$CP$117,MATCH($D1142,$D$1:$D$117,0),MATCH(1,($F1142=$D$1:$CP$1)*(J$2=$D$2:$CP$2),0))</f>
        <v>120000</v>
      </c>
      <c r="K1142" s="59" cm="1">
        <f t="array" ref="K1142">INDEX($D$1:$CP$117,MATCH($D1142,$D$1:$D$117,0),MATCH(1,($F1142=$D$1:$CP$1)*(AY$2=$D$2:$CP$2),0))</f>
        <v>2.7447833333333334</v>
      </c>
      <c r="L1142" s="59" cm="1">
        <f t="array" ref="L1142">INDEX($D$1:$CP$117,MATCH($D1142,$D$1:$D$117,0),MATCH(1,($F1142=$D$1:$CP$1)*(AZ$2=$D$2:$CP$2),0))</f>
        <v>0.33297336216666668</v>
      </c>
      <c r="M1142" s="59" cm="1">
        <f t="array" ref="M1142">INDEX($D$1:$CP$117,MATCH($D1142,$D$1:$D$117,0),MATCH(1,($F1142=$D$1:$CP$1)*(BA$2=$D$2:$CP$2),0))</f>
        <v>3.0777566955000002</v>
      </c>
      <c r="N1142" s="61" cm="1">
        <f t="array" ref="N1142">INDEX($D$1:$CP$117,MATCH($D1142,$D$1:$D$117,0),MATCH(1,($F1142=$D$1:$CP$1)*(BB$2=$D$2:$CP$2),0))</f>
        <v>0.89181296797972742</v>
      </c>
    </row>
    <row r="1143" spans="4:14" x14ac:dyDescent="0.25">
      <c r="D1143" t="str">
        <f t="shared" ref="D1143:E1143" si="1076">D1029</f>
        <v>VNM</v>
      </c>
      <c r="E1143" t="str">
        <f t="shared" si="1076"/>
        <v>Lower middle income</v>
      </c>
      <c r="F1143">
        <f t="shared" si="1015"/>
        <v>2017</v>
      </c>
      <c r="G1143" s="60" cm="1">
        <f t="array" ref="G1143">INDEX($D$1:$CP$117,MATCH($D1143,$D$1:$D$117,0),MATCH(1,($F1143=$D$1:$CP$1)*(G$2=$D$2:$CP$2),0))</f>
        <v>0</v>
      </c>
      <c r="H1143" s="60" cm="1">
        <f t="array" ref="H1143">INDEX($D$1:$CP$117,MATCH($D1143,$D$1:$D$117,0),MATCH(1,($F1143=$D$1:$CP$1)*(H$2=$D$2:$CP$2),0))</f>
        <v>0</v>
      </c>
      <c r="I1143" s="60" cm="1">
        <f t="array" ref="I1143">INDEX($D$1:$CP$117,MATCH($D1143,$D$1:$D$117,0),MATCH(1,($F1143=$D$1:$CP$1)*(I$2=$D$2:$CP$2),0))</f>
        <v>0</v>
      </c>
      <c r="J1143" s="60" cm="1">
        <f t="array" ref="J1143">INDEX($D$1:$CP$117,MATCH($D1143,$D$1:$D$117,0),MATCH(1,($F1143=$D$1:$CP$1)*(J$2=$D$2:$CP$2),0))</f>
        <v>230000</v>
      </c>
      <c r="K1143" s="59" t="str" cm="1">
        <f t="array" ref="K1143">INDEX($D$1:$CP$117,MATCH($D1143,$D$1:$D$117,0),MATCH(1,($F1143=$D$1:$CP$1)*(AY$2=$D$2:$CP$2),0))</f>
        <v/>
      </c>
      <c r="L1143" s="59" t="str" cm="1">
        <f t="array" ref="L1143">INDEX($D$1:$CP$117,MATCH($D1143,$D$1:$D$117,0),MATCH(1,($F1143=$D$1:$CP$1)*(AZ$2=$D$2:$CP$2),0))</f>
        <v/>
      </c>
      <c r="M1143" s="59" t="str" cm="1">
        <f t="array" ref="M1143">INDEX($D$1:$CP$117,MATCH($D1143,$D$1:$D$117,0),MATCH(1,($F1143=$D$1:$CP$1)*(BA$2=$D$2:$CP$2),0))</f>
        <v/>
      </c>
      <c r="N1143" s="61" t="str" cm="1">
        <f t="array" ref="N1143">INDEX($D$1:$CP$117,MATCH($D1143,$D$1:$D$117,0),MATCH(1,($F1143=$D$1:$CP$1)*(BB$2=$D$2:$CP$2),0))</f>
        <v/>
      </c>
    </row>
    <row r="1144" spans="4:14" x14ac:dyDescent="0.25">
      <c r="D1144" t="str">
        <f t="shared" ref="D1144:E1144" si="1077">D1030</f>
        <v>YEM</v>
      </c>
      <c r="E1144" t="str">
        <f t="shared" si="1077"/>
        <v>Low income</v>
      </c>
      <c r="F1144">
        <f t="shared" si="1015"/>
        <v>2017</v>
      </c>
      <c r="G1144" s="60" cm="1">
        <f t="array" ref="G1144">INDEX($D$1:$CP$117,MATCH($D1144,$D$1:$D$117,0),MATCH(1,($F1144=$D$1:$CP$1)*(G$2=$D$2:$CP$2),0))</f>
        <v>0</v>
      </c>
      <c r="H1144" s="60" cm="1">
        <f t="array" ref="H1144">INDEX($D$1:$CP$117,MATCH($D1144,$D$1:$D$117,0),MATCH(1,($F1144=$D$1:$CP$1)*(H$2=$D$2:$CP$2),0))</f>
        <v>0</v>
      </c>
      <c r="I1144" s="60" cm="1">
        <f t="array" ref="I1144">INDEX($D$1:$CP$117,MATCH($D1144,$D$1:$D$117,0),MATCH(1,($F1144=$D$1:$CP$1)*(I$2=$D$2:$CP$2),0))</f>
        <v>0</v>
      </c>
      <c r="J1144" s="60" cm="1">
        <f t="array" ref="J1144">INDEX($D$1:$CP$117,MATCH($D1144,$D$1:$D$117,0),MATCH(1,($F1144=$D$1:$CP$1)*(J$2=$D$2:$CP$2),0))</f>
        <v>10000</v>
      </c>
      <c r="K1144" s="59" t="str" cm="1">
        <f t="array" ref="K1144">INDEX($D$1:$CP$117,MATCH($D1144,$D$1:$D$117,0),MATCH(1,($F1144=$D$1:$CP$1)*(AY$2=$D$2:$CP$2),0))</f>
        <v/>
      </c>
      <c r="L1144" s="59" t="str" cm="1">
        <f t="array" ref="L1144">INDEX($D$1:$CP$117,MATCH($D1144,$D$1:$D$117,0),MATCH(1,($F1144=$D$1:$CP$1)*(AZ$2=$D$2:$CP$2),0))</f>
        <v/>
      </c>
      <c r="M1144" s="59" t="str" cm="1">
        <f t="array" ref="M1144">INDEX($D$1:$CP$117,MATCH($D1144,$D$1:$D$117,0),MATCH(1,($F1144=$D$1:$CP$1)*(BA$2=$D$2:$CP$2),0))</f>
        <v/>
      </c>
      <c r="N1144" s="61" t="str" cm="1">
        <f t="array" ref="N1144">INDEX($D$1:$CP$117,MATCH($D1144,$D$1:$D$117,0),MATCH(1,($F1144=$D$1:$CP$1)*(BB$2=$D$2:$CP$2),0))</f>
        <v/>
      </c>
    </row>
    <row r="1145" spans="4:14" x14ac:dyDescent="0.25">
      <c r="D1145" t="str">
        <f t="shared" ref="D1145:E1145" si="1078">D1031</f>
        <v>ZMB</v>
      </c>
      <c r="E1145" t="str">
        <f t="shared" si="1078"/>
        <v>Lower middle income</v>
      </c>
      <c r="F1145">
        <f t="shared" si="1015"/>
        <v>2017</v>
      </c>
      <c r="G1145" s="60" cm="1">
        <f t="array" ref="G1145">INDEX($D$1:$CP$117,MATCH($D1145,$D$1:$D$117,0),MATCH(1,($F1145=$D$1:$CP$1)*(G$2=$D$2:$CP$2),0))</f>
        <v>66039676.719999999</v>
      </c>
      <c r="H1145" s="60" cm="1">
        <f t="array" ref="H1145">INDEX($D$1:$CP$117,MATCH($D1145,$D$1:$D$117,0),MATCH(1,($F1145=$D$1:$CP$1)*(H$2=$D$2:$CP$2),0))</f>
        <v>410738076.26999998</v>
      </c>
      <c r="I1145" s="60" cm="1">
        <f t="array" ref="I1145">INDEX($D$1:$CP$117,MATCH($D1145,$D$1:$D$117,0),MATCH(1,($F1145=$D$1:$CP$1)*(I$2=$D$2:$CP$2),0))</f>
        <v>476777752.99000001</v>
      </c>
      <c r="J1145" s="60" cm="1">
        <f t="array" ref="J1145">INDEX($D$1:$CP$117,MATCH($D1145,$D$1:$D$117,0),MATCH(1,($F1145=$D$1:$CP$1)*(J$2=$D$2:$CP$2),0))</f>
        <v>1200000</v>
      </c>
      <c r="K1145" s="59" cm="1">
        <f t="array" ref="K1145">INDEX($D$1:$CP$117,MATCH($D1145,$D$1:$D$117,0),MATCH(1,($F1145=$D$1:$CP$1)*(AY$2=$D$2:$CP$2),0))</f>
        <v>55.033063933333331</v>
      </c>
      <c r="L1145" s="59" cm="1">
        <f t="array" ref="L1145">INDEX($D$1:$CP$117,MATCH($D1145,$D$1:$D$117,0),MATCH(1,($F1145=$D$1:$CP$1)*(AZ$2=$D$2:$CP$2),0))</f>
        <v>342.28173022499999</v>
      </c>
      <c r="M1145" s="59" cm="1">
        <f t="array" ref="M1145">INDEX($D$1:$CP$117,MATCH($D1145,$D$1:$D$117,0),MATCH(1,($F1145=$D$1:$CP$1)*(BA$2=$D$2:$CP$2),0))</f>
        <v>397.31479415833331</v>
      </c>
      <c r="N1145" s="61" cm="1">
        <f t="array" ref="N1145">INDEX($D$1:$CP$117,MATCH($D1145,$D$1:$D$117,0),MATCH(1,($F1145=$D$1:$CP$1)*(BB$2=$D$2:$CP$2),0))</f>
        <v>0.13851249624347536</v>
      </c>
    </row>
    <row r="1146" spans="4:14" x14ac:dyDescent="0.25">
      <c r="D1146" t="str">
        <f t="shared" ref="D1146:E1146" si="1079">D1032</f>
        <v>ZWE</v>
      </c>
      <c r="E1146" t="str">
        <f t="shared" si="1079"/>
        <v>Lower middle income</v>
      </c>
      <c r="F1146">
        <f t="shared" ref="F1146:F1209" si="1080">F1032+1</f>
        <v>2017</v>
      </c>
      <c r="G1146" s="60" cm="1">
        <f t="array" ref="G1146">INDEX($D$1:$CP$117,MATCH($D1146,$D$1:$D$117,0),MATCH(1,($F1146=$D$1:$CP$1)*(G$2=$D$2:$CP$2),0))</f>
        <v>49632062</v>
      </c>
      <c r="H1146" s="60" cm="1">
        <f t="array" ref="H1146">INDEX($D$1:$CP$117,MATCH($D1146,$D$1:$D$117,0),MATCH(1,($F1146=$D$1:$CP$1)*(H$2=$D$2:$CP$2),0))</f>
        <v>290176344</v>
      </c>
      <c r="I1146" s="60" cm="1">
        <f t="array" ref="I1146">INDEX($D$1:$CP$117,MATCH($D1146,$D$1:$D$117,0),MATCH(1,($F1146=$D$1:$CP$1)*(I$2=$D$2:$CP$2),0))</f>
        <v>417971603</v>
      </c>
      <c r="J1146" s="60" cm="1">
        <f t="array" ref="J1146">INDEX($D$1:$CP$117,MATCH($D1146,$D$1:$D$117,0),MATCH(1,($F1146=$D$1:$CP$1)*(J$2=$D$2:$CP$2),0))</f>
        <v>1300000</v>
      </c>
      <c r="K1146" s="59" cm="1">
        <f t="array" ref="K1146">INDEX($D$1:$CP$117,MATCH($D1146,$D$1:$D$117,0),MATCH(1,($F1146=$D$1:$CP$1)*(AY$2=$D$2:$CP$2),0))</f>
        <v>38.17850923076923</v>
      </c>
      <c r="L1146" s="59" cm="1">
        <f t="array" ref="L1146">INDEX($D$1:$CP$117,MATCH($D1146,$D$1:$D$117,0),MATCH(1,($F1146=$D$1:$CP$1)*(AZ$2=$D$2:$CP$2),0))</f>
        <v>223.21257230769231</v>
      </c>
      <c r="M1146" s="59" cm="1">
        <f t="array" ref="M1146">INDEX($D$1:$CP$117,MATCH($D1146,$D$1:$D$117,0),MATCH(1,($F1146=$D$1:$CP$1)*(BA$2=$D$2:$CP$2),0))</f>
        <v>321.5166176923077</v>
      </c>
      <c r="N1146" s="61" cm="1">
        <f t="array" ref="N1146">INDEX($D$1:$CP$117,MATCH($D1146,$D$1:$D$117,0),MATCH(1,($F1146=$D$1:$CP$1)*(BB$2=$D$2:$CP$2),0))</f>
        <v>0.11874505742439158</v>
      </c>
    </row>
    <row r="1147" spans="4:14" x14ac:dyDescent="0.25">
      <c r="D1147" t="str">
        <f t="shared" ref="D1147:E1147" si="1081">D1033</f>
        <v>AFG</v>
      </c>
      <c r="E1147" t="str">
        <f t="shared" si="1081"/>
        <v>Low income</v>
      </c>
      <c r="F1147">
        <f t="shared" si="1080"/>
        <v>2018</v>
      </c>
      <c r="G1147" s="60" cm="1">
        <f t="array" ref="G1147">INDEX($D$1:$CP$117,MATCH($D1147,$D$1:$D$117,0),MATCH(1,($F1147=$D$1:$CP$1)*(G$2=$D$2:$CP$2),0))</f>
        <v>140861</v>
      </c>
      <c r="H1147" s="60" cm="1">
        <f t="array" ref="H1147">INDEX($D$1:$CP$117,MATCH($D1147,$D$1:$D$117,0),MATCH(1,($F1147=$D$1:$CP$1)*(H$2=$D$2:$CP$2),0))</f>
        <v>9937031.9379999992</v>
      </c>
      <c r="I1147" s="60" cm="1">
        <f t="array" ref="I1147">INDEX($D$1:$CP$117,MATCH($D1147,$D$1:$D$117,0),MATCH(1,($F1147=$D$1:$CP$1)*(I$2=$D$2:$CP$2),0))</f>
        <v>10077892.937999999</v>
      </c>
      <c r="J1147" s="60" cm="1">
        <f t="array" ref="J1147">INDEX($D$1:$CP$117,MATCH($D1147,$D$1:$D$117,0),MATCH(1,($F1147=$D$1:$CP$1)*(J$2=$D$2:$CP$2),0))</f>
        <v>10000</v>
      </c>
      <c r="K1147" s="59" cm="1">
        <f t="array" ref="K1147">INDEX($D$1:$CP$117,MATCH($D1147,$D$1:$D$117,0),MATCH(1,($F1147=$D$1:$CP$1)*(AY$2=$D$2:$CP$2),0))</f>
        <v>14.0861</v>
      </c>
      <c r="L1147" s="59" cm="1">
        <f t="array" ref="L1147">INDEX($D$1:$CP$117,MATCH($D1147,$D$1:$D$117,0),MATCH(1,($F1147=$D$1:$CP$1)*(AZ$2=$D$2:$CP$2),0))</f>
        <v>993.70319379999989</v>
      </c>
      <c r="M1147" s="59" cm="1">
        <f t="array" ref="M1147">INDEX($D$1:$CP$117,MATCH($D1147,$D$1:$D$117,0),MATCH(1,($F1147=$D$1:$CP$1)*(BA$2=$D$2:$CP$2),0))</f>
        <v>1007.7892937999999</v>
      </c>
      <c r="N1147" s="61" cm="1">
        <f t="array" ref="N1147">INDEX($D$1:$CP$117,MATCH($D1147,$D$1:$D$117,0),MATCH(1,($F1147=$D$1:$CP$1)*(BB$2=$D$2:$CP$2),0))</f>
        <v>1.3977227270282401E-2</v>
      </c>
    </row>
    <row r="1148" spans="4:14" x14ac:dyDescent="0.25">
      <c r="D1148" t="str">
        <f t="shared" ref="D1148:E1148" si="1082">D1034</f>
        <v>ALB</v>
      </c>
      <c r="E1148" t="str">
        <f t="shared" si="1082"/>
        <v>Middle income</v>
      </c>
      <c r="F1148">
        <f t="shared" si="1080"/>
        <v>2018</v>
      </c>
      <c r="G1148" s="60" cm="1">
        <f t="array" ref="G1148">INDEX($D$1:$CP$117,MATCH($D1148,$D$1:$D$117,0),MATCH(1,($F1148=$D$1:$CP$1)*(G$2=$D$2:$CP$2),0))</f>
        <v>4100000</v>
      </c>
      <c r="H1148" s="60" cm="1">
        <f t="array" ref="H1148">INDEX($D$1:$CP$117,MATCH($D1148,$D$1:$D$117,0),MATCH(1,($F1148=$D$1:$CP$1)*(H$2=$D$2:$CP$2),0))</f>
        <v>1447000</v>
      </c>
      <c r="I1148" s="60" cm="1">
        <f t="array" ref="I1148">INDEX($D$1:$CP$117,MATCH($D1148,$D$1:$D$117,0),MATCH(1,($F1148=$D$1:$CP$1)*(I$2=$D$2:$CP$2),0))</f>
        <v>5547000</v>
      </c>
      <c r="J1148" s="60" cm="1">
        <f t="array" ref="J1148">INDEX($D$1:$CP$117,MATCH($D1148,$D$1:$D$117,0),MATCH(1,($F1148=$D$1:$CP$1)*(J$2=$D$2:$CP$2),0))</f>
        <v>1400</v>
      </c>
      <c r="K1148" s="59" cm="1">
        <f t="array" ref="K1148">INDEX($D$1:$CP$117,MATCH($D1148,$D$1:$D$117,0),MATCH(1,($F1148=$D$1:$CP$1)*(AY$2=$D$2:$CP$2),0))</f>
        <v>2928.5714285714284</v>
      </c>
      <c r="L1148" s="59" cm="1">
        <f t="array" ref="L1148">INDEX($D$1:$CP$117,MATCH($D1148,$D$1:$D$117,0),MATCH(1,($F1148=$D$1:$CP$1)*(AZ$2=$D$2:$CP$2),0))</f>
        <v>1033.5714285714287</v>
      </c>
      <c r="M1148" s="59" cm="1">
        <f t="array" ref="M1148">INDEX($D$1:$CP$117,MATCH($D1148,$D$1:$D$117,0),MATCH(1,($F1148=$D$1:$CP$1)*(BA$2=$D$2:$CP$2),0))</f>
        <v>3962.1428571428573</v>
      </c>
      <c r="N1148" s="61" cm="1">
        <f t="array" ref="N1148">INDEX($D$1:$CP$117,MATCH($D1148,$D$1:$D$117,0),MATCH(1,($F1148=$D$1:$CP$1)*(BB$2=$D$2:$CP$2),0))</f>
        <v>0.73913827294032808</v>
      </c>
    </row>
    <row r="1149" spans="4:14" x14ac:dyDescent="0.25">
      <c r="D1149" t="str">
        <f t="shared" ref="D1149:E1149" si="1083">D1035</f>
        <v>DZA</v>
      </c>
      <c r="E1149" t="str">
        <f t="shared" si="1083"/>
        <v>Lower middle income</v>
      </c>
      <c r="F1149">
        <f t="shared" si="1080"/>
        <v>2018</v>
      </c>
      <c r="G1149" s="60" cm="1">
        <f t="array" ref="G1149">INDEX($D$1:$CP$117,MATCH($D1149,$D$1:$D$117,0),MATCH(1,($F1149=$D$1:$CP$1)*(G$2=$D$2:$CP$2),0))</f>
        <v>0</v>
      </c>
      <c r="H1149" s="60" cm="1">
        <f t="array" ref="H1149">INDEX($D$1:$CP$117,MATCH($D1149,$D$1:$D$117,0),MATCH(1,($F1149=$D$1:$CP$1)*(H$2=$D$2:$CP$2),0))</f>
        <v>0</v>
      </c>
      <c r="I1149" s="60" cm="1">
        <f t="array" ref="I1149">INDEX($D$1:$CP$117,MATCH($D1149,$D$1:$D$117,0),MATCH(1,($F1149=$D$1:$CP$1)*(I$2=$D$2:$CP$2),0))</f>
        <v>0</v>
      </c>
      <c r="J1149" s="60" cm="1">
        <f t="array" ref="J1149">INDEX($D$1:$CP$117,MATCH($D1149,$D$1:$D$117,0),MATCH(1,($F1149=$D$1:$CP$1)*(J$2=$D$2:$CP$2),0))</f>
        <v>20000</v>
      </c>
      <c r="K1149" s="59" t="str" cm="1">
        <f t="array" ref="K1149">INDEX($D$1:$CP$117,MATCH($D1149,$D$1:$D$117,0),MATCH(1,($F1149=$D$1:$CP$1)*(AY$2=$D$2:$CP$2),0))</f>
        <v/>
      </c>
      <c r="L1149" s="59" t="str" cm="1">
        <f t="array" ref="L1149">INDEX($D$1:$CP$117,MATCH($D1149,$D$1:$D$117,0),MATCH(1,($F1149=$D$1:$CP$1)*(AZ$2=$D$2:$CP$2),0))</f>
        <v/>
      </c>
      <c r="M1149" s="59" t="str" cm="1">
        <f t="array" ref="M1149">INDEX($D$1:$CP$117,MATCH($D1149,$D$1:$D$117,0),MATCH(1,($F1149=$D$1:$CP$1)*(BA$2=$D$2:$CP$2),0))</f>
        <v/>
      </c>
      <c r="N1149" s="61" t="str" cm="1">
        <f t="array" ref="N1149">INDEX($D$1:$CP$117,MATCH($D1149,$D$1:$D$117,0),MATCH(1,($F1149=$D$1:$CP$1)*(BB$2=$D$2:$CP$2),0))</f>
        <v/>
      </c>
    </row>
    <row r="1150" spans="4:14" x14ac:dyDescent="0.25">
      <c r="D1150" t="str">
        <f t="shared" ref="D1150:E1150" si="1084">D1036</f>
        <v>AGO</v>
      </c>
      <c r="E1150" t="str">
        <f t="shared" si="1084"/>
        <v>Lower middle income</v>
      </c>
      <c r="F1150">
        <f t="shared" si="1080"/>
        <v>2018</v>
      </c>
      <c r="G1150" s="60" cm="1">
        <f t="array" ref="G1150">INDEX($D$1:$CP$117,MATCH($D1150,$D$1:$D$117,0),MATCH(1,($F1150=$D$1:$CP$1)*(G$2=$D$2:$CP$2),0))</f>
        <v>0</v>
      </c>
      <c r="H1150" s="60" cm="1">
        <f t="array" ref="H1150">INDEX($D$1:$CP$117,MATCH($D1150,$D$1:$D$117,0),MATCH(1,($F1150=$D$1:$CP$1)*(H$2=$D$2:$CP$2),0))</f>
        <v>0</v>
      </c>
      <c r="I1150" s="60" cm="1">
        <f t="array" ref="I1150">INDEX($D$1:$CP$117,MATCH($D1150,$D$1:$D$117,0),MATCH(1,($F1150=$D$1:$CP$1)*(I$2=$D$2:$CP$2),0))</f>
        <v>0</v>
      </c>
      <c r="J1150" s="60" cm="1">
        <f t="array" ref="J1150">INDEX($D$1:$CP$117,MATCH($D1150,$D$1:$D$117,0),MATCH(1,($F1150=$D$1:$CP$1)*(J$2=$D$2:$CP$2),0))</f>
        <v>330000</v>
      </c>
      <c r="K1150" s="59" t="str" cm="1">
        <f t="array" ref="K1150">INDEX($D$1:$CP$117,MATCH($D1150,$D$1:$D$117,0),MATCH(1,($F1150=$D$1:$CP$1)*(AY$2=$D$2:$CP$2),0))</f>
        <v/>
      </c>
      <c r="L1150" s="59" t="str" cm="1">
        <f t="array" ref="L1150">INDEX($D$1:$CP$117,MATCH($D1150,$D$1:$D$117,0),MATCH(1,($F1150=$D$1:$CP$1)*(AZ$2=$D$2:$CP$2),0))</f>
        <v/>
      </c>
      <c r="M1150" s="59" t="str" cm="1">
        <f t="array" ref="M1150">INDEX($D$1:$CP$117,MATCH($D1150,$D$1:$D$117,0),MATCH(1,($F1150=$D$1:$CP$1)*(BA$2=$D$2:$CP$2),0))</f>
        <v/>
      </c>
      <c r="N1150" s="61" t="str" cm="1">
        <f t="array" ref="N1150">INDEX($D$1:$CP$117,MATCH($D1150,$D$1:$D$117,0),MATCH(1,($F1150=$D$1:$CP$1)*(BB$2=$D$2:$CP$2),0))</f>
        <v/>
      </c>
    </row>
    <row r="1151" spans="4:14" x14ac:dyDescent="0.25">
      <c r="D1151" t="str">
        <f t="shared" ref="D1151:E1151" si="1085">D1037</f>
        <v>ARG</v>
      </c>
      <c r="E1151" t="str">
        <f t="shared" si="1085"/>
        <v>Middle income</v>
      </c>
      <c r="F1151">
        <f t="shared" si="1080"/>
        <v>2018</v>
      </c>
      <c r="G1151" s="60" cm="1">
        <f t="array" ref="G1151">INDEX($D$1:$CP$117,MATCH($D1151,$D$1:$D$117,0),MATCH(1,($F1151=$D$1:$CP$1)*(G$2=$D$2:$CP$2),0))</f>
        <v>0</v>
      </c>
      <c r="H1151" s="60" cm="1">
        <f t="array" ref="H1151">INDEX($D$1:$CP$117,MATCH($D1151,$D$1:$D$117,0),MATCH(1,($F1151=$D$1:$CP$1)*(H$2=$D$2:$CP$2),0))</f>
        <v>0</v>
      </c>
      <c r="I1151" s="60" cm="1">
        <f t="array" ref="I1151">INDEX($D$1:$CP$117,MATCH($D1151,$D$1:$D$117,0),MATCH(1,($F1151=$D$1:$CP$1)*(I$2=$D$2:$CP$2),0))</f>
        <v>0</v>
      </c>
      <c r="J1151" s="60" cm="1">
        <f t="array" ref="J1151">INDEX($D$1:$CP$117,MATCH($D1151,$D$1:$D$117,0),MATCH(1,($F1151=$D$1:$CP$1)*(J$2=$D$2:$CP$2),0))</f>
        <v>130000</v>
      </c>
      <c r="K1151" s="59" t="str" cm="1">
        <f t="array" ref="K1151">INDEX($D$1:$CP$117,MATCH($D1151,$D$1:$D$117,0),MATCH(1,($F1151=$D$1:$CP$1)*(AY$2=$D$2:$CP$2),0))</f>
        <v/>
      </c>
      <c r="L1151" s="59" t="str" cm="1">
        <f t="array" ref="L1151">INDEX($D$1:$CP$117,MATCH($D1151,$D$1:$D$117,0),MATCH(1,($F1151=$D$1:$CP$1)*(AZ$2=$D$2:$CP$2),0))</f>
        <v/>
      </c>
      <c r="M1151" s="59" t="str" cm="1">
        <f t="array" ref="M1151">INDEX($D$1:$CP$117,MATCH($D1151,$D$1:$D$117,0),MATCH(1,($F1151=$D$1:$CP$1)*(BA$2=$D$2:$CP$2),0))</f>
        <v/>
      </c>
      <c r="N1151" s="61" t="str" cm="1">
        <f t="array" ref="N1151">INDEX($D$1:$CP$117,MATCH($D1151,$D$1:$D$117,0),MATCH(1,($F1151=$D$1:$CP$1)*(BB$2=$D$2:$CP$2),0))</f>
        <v/>
      </c>
    </row>
    <row r="1152" spans="4:14" x14ac:dyDescent="0.25">
      <c r="D1152" t="str">
        <f t="shared" ref="D1152:E1152" si="1086">D1038</f>
        <v>ARM</v>
      </c>
      <c r="E1152" t="str">
        <f t="shared" si="1086"/>
        <v>Middle income</v>
      </c>
      <c r="F1152">
        <f t="shared" si="1080"/>
        <v>2018</v>
      </c>
      <c r="G1152" s="60" cm="1">
        <f t="array" ref="G1152">INDEX($D$1:$CP$117,MATCH($D1152,$D$1:$D$117,0),MATCH(1,($F1152=$D$1:$CP$1)*(G$2=$D$2:$CP$2),0))</f>
        <v>0</v>
      </c>
      <c r="H1152" s="60" cm="1">
        <f t="array" ref="H1152">INDEX($D$1:$CP$117,MATCH($D1152,$D$1:$D$117,0),MATCH(1,($F1152=$D$1:$CP$1)*(H$2=$D$2:$CP$2),0))</f>
        <v>0</v>
      </c>
      <c r="I1152" s="60" cm="1">
        <f t="array" ref="I1152">INDEX($D$1:$CP$117,MATCH($D1152,$D$1:$D$117,0),MATCH(1,($F1152=$D$1:$CP$1)*(I$2=$D$2:$CP$2),0))</f>
        <v>0</v>
      </c>
      <c r="J1152" s="60" cm="1">
        <f t="array" ref="J1152">INDEX($D$1:$CP$117,MATCH($D1152,$D$1:$D$117,0),MATCH(1,($F1152=$D$1:$CP$1)*(J$2=$D$2:$CP$2),0))</f>
        <v>3500</v>
      </c>
      <c r="K1152" s="59" t="str" cm="1">
        <f t="array" ref="K1152">INDEX($D$1:$CP$117,MATCH($D1152,$D$1:$D$117,0),MATCH(1,($F1152=$D$1:$CP$1)*(AY$2=$D$2:$CP$2),0))</f>
        <v/>
      </c>
      <c r="L1152" s="59" t="str" cm="1">
        <f t="array" ref="L1152">INDEX($D$1:$CP$117,MATCH($D1152,$D$1:$D$117,0),MATCH(1,($F1152=$D$1:$CP$1)*(AZ$2=$D$2:$CP$2),0))</f>
        <v/>
      </c>
      <c r="M1152" s="59" t="str" cm="1">
        <f t="array" ref="M1152">INDEX($D$1:$CP$117,MATCH($D1152,$D$1:$D$117,0),MATCH(1,($F1152=$D$1:$CP$1)*(BA$2=$D$2:$CP$2),0))</f>
        <v/>
      </c>
      <c r="N1152" s="61" t="str" cm="1">
        <f t="array" ref="N1152">INDEX($D$1:$CP$117,MATCH($D1152,$D$1:$D$117,0),MATCH(1,($F1152=$D$1:$CP$1)*(BB$2=$D$2:$CP$2),0))</f>
        <v/>
      </c>
    </row>
    <row r="1153" spans="4:14" x14ac:dyDescent="0.25">
      <c r="D1153" t="str">
        <f t="shared" ref="D1153:E1153" si="1087">D1039</f>
        <v>AZE</v>
      </c>
      <c r="E1153" t="str">
        <f t="shared" si="1087"/>
        <v>Middle income</v>
      </c>
      <c r="F1153">
        <f t="shared" si="1080"/>
        <v>2018</v>
      </c>
      <c r="G1153" s="60" cm="1">
        <f t="array" ref="G1153">INDEX($D$1:$CP$117,MATCH($D1153,$D$1:$D$117,0),MATCH(1,($F1153=$D$1:$CP$1)*(G$2=$D$2:$CP$2),0))</f>
        <v>0</v>
      </c>
      <c r="H1153" s="60" cm="1">
        <f t="array" ref="H1153">INDEX($D$1:$CP$117,MATCH($D1153,$D$1:$D$117,0),MATCH(1,($F1153=$D$1:$CP$1)*(H$2=$D$2:$CP$2),0))</f>
        <v>0</v>
      </c>
      <c r="I1153" s="60" cm="1">
        <f t="array" ref="I1153">INDEX($D$1:$CP$117,MATCH($D1153,$D$1:$D$117,0),MATCH(1,($F1153=$D$1:$CP$1)*(I$2=$D$2:$CP$2),0))</f>
        <v>0</v>
      </c>
      <c r="J1153" s="60" cm="1">
        <f t="array" ref="J1153">INDEX($D$1:$CP$117,MATCH($D1153,$D$1:$D$117,0),MATCH(1,($F1153=$D$1:$CP$1)*(J$2=$D$2:$CP$2),0))</f>
        <v>9700</v>
      </c>
      <c r="K1153" s="59" t="str" cm="1">
        <f t="array" ref="K1153">INDEX($D$1:$CP$117,MATCH($D1153,$D$1:$D$117,0),MATCH(1,($F1153=$D$1:$CP$1)*(AY$2=$D$2:$CP$2),0))</f>
        <v/>
      </c>
      <c r="L1153" s="59" t="str" cm="1">
        <f t="array" ref="L1153">INDEX($D$1:$CP$117,MATCH($D1153,$D$1:$D$117,0),MATCH(1,($F1153=$D$1:$CP$1)*(AZ$2=$D$2:$CP$2),0))</f>
        <v/>
      </c>
      <c r="M1153" s="59" t="str" cm="1">
        <f t="array" ref="M1153">INDEX($D$1:$CP$117,MATCH($D1153,$D$1:$D$117,0),MATCH(1,($F1153=$D$1:$CP$1)*(BA$2=$D$2:$CP$2),0))</f>
        <v/>
      </c>
      <c r="N1153" s="61" t="str" cm="1">
        <f t="array" ref="N1153">INDEX($D$1:$CP$117,MATCH($D1153,$D$1:$D$117,0),MATCH(1,($F1153=$D$1:$CP$1)*(BB$2=$D$2:$CP$2),0))</f>
        <v/>
      </c>
    </row>
    <row r="1154" spans="4:14" x14ac:dyDescent="0.25">
      <c r="D1154" t="str">
        <f t="shared" ref="D1154:E1154" si="1088">D1040</f>
        <v>BHS</v>
      </c>
      <c r="E1154" t="str">
        <f t="shared" si="1088"/>
        <v>Upper Middle Income</v>
      </c>
      <c r="F1154">
        <f t="shared" si="1080"/>
        <v>2018</v>
      </c>
      <c r="G1154" s="60" cm="1">
        <f t="array" ref="G1154">INDEX($D$1:$CP$117,MATCH($D1154,$D$1:$D$117,0),MATCH(1,($F1154=$D$1:$CP$1)*(G$2=$D$2:$CP$2),0))</f>
        <v>0</v>
      </c>
      <c r="H1154" s="60" cm="1">
        <f t="array" ref="H1154">INDEX($D$1:$CP$117,MATCH($D1154,$D$1:$D$117,0),MATCH(1,($F1154=$D$1:$CP$1)*(H$2=$D$2:$CP$2),0))</f>
        <v>0</v>
      </c>
      <c r="I1154" s="60" cm="1">
        <f t="array" ref="I1154">INDEX($D$1:$CP$117,MATCH($D1154,$D$1:$D$117,0),MATCH(1,($F1154=$D$1:$CP$1)*(I$2=$D$2:$CP$2),0))</f>
        <v>0</v>
      </c>
      <c r="J1154" s="60" t="str" cm="1">
        <f t="array" ref="J1154">INDEX($D$1:$CP$117,MATCH($D1154,$D$1:$D$117,0),MATCH(1,($F1154=$D$1:$CP$1)*(J$2=$D$2:$CP$2),0))</f>
        <v/>
      </c>
      <c r="K1154" s="59" t="str" cm="1">
        <f t="array" ref="K1154">INDEX($D$1:$CP$117,MATCH($D1154,$D$1:$D$117,0),MATCH(1,($F1154=$D$1:$CP$1)*(AY$2=$D$2:$CP$2),0))</f>
        <v/>
      </c>
      <c r="L1154" s="59" t="str" cm="1">
        <f t="array" ref="L1154">INDEX($D$1:$CP$117,MATCH($D1154,$D$1:$D$117,0),MATCH(1,($F1154=$D$1:$CP$1)*(AZ$2=$D$2:$CP$2),0))</f>
        <v/>
      </c>
      <c r="M1154" s="59" t="str" cm="1">
        <f t="array" ref="M1154">INDEX($D$1:$CP$117,MATCH($D1154,$D$1:$D$117,0),MATCH(1,($F1154=$D$1:$CP$1)*(BA$2=$D$2:$CP$2),0))</f>
        <v/>
      </c>
      <c r="N1154" s="61" t="str" cm="1">
        <f t="array" ref="N1154">INDEX($D$1:$CP$117,MATCH($D1154,$D$1:$D$117,0),MATCH(1,($F1154=$D$1:$CP$1)*(BB$2=$D$2:$CP$2),0))</f>
        <v/>
      </c>
    </row>
    <row r="1155" spans="4:14" x14ac:dyDescent="0.25">
      <c r="D1155" t="str">
        <f t="shared" ref="D1155:E1155" si="1089">D1041</f>
        <v>BGD</v>
      </c>
      <c r="E1155" t="str">
        <f t="shared" si="1089"/>
        <v>Lower middle income</v>
      </c>
      <c r="F1155">
        <f t="shared" si="1080"/>
        <v>2018</v>
      </c>
      <c r="G1155" s="60" cm="1">
        <f t="array" ref="G1155">INDEX($D$1:$CP$117,MATCH($D1155,$D$1:$D$117,0),MATCH(1,($F1155=$D$1:$CP$1)*(G$2=$D$2:$CP$2),0))</f>
        <v>6142305</v>
      </c>
      <c r="H1155" s="60" cm="1">
        <f t="array" ref="H1155">INDEX($D$1:$CP$117,MATCH($D1155,$D$1:$D$117,0),MATCH(1,($F1155=$D$1:$CP$1)*(H$2=$D$2:$CP$2),0))</f>
        <v>8929261</v>
      </c>
      <c r="I1155" s="60" cm="1">
        <f t="array" ref="I1155">INDEX($D$1:$CP$117,MATCH($D1155,$D$1:$D$117,0),MATCH(1,($F1155=$D$1:$CP$1)*(I$2=$D$2:$CP$2),0))</f>
        <v>15071566</v>
      </c>
      <c r="J1155" s="60" t="str" cm="1">
        <f t="array" ref="J1155">INDEX($D$1:$CP$117,MATCH($D1155,$D$1:$D$117,0),MATCH(1,($F1155=$D$1:$CP$1)*(J$2=$D$2:$CP$2),0))</f>
        <v/>
      </c>
      <c r="K1155" s="59" t="str" cm="1">
        <f t="array" ref="K1155">INDEX($D$1:$CP$117,MATCH($D1155,$D$1:$D$117,0),MATCH(1,($F1155=$D$1:$CP$1)*(AY$2=$D$2:$CP$2),0))</f>
        <v/>
      </c>
      <c r="L1155" s="59" t="str" cm="1">
        <f t="array" ref="L1155">INDEX($D$1:$CP$117,MATCH($D1155,$D$1:$D$117,0),MATCH(1,($F1155=$D$1:$CP$1)*(AZ$2=$D$2:$CP$2),0))</f>
        <v/>
      </c>
      <c r="M1155" s="59" t="str" cm="1">
        <f t="array" ref="M1155">INDEX($D$1:$CP$117,MATCH($D1155,$D$1:$D$117,0),MATCH(1,($F1155=$D$1:$CP$1)*(BA$2=$D$2:$CP$2),0))</f>
        <v/>
      </c>
      <c r="N1155" s="61" t="str" cm="1">
        <f t="array" ref="N1155">INDEX($D$1:$CP$117,MATCH($D1155,$D$1:$D$117,0),MATCH(1,($F1155=$D$1:$CP$1)*(BB$2=$D$2:$CP$2),0))</f>
        <v/>
      </c>
    </row>
    <row r="1156" spans="4:14" x14ac:dyDescent="0.25">
      <c r="D1156" t="str">
        <f t="shared" ref="D1156:E1156" si="1090">D1042</f>
        <v>BRB</v>
      </c>
      <c r="E1156" t="str">
        <f t="shared" si="1090"/>
        <v>High income</v>
      </c>
      <c r="F1156">
        <f t="shared" si="1080"/>
        <v>2018</v>
      </c>
      <c r="G1156" s="60" cm="1">
        <f t="array" ref="G1156">INDEX($D$1:$CP$117,MATCH($D1156,$D$1:$D$117,0),MATCH(1,($F1156=$D$1:$CP$1)*(G$2=$D$2:$CP$2),0))</f>
        <v>0</v>
      </c>
      <c r="H1156" s="60" cm="1">
        <f t="array" ref="H1156">INDEX($D$1:$CP$117,MATCH($D1156,$D$1:$D$117,0),MATCH(1,($F1156=$D$1:$CP$1)*(H$2=$D$2:$CP$2),0))</f>
        <v>0</v>
      </c>
      <c r="I1156" s="60" cm="1">
        <f t="array" ref="I1156">INDEX($D$1:$CP$117,MATCH($D1156,$D$1:$D$117,0),MATCH(1,($F1156=$D$1:$CP$1)*(I$2=$D$2:$CP$2),0))</f>
        <v>0</v>
      </c>
      <c r="J1156" s="60" cm="1">
        <f t="array" ref="J1156">INDEX($D$1:$CP$117,MATCH($D1156,$D$1:$D$117,0),MATCH(1,($F1156=$D$1:$CP$1)*(J$2=$D$2:$CP$2),0))</f>
        <v>2700</v>
      </c>
      <c r="K1156" s="59" t="str" cm="1">
        <f t="array" ref="K1156">INDEX($D$1:$CP$117,MATCH($D1156,$D$1:$D$117,0),MATCH(1,($F1156=$D$1:$CP$1)*(AY$2=$D$2:$CP$2),0))</f>
        <v/>
      </c>
      <c r="L1156" s="59" t="str" cm="1">
        <f t="array" ref="L1156">INDEX($D$1:$CP$117,MATCH($D1156,$D$1:$D$117,0),MATCH(1,($F1156=$D$1:$CP$1)*(AZ$2=$D$2:$CP$2),0))</f>
        <v/>
      </c>
      <c r="M1156" s="59" t="str" cm="1">
        <f t="array" ref="M1156">INDEX($D$1:$CP$117,MATCH($D1156,$D$1:$D$117,0),MATCH(1,($F1156=$D$1:$CP$1)*(BA$2=$D$2:$CP$2),0))</f>
        <v/>
      </c>
      <c r="N1156" s="61" t="str" cm="1">
        <f t="array" ref="N1156">INDEX($D$1:$CP$117,MATCH($D1156,$D$1:$D$117,0),MATCH(1,($F1156=$D$1:$CP$1)*(BB$2=$D$2:$CP$2),0))</f>
        <v/>
      </c>
    </row>
    <row r="1157" spans="4:14" x14ac:dyDescent="0.25">
      <c r="D1157" t="str">
        <f t="shared" ref="D1157:E1157" si="1091">D1043</f>
        <v>BLR</v>
      </c>
      <c r="E1157" t="str">
        <f t="shared" si="1091"/>
        <v>Middle income</v>
      </c>
      <c r="F1157">
        <f t="shared" si="1080"/>
        <v>2018</v>
      </c>
      <c r="G1157" s="60" cm="1">
        <f t="array" ref="G1157">INDEX($D$1:$CP$117,MATCH($D1157,$D$1:$D$117,0),MATCH(1,($F1157=$D$1:$CP$1)*(G$2=$D$2:$CP$2),0))</f>
        <v>0</v>
      </c>
      <c r="H1157" s="60" cm="1">
        <f t="array" ref="H1157">INDEX($D$1:$CP$117,MATCH($D1157,$D$1:$D$117,0),MATCH(1,($F1157=$D$1:$CP$1)*(H$2=$D$2:$CP$2),0))</f>
        <v>0</v>
      </c>
      <c r="I1157" s="60" cm="1">
        <f t="array" ref="I1157">INDEX($D$1:$CP$117,MATCH($D1157,$D$1:$D$117,0),MATCH(1,($F1157=$D$1:$CP$1)*(I$2=$D$2:$CP$2),0))</f>
        <v>0</v>
      </c>
      <c r="J1157" s="60" cm="1">
        <f t="array" ref="J1157">INDEX($D$1:$CP$117,MATCH($D1157,$D$1:$D$117,0),MATCH(1,($F1157=$D$1:$CP$1)*(J$2=$D$2:$CP$2),0))</f>
        <v>26000</v>
      </c>
      <c r="K1157" s="59" t="str" cm="1">
        <f t="array" ref="K1157">INDEX($D$1:$CP$117,MATCH($D1157,$D$1:$D$117,0),MATCH(1,($F1157=$D$1:$CP$1)*(AY$2=$D$2:$CP$2),0))</f>
        <v/>
      </c>
      <c r="L1157" s="59" t="str" cm="1">
        <f t="array" ref="L1157">INDEX($D$1:$CP$117,MATCH($D1157,$D$1:$D$117,0),MATCH(1,($F1157=$D$1:$CP$1)*(AZ$2=$D$2:$CP$2),0))</f>
        <v/>
      </c>
      <c r="M1157" s="59" t="str" cm="1">
        <f t="array" ref="M1157">INDEX($D$1:$CP$117,MATCH($D1157,$D$1:$D$117,0),MATCH(1,($F1157=$D$1:$CP$1)*(BA$2=$D$2:$CP$2),0))</f>
        <v/>
      </c>
      <c r="N1157" s="61" t="str" cm="1">
        <f t="array" ref="N1157">INDEX($D$1:$CP$117,MATCH($D1157,$D$1:$D$117,0),MATCH(1,($F1157=$D$1:$CP$1)*(BB$2=$D$2:$CP$2),0))</f>
        <v/>
      </c>
    </row>
    <row r="1158" spans="4:14" x14ac:dyDescent="0.25">
      <c r="D1158" t="str">
        <f t="shared" ref="D1158:E1158" si="1092">D1044</f>
        <v>BLZ</v>
      </c>
      <c r="E1158" t="str">
        <f t="shared" si="1092"/>
        <v>Upper Middle Income</v>
      </c>
      <c r="F1158">
        <f t="shared" si="1080"/>
        <v>2018</v>
      </c>
      <c r="G1158" s="60" cm="1">
        <f t="array" ref="G1158">INDEX($D$1:$CP$117,MATCH($D1158,$D$1:$D$117,0),MATCH(1,($F1158=$D$1:$CP$1)*(G$2=$D$2:$CP$2),0))</f>
        <v>0</v>
      </c>
      <c r="H1158" s="60" cm="1">
        <f t="array" ref="H1158">INDEX($D$1:$CP$117,MATCH($D1158,$D$1:$D$117,0),MATCH(1,($F1158=$D$1:$CP$1)*(H$2=$D$2:$CP$2),0))</f>
        <v>0</v>
      </c>
      <c r="I1158" s="60" cm="1">
        <f t="array" ref="I1158">INDEX($D$1:$CP$117,MATCH($D1158,$D$1:$D$117,0),MATCH(1,($F1158=$D$1:$CP$1)*(I$2=$D$2:$CP$2),0))</f>
        <v>0</v>
      </c>
      <c r="J1158" s="60" t="str" cm="1">
        <f t="array" ref="J1158">INDEX($D$1:$CP$117,MATCH($D1158,$D$1:$D$117,0),MATCH(1,($F1158=$D$1:$CP$1)*(J$2=$D$2:$CP$2),0))</f>
        <v/>
      </c>
      <c r="K1158" s="59" t="str" cm="1">
        <f t="array" ref="K1158">INDEX($D$1:$CP$117,MATCH($D1158,$D$1:$D$117,0),MATCH(1,($F1158=$D$1:$CP$1)*(AY$2=$D$2:$CP$2),0))</f>
        <v/>
      </c>
      <c r="L1158" s="59" t="str" cm="1">
        <f t="array" ref="L1158">INDEX($D$1:$CP$117,MATCH($D1158,$D$1:$D$117,0),MATCH(1,($F1158=$D$1:$CP$1)*(AZ$2=$D$2:$CP$2),0))</f>
        <v/>
      </c>
      <c r="M1158" s="59" t="str" cm="1">
        <f t="array" ref="M1158">INDEX($D$1:$CP$117,MATCH($D1158,$D$1:$D$117,0),MATCH(1,($F1158=$D$1:$CP$1)*(BA$2=$D$2:$CP$2),0))</f>
        <v/>
      </c>
      <c r="N1158" s="61" t="str" cm="1">
        <f t="array" ref="N1158">INDEX($D$1:$CP$117,MATCH($D1158,$D$1:$D$117,0),MATCH(1,($F1158=$D$1:$CP$1)*(BB$2=$D$2:$CP$2),0))</f>
        <v/>
      </c>
    </row>
    <row r="1159" spans="4:14" x14ac:dyDescent="0.25">
      <c r="D1159" t="str">
        <f t="shared" ref="D1159:E1159" si="1093">D1045</f>
        <v>BEN</v>
      </c>
      <c r="E1159" t="str">
        <f t="shared" si="1093"/>
        <v>Lower middle income</v>
      </c>
      <c r="F1159">
        <f t="shared" si="1080"/>
        <v>2018</v>
      </c>
      <c r="G1159" s="60" cm="1">
        <f t="array" ref="G1159">INDEX($D$1:$CP$117,MATCH($D1159,$D$1:$D$117,0),MATCH(1,($F1159=$D$1:$CP$1)*(G$2=$D$2:$CP$2),0))</f>
        <v>1822497</v>
      </c>
      <c r="H1159" s="60" cm="1">
        <f t="array" ref="H1159">INDEX($D$1:$CP$117,MATCH($D1159,$D$1:$D$117,0),MATCH(1,($F1159=$D$1:$CP$1)*(H$2=$D$2:$CP$2),0))</f>
        <v>11407364.390000001</v>
      </c>
      <c r="I1159" s="60" cm="1">
        <f t="array" ref="I1159">INDEX($D$1:$CP$117,MATCH($D1159,$D$1:$D$117,0),MATCH(1,($F1159=$D$1:$CP$1)*(I$2=$D$2:$CP$2),0))</f>
        <v>13229861.390000001</v>
      </c>
      <c r="J1159" s="60" cm="1">
        <f t="array" ref="J1159">INDEX($D$1:$CP$117,MATCH($D1159,$D$1:$D$117,0),MATCH(1,($F1159=$D$1:$CP$1)*(J$2=$D$2:$CP$2),0))</f>
        <v>74000</v>
      </c>
      <c r="K1159" s="59" cm="1">
        <f t="array" ref="K1159">INDEX($D$1:$CP$117,MATCH($D1159,$D$1:$D$117,0),MATCH(1,($F1159=$D$1:$CP$1)*(AY$2=$D$2:$CP$2),0))</f>
        <v>24.628337837837837</v>
      </c>
      <c r="L1159" s="59" cm="1">
        <f t="array" ref="L1159">INDEX($D$1:$CP$117,MATCH($D1159,$D$1:$D$117,0),MATCH(1,($F1159=$D$1:$CP$1)*(AZ$2=$D$2:$CP$2),0))</f>
        <v>154.15357283783786</v>
      </c>
      <c r="M1159" s="59" cm="1">
        <f t="array" ref="M1159">INDEX($D$1:$CP$117,MATCH($D1159,$D$1:$D$117,0),MATCH(1,($F1159=$D$1:$CP$1)*(BA$2=$D$2:$CP$2),0))</f>
        <v>178.78191067567568</v>
      </c>
      <c r="N1159" s="61" cm="1">
        <f t="array" ref="N1159">INDEX($D$1:$CP$117,MATCH($D1159,$D$1:$D$117,0),MATCH(1,($F1159=$D$1:$CP$1)*(BB$2=$D$2:$CP$2),0))</f>
        <v>0.13775631854900333</v>
      </c>
    </row>
    <row r="1160" spans="4:14" x14ac:dyDescent="0.25">
      <c r="D1160" t="str">
        <f t="shared" ref="D1160:E1160" si="1094">D1046</f>
        <v>BOL</v>
      </c>
      <c r="E1160" t="str">
        <f t="shared" si="1094"/>
        <v>Lower middle income</v>
      </c>
      <c r="F1160">
        <f t="shared" si="1080"/>
        <v>2018</v>
      </c>
      <c r="G1160" s="60" cm="1">
        <f t="array" ref="G1160">INDEX($D$1:$CP$117,MATCH($D1160,$D$1:$D$117,0),MATCH(1,($F1160=$D$1:$CP$1)*(G$2=$D$2:$CP$2),0))</f>
        <v>0</v>
      </c>
      <c r="H1160" s="60" cm="1">
        <f t="array" ref="H1160">INDEX($D$1:$CP$117,MATCH($D1160,$D$1:$D$117,0),MATCH(1,($F1160=$D$1:$CP$1)*(H$2=$D$2:$CP$2),0))</f>
        <v>0</v>
      </c>
      <c r="I1160" s="60" cm="1">
        <f t="array" ref="I1160">INDEX($D$1:$CP$117,MATCH($D1160,$D$1:$D$117,0),MATCH(1,($F1160=$D$1:$CP$1)*(I$2=$D$2:$CP$2),0))</f>
        <v>0</v>
      </c>
      <c r="J1160" s="60" cm="1">
        <f t="array" ref="J1160">INDEX($D$1:$CP$117,MATCH($D1160,$D$1:$D$117,0),MATCH(1,($F1160=$D$1:$CP$1)*(J$2=$D$2:$CP$2),0))</f>
        <v>19000</v>
      </c>
      <c r="K1160" s="59" t="str" cm="1">
        <f t="array" ref="K1160">INDEX($D$1:$CP$117,MATCH($D1160,$D$1:$D$117,0),MATCH(1,($F1160=$D$1:$CP$1)*(AY$2=$D$2:$CP$2),0))</f>
        <v/>
      </c>
      <c r="L1160" s="59" t="str" cm="1">
        <f t="array" ref="L1160">INDEX($D$1:$CP$117,MATCH($D1160,$D$1:$D$117,0),MATCH(1,($F1160=$D$1:$CP$1)*(AZ$2=$D$2:$CP$2),0))</f>
        <v/>
      </c>
      <c r="M1160" s="59" t="str" cm="1">
        <f t="array" ref="M1160">INDEX($D$1:$CP$117,MATCH($D1160,$D$1:$D$117,0),MATCH(1,($F1160=$D$1:$CP$1)*(BA$2=$D$2:$CP$2),0))</f>
        <v/>
      </c>
      <c r="N1160" s="61" t="str" cm="1">
        <f t="array" ref="N1160">INDEX($D$1:$CP$117,MATCH($D1160,$D$1:$D$117,0),MATCH(1,($F1160=$D$1:$CP$1)*(BB$2=$D$2:$CP$2),0))</f>
        <v/>
      </c>
    </row>
    <row r="1161" spans="4:14" x14ac:dyDescent="0.25">
      <c r="D1161" t="str">
        <f t="shared" ref="D1161:E1161" si="1095">D1047</f>
        <v>BWA</v>
      </c>
      <c r="E1161" t="str">
        <f t="shared" si="1095"/>
        <v>Middle income</v>
      </c>
      <c r="F1161">
        <f t="shared" si="1080"/>
        <v>2018</v>
      </c>
      <c r="G1161" s="60" cm="1">
        <f t="array" ref="G1161">INDEX($D$1:$CP$117,MATCH($D1161,$D$1:$D$117,0),MATCH(1,($F1161=$D$1:$CP$1)*(G$2=$D$2:$CP$2),0))</f>
        <v>0</v>
      </c>
      <c r="H1161" s="60" cm="1">
        <f t="array" ref="H1161">INDEX($D$1:$CP$117,MATCH($D1161,$D$1:$D$117,0),MATCH(1,($F1161=$D$1:$CP$1)*(H$2=$D$2:$CP$2),0))</f>
        <v>0</v>
      </c>
      <c r="I1161" s="60" cm="1">
        <f t="array" ref="I1161">INDEX($D$1:$CP$117,MATCH($D1161,$D$1:$D$117,0),MATCH(1,($F1161=$D$1:$CP$1)*(I$2=$D$2:$CP$2),0))</f>
        <v>0</v>
      </c>
      <c r="J1161" s="60" cm="1">
        <f t="array" ref="J1161">INDEX($D$1:$CP$117,MATCH($D1161,$D$1:$D$117,0),MATCH(1,($F1161=$D$1:$CP$1)*(J$2=$D$2:$CP$2),0))</f>
        <v>380000</v>
      </c>
      <c r="K1161" s="59" t="str" cm="1">
        <f t="array" ref="K1161">INDEX($D$1:$CP$117,MATCH($D1161,$D$1:$D$117,0),MATCH(1,($F1161=$D$1:$CP$1)*(AY$2=$D$2:$CP$2),0))</f>
        <v/>
      </c>
      <c r="L1161" s="59" t="str" cm="1">
        <f t="array" ref="L1161">INDEX($D$1:$CP$117,MATCH($D1161,$D$1:$D$117,0),MATCH(1,($F1161=$D$1:$CP$1)*(AZ$2=$D$2:$CP$2),0))</f>
        <v/>
      </c>
      <c r="M1161" s="59" t="str" cm="1">
        <f t="array" ref="M1161">INDEX($D$1:$CP$117,MATCH($D1161,$D$1:$D$117,0),MATCH(1,($F1161=$D$1:$CP$1)*(BA$2=$D$2:$CP$2),0))</f>
        <v/>
      </c>
      <c r="N1161" s="61" t="str" cm="1">
        <f t="array" ref="N1161">INDEX($D$1:$CP$117,MATCH($D1161,$D$1:$D$117,0),MATCH(1,($F1161=$D$1:$CP$1)*(BB$2=$D$2:$CP$2),0))</f>
        <v/>
      </c>
    </row>
    <row r="1162" spans="4:14" x14ac:dyDescent="0.25">
      <c r="D1162" t="str">
        <f t="shared" ref="D1162:E1162" si="1096">D1048</f>
        <v>BRA</v>
      </c>
      <c r="E1162" t="str">
        <f t="shared" si="1096"/>
        <v>Middle income</v>
      </c>
      <c r="F1162">
        <f t="shared" si="1080"/>
        <v>2018</v>
      </c>
      <c r="G1162" s="60" cm="1">
        <f t="array" ref="G1162">INDEX($D$1:$CP$117,MATCH($D1162,$D$1:$D$117,0),MATCH(1,($F1162=$D$1:$CP$1)*(G$2=$D$2:$CP$2),0))</f>
        <v>699139356</v>
      </c>
      <c r="H1162" s="60" cm="1">
        <f t="array" ref="H1162">INDEX($D$1:$CP$117,MATCH($D1162,$D$1:$D$117,0),MATCH(1,($F1162=$D$1:$CP$1)*(H$2=$D$2:$CP$2),0))</f>
        <v>0</v>
      </c>
      <c r="I1162" s="60" cm="1">
        <f t="array" ref="I1162">INDEX($D$1:$CP$117,MATCH($D1162,$D$1:$D$117,0),MATCH(1,($F1162=$D$1:$CP$1)*(I$2=$D$2:$CP$2),0))</f>
        <v>699139356</v>
      </c>
      <c r="J1162" s="60" cm="1">
        <f t="array" ref="J1162">INDEX($D$1:$CP$117,MATCH($D1162,$D$1:$D$117,0),MATCH(1,($F1162=$D$1:$CP$1)*(J$2=$D$2:$CP$2),0))</f>
        <v>890000</v>
      </c>
      <c r="K1162" s="59" cm="1">
        <f t="array" ref="K1162">INDEX($D$1:$CP$117,MATCH($D1162,$D$1:$D$117,0),MATCH(1,($F1162=$D$1:$CP$1)*(AY$2=$D$2:$CP$2),0))</f>
        <v>785.5498382022472</v>
      </c>
      <c r="L1162" s="59" cm="1">
        <f t="array" ref="L1162">INDEX($D$1:$CP$117,MATCH($D1162,$D$1:$D$117,0),MATCH(1,($F1162=$D$1:$CP$1)*(AZ$2=$D$2:$CP$2),0))</f>
        <v>0</v>
      </c>
      <c r="M1162" s="59" cm="1">
        <f t="array" ref="M1162">INDEX($D$1:$CP$117,MATCH($D1162,$D$1:$D$117,0),MATCH(1,($F1162=$D$1:$CP$1)*(BA$2=$D$2:$CP$2),0))</f>
        <v>785.5498382022472</v>
      </c>
      <c r="N1162" s="61" cm="1">
        <f t="array" ref="N1162">INDEX($D$1:$CP$117,MATCH($D1162,$D$1:$D$117,0),MATCH(1,($F1162=$D$1:$CP$1)*(BB$2=$D$2:$CP$2),0))</f>
        <v>1</v>
      </c>
    </row>
    <row r="1163" spans="4:14" x14ac:dyDescent="0.25">
      <c r="D1163" t="str">
        <f t="shared" ref="D1163:E1163" si="1097">D1049</f>
        <v>BGR</v>
      </c>
      <c r="E1163" t="str">
        <f t="shared" si="1097"/>
        <v>Middle income</v>
      </c>
      <c r="F1163">
        <f t="shared" si="1080"/>
        <v>2018</v>
      </c>
      <c r="G1163" s="60" cm="1">
        <f t="array" ref="G1163">INDEX($D$1:$CP$117,MATCH($D1163,$D$1:$D$117,0),MATCH(1,($F1163=$D$1:$CP$1)*(G$2=$D$2:$CP$2),0))</f>
        <v>0</v>
      </c>
      <c r="H1163" s="60" cm="1">
        <f t="array" ref="H1163">INDEX($D$1:$CP$117,MATCH($D1163,$D$1:$D$117,0),MATCH(1,($F1163=$D$1:$CP$1)*(H$2=$D$2:$CP$2),0))</f>
        <v>0</v>
      </c>
      <c r="I1163" s="60" cm="1">
        <f t="array" ref="I1163">INDEX($D$1:$CP$117,MATCH($D1163,$D$1:$D$117,0),MATCH(1,($F1163=$D$1:$CP$1)*(I$2=$D$2:$CP$2),0))</f>
        <v>0</v>
      </c>
      <c r="J1163" s="60" cm="1">
        <f t="array" ref="J1163">INDEX($D$1:$CP$117,MATCH($D1163,$D$1:$D$117,0),MATCH(1,($F1163=$D$1:$CP$1)*(J$2=$D$2:$CP$2),0))</f>
        <v>3100</v>
      </c>
      <c r="K1163" s="59" t="str" cm="1">
        <f t="array" ref="K1163">INDEX($D$1:$CP$117,MATCH($D1163,$D$1:$D$117,0),MATCH(1,($F1163=$D$1:$CP$1)*(AY$2=$D$2:$CP$2),0))</f>
        <v/>
      </c>
      <c r="L1163" s="59" t="str" cm="1">
        <f t="array" ref="L1163">INDEX($D$1:$CP$117,MATCH($D1163,$D$1:$D$117,0),MATCH(1,($F1163=$D$1:$CP$1)*(AZ$2=$D$2:$CP$2),0))</f>
        <v/>
      </c>
      <c r="M1163" s="59" t="str" cm="1">
        <f t="array" ref="M1163">INDEX($D$1:$CP$117,MATCH($D1163,$D$1:$D$117,0),MATCH(1,($F1163=$D$1:$CP$1)*(BA$2=$D$2:$CP$2),0))</f>
        <v/>
      </c>
      <c r="N1163" s="61" t="str" cm="1">
        <f t="array" ref="N1163">INDEX($D$1:$CP$117,MATCH($D1163,$D$1:$D$117,0),MATCH(1,($F1163=$D$1:$CP$1)*(BB$2=$D$2:$CP$2),0))</f>
        <v/>
      </c>
    </row>
    <row r="1164" spans="4:14" x14ac:dyDescent="0.25">
      <c r="D1164" t="str">
        <f t="shared" ref="D1164:E1164" si="1098">D1050</f>
        <v>BFA</v>
      </c>
      <c r="E1164" t="str">
        <f t="shared" si="1098"/>
        <v>Low income</v>
      </c>
      <c r="F1164">
        <f t="shared" si="1080"/>
        <v>2018</v>
      </c>
      <c r="G1164" s="60" cm="1">
        <f t="array" ref="G1164">INDEX($D$1:$CP$117,MATCH($D1164,$D$1:$D$117,0),MATCH(1,($F1164=$D$1:$CP$1)*(G$2=$D$2:$CP$2),0))</f>
        <v>0</v>
      </c>
      <c r="H1164" s="60" cm="1">
        <f t="array" ref="H1164">INDEX($D$1:$CP$117,MATCH($D1164,$D$1:$D$117,0),MATCH(1,($F1164=$D$1:$CP$1)*(H$2=$D$2:$CP$2),0))</f>
        <v>0</v>
      </c>
      <c r="I1164" s="60" cm="1">
        <f t="array" ref="I1164">INDEX($D$1:$CP$117,MATCH($D1164,$D$1:$D$117,0),MATCH(1,($F1164=$D$1:$CP$1)*(I$2=$D$2:$CP$2),0))</f>
        <v>0</v>
      </c>
      <c r="J1164" s="60" cm="1">
        <f t="array" ref="J1164">INDEX($D$1:$CP$117,MATCH($D1164,$D$1:$D$117,0),MATCH(1,($F1164=$D$1:$CP$1)*(J$2=$D$2:$CP$2),0))</f>
        <v>100000</v>
      </c>
      <c r="K1164" s="59" t="str" cm="1">
        <f t="array" ref="K1164">INDEX($D$1:$CP$117,MATCH($D1164,$D$1:$D$117,0),MATCH(1,($F1164=$D$1:$CP$1)*(AY$2=$D$2:$CP$2),0))</f>
        <v/>
      </c>
      <c r="L1164" s="59" t="str" cm="1">
        <f t="array" ref="L1164">INDEX($D$1:$CP$117,MATCH($D1164,$D$1:$D$117,0),MATCH(1,($F1164=$D$1:$CP$1)*(AZ$2=$D$2:$CP$2),0))</f>
        <v/>
      </c>
      <c r="M1164" s="59" t="str" cm="1">
        <f t="array" ref="M1164">INDEX($D$1:$CP$117,MATCH($D1164,$D$1:$D$117,0),MATCH(1,($F1164=$D$1:$CP$1)*(BA$2=$D$2:$CP$2),0))</f>
        <v/>
      </c>
      <c r="N1164" s="61" t="str" cm="1">
        <f t="array" ref="N1164">INDEX($D$1:$CP$117,MATCH($D1164,$D$1:$D$117,0),MATCH(1,($F1164=$D$1:$CP$1)*(BB$2=$D$2:$CP$2),0))</f>
        <v/>
      </c>
    </row>
    <row r="1165" spans="4:14" x14ac:dyDescent="0.25">
      <c r="D1165" t="str">
        <f t="shared" ref="D1165:E1165" si="1099">D1051</f>
        <v>BDI</v>
      </c>
      <c r="E1165" t="str">
        <f t="shared" si="1099"/>
        <v>Low income</v>
      </c>
      <c r="F1165">
        <f t="shared" si="1080"/>
        <v>2018</v>
      </c>
      <c r="G1165" s="60" cm="1">
        <f t="array" ref="G1165">INDEX($D$1:$CP$117,MATCH($D1165,$D$1:$D$117,0),MATCH(1,($F1165=$D$1:$CP$1)*(G$2=$D$2:$CP$2),0))</f>
        <v>0</v>
      </c>
      <c r="H1165" s="60" cm="1">
        <f t="array" ref="H1165">INDEX($D$1:$CP$117,MATCH($D1165,$D$1:$D$117,0),MATCH(1,($F1165=$D$1:$CP$1)*(H$2=$D$2:$CP$2),0))</f>
        <v>0</v>
      </c>
      <c r="I1165" s="60" cm="1">
        <f t="array" ref="I1165">INDEX($D$1:$CP$117,MATCH($D1165,$D$1:$D$117,0),MATCH(1,($F1165=$D$1:$CP$1)*(I$2=$D$2:$CP$2),0))</f>
        <v>0</v>
      </c>
      <c r="J1165" s="60" cm="1">
        <f t="array" ref="J1165">INDEX($D$1:$CP$117,MATCH($D1165,$D$1:$D$117,0),MATCH(1,($F1165=$D$1:$CP$1)*(J$2=$D$2:$CP$2),0))</f>
        <v>86000</v>
      </c>
      <c r="K1165" s="59" t="str" cm="1">
        <f t="array" ref="K1165">INDEX($D$1:$CP$117,MATCH($D1165,$D$1:$D$117,0),MATCH(1,($F1165=$D$1:$CP$1)*(AY$2=$D$2:$CP$2),0))</f>
        <v/>
      </c>
      <c r="L1165" s="59" t="str" cm="1">
        <f t="array" ref="L1165">INDEX($D$1:$CP$117,MATCH($D1165,$D$1:$D$117,0),MATCH(1,($F1165=$D$1:$CP$1)*(AZ$2=$D$2:$CP$2),0))</f>
        <v/>
      </c>
      <c r="M1165" s="59" t="str" cm="1">
        <f t="array" ref="M1165">INDEX($D$1:$CP$117,MATCH($D1165,$D$1:$D$117,0),MATCH(1,($F1165=$D$1:$CP$1)*(BA$2=$D$2:$CP$2),0))</f>
        <v/>
      </c>
      <c r="N1165" s="61" t="str" cm="1">
        <f t="array" ref="N1165">INDEX($D$1:$CP$117,MATCH($D1165,$D$1:$D$117,0),MATCH(1,($F1165=$D$1:$CP$1)*(BB$2=$D$2:$CP$2),0))</f>
        <v/>
      </c>
    </row>
    <row r="1166" spans="4:14" x14ac:dyDescent="0.25">
      <c r="D1166" t="str">
        <f t="shared" ref="D1166:E1166" si="1100">D1052</f>
        <v>CPV</v>
      </c>
      <c r="E1166" t="str">
        <f t="shared" si="1100"/>
        <v>Lower middle income</v>
      </c>
      <c r="F1166">
        <f t="shared" si="1080"/>
        <v>2018</v>
      </c>
      <c r="G1166" s="60" cm="1">
        <f t="array" ref="G1166">INDEX($D$1:$CP$117,MATCH($D1166,$D$1:$D$117,0),MATCH(1,($F1166=$D$1:$CP$1)*(G$2=$D$2:$CP$2),0))</f>
        <v>0</v>
      </c>
      <c r="H1166" s="60" cm="1">
        <f t="array" ref="H1166">INDEX($D$1:$CP$117,MATCH($D1166,$D$1:$D$117,0),MATCH(1,($F1166=$D$1:$CP$1)*(H$2=$D$2:$CP$2),0))</f>
        <v>0</v>
      </c>
      <c r="I1166" s="60" cm="1">
        <f t="array" ref="I1166">INDEX($D$1:$CP$117,MATCH($D1166,$D$1:$D$117,0),MATCH(1,($F1166=$D$1:$CP$1)*(I$2=$D$2:$CP$2),0))</f>
        <v>0</v>
      </c>
      <c r="J1166" s="60" cm="1">
        <f t="array" ref="J1166">INDEX($D$1:$CP$117,MATCH($D1166,$D$1:$D$117,0),MATCH(1,($F1166=$D$1:$CP$1)*(J$2=$D$2:$CP$2),0))</f>
        <v>2400</v>
      </c>
      <c r="K1166" s="59" t="str" cm="1">
        <f t="array" ref="K1166">INDEX($D$1:$CP$117,MATCH($D1166,$D$1:$D$117,0),MATCH(1,($F1166=$D$1:$CP$1)*(AY$2=$D$2:$CP$2),0))</f>
        <v/>
      </c>
      <c r="L1166" s="59" t="str" cm="1">
        <f t="array" ref="L1166">INDEX($D$1:$CP$117,MATCH($D1166,$D$1:$D$117,0),MATCH(1,($F1166=$D$1:$CP$1)*(AZ$2=$D$2:$CP$2),0))</f>
        <v/>
      </c>
      <c r="M1166" s="59" t="str" cm="1">
        <f t="array" ref="M1166">INDEX($D$1:$CP$117,MATCH($D1166,$D$1:$D$117,0),MATCH(1,($F1166=$D$1:$CP$1)*(BA$2=$D$2:$CP$2),0))</f>
        <v/>
      </c>
      <c r="N1166" s="61" t="str" cm="1">
        <f t="array" ref="N1166">INDEX($D$1:$CP$117,MATCH($D1166,$D$1:$D$117,0),MATCH(1,($F1166=$D$1:$CP$1)*(BB$2=$D$2:$CP$2),0))</f>
        <v/>
      </c>
    </row>
    <row r="1167" spans="4:14" x14ac:dyDescent="0.25">
      <c r="D1167" t="str">
        <f t="shared" ref="D1167:E1167" si="1101">D1053</f>
        <v>KHM</v>
      </c>
      <c r="E1167" t="str">
        <f t="shared" si="1101"/>
        <v>Lower middle income</v>
      </c>
      <c r="F1167">
        <f t="shared" si="1080"/>
        <v>2018</v>
      </c>
      <c r="G1167" s="60" cm="1">
        <f t="array" ref="G1167">INDEX($D$1:$CP$117,MATCH($D1167,$D$1:$D$117,0),MATCH(1,($F1167=$D$1:$CP$1)*(G$2=$D$2:$CP$2),0))</f>
        <v>0</v>
      </c>
      <c r="H1167" s="60" cm="1">
        <f t="array" ref="H1167">INDEX($D$1:$CP$117,MATCH($D1167,$D$1:$D$117,0),MATCH(1,($F1167=$D$1:$CP$1)*(H$2=$D$2:$CP$2),0))</f>
        <v>0</v>
      </c>
      <c r="I1167" s="60" cm="1">
        <f t="array" ref="I1167">INDEX($D$1:$CP$117,MATCH($D1167,$D$1:$D$117,0),MATCH(1,($F1167=$D$1:$CP$1)*(I$2=$D$2:$CP$2),0))</f>
        <v>0</v>
      </c>
      <c r="J1167" s="60" cm="1">
        <f t="array" ref="J1167">INDEX($D$1:$CP$117,MATCH($D1167,$D$1:$D$117,0),MATCH(1,($F1167=$D$1:$CP$1)*(J$2=$D$2:$CP$2),0))</f>
        <v>74000</v>
      </c>
      <c r="K1167" s="59" t="str" cm="1">
        <f t="array" ref="K1167">INDEX($D$1:$CP$117,MATCH($D1167,$D$1:$D$117,0),MATCH(1,($F1167=$D$1:$CP$1)*(AY$2=$D$2:$CP$2),0))</f>
        <v/>
      </c>
      <c r="L1167" s="59" t="str" cm="1">
        <f t="array" ref="L1167">INDEX($D$1:$CP$117,MATCH($D1167,$D$1:$D$117,0),MATCH(1,($F1167=$D$1:$CP$1)*(AZ$2=$D$2:$CP$2),0))</f>
        <v/>
      </c>
      <c r="M1167" s="59" t="str" cm="1">
        <f t="array" ref="M1167">INDEX($D$1:$CP$117,MATCH($D1167,$D$1:$D$117,0),MATCH(1,($F1167=$D$1:$CP$1)*(BA$2=$D$2:$CP$2),0))</f>
        <v/>
      </c>
      <c r="N1167" s="61" t="str" cm="1">
        <f t="array" ref="N1167">INDEX($D$1:$CP$117,MATCH($D1167,$D$1:$D$117,0),MATCH(1,($F1167=$D$1:$CP$1)*(BB$2=$D$2:$CP$2),0))</f>
        <v/>
      </c>
    </row>
    <row r="1168" spans="4:14" x14ac:dyDescent="0.25">
      <c r="D1168" t="str">
        <f t="shared" ref="D1168:E1168" si="1102">D1054</f>
        <v>CMR</v>
      </c>
      <c r="E1168" t="str">
        <f t="shared" si="1102"/>
        <v>Lower middle income</v>
      </c>
      <c r="F1168">
        <f t="shared" si="1080"/>
        <v>2018</v>
      </c>
      <c r="G1168" s="60" cm="1">
        <f t="array" ref="G1168">INDEX($D$1:$CP$117,MATCH($D1168,$D$1:$D$117,0),MATCH(1,($F1168=$D$1:$CP$1)*(G$2=$D$2:$CP$2),0))</f>
        <v>0</v>
      </c>
      <c r="H1168" s="60" cm="1">
        <f t="array" ref="H1168">INDEX($D$1:$CP$117,MATCH($D1168,$D$1:$D$117,0),MATCH(1,($F1168=$D$1:$CP$1)*(H$2=$D$2:$CP$2),0))</f>
        <v>0</v>
      </c>
      <c r="I1168" s="60" cm="1">
        <f t="array" ref="I1168">INDEX($D$1:$CP$117,MATCH($D1168,$D$1:$D$117,0),MATCH(1,($F1168=$D$1:$CP$1)*(I$2=$D$2:$CP$2),0))</f>
        <v>0</v>
      </c>
      <c r="J1168" s="60" cm="1">
        <f t="array" ref="J1168">INDEX($D$1:$CP$117,MATCH($D1168,$D$1:$D$117,0),MATCH(1,($F1168=$D$1:$CP$1)*(J$2=$D$2:$CP$2),0))</f>
        <v>510000</v>
      </c>
      <c r="K1168" s="59" t="str" cm="1">
        <f t="array" ref="K1168">INDEX($D$1:$CP$117,MATCH($D1168,$D$1:$D$117,0),MATCH(1,($F1168=$D$1:$CP$1)*(AY$2=$D$2:$CP$2),0))</f>
        <v/>
      </c>
      <c r="L1168" s="59" t="str" cm="1">
        <f t="array" ref="L1168">INDEX($D$1:$CP$117,MATCH($D1168,$D$1:$D$117,0),MATCH(1,($F1168=$D$1:$CP$1)*(AZ$2=$D$2:$CP$2),0))</f>
        <v/>
      </c>
      <c r="M1168" s="59" t="str" cm="1">
        <f t="array" ref="M1168">INDEX($D$1:$CP$117,MATCH($D1168,$D$1:$D$117,0),MATCH(1,($F1168=$D$1:$CP$1)*(BA$2=$D$2:$CP$2),0))</f>
        <v/>
      </c>
      <c r="N1168" s="61" t="str" cm="1">
        <f t="array" ref="N1168">INDEX($D$1:$CP$117,MATCH($D1168,$D$1:$D$117,0),MATCH(1,($F1168=$D$1:$CP$1)*(BB$2=$D$2:$CP$2),0))</f>
        <v/>
      </c>
    </row>
    <row r="1169" spans="4:14" x14ac:dyDescent="0.25">
      <c r="D1169" t="str">
        <f t="shared" ref="D1169:E1169" si="1103">D1055</f>
        <v>CAF</v>
      </c>
      <c r="E1169" t="str">
        <f t="shared" si="1103"/>
        <v>Low income</v>
      </c>
      <c r="F1169">
        <f t="shared" si="1080"/>
        <v>2018</v>
      </c>
      <c r="G1169" s="60" cm="1">
        <f t="array" ref="G1169">INDEX($D$1:$CP$117,MATCH($D1169,$D$1:$D$117,0),MATCH(1,($F1169=$D$1:$CP$1)*(G$2=$D$2:$CP$2),0))</f>
        <v>0</v>
      </c>
      <c r="H1169" s="60" cm="1">
        <f t="array" ref="H1169">INDEX($D$1:$CP$117,MATCH($D1169,$D$1:$D$117,0),MATCH(1,($F1169=$D$1:$CP$1)*(H$2=$D$2:$CP$2),0))</f>
        <v>0</v>
      </c>
      <c r="I1169" s="60" cm="1">
        <f t="array" ref="I1169">INDEX($D$1:$CP$117,MATCH($D1169,$D$1:$D$117,0),MATCH(1,($F1169=$D$1:$CP$1)*(I$2=$D$2:$CP$2),0))</f>
        <v>0</v>
      </c>
      <c r="J1169" s="60" cm="1">
        <f t="array" ref="J1169">INDEX($D$1:$CP$117,MATCH($D1169,$D$1:$D$117,0),MATCH(1,($F1169=$D$1:$CP$1)*(J$2=$D$2:$CP$2),0))</f>
        <v>100000</v>
      </c>
      <c r="K1169" s="59" t="str" cm="1">
        <f t="array" ref="K1169">INDEX($D$1:$CP$117,MATCH($D1169,$D$1:$D$117,0),MATCH(1,($F1169=$D$1:$CP$1)*(AY$2=$D$2:$CP$2),0))</f>
        <v/>
      </c>
      <c r="L1169" s="59" t="str" cm="1">
        <f t="array" ref="L1169">INDEX($D$1:$CP$117,MATCH($D1169,$D$1:$D$117,0),MATCH(1,($F1169=$D$1:$CP$1)*(AZ$2=$D$2:$CP$2),0))</f>
        <v/>
      </c>
      <c r="M1169" s="59" t="str" cm="1">
        <f t="array" ref="M1169">INDEX($D$1:$CP$117,MATCH($D1169,$D$1:$D$117,0),MATCH(1,($F1169=$D$1:$CP$1)*(BA$2=$D$2:$CP$2),0))</f>
        <v/>
      </c>
      <c r="N1169" s="61" t="str" cm="1">
        <f t="array" ref="N1169">INDEX($D$1:$CP$117,MATCH($D1169,$D$1:$D$117,0),MATCH(1,($F1169=$D$1:$CP$1)*(BB$2=$D$2:$CP$2),0))</f>
        <v/>
      </c>
    </row>
    <row r="1170" spans="4:14" x14ac:dyDescent="0.25">
      <c r="D1170" t="str">
        <f t="shared" ref="D1170:E1170" si="1104">D1056</f>
        <v>TCD</v>
      </c>
      <c r="E1170" t="str">
        <f t="shared" si="1104"/>
        <v>Low income</v>
      </c>
      <c r="F1170">
        <f t="shared" si="1080"/>
        <v>2018</v>
      </c>
      <c r="G1170" s="60" cm="1">
        <f t="array" ref="G1170">INDEX($D$1:$CP$117,MATCH($D1170,$D$1:$D$117,0),MATCH(1,($F1170=$D$1:$CP$1)*(G$2=$D$2:$CP$2),0))</f>
        <v>0</v>
      </c>
      <c r="H1170" s="60" cm="1">
        <f t="array" ref="H1170">INDEX($D$1:$CP$117,MATCH($D1170,$D$1:$D$117,0),MATCH(1,($F1170=$D$1:$CP$1)*(H$2=$D$2:$CP$2),0))</f>
        <v>0</v>
      </c>
      <c r="I1170" s="60" cm="1">
        <f t="array" ref="I1170">INDEX($D$1:$CP$117,MATCH($D1170,$D$1:$D$117,0),MATCH(1,($F1170=$D$1:$CP$1)*(I$2=$D$2:$CP$2),0))</f>
        <v>0</v>
      </c>
      <c r="J1170" s="60" cm="1">
        <f t="array" ref="J1170">INDEX($D$1:$CP$117,MATCH($D1170,$D$1:$D$117,0),MATCH(1,($F1170=$D$1:$CP$1)*(J$2=$D$2:$CP$2),0))</f>
        <v>120000</v>
      </c>
      <c r="K1170" s="59" t="str" cm="1">
        <f t="array" ref="K1170">INDEX($D$1:$CP$117,MATCH($D1170,$D$1:$D$117,0),MATCH(1,($F1170=$D$1:$CP$1)*(AY$2=$D$2:$CP$2),0))</f>
        <v/>
      </c>
      <c r="L1170" s="59" t="str" cm="1">
        <f t="array" ref="L1170">INDEX($D$1:$CP$117,MATCH($D1170,$D$1:$D$117,0),MATCH(1,($F1170=$D$1:$CP$1)*(AZ$2=$D$2:$CP$2),0))</f>
        <v/>
      </c>
      <c r="M1170" s="59" t="str" cm="1">
        <f t="array" ref="M1170">INDEX($D$1:$CP$117,MATCH($D1170,$D$1:$D$117,0),MATCH(1,($F1170=$D$1:$CP$1)*(BA$2=$D$2:$CP$2),0))</f>
        <v/>
      </c>
      <c r="N1170" s="61" t="str" cm="1">
        <f t="array" ref="N1170">INDEX($D$1:$CP$117,MATCH($D1170,$D$1:$D$117,0),MATCH(1,($F1170=$D$1:$CP$1)*(BB$2=$D$2:$CP$2),0))</f>
        <v/>
      </c>
    </row>
    <row r="1171" spans="4:14" x14ac:dyDescent="0.25">
      <c r="D1171" t="str">
        <f t="shared" ref="D1171:E1171" si="1105">D1057</f>
        <v>CHL</v>
      </c>
      <c r="E1171" t="str">
        <f t="shared" si="1105"/>
        <v>High income</v>
      </c>
      <c r="F1171">
        <f t="shared" si="1080"/>
        <v>2018</v>
      </c>
      <c r="G1171" s="60" cm="1">
        <f t="array" ref="G1171">INDEX($D$1:$CP$117,MATCH($D1171,$D$1:$D$117,0),MATCH(1,($F1171=$D$1:$CP$1)*(G$2=$D$2:$CP$2),0))</f>
        <v>207644768</v>
      </c>
      <c r="H1171" s="60" cm="1">
        <f t="array" ref="H1171">INDEX($D$1:$CP$117,MATCH($D1171,$D$1:$D$117,0),MATCH(1,($F1171=$D$1:$CP$1)*(H$2=$D$2:$CP$2),0))</f>
        <v>0</v>
      </c>
      <c r="I1171" s="60" cm="1">
        <f t="array" ref="I1171">INDEX($D$1:$CP$117,MATCH($D1171,$D$1:$D$117,0),MATCH(1,($F1171=$D$1:$CP$1)*(I$2=$D$2:$CP$2),0))</f>
        <v>316014348.30000001</v>
      </c>
      <c r="J1171" s="60" cm="1">
        <f t="array" ref="J1171">INDEX($D$1:$CP$117,MATCH($D1171,$D$1:$D$117,0),MATCH(1,($F1171=$D$1:$CP$1)*(J$2=$D$2:$CP$2),0))</f>
        <v>70000</v>
      </c>
      <c r="K1171" s="59" cm="1">
        <f t="array" ref="K1171">INDEX($D$1:$CP$117,MATCH($D1171,$D$1:$D$117,0),MATCH(1,($F1171=$D$1:$CP$1)*(AY$2=$D$2:$CP$2),0))</f>
        <v>2966.3538285714285</v>
      </c>
      <c r="L1171" s="59" cm="1">
        <f t="array" ref="L1171">INDEX($D$1:$CP$117,MATCH($D1171,$D$1:$D$117,0),MATCH(1,($F1171=$D$1:$CP$1)*(AZ$2=$D$2:$CP$2),0))</f>
        <v>0</v>
      </c>
      <c r="M1171" s="59" cm="1">
        <f t="array" ref="M1171">INDEX($D$1:$CP$117,MATCH($D1171,$D$1:$D$117,0),MATCH(1,($F1171=$D$1:$CP$1)*(BA$2=$D$2:$CP$2),0))</f>
        <v>4514.4906900000005</v>
      </c>
      <c r="N1171" s="61" cm="1">
        <f t="array" ref="N1171">INDEX($D$1:$CP$117,MATCH($D1171,$D$1:$D$117,0),MATCH(1,($F1171=$D$1:$CP$1)*(BB$2=$D$2:$CP$2),0))</f>
        <v>0.6570738610984771</v>
      </c>
    </row>
    <row r="1172" spans="4:14" x14ac:dyDescent="0.25">
      <c r="D1172" t="str">
        <f t="shared" ref="D1172:E1172" si="1106">D1058</f>
        <v>COL</v>
      </c>
      <c r="E1172" t="str">
        <f t="shared" si="1106"/>
        <v>Middle income</v>
      </c>
      <c r="F1172">
        <f t="shared" si="1080"/>
        <v>2018</v>
      </c>
      <c r="G1172" s="60" cm="1">
        <f t="array" ref="G1172">INDEX($D$1:$CP$117,MATCH($D1172,$D$1:$D$117,0),MATCH(1,($F1172=$D$1:$CP$1)*(G$2=$D$2:$CP$2),0))</f>
        <v>0</v>
      </c>
      <c r="H1172" s="60" cm="1">
        <f t="array" ref="H1172">INDEX($D$1:$CP$117,MATCH($D1172,$D$1:$D$117,0),MATCH(1,($F1172=$D$1:$CP$1)*(H$2=$D$2:$CP$2),0))</f>
        <v>0</v>
      </c>
      <c r="I1172" s="60" cm="1">
        <f t="array" ref="I1172">INDEX($D$1:$CP$117,MATCH($D1172,$D$1:$D$117,0),MATCH(1,($F1172=$D$1:$CP$1)*(I$2=$D$2:$CP$2),0))</f>
        <v>0</v>
      </c>
      <c r="J1172" s="60" cm="1">
        <f t="array" ref="J1172">INDEX($D$1:$CP$117,MATCH($D1172,$D$1:$D$117,0),MATCH(1,($F1172=$D$1:$CP$1)*(J$2=$D$2:$CP$2),0))</f>
        <v>190000</v>
      </c>
      <c r="K1172" s="59" t="str" cm="1">
        <f t="array" ref="K1172">INDEX($D$1:$CP$117,MATCH($D1172,$D$1:$D$117,0),MATCH(1,($F1172=$D$1:$CP$1)*(AY$2=$D$2:$CP$2),0))</f>
        <v/>
      </c>
      <c r="L1172" s="59" t="str" cm="1">
        <f t="array" ref="L1172">INDEX($D$1:$CP$117,MATCH($D1172,$D$1:$D$117,0),MATCH(1,($F1172=$D$1:$CP$1)*(AZ$2=$D$2:$CP$2),0))</f>
        <v/>
      </c>
      <c r="M1172" s="59" t="str" cm="1">
        <f t="array" ref="M1172">INDEX($D$1:$CP$117,MATCH($D1172,$D$1:$D$117,0),MATCH(1,($F1172=$D$1:$CP$1)*(BA$2=$D$2:$CP$2),0))</f>
        <v/>
      </c>
      <c r="N1172" s="61" t="str" cm="1">
        <f t="array" ref="N1172">INDEX($D$1:$CP$117,MATCH($D1172,$D$1:$D$117,0),MATCH(1,($F1172=$D$1:$CP$1)*(BB$2=$D$2:$CP$2),0))</f>
        <v/>
      </c>
    </row>
    <row r="1173" spans="4:14" x14ac:dyDescent="0.25">
      <c r="D1173" t="str">
        <f t="shared" ref="D1173:E1173" si="1107">D1059</f>
        <v>COM</v>
      </c>
      <c r="E1173" t="str">
        <f t="shared" si="1107"/>
        <v>Lower middle income</v>
      </c>
      <c r="F1173">
        <f t="shared" si="1080"/>
        <v>2018</v>
      </c>
      <c r="G1173" s="60" cm="1">
        <f t="array" ref="G1173">INDEX($D$1:$CP$117,MATCH($D1173,$D$1:$D$117,0),MATCH(1,($F1173=$D$1:$CP$1)*(G$2=$D$2:$CP$2),0))</f>
        <v>160037</v>
      </c>
      <c r="H1173" s="60" cm="1">
        <f t="array" ref="H1173">INDEX($D$1:$CP$117,MATCH($D1173,$D$1:$D$117,0),MATCH(1,($F1173=$D$1:$CP$1)*(H$2=$D$2:$CP$2),0))</f>
        <v>1083039.3770000001</v>
      </c>
      <c r="I1173" s="60" cm="1">
        <f t="array" ref="I1173">INDEX($D$1:$CP$117,MATCH($D1173,$D$1:$D$117,0),MATCH(1,($F1173=$D$1:$CP$1)*(I$2=$D$2:$CP$2),0))</f>
        <v>1243076.3770000001</v>
      </c>
      <c r="J1173" s="60" cm="1">
        <f t="array" ref="J1173">INDEX($D$1:$CP$117,MATCH($D1173,$D$1:$D$117,0),MATCH(1,($F1173=$D$1:$CP$1)*(J$2=$D$2:$CP$2),0))</f>
        <v>200</v>
      </c>
      <c r="K1173" s="59" cm="1">
        <f t="array" ref="K1173">INDEX($D$1:$CP$117,MATCH($D1173,$D$1:$D$117,0),MATCH(1,($F1173=$D$1:$CP$1)*(AY$2=$D$2:$CP$2),0))</f>
        <v>800.18499999999995</v>
      </c>
      <c r="L1173" s="59" cm="1">
        <f t="array" ref="L1173">INDEX($D$1:$CP$117,MATCH($D1173,$D$1:$D$117,0),MATCH(1,($F1173=$D$1:$CP$1)*(AZ$2=$D$2:$CP$2),0))</f>
        <v>5415.1968850000003</v>
      </c>
      <c r="M1173" s="59" cm="1">
        <f t="array" ref="M1173">INDEX($D$1:$CP$117,MATCH($D1173,$D$1:$D$117,0),MATCH(1,($F1173=$D$1:$CP$1)*(BA$2=$D$2:$CP$2),0))</f>
        <v>6215.3818850000007</v>
      </c>
      <c r="N1173" s="61" cm="1">
        <f t="array" ref="N1173">INDEX($D$1:$CP$117,MATCH($D1173,$D$1:$D$117,0),MATCH(1,($F1173=$D$1:$CP$1)*(BB$2=$D$2:$CP$2),0))</f>
        <v>0.12874269269457767</v>
      </c>
    </row>
    <row r="1174" spans="4:14" x14ac:dyDescent="0.25">
      <c r="D1174" t="str">
        <f t="shared" ref="D1174:E1174" si="1108">D1060</f>
        <v>COG</v>
      </c>
      <c r="E1174" t="str">
        <f t="shared" si="1108"/>
        <v>Lower middle income</v>
      </c>
      <c r="F1174">
        <f t="shared" si="1080"/>
        <v>2018</v>
      </c>
      <c r="G1174" s="60" cm="1">
        <f t="array" ref="G1174">INDEX($D$1:$CP$117,MATCH($D1174,$D$1:$D$117,0),MATCH(1,($F1174=$D$1:$CP$1)*(G$2=$D$2:$CP$2),0))</f>
        <v>0</v>
      </c>
      <c r="H1174" s="60" cm="1">
        <f t="array" ref="H1174">INDEX($D$1:$CP$117,MATCH($D1174,$D$1:$D$117,0),MATCH(1,($F1174=$D$1:$CP$1)*(H$2=$D$2:$CP$2),0))</f>
        <v>0</v>
      </c>
      <c r="I1174" s="60" cm="1">
        <f t="array" ref="I1174">INDEX($D$1:$CP$117,MATCH($D1174,$D$1:$D$117,0),MATCH(1,($F1174=$D$1:$CP$1)*(I$2=$D$2:$CP$2),0))</f>
        <v>0</v>
      </c>
      <c r="J1174" s="60" cm="1">
        <f t="array" ref="J1174">INDEX($D$1:$CP$117,MATCH($D1174,$D$1:$D$117,0),MATCH(1,($F1174=$D$1:$CP$1)*(J$2=$D$2:$CP$2),0))</f>
        <v>100000</v>
      </c>
      <c r="K1174" s="59" t="str" cm="1">
        <f t="array" ref="K1174">INDEX($D$1:$CP$117,MATCH($D1174,$D$1:$D$117,0),MATCH(1,($F1174=$D$1:$CP$1)*(AY$2=$D$2:$CP$2),0))</f>
        <v/>
      </c>
      <c r="L1174" s="59" t="str" cm="1">
        <f t="array" ref="L1174">INDEX($D$1:$CP$117,MATCH($D1174,$D$1:$D$117,0),MATCH(1,($F1174=$D$1:$CP$1)*(AZ$2=$D$2:$CP$2),0))</f>
        <v/>
      </c>
      <c r="M1174" s="59" t="str" cm="1">
        <f t="array" ref="M1174">INDEX($D$1:$CP$117,MATCH($D1174,$D$1:$D$117,0),MATCH(1,($F1174=$D$1:$CP$1)*(BA$2=$D$2:$CP$2),0))</f>
        <v/>
      </c>
      <c r="N1174" s="61" t="str" cm="1">
        <f t="array" ref="N1174">INDEX($D$1:$CP$117,MATCH($D1174,$D$1:$D$117,0),MATCH(1,($F1174=$D$1:$CP$1)*(BB$2=$D$2:$CP$2),0))</f>
        <v/>
      </c>
    </row>
    <row r="1175" spans="4:14" x14ac:dyDescent="0.25">
      <c r="D1175" t="str">
        <f t="shared" ref="D1175:E1175" si="1109">D1061</f>
        <v>CRI</v>
      </c>
      <c r="E1175" t="str">
        <f t="shared" si="1109"/>
        <v>Middle income</v>
      </c>
      <c r="F1175">
        <f t="shared" si="1080"/>
        <v>2018</v>
      </c>
      <c r="G1175" s="60" cm="1">
        <f t="array" ref="G1175">INDEX($D$1:$CP$117,MATCH($D1175,$D$1:$D$117,0),MATCH(1,($F1175=$D$1:$CP$1)*(G$2=$D$2:$CP$2),0))</f>
        <v>50004550</v>
      </c>
      <c r="H1175" s="60" cm="1">
        <f t="array" ref="H1175">INDEX($D$1:$CP$117,MATCH($D1175,$D$1:$D$117,0),MATCH(1,($F1175=$D$1:$CP$1)*(H$2=$D$2:$CP$2),0))</f>
        <v>2118176.56</v>
      </c>
      <c r="I1175" s="60" cm="1">
        <f t="array" ref="I1175">INDEX($D$1:$CP$117,MATCH($D1175,$D$1:$D$117,0),MATCH(1,($F1175=$D$1:$CP$1)*(I$2=$D$2:$CP$2),0))</f>
        <v>54011158.689999998</v>
      </c>
      <c r="J1175" s="60" cm="1">
        <f t="array" ref="J1175">INDEX($D$1:$CP$117,MATCH($D1175,$D$1:$D$117,0),MATCH(1,($F1175=$D$1:$CP$1)*(J$2=$D$2:$CP$2),0))</f>
        <v>14000</v>
      </c>
      <c r="K1175" s="59" cm="1">
        <f t="array" ref="K1175">INDEX($D$1:$CP$117,MATCH($D1175,$D$1:$D$117,0),MATCH(1,($F1175=$D$1:$CP$1)*(AY$2=$D$2:$CP$2),0))</f>
        <v>3571.7535714285714</v>
      </c>
      <c r="L1175" s="59" cm="1">
        <f t="array" ref="L1175">INDEX($D$1:$CP$117,MATCH($D1175,$D$1:$D$117,0),MATCH(1,($F1175=$D$1:$CP$1)*(AZ$2=$D$2:$CP$2),0))</f>
        <v>151.29832571428571</v>
      </c>
      <c r="M1175" s="59" cm="1">
        <f t="array" ref="M1175">INDEX($D$1:$CP$117,MATCH($D1175,$D$1:$D$117,0),MATCH(1,($F1175=$D$1:$CP$1)*(BA$2=$D$2:$CP$2),0))</f>
        <v>3857.9399064285712</v>
      </c>
      <c r="N1175" s="61" cm="1">
        <f t="array" ref="N1175">INDEX($D$1:$CP$117,MATCH($D1175,$D$1:$D$117,0),MATCH(1,($F1175=$D$1:$CP$1)*(BB$2=$D$2:$CP$2),0))</f>
        <v>0.92581887174470467</v>
      </c>
    </row>
    <row r="1176" spans="4:14" x14ac:dyDescent="0.25">
      <c r="D1176" t="str">
        <f t="shared" ref="D1176:E1176" si="1110">D1062</f>
        <v>CIV</v>
      </c>
      <c r="E1176" t="str">
        <f t="shared" si="1110"/>
        <v>Lower middle income</v>
      </c>
      <c r="F1176">
        <f t="shared" si="1080"/>
        <v>2018</v>
      </c>
      <c r="G1176" s="60" cm="1">
        <f t="array" ref="G1176">INDEX($D$1:$CP$117,MATCH($D1176,$D$1:$D$117,0),MATCH(1,($F1176=$D$1:$CP$1)*(G$2=$D$2:$CP$2),0))</f>
        <v>0</v>
      </c>
      <c r="H1176" s="60" cm="1">
        <f t="array" ref="H1176">INDEX($D$1:$CP$117,MATCH($D1176,$D$1:$D$117,0),MATCH(1,($F1176=$D$1:$CP$1)*(H$2=$D$2:$CP$2),0))</f>
        <v>0</v>
      </c>
      <c r="I1176" s="60" cm="1">
        <f t="array" ref="I1176">INDEX($D$1:$CP$117,MATCH($D1176,$D$1:$D$117,0),MATCH(1,($F1176=$D$1:$CP$1)*(I$2=$D$2:$CP$2),0))</f>
        <v>0</v>
      </c>
      <c r="J1176" s="60" cm="1">
        <f t="array" ref="J1176">INDEX($D$1:$CP$117,MATCH($D1176,$D$1:$D$117,0),MATCH(1,($F1176=$D$1:$CP$1)*(J$2=$D$2:$CP$2),0))</f>
        <v>430000</v>
      </c>
      <c r="K1176" s="59" t="str" cm="1">
        <f t="array" ref="K1176">INDEX($D$1:$CP$117,MATCH($D1176,$D$1:$D$117,0),MATCH(1,($F1176=$D$1:$CP$1)*(AY$2=$D$2:$CP$2),0))</f>
        <v/>
      </c>
      <c r="L1176" s="59" t="str" cm="1">
        <f t="array" ref="L1176">INDEX($D$1:$CP$117,MATCH($D1176,$D$1:$D$117,0),MATCH(1,($F1176=$D$1:$CP$1)*(AZ$2=$D$2:$CP$2),0))</f>
        <v/>
      </c>
      <c r="M1176" s="59" t="str" cm="1">
        <f t="array" ref="M1176">INDEX($D$1:$CP$117,MATCH($D1176,$D$1:$D$117,0),MATCH(1,($F1176=$D$1:$CP$1)*(BA$2=$D$2:$CP$2),0))</f>
        <v/>
      </c>
      <c r="N1176" s="61" t="str" cm="1">
        <f t="array" ref="N1176">INDEX($D$1:$CP$117,MATCH($D1176,$D$1:$D$117,0),MATCH(1,($F1176=$D$1:$CP$1)*(BB$2=$D$2:$CP$2),0))</f>
        <v/>
      </c>
    </row>
    <row r="1177" spans="4:14" x14ac:dyDescent="0.25">
      <c r="D1177" t="str">
        <f t="shared" ref="D1177:E1177" si="1111">D1063</f>
        <v>CUB</v>
      </c>
      <c r="E1177" t="str">
        <f t="shared" si="1111"/>
        <v>Middle income</v>
      </c>
      <c r="F1177">
        <f t="shared" si="1080"/>
        <v>2018</v>
      </c>
      <c r="G1177" s="60" cm="1">
        <f t="array" ref="G1177">INDEX($D$1:$CP$117,MATCH($D1177,$D$1:$D$117,0),MATCH(1,($F1177=$D$1:$CP$1)*(G$2=$D$2:$CP$2),0))</f>
        <v>0</v>
      </c>
      <c r="H1177" s="60" cm="1">
        <f t="array" ref="H1177">INDEX($D$1:$CP$117,MATCH($D1177,$D$1:$D$117,0),MATCH(1,($F1177=$D$1:$CP$1)*(H$2=$D$2:$CP$2),0))</f>
        <v>0</v>
      </c>
      <c r="I1177" s="60" cm="1">
        <f t="array" ref="I1177">INDEX($D$1:$CP$117,MATCH($D1177,$D$1:$D$117,0),MATCH(1,($F1177=$D$1:$CP$1)*(I$2=$D$2:$CP$2),0))</f>
        <v>0</v>
      </c>
      <c r="J1177" s="60" cm="1">
        <f t="array" ref="J1177">INDEX($D$1:$CP$117,MATCH($D1177,$D$1:$D$117,0),MATCH(1,($F1177=$D$1:$CP$1)*(J$2=$D$2:$CP$2),0))</f>
        <v>31000</v>
      </c>
      <c r="K1177" s="59" t="str" cm="1">
        <f t="array" ref="K1177">INDEX($D$1:$CP$117,MATCH($D1177,$D$1:$D$117,0),MATCH(1,($F1177=$D$1:$CP$1)*(AY$2=$D$2:$CP$2),0))</f>
        <v/>
      </c>
      <c r="L1177" s="59" t="str" cm="1">
        <f t="array" ref="L1177">INDEX($D$1:$CP$117,MATCH($D1177,$D$1:$D$117,0),MATCH(1,($F1177=$D$1:$CP$1)*(AZ$2=$D$2:$CP$2),0))</f>
        <v/>
      </c>
      <c r="M1177" s="59" t="str" cm="1">
        <f t="array" ref="M1177">INDEX($D$1:$CP$117,MATCH($D1177,$D$1:$D$117,0),MATCH(1,($F1177=$D$1:$CP$1)*(BA$2=$D$2:$CP$2),0))</f>
        <v/>
      </c>
      <c r="N1177" s="61" t="str" cm="1">
        <f t="array" ref="N1177">INDEX($D$1:$CP$117,MATCH($D1177,$D$1:$D$117,0),MATCH(1,($F1177=$D$1:$CP$1)*(BB$2=$D$2:$CP$2),0))</f>
        <v/>
      </c>
    </row>
    <row r="1178" spans="4:14" x14ac:dyDescent="0.25">
      <c r="D1178" t="str">
        <f t="shared" ref="D1178:E1178" si="1112">D1064</f>
        <v>COD</v>
      </c>
      <c r="E1178" t="str">
        <f t="shared" si="1112"/>
        <v>Low income</v>
      </c>
      <c r="F1178">
        <f t="shared" si="1080"/>
        <v>2018</v>
      </c>
      <c r="G1178" s="60" cm="1">
        <f t="array" ref="G1178">INDEX($D$1:$CP$117,MATCH($D1178,$D$1:$D$117,0),MATCH(1,($F1178=$D$1:$CP$1)*(G$2=$D$2:$CP$2),0))</f>
        <v>0</v>
      </c>
      <c r="H1178" s="60" cm="1">
        <f t="array" ref="H1178">INDEX($D$1:$CP$117,MATCH($D1178,$D$1:$D$117,0),MATCH(1,($F1178=$D$1:$CP$1)*(H$2=$D$2:$CP$2),0))</f>
        <v>0</v>
      </c>
      <c r="I1178" s="60" cm="1">
        <f t="array" ref="I1178">INDEX($D$1:$CP$117,MATCH($D1178,$D$1:$D$117,0),MATCH(1,($F1178=$D$1:$CP$1)*(I$2=$D$2:$CP$2),0))</f>
        <v>0</v>
      </c>
      <c r="J1178" s="60" cm="1">
        <f t="array" ref="J1178">INDEX($D$1:$CP$117,MATCH($D1178,$D$1:$D$117,0),MATCH(1,($F1178=$D$1:$CP$1)*(J$2=$D$2:$CP$2),0))</f>
        <v>520000</v>
      </c>
      <c r="K1178" s="59" t="str" cm="1">
        <f t="array" ref="K1178">INDEX($D$1:$CP$117,MATCH($D1178,$D$1:$D$117,0),MATCH(1,($F1178=$D$1:$CP$1)*(AY$2=$D$2:$CP$2),0))</f>
        <v/>
      </c>
      <c r="L1178" s="59" t="str" cm="1">
        <f t="array" ref="L1178">INDEX($D$1:$CP$117,MATCH($D1178,$D$1:$D$117,0),MATCH(1,($F1178=$D$1:$CP$1)*(AZ$2=$D$2:$CP$2),0))</f>
        <v/>
      </c>
      <c r="M1178" s="59" t="str" cm="1">
        <f t="array" ref="M1178">INDEX($D$1:$CP$117,MATCH($D1178,$D$1:$D$117,0),MATCH(1,($F1178=$D$1:$CP$1)*(BA$2=$D$2:$CP$2),0))</f>
        <v/>
      </c>
      <c r="N1178" s="61" t="str" cm="1">
        <f t="array" ref="N1178">INDEX($D$1:$CP$117,MATCH($D1178,$D$1:$D$117,0),MATCH(1,($F1178=$D$1:$CP$1)*(BB$2=$D$2:$CP$2),0))</f>
        <v/>
      </c>
    </row>
    <row r="1179" spans="4:14" x14ac:dyDescent="0.25">
      <c r="D1179" t="str">
        <f t="shared" ref="D1179:E1179" si="1113">D1065</f>
        <v>DJI</v>
      </c>
      <c r="E1179" t="str">
        <f t="shared" si="1113"/>
        <v>Lower middle income</v>
      </c>
      <c r="F1179">
        <f t="shared" si="1080"/>
        <v>2018</v>
      </c>
      <c r="G1179" s="60" cm="1">
        <f t="array" ref="G1179">INDEX($D$1:$CP$117,MATCH($D1179,$D$1:$D$117,0),MATCH(1,($F1179=$D$1:$CP$1)*(G$2=$D$2:$CP$2),0))</f>
        <v>0</v>
      </c>
      <c r="H1179" s="60" cm="1">
        <f t="array" ref="H1179">INDEX($D$1:$CP$117,MATCH($D1179,$D$1:$D$117,0),MATCH(1,($F1179=$D$1:$CP$1)*(H$2=$D$2:$CP$2),0))</f>
        <v>0</v>
      </c>
      <c r="I1179" s="60" cm="1">
        <f t="array" ref="I1179">INDEX($D$1:$CP$117,MATCH($D1179,$D$1:$D$117,0),MATCH(1,($F1179=$D$1:$CP$1)*(I$2=$D$2:$CP$2),0))</f>
        <v>0</v>
      </c>
      <c r="J1179" s="60" cm="1">
        <f t="array" ref="J1179">INDEX($D$1:$CP$117,MATCH($D1179,$D$1:$D$117,0),MATCH(1,($F1179=$D$1:$CP$1)*(J$2=$D$2:$CP$2),0))</f>
        <v>7100</v>
      </c>
      <c r="K1179" s="59" t="str" cm="1">
        <f t="array" ref="K1179">INDEX($D$1:$CP$117,MATCH($D1179,$D$1:$D$117,0),MATCH(1,($F1179=$D$1:$CP$1)*(AY$2=$D$2:$CP$2),0))</f>
        <v/>
      </c>
      <c r="L1179" s="59" t="str" cm="1">
        <f t="array" ref="L1179">INDEX($D$1:$CP$117,MATCH($D1179,$D$1:$D$117,0),MATCH(1,($F1179=$D$1:$CP$1)*(AZ$2=$D$2:$CP$2),0))</f>
        <v/>
      </c>
      <c r="M1179" s="59" t="str" cm="1">
        <f t="array" ref="M1179">INDEX($D$1:$CP$117,MATCH($D1179,$D$1:$D$117,0),MATCH(1,($F1179=$D$1:$CP$1)*(BA$2=$D$2:$CP$2),0))</f>
        <v/>
      </c>
      <c r="N1179" s="61" t="str" cm="1">
        <f t="array" ref="N1179">INDEX($D$1:$CP$117,MATCH($D1179,$D$1:$D$117,0),MATCH(1,($F1179=$D$1:$CP$1)*(BB$2=$D$2:$CP$2),0))</f>
        <v/>
      </c>
    </row>
    <row r="1180" spans="4:14" x14ac:dyDescent="0.25">
      <c r="D1180" t="str">
        <f t="shared" ref="D1180:E1180" si="1114">D1066</f>
        <v>DOM</v>
      </c>
      <c r="E1180" t="str">
        <f t="shared" si="1114"/>
        <v>Middle income</v>
      </c>
      <c r="F1180">
        <f t="shared" si="1080"/>
        <v>2018</v>
      </c>
      <c r="G1180" s="60" cm="1">
        <f t="array" ref="G1180">INDEX($D$1:$CP$117,MATCH($D1180,$D$1:$D$117,0),MATCH(1,($F1180=$D$1:$CP$1)*(G$2=$D$2:$CP$2),0))</f>
        <v>37153479</v>
      </c>
      <c r="H1180" s="60" cm="1">
        <f t="array" ref="H1180">INDEX($D$1:$CP$117,MATCH($D1180,$D$1:$D$117,0),MATCH(1,($F1180=$D$1:$CP$1)*(H$2=$D$2:$CP$2),0))</f>
        <v>28797827.120000001</v>
      </c>
      <c r="I1180" s="60" cm="1">
        <f t="array" ref="I1180">INDEX($D$1:$CP$117,MATCH($D1180,$D$1:$D$117,0),MATCH(1,($F1180=$D$1:$CP$1)*(I$2=$D$2:$CP$2),0))</f>
        <v>89156187.780000001</v>
      </c>
      <c r="J1180" s="60" cm="1">
        <f t="array" ref="J1180">INDEX($D$1:$CP$117,MATCH($D1180,$D$1:$D$117,0),MATCH(1,($F1180=$D$1:$CP$1)*(J$2=$D$2:$CP$2),0))</f>
        <v>72000</v>
      </c>
      <c r="K1180" s="59" cm="1">
        <f t="array" ref="K1180">INDEX($D$1:$CP$117,MATCH($D1180,$D$1:$D$117,0),MATCH(1,($F1180=$D$1:$CP$1)*(AY$2=$D$2:$CP$2),0))</f>
        <v>516.02054166666665</v>
      </c>
      <c r="L1180" s="59" cm="1">
        <f t="array" ref="L1180">INDEX($D$1:$CP$117,MATCH($D1180,$D$1:$D$117,0),MATCH(1,($F1180=$D$1:$CP$1)*(AZ$2=$D$2:$CP$2),0))</f>
        <v>399.96982111111112</v>
      </c>
      <c r="M1180" s="59" cm="1">
        <f t="array" ref="M1180">INDEX($D$1:$CP$117,MATCH($D1180,$D$1:$D$117,0),MATCH(1,($F1180=$D$1:$CP$1)*(BA$2=$D$2:$CP$2),0))</f>
        <v>1238.2803858333334</v>
      </c>
      <c r="N1180" s="61" cm="1">
        <f t="array" ref="N1180">INDEX($D$1:$CP$117,MATCH($D1180,$D$1:$D$117,0),MATCH(1,($F1180=$D$1:$CP$1)*(BB$2=$D$2:$CP$2),0))</f>
        <v>0.41672350428081523</v>
      </c>
    </row>
    <row r="1181" spans="4:14" x14ac:dyDescent="0.25">
      <c r="D1181" t="str">
        <f t="shared" ref="D1181:E1181" si="1115">D1067</f>
        <v>ECU</v>
      </c>
      <c r="E1181" t="str">
        <f t="shared" si="1115"/>
        <v>Middle income</v>
      </c>
      <c r="F1181">
        <f t="shared" si="1080"/>
        <v>2018</v>
      </c>
      <c r="G1181" s="60" cm="1">
        <f t="array" ref="G1181">INDEX($D$1:$CP$117,MATCH($D1181,$D$1:$D$117,0),MATCH(1,($F1181=$D$1:$CP$1)*(G$2=$D$2:$CP$2),0))</f>
        <v>14807266</v>
      </c>
      <c r="H1181" s="60" cm="1">
        <f t="array" ref="H1181">INDEX($D$1:$CP$117,MATCH($D1181,$D$1:$D$117,0),MATCH(1,($F1181=$D$1:$CP$1)*(H$2=$D$2:$CP$2),0))</f>
        <v>501000</v>
      </c>
      <c r="I1181" s="60" cm="1">
        <f t="array" ref="I1181">INDEX($D$1:$CP$117,MATCH($D1181,$D$1:$D$117,0),MATCH(1,($F1181=$D$1:$CP$1)*(I$2=$D$2:$CP$2),0))</f>
        <v>15614260</v>
      </c>
      <c r="J1181" s="60" cm="1">
        <f t="array" ref="J1181">INDEX($D$1:$CP$117,MATCH($D1181,$D$1:$D$117,0),MATCH(1,($F1181=$D$1:$CP$1)*(J$2=$D$2:$CP$2),0))</f>
        <v>46000</v>
      </c>
      <c r="K1181" s="59" cm="1">
        <f t="array" ref="K1181">INDEX($D$1:$CP$117,MATCH($D1181,$D$1:$D$117,0),MATCH(1,($F1181=$D$1:$CP$1)*(AY$2=$D$2:$CP$2),0))</f>
        <v>321.89708695652172</v>
      </c>
      <c r="L1181" s="59" cm="1">
        <f t="array" ref="L1181">INDEX($D$1:$CP$117,MATCH($D1181,$D$1:$D$117,0),MATCH(1,($F1181=$D$1:$CP$1)*(AZ$2=$D$2:$CP$2),0))</f>
        <v>10.891304347826088</v>
      </c>
      <c r="M1181" s="59" cm="1">
        <f t="array" ref="M1181">INDEX($D$1:$CP$117,MATCH($D1181,$D$1:$D$117,0),MATCH(1,($F1181=$D$1:$CP$1)*(BA$2=$D$2:$CP$2),0))</f>
        <v>339.44043478260869</v>
      </c>
      <c r="N1181" s="61" cm="1">
        <f t="array" ref="N1181">INDEX($D$1:$CP$117,MATCH($D1181,$D$1:$D$117,0),MATCH(1,($F1181=$D$1:$CP$1)*(BB$2=$D$2:$CP$2),0))</f>
        <v>0.94831685907625463</v>
      </c>
    </row>
    <row r="1182" spans="4:14" x14ac:dyDescent="0.25">
      <c r="D1182" t="str">
        <f t="shared" ref="D1182:E1182" si="1116">D1068</f>
        <v>SLV</v>
      </c>
      <c r="E1182" t="str">
        <f t="shared" si="1116"/>
        <v>Lower middle income</v>
      </c>
      <c r="F1182">
        <f t="shared" si="1080"/>
        <v>2018</v>
      </c>
      <c r="G1182" s="60" cm="1">
        <f t="array" ref="G1182">INDEX($D$1:$CP$117,MATCH($D1182,$D$1:$D$117,0),MATCH(1,($F1182=$D$1:$CP$1)*(G$2=$D$2:$CP$2),0))</f>
        <v>36850429</v>
      </c>
      <c r="H1182" s="60" cm="1">
        <f t="array" ref="H1182">INDEX($D$1:$CP$117,MATCH($D1182,$D$1:$D$117,0),MATCH(1,($F1182=$D$1:$CP$1)*(H$2=$D$2:$CP$2),0))</f>
        <v>9243717</v>
      </c>
      <c r="I1182" s="60" cm="1">
        <f t="array" ref="I1182">INDEX($D$1:$CP$117,MATCH($D1182,$D$1:$D$117,0),MATCH(1,($F1182=$D$1:$CP$1)*(I$2=$D$2:$CP$2),0))</f>
        <v>49288264</v>
      </c>
      <c r="J1182" s="60" cm="1">
        <f t="array" ref="J1182">INDEX($D$1:$CP$117,MATCH($D1182,$D$1:$D$117,0),MATCH(1,($F1182=$D$1:$CP$1)*(J$2=$D$2:$CP$2),0))</f>
        <v>27000</v>
      </c>
      <c r="K1182" s="59" cm="1">
        <f t="array" ref="K1182">INDEX($D$1:$CP$117,MATCH($D1182,$D$1:$D$117,0),MATCH(1,($F1182=$D$1:$CP$1)*(AY$2=$D$2:$CP$2),0))</f>
        <v>1364.8307037037036</v>
      </c>
      <c r="L1182" s="59" cm="1">
        <f t="array" ref="L1182">INDEX($D$1:$CP$117,MATCH($D1182,$D$1:$D$117,0),MATCH(1,($F1182=$D$1:$CP$1)*(AZ$2=$D$2:$CP$2),0))</f>
        <v>342.35988888888886</v>
      </c>
      <c r="M1182" s="59" cm="1">
        <f t="array" ref="M1182">INDEX($D$1:$CP$117,MATCH($D1182,$D$1:$D$117,0),MATCH(1,($F1182=$D$1:$CP$1)*(BA$2=$D$2:$CP$2),0))</f>
        <v>1825.4912592592593</v>
      </c>
      <c r="N1182" s="61" cm="1">
        <f t="array" ref="N1182">INDEX($D$1:$CP$117,MATCH($D1182,$D$1:$D$117,0),MATCH(1,($F1182=$D$1:$CP$1)*(BB$2=$D$2:$CP$2),0))</f>
        <v>0.74765118528013075</v>
      </c>
    </row>
    <row r="1183" spans="4:14" x14ac:dyDescent="0.25">
      <c r="D1183" t="str">
        <f t="shared" ref="D1183:E1183" si="1117">D1069</f>
        <v>GNQ</v>
      </c>
      <c r="E1183" t="str">
        <f t="shared" si="1117"/>
        <v>Middle income</v>
      </c>
      <c r="F1183">
        <f t="shared" si="1080"/>
        <v>2018</v>
      </c>
      <c r="G1183" s="60" cm="1">
        <f t="array" ref="G1183">INDEX($D$1:$CP$117,MATCH($D1183,$D$1:$D$117,0),MATCH(1,($F1183=$D$1:$CP$1)*(G$2=$D$2:$CP$2),0))</f>
        <v>0</v>
      </c>
      <c r="H1183" s="60" cm="1">
        <f t="array" ref="H1183">INDEX($D$1:$CP$117,MATCH($D1183,$D$1:$D$117,0),MATCH(1,($F1183=$D$1:$CP$1)*(H$2=$D$2:$CP$2),0))</f>
        <v>0</v>
      </c>
      <c r="I1183" s="60" cm="1">
        <f t="array" ref="I1183">INDEX($D$1:$CP$117,MATCH($D1183,$D$1:$D$117,0),MATCH(1,($F1183=$D$1:$CP$1)*(I$2=$D$2:$CP$2),0))</f>
        <v>0</v>
      </c>
      <c r="J1183" s="60" cm="1">
        <f t="array" ref="J1183">INDEX($D$1:$CP$117,MATCH($D1183,$D$1:$D$117,0),MATCH(1,($F1183=$D$1:$CP$1)*(J$2=$D$2:$CP$2),0))</f>
        <v>61000</v>
      </c>
      <c r="K1183" s="59" t="str" cm="1">
        <f t="array" ref="K1183">INDEX($D$1:$CP$117,MATCH($D1183,$D$1:$D$117,0),MATCH(1,($F1183=$D$1:$CP$1)*(AY$2=$D$2:$CP$2),0))</f>
        <v/>
      </c>
      <c r="L1183" s="59" t="str" cm="1">
        <f t="array" ref="L1183">INDEX($D$1:$CP$117,MATCH($D1183,$D$1:$D$117,0),MATCH(1,($F1183=$D$1:$CP$1)*(AZ$2=$D$2:$CP$2),0))</f>
        <v/>
      </c>
      <c r="M1183" s="59" t="str" cm="1">
        <f t="array" ref="M1183">INDEX($D$1:$CP$117,MATCH($D1183,$D$1:$D$117,0),MATCH(1,($F1183=$D$1:$CP$1)*(BA$2=$D$2:$CP$2),0))</f>
        <v/>
      </c>
      <c r="N1183" s="61" t="str" cm="1">
        <f t="array" ref="N1183">INDEX($D$1:$CP$117,MATCH($D1183,$D$1:$D$117,0),MATCH(1,($F1183=$D$1:$CP$1)*(BB$2=$D$2:$CP$2),0))</f>
        <v/>
      </c>
    </row>
    <row r="1184" spans="4:14" x14ac:dyDescent="0.25">
      <c r="D1184" t="str">
        <f t="shared" ref="D1184:E1184" si="1118">D1070</f>
        <v>ERI</v>
      </c>
      <c r="E1184" t="str">
        <f t="shared" si="1118"/>
        <v>Low income</v>
      </c>
      <c r="F1184">
        <f t="shared" si="1080"/>
        <v>2018</v>
      </c>
      <c r="G1184" s="60" cm="1">
        <f t="array" ref="G1184">INDEX($D$1:$CP$117,MATCH($D1184,$D$1:$D$117,0),MATCH(1,($F1184=$D$1:$CP$1)*(G$2=$D$2:$CP$2),0))</f>
        <v>0</v>
      </c>
      <c r="H1184" s="60" cm="1">
        <f t="array" ref="H1184">INDEX($D$1:$CP$117,MATCH($D1184,$D$1:$D$117,0),MATCH(1,($F1184=$D$1:$CP$1)*(H$2=$D$2:$CP$2),0))</f>
        <v>4600000</v>
      </c>
      <c r="I1184" s="60" cm="1">
        <f t="array" ref="I1184">INDEX($D$1:$CP$117,MATCH($D1184,$D$1:$D$117,0),MATCH(1,($F1184=$D$1:$CP$1)*(I$2=$D$2:$CP$2),0))</f>
        <v>4600000</v>
      </c>
      <c r="J1184" s="60" cm="1">
        <f t="array" ref="J1184">INDEX($D$1:$CP$117,MATCH($D1184,$D$1:$D$117,0),MATCH(1,($F1184=$D$1:$CP$1)*(J$2=$D$2:$CP$2),0))</f>
        <v>14000</v>
      </c>
      <c r="K1184" s="59" cm="1">
        <f t="array" ref="K1184">INDEX($D$1:$CP$117,MATCH($D1184,$D$1:$D$117,0),MATCH(1,($F1184=$D$1:$CP$1)*(AY$2=$D$2:$CP$2),0))</f>
        <v>0</v>
      </c>
      <c r="L1184" s="59" cm="1">
        <f t="array" ref="L1184">INDEX($D$1:$CP$117,MATCH($D1184,$D$1:$D$117,0),MATCH(1,($F1184=$D$1:$CP$1)*(AZ$2=$D$2:$CP$2),0))</f>
        <v>328.57142857142856</v>
      </c>
      <c r="M1184" s="59" cm="1">
        <f t="array" ref="M1184">INDEX($D$1:$CP$117,MATCH($D1184,$D$1:$D$117,0),MATCH(1,($F1184=$D$1:$CP$1)*(BA$2=$D$2:$CP$2),0))</f>
        <v>328.57142857142856</v>
      </c>
      <c r="N1184" s="61" cm="1">
        <f t="array" ref="N1184">INDEX($D$1:$CP$117,MATCH($D1184,$D$1:$D$117,0),MATCH(1,($F1184=$D$1:$CP$1)*(BB$2=$D$2:$CP$2),0))</f>
        <v>0</v>
      </c>
    </row>
    <row r="1185" spans="4:14" x14ac:dyDescent="0.25">
      <c r="D1185" t="str">
        <f t="shared" ref="D1185:E1185" si="1119">D1071</f>
        <v>SWZ</v>
      </c>
      <c r="E1185" t="str">
        <f t="shared" si="1119"/>
        <v>Lower middle income</v>
      </c>
      <c r="F1185">
        <f t="shared" si="1080"/>
        <v>2018</v>
      </c>
      <c r="G1185" s="60" cm="1">
        <f t="array" ref="G1185">INDEX($D$1:$CP$117,MATCH($D1185,$D$1:$D$117,0),MATCH(1,($F1185=$D$1:$CP$1)*(G$2=$D$2:$CP$2),0))</f>
        <v>0</v>
      </c>
      <c r="H1185" s="60" cm="1">
        <f t="array" ref="H1185">INDEX($D$1:$CP$117,MATCH($D1185,$D$1:$D$117,0),MATCH(1,($F1185=$D$1:$CP$1)*(H$2=$D$2:$CP$2),0))</f>
        <v>0</v>
      </c>
      <c r="I1185" s="60" cm="1">
        <f t="array" ref="I1185">INDEX($D$1:$CP$117,MATCH($D1185,$D$1:$D$117,0),MATCH(1,($F1185=$D$1:$CP$1)*(I$2=$D$2:$CP$2),0))</f>
        <v>0</v>
      </c>
      <c r="J1185" s="60" cm="1">
        <f t="array" ref="J1185">INDEX($D$1:$CP$117,MATCH($D1185,$D$1:$D$117,0),MATCH(1,($F1185=$D$1:$CP$1)*(J$2=$D$2:$CP$2),0))</f>
        <v>200000</v>
      </c>
      <c r="K1185" s="59" t="str" cm="1">
        <f t="array" ref="K1185">INDEX($D$1:$CP$117,MATCH($D1185,$D$1:$D$117,0),MATCH(1,($F1185=$D$1:$CP$1)*(AY$2=$D$2:$CP$2),0))</f>
        <v/>
      </c>
      <c r="L1185" s="59" t="str" cm="1">
        <f t="array" ref="L1185">INDEX($D$1:$CP$117,MATCH($D1185,$D$1:$D$117,0),MATCH(1,($F1185=$D$1:$CP$1)*(AZ$2=$D$2:$CP$2),0))</f>
        <v/>
      </c>
      <c r="M1185" s="59" t="str" cm="1">
        <f t="array" ref="M1185">INDEX($D$1:$CP$117,MATCH($D1185,$D$1:$D$117,0),MATCH(1,($F1185=$D$1:$CP$1)*(BA$2=$D$2:$CP$2),0))</f>
        <v/>
      </c>
      <c r="N1185" s="61" t="str" cm="1">
        <f t="array" ref="N1185">INDEX($D$1:$CP$117,MATCH($D1185,$D$1:$D$117,0),MATCH(1,($F1185=$D$1:$CP$1)*(BB$2=$D$2:$CP$2),0))</f>
        <v/>
      </c>
    </row>
    <row r="1186" spans="4:14" x14ac:dyDescent="0.25">
      <c r="D1186" t="str">
        <f t="shared" ref="D1186:E1186" si="1120">D1072</f>
        <v>ETH</v>
      </c>
      <c r="E1186" t="str">
        <f t="shared" si="1120"/>
        <v>Low income</v>
      </c>
      <c r="F1186">
        <f t="shared" si="1080"/>
        <v>2018</v>
      </c>
      <c r="G1186" s="60" cm="1">
        <f t="array" ref="G1186">INDEX($D$1:$CP$117,MATCH($D1186,$D$1:$D$117,0),MATCH(1,($F1186=$D$1:$CP$1)*(G$2=$D$2:$CP$2),0))</f>
        <v>10600000</v>
      </c>
      <c r="H1186" s="60" cm="1">
        <f t="array" ref="H1186">INDEX($D$1:$CP$117,MATCH($D1186,$D$1:$D$117,0),MATCH(1,($F1186=$D$1:$CP$1)*(H$2=$D$2:$CP$2),0))</f>
        <v>242000000</v>
      </c>
      <c r="I1186" s="60" cm="1">
        <f t="array" ref="I1186">INDEX($D$1:$CP$117,MATCH($D1186,$D$1:$D$117,0),MATCH(1,($F1186=$D$1:$CP$1)*(I$2=$D$2:$CP$2),0))</f>
        <v>252600000</v>
      </c>
      <c r="J1186" s="60" cm="1">
        <f t="array" ref="J1186">INDEX($D$1:$CP$117,MATCH($D1186,$D$1:$D$117,0),MATCH(1,($F1186=$D$1:$CP$1)*(J$2=$D$2:$CP$2),0))</f>
        <v>670000</v>
      </c>
      <c r="K1186" s="59" cm="1">
        <f t="array" ref="K1186">INDEX($D$1:$CP$117,MATCH($D1186,$D$1:$D$117,0),MATCH(1,($F1186=$D$1:$CP$1)*(AY$2=$D$2:$CP$2),0))</f>
        <v>15.82089552238806</v>
      </c>
      <c r="L1186" s="59" cm="1">
        <f t="array" ref="L1186">INDEX($D$1:$CP$117,MATCH($D1186,$D$1:$D$117,0),MATCH(1,($F1186=$D$1:$CP$1)*(AZ$2=$D$2:$CP$2),0))</f>
        <v>361.19402985074629</v>
      </c>
      <c r="M1186" s="59" cm="1">
        <f t="array" ref="M1186">INDEX($D$1:$CP$117,MATCH($D1186,$D$1:$D$117,0),MATCH(1,($F1186=$D$1:$CP$1)*(BA$2=$D$2:$CP$2),0))</f>
        <v>377.0149253731343</v>
      </c>
      <c r="N1186" s="61" cm="1">
        <f t="array" ref="N1186">INDEX($D$1:$CP$117,MATCH($D1186,$D$1:$D$117,0),MATCH(1,($F1186=$D$1:$CP$1)*(BB$2=$D$2:$CP$2),0))</f>
        <v>4.1963578780680924E-2</v>
      </c>
    </row>
    <row r="1187" spans="4:14" x14ac:dyDescent="0.25">
      <c r="D1187" t="str">
        <f t="shared" ref="D1187:E1187" si="1121">D1073</f>
        <v>FJI</v>
      </c>
      <c r="E1187" t="str">
        <f t="shared" si="1121"/>
        <v>Middle income</v>
      </c>
      <c r="F1187">
        <f t="shared" si="1080"/>
        <v>2018</v>
      </c>
      <c r="G1187" s="60" cm="1">
        <f t="array" ref="G1187">INDEX($D$1:$CP$117,MATCH($D1187,$D$1:$D$117,0),MATCH(1,($F1187=$D$1:$CP$1)*(G$2=$D$2:$CP$2),0))</f>
        <v>0</v>
      </c>
      <c r="H1187" s="60" cm="1">
        <f t="array" ref="H1187">INDEX($D$1:$CP$117,MATCH($D1187,$D$1:$D$117,0),MATCH(1,($F1187=$D$1:$CP$1)*(H$2=$D$2:$CP$2),0))</f>
        <v>0</v>
      </c>
      <c r="I1187" s="60" cm="1">
        <f t="array" ref="I1187">INDEX($D$1:$CP$117,MATCH($D1187,$D$1:$D$117,0),MATCH(1,($F1187=$D$1:$CP$1)*(I$2=$D$2:$CP$2),0))</f>
        <v>0</v>
      </c>
      <c r="J1187" s="60" cm="1">
        <f t="array" ref="J1187">INDEX($D$1:$CP$117,MATCH($D1187,$D$1:$D$117,0),MATCH(1,($F1187=$D$1:$CP$1)*(J$2=$D$2:$CP$2),0))</f>
        <v>1000</v>
      </c>
      <c r="K1187" s="59" t="str" cm="1">
        <f t="array" ref="K1187">INDEX($D$1:$CP$117,MATCH($D1187,$D$1:$D$117,0),MATCH(1,($F1187=$D$1:$CP$1)*(AY$2=$D$2:$CP$2),0))</f>
        <v/>
      </c>
      <c r="L1187" s="59" t="str" cm="1">
        <f t="array" ref="L1187">INDEX($D$1:$CP$117,MATCH($D1187,$D$1:$D$117,0),MATCH(1,($F1187=$D$1:$CP$1)*(AZ$2=$D$2:$CP$2),0))</f>
        <v/>
      </c>
      <c r="M1187" s="59" t="str" cm="1">
        <f t="array" ref="M1187">INDEX($D$1:$CP$117,MATCH($D1187,$D$1:$D$117,0),MATCH(1,($F1187=$D$1:$CP$1)*(BA$2=$D$2:$CP$2),0))</f>
        <v/>
      </c>
      <c r="N1187" s="61" t="str" cm="1">
        <f t="array" ref="N1187">INDEX($D$1:$CP$117,MATCH($D1187,$D$1:$D$117,0),MATCH(1,($F1187=$D$1:$CP$1)*(BB$2=$D$2:$CP$2),0))</f>
        <v/>
      </c>
    </row>
    <row r="1188" spans="4:14" x14ac:dyDescent="0.25">
      <c r="D1188" t="str">
        <f t="shared" ref="D1188:E1188" si="1122">D1074</f>
        <v>GAB</v>
      </c>
      <c r="E1188" t="str">
        <f t="shared" si="1122"/>
        <v>Middle income</v>
      </c>
      <c r="F1188">
        <f t="shared" si="1080"/>
        <v>2018</v>
      </c>
      <c r="G1188" s="60" cm="1">
        <f t="array" ref="G1188">INDEX($D$1:$CP$117,MATCH($D1188,$D$1:$D$117,0),MATCH(1,($F1188=$D$1:$CP$1)*(G$2=$D$2:$CP$2),0))</f>
        <v>5551216</v>
      </c>
      <c r="H1188" s="60" cm="1">
        <f t="array" ref="H1188">INDEX($D$1:$CP$117,MATCH($D1188,$D$1:$D$117,0),MATCH(1,($F1188=$D$1:$CP$1)*(H$2=$D$2:$CP$2),0))</f>
        <v>274406.42</v>
      </c>
      <c r="I1188" s="60" cm="1">
        <f t="array" ref="I1188">INDEX($D$1:$CP$117,MATCH($D1188,$D$1:$D$117,0),MATCH(1,($F1188=$D$1:$CP$1)*(I$2=$D$2:$CP$2),0))</f>
        <v>5825622.4199999999</v>
      </c>
      <c r="J1188" s="60" cm="1">
        <f t="array" ref="J1188">INDEX($D$1:$CP$117,MATCH($D1188,$D$1:$D$117,0),MATCH(1,($F1188=$D$1:$CP$1)*(J$2=$D$2:$CP$2),0))</f>
        <v>51000</v>
      </c>
      <c r="K1188" s="59" cm="1">
        <f t="array" ref="K1188">INDEX($D$1:$CP$117,MATCH($D1188,$D$1:$D$117,0),MATCH(1,($F1188=$D$1:$CP$1)*(AY$2=$D$2:$CP$2),0))</f>
        <v>108.84737254901961</v>
      </c>
      <c r="L1188" s="59" cm="1">
        <f t="array" ref="L1188">INDEX($D$1:$CP$117,MATCH($D1188,$D$1:$D$117,0),MATCH(1,($F1188=$D$1:$CP$1)*(AZ$2=$D$2:$CP$2),0))</f>
        <v>5.3805180392156862</v>
      </c>
      <c r="M1188" s="59" cm="1">
        <f t="array" ref="M1188">INDEX($D$1:$CP$117,MATCH($D1188,$D$1:$D$117,0),MATCH(1,($F1188=$D$1:$CP$1)*(BA$2=$D$2:$CP$2),0))</f>
        <v>114.2278905882353</v>
      </c>
      <c r="N1188" s="61" cm="1">
        <f t="array" ref="N1188">INDEX($D$1:$CP$117,MATCH($D1188,$D$1:$D$117,0),MATCH(1,($F1188=$D$1:$CP$1)*(BB$2=$D$2:$CP$2),0))</f>
        <v>0.95289663486292331</v>
      </c>
    </row>
    <row r="1189" spans="4:14" x14ac:dyDescent="0.25">
      <c r="D1189" t="str">
        <f t="shared" ref="D1189:E1189" si="1123">D1075</f>
        <v>GMB</v>
      </c>
      <c r="E1189" t="str">
        <f t="shared" si="1123"/>
        <v>Low income</v>
      </c>
      <c r="F1189">
        <f t="shared" si="1080"/>
        <v>2018</v>
      </c>
      <c r="G1189" s="60" cm="1">
        <f t="array" ref="G1189">INDEX($D$1:$CP$117,MATCH($D1189,$D$1:$D$117,0),MATCH(1,($F1189=$D$1:$CP$1)*(G$2=$D$2:$CP$2),0))</f>
        <v>0</v>
      </c>
      <c r="H1189" s="60" cm="1">
        <f t="array" ref="H1189">INDEX($D$1:$CP$117,MATCH($D1189,$D$1:$D$117,0),MATCH(1,($F1189=$D$1:$CP$1)*(H$2=$D$2:$CP$2),0))</f>
        <v>0</v>
      </c>
      <c r="I1189" s="60" cm="1">
        <f t="array" ref="I1189">INDEX($D$1:$CP$117,MATCH($D1189,$D$1:$D$117,0),MATCH(1,($F1189=$D$1:$CP$1)*(I$2=$D$2:$CP$2),0))</f>
        <v>0</v>
      </c>
      <c r="J1189" s="60" cm="1">
        <f t="array" ref="J1189">INDEX($D$1:$CP$117,MATCH($D1189,$D$1:$D$117,0),MATCH(1,($F1189=$D$1:$CP$1)*(J$2=$D$2:$CP$2),0))</f>
        <v>27000</v>
      </c>
      <c r="K1189" s="59" t="str" cm="1">
        <f t="array" ref="K1189">INDEX($D$1:$CP$117,MATCH($D1189,$D$1:$D$117,0),MATCH(1,($F1189=$D$1:$CP$1)*(AY$2=$D$2:$CP$2),0))</f>
        <v/>
      </c>
      <c r="L1189" s="59" t="str" cm="1">
        <f t="array" ref="L1189">INDEX($D$1:$CP$117,MATCH($D1189,$D$1:$D$117,0),MATCH(1,($F1189=$D$1:$CP$1)*(AZ$2=$D$2:$CP$2),0))</f>
        <v/>
      </c>
      <c r="M1189" s="59" t="str" cm="1">
        <f t="array" ref="M1189">INDEX($D$1:$CP$117,MATCH($D1189,$D$1:$D$117,0),MATCH(1,($F1189=$D$1:$CP$1)*(BA$2=$D$2:$CP$2),0))</f>
        <v/>
      </c>
      <c r="N1189" s="61" t="str" cm="1">
        <f t="array" ref="N1189">INDEX($D$1:$CP$117,MATCH($D1189,$D$1:$D$117,0),MATCH(1,($F1189=$D$1:$CP$1)*(BB$2=$D$2:$CP$2),0))</f>
        <v/>
      </c>
    </row>
    <row r="1190" spans="4:14" x14ac:dyDescent="0.25">
      <c r="D1190" t="str">
        <f t="shared" ref="D1190:E1190" si="1124">D1076</f>
        <v>GEO</v>
      </c>
      <c r="E1190" t="str">
        <f t="shared" si="1124"/>
        <v>Middle income</v>
      </c>
      <c r="F1190">
        <f t="shared" si="1080"/>
        <v>2018</v>
      </c>
      <c r="G1190" s="60" cm="1">
        <f t="array" ref="G1190">INDEX($D$1:$CP$117,MATCH($D1190,$D$1:$D$117,0),MATCH(1,($F1190=$D$1:$CP$1)*(G$2=$D$2:$CP$2),0))</f>
        <v>0</v>
      </c>
      <c r="H1190" s="60" cm="1">
        <f t="array" ref="H1190">INDEX($D$1:$CP$117,MATCH($D1190,$D$1:$D$117,0),MATCH(1,($F1190=$D$1:$CP$1)*(H$2=$D$2:$CP$2),0))</f>
        <v>0</v>
      </c>
      <c r="I1190" s="60" cm="1">
        <f t="array" ref="I1190">INDEX($D$1:$CP$117,MATCH($D1190,$D$1:$D$117,0),MATCH(1,($F1190=$D$1:$CP$1)*(I$2=$D$2:$CP$2),0))</f>
        <v>0</v>
      </c>
      <c r="J1190" s="60" cm="1">
        <f t="array" ref="J1190">INDEX($D$1:$CP$117,MATCH($D1190,$D$1:$D$117,0),MATCH(1,($F1190=$D$1:$CP$1)*(J$2=$D$2:$CP$2),0))</f>
        <v>8300</v>
      </c>
      <c r="K1190" s="59" t="str" cm="1">
        <f t="array" ref="K1190">INDEX($D$1:$CP$117,MATCH($D1190,$D$1:$D$117,0),MATCH(1,($F1190=$D$1:$CP$1)*(AY$2=$D$2:$CP$2),0))</f>
        <v/>
      </c>
      <c r="L1190" s="59" t="str" cm="1">
        <f t="array" ref="L1190">INDEX($D$1:$CP$117,MATCH($D1190,$D$1:$D$117,0),MATCH(1,($F1190=$D$1:$CP$1)*(AZ$2=$D$2:$CP$2),0))</f>
        <v/>
      </c>
      <c r="M1190" s="59" t="str" cm="1">
        <f t="array" ref="M1190">INDEX($D$1:$CP$117,MATCH($D1190,$D$1:$D$117,0),MATCH(1,($F1190=$D$1:$CP$1)*(BA$2=$D$2:$CP$2),0))</f>
        <v/>
      </c>
      <c r="N1190" s="61" t="str" cm="1">
        <f t="array" ref="N1190">INDEX($D$1:$CP$117,MATCH($D1190,$D$1:$D$117,0),MATCH(1,($F1190=$D$1:$CP$1)*(BB$2=$D$2:$CP$2),0))</f>
        <v/>
      </c>
    </row>
    <row r="1191" spans="4:14" x14ac:dyDescent="0.25">
      <c r="D1191" t="str">
        <f t="shared" ref="D1191:E1191" si="1125">D1077</f>
        <v>GHA</v>
      </c>
      <c r="E1191" t="str">
        <f t="shared" si="1125"/>
        <v>Lower middle income</v>
      </c>
      <c r="F1191">
        <f t="shared" si="1080"/>
        <v>2018</v>
      </c>
      <c r="G1191" s="60" cm="1">
        <f t="array" ref="G1191">INDEX($D$1:$CP$117,MATCH($D1191,$D$1:$D$117,0),MATCH(1,($F1191=$D$1:$CP$1)*(G$2=$D$2:$CP$2),0))</f>
        <v>0</v>
      </c>
      <c r="H1191" s="60" cm="1">
        <f t="array" ref="H1191">INDEX($D$1:$CP$117,MATCH($D1191,$D$1:$D$117,0),MATCH(1,($F1191=$D$1:$CP$1)*(H$2=$D$2:$CP$2),0))</f>
        <v>0</v>
      </c>
      <c r="I1191" s="60" cm="1">
        <f t="array" ref="I1191">INDEX($D$1:$CP$117,MATCH($D1191,$D$1:$D$117,0),MATCH(1,($F1191=$D$1:$CP$1)*(I$2=$D$2:$CP$2),0))</f>
        <v>0</v>
      </c>
      <c r="J1191" s="60" cm="1">
        <f t="array" ref="J1191">INDEX($D$1:$CP$117,MATCH($D1191,$D$1:$D$117,0),MATCH(1,($F1191=$D$1:$CP$1)*(J$2=$D$2:$CP$2),0))</f>
        <v>340000</v>
      </c>
      <c r="K1191" s="59" t="str" cm="1">
        <f t="array" ref="K1191">INDEX($D$1:$CP$117,MATCH($D1191,$D$1:$D$117,0),MATCH(1,($F1191=$D$1:$CP$1)*(AY$2=$D$2:$CP$2),0))</f>
        <v/>
      </c>
      <c r="L1191" s="59" t="str" cm="1">
        <f t="array" ref="L1191">INDEX($D$1:$CP$117,MATCH($D1191,$D$1:$D$117,0),MATCH(1,($F1191=$D$1:$CP$1)*(AZ$2=$D$2:$CP$2),0))</f>
        <v/>
      </c>
      <c r="M1191" s="59" t="str" cm="1">
        <f t="array" ref="M1191">INDEX($D$1:$CP$117,MATCH($D1191,$D$1:$D$117,0),MATCH(1,($F1191=$D$1:$CP$1)*(BA$2=$D$2:$CP$2),0))</f>
        <v/>
      </c>
      <c r="N1191" s="61" t="str" cm="1">
        <f t="array" ref="N1191">INDEX($D$1:$CP$117,MATCH($D1191,$D$1:$D$117,0),MATCH(1,($F1191=$D$1:$CP$1)*(BB$2=$D$2:$CP$2),0))</f>
        <v/>
      </c>
    </row>
    <row r="1192" spans="4:14" x14ac:dyDescent="0.25">
      <c r="D1192" t="str">
        <f t="shared" ref="D1192:E1192" si="1126">D1078</f>
        <v>GTM</v>
      </c>
      <c r="E1192" t="str">
        <f t="shared" si="1126"/>
        <v>Middle income</v>
      </c>
      <c r="F1192">
        <f t="shared" si="1080"/>
        <v>2018</v>
      </c>
      <c r="G1192" s="60" cm="1">
        <f t="array" ref="G1192">INDEX($D$1:$CP$117,MATCH($D1192,$D$1:$D$117,0),MATCH(1,($F1192=$D$1:$CP$1)*(G$2=$D$2:$CP$2),0))</f>
        <v>11328677</v>
      </c>
      <c r="H1192" s="60" cm="1">
        <f t="array" ref="H1192">INDEX($D$1:$CP$117,MATCH($D1192,$D$1:$D$117,0),MATCH(1,($F1192=$D$1:$CP$1)*(H$2=$D$2:$CP$2),0))</f>
        <v>11135365.140000001</v>
      </c>
      <c r="I1192" s="60" cm="1">
        <f t="array" ref="I1192">INDEX($D$1:$CP$117,MATCH($D1192,$D$1:$D$117,0),MATCH(1,($F1192=$D$1:$CP$1)*(I$2=$D$2:$CP$2),0))</f>
        <v>22482606.84</v>
      </c>
      <c r="J1192" s="60" cm="1">
        <f t="array" ref="J1192">INDEX($D$1:$CP$117,MATCH($D1192,$D$1:$D$117,0),MATCH(1,($F1192=$D$1:$CP$1)*(J$2=$D$2:$CP$2),0))</f>
        <v>36000</v>
      </c>
      <c r="K1192" s="59" cm="1">
        <f t="array" ref="K1192">INDEX($D$1:$CP$117,MATCH($D1192,$D$1:$D$117,0),MATCH(1,($F1192=$D$1:$CP$1)*(AY$2=$D$2:$CP$2),0))</f>
        <v>314.68547222222224</v>
      </c>
      <c r="L1192" s="59" cm="1">
        <f t="array" ref="L1192">INDEX($D$1:$CP$117,MATCH($D1192,$D$1:$D$117,0),MATCH(1,($F1192=$D$1:$CP$1)*(AZ$2=$D$2:$CP$2),0))</f>
        <v>309.31569833333333</v>
      </c>
      <c r="M1192" s="59" cm="1">
        <f t="array" ref="M1192">INDEX($D$1:$CP$117,MATCH($D1192,$D$1:$D$117,0),MATCH(1,($F1192=$D$1:$CP$1)*(BA$2=$D$2:$CP$2),0))</f>
        <v>624.51685666666663</v>
      </c>
      <c r="N1192" s="61" cm="1">
        <f t="array" ref="N1192">INDEX($D$1:$CP$117,MATCH($D1192,$D$1:$D$117,0),MATCH(1,($F1192=$D$1:$CP$1)*(BB$2=$D$2:$CP$2),0))</f>
        <v>0.50388627442635125</v>
      </c>
    </row>
    <row r="1193" spans="4:14" x14ac:dyDescent="0.25">
      <c r="D1193" t="str">
        <f t="shared" ref="D1193:E1193" si="1127">D1079</f>
        <v>GIN</v>
      </c>
      <c r="E1193" t="str">
        <f t="shared" si="1127"/>
        <v>Low income</v>
      </c>
      <c r="F1193">
        <f t="shared" si="1080"/>
        <v>2018</v>
      </c>
      <c r="G1193" s="60" cm="1">
        <f t="array" ref="G1193">INDEX($D$1:$CP$117,MATCH($D1193,$D$1:$D$117,0),MATCH(1,($F1193=$D$1:$CP$1)*(G$2=$D$2:$CP$2),0))</f>
        <v>8791210</v>
      </c>
      <c r="H1193" s="60" cm="1">
        <f t="array" ref="H1193">INDEX($D$1:$CP$117,MATCH($D1193,$D$1:$D$117,0),MATCH(1,($F1193=$D$1:$CP$1)*(H$2=$D$2:$CP$2),0))</f>
        <v>5348629.4000000004</v>
      </c>
      <c r="I1193" s="60" cm="1">
        <f t="array" ref="I1193">INDEX($D$1:$CP$117,MATCH($D1193,$D$1:$D$117,0),MATCH(1,($F1193=$D$1:$CP$1)*(I$2=$D$2:$CP$2),0))</f>
        <v>14156319.4</v>
      </c>
      <c r="J1193" s="60" cm="1">
        <f t="array" ref="J1193">INDEX($D$1:$CP$117,MATCH($D1193,$D$1:$D$117,0),MATCH(1,($F1193=$D$1:$CP$1)*(J$2=$D$2:$CP$2),0))</f>
        <v>110000</v>
      </c>
      <c r="K1193" s="59" cm="1">
        <f t="array" ref="K1193">INDEX($D$1:$CP$117,MATCH($D1193,$D$1:$D$117,0),MATCH(1,($F1193=$D$1:$CP$1)*(AY$2=$D$2:$CP$2),0))</f>
        <v>79.920090909090902</v>
      </c>
      <c r="L1193" s="59" cm="1">
        <f t="array" ref="L1193">INDEX($D$1:$CP$117,MATCH($D1193,$D$1:$D$117,0),MATCH(1,($F1193=$D$1:$CP$1)*(AZ$2=$D$2:$CP$2),0))</f>
        <v>48.623903636363643</v>
      </c>
      <c r="M1193" s="59" cm="1">
        <f t="array" ref="M1193">INDEX($D$1:$CP$117,MATCH($D1193,$D$1:$D$117,0),MATCH(1,($F1193=$D$1:$CP$1)*(BA$2=$D$2:$CP$2),0))</f>
        <v>128.69381272727273</v>
      </c>
      <c r="N1193" s="61" cm="1">
        <f t="array" ref="N1193">INDEX($D$1:$CP$117,MATCH($D1193,$D$1:$D$117,0),MATCH(1,($F1193=$D$1:$CP$1)*(BB$2=$D$2:$CP$2),0))</f>
        <v>0.62100958247664284</v>
      </c>
    </row>
    <row r="1194" spans="4:14" x14ac:dyDescent="0.25">
      <c r="D1194" t="str">
        <f t="shared" ref="D1194:E1194" si="1128">D1080</f>
        <v>GNB</v>
      </c>
      <c r="E1194" t="str">
        <f t="shared" si="1128"/>
        <v>Low income</v>
      </c>
      <c r="F1194">
        <f t="shared" si="1080"/>
        <v>2018</v>
      </c>
      <c r="G1194" s="60" cm="1">
        <f t="array" ref="G1194">INDEX($D$1:$CP$117,MATCH($D1194,$D$1:$D$117,0),MATCH(1,($F1194=$D$1:$CP$1)*(G$2=$D$2:$CP$2),0))</f>
        <v>0</v>
      </c>
      <c r="H1194" s="60" cm="1">
        <f t="array" ref="H1194">INDEX($D$1:$CP$117,MATCH($D1194,$D$1:$D$117,0),MATCH(1,($F1194=$D$1:$CP$1)*(H$2=$D$2:$CP$2),0))</f>
        <v>0</v>
      </c>
      <c r="I1194" s="60" cm="1">
        <f t="array" ref="I1194">INDEX($D$1:$CP$117,MATCH($D1194,$D$1:$D$117,0),MATCH(1,($F1194=$D$1:$CP$1)*(I$2=$D$2:$CP$2),0))</f>
        <v>0</v>
      </c>
      <c r="J1194" s="60" cm="1">
        <f t="array" ref="J1194">INDEX($D$1:$CP$117,MATCH($D1194,$D$1:$D$117,0),MATCH(1,($F1194=$D$1:$CP$1)*(J$2=$D$2:$CP$2),0))</f>
        <v>40000</v>
      </c>
      <c r="K1194" s="59" t="str" cm="1">
        <f t="array" ref="K1194">INDEX($D$1:$CP$117,MATCH($D1194,$D$1:$D$117,0),MATCH(1,($F1194=$D$1:$CP$1)*(AY$2=$D$2:$CP$2),0))</f>
        <v/>
      </c>
      <c r="L1194" s="59" t="str" cm="1">
        <f t="array" ref="L1194">INDEX($D$1:$CP$117,MATCH($D1194,$D$1:$D$117,0),MATCH(1,($F1194=$D$1:$CP$1)*(AZ$2=$D$2:$CP$2),0))</f>
        <v/>
      </c>
      <c r="M1194" s="59" t="str" cm="1">
        <f t="array" ref="M1194">INDEX($D$1:$CP$117,MATCH($D1194,$D$1:$D$117,0),MATCH(1,($F1194=$D$1:$CP$1)*(BA$2=$D$2:$CP$2),0))</f>
        <v/>
      </c>
      <c r="N1194" s="61" t="str" cm="1">
        <f t="array" ref="N1194">INDEX($D$1:$CP$117,MATCH($D1194,$D$1:$D$117,0),MATCH(1,($F1194=$D$1:$CP$1)*(BB$2=$D$2:$CP$2),0))</f>
        <v/>
      </c>
    </row>
    <row r="1195" spans="4:14" x14ac:dyDescent="0.25">
      <c r="D1195" t="str">
        <f t="shared" ref="D1195:E1195" si="1129">D1081</f>
        <v>GUY</v>
      </c>
      <c r="E1195" t="str">
        <f t="shared" si="1129"/>
        <v>Middle income</v>
      </c>
      <c r="F1195">
        <f t="shared" si="1080"/>
        <v>2018</v>
      </c>
      <c r="G1195" s="60" cm="1">
        <f t="array" ref="G1195">INDEX($D$1:$CP$117,MATCH($D1195,$D$1:$D$117,0),MATCH(1,($F1195=$D$1:$CP$1)*(G$2=$D$2:$CP$2),0))</f>
        <v>0</v>
      </c>
      <c r="H1195" s="60" cm="1">
        <f t="array" ref="H1195">INDEX($D$1:$CP$117,MATCH($D1195,$D$1:$D$117,0),MATCH(1,($F1195=$D$1:$CP$1)*(H$2=$D$2:$CP$2),0))</f>
        <v>0</v>
      </c>
      <c r="I1195" s="60" cm="1">
        <f t="array" ref="I1195">INDEX($D$1:$CP$117,MATCH($D1195,$D$1:$D$117,0),MATCH(1,($F1195=$D$1:$CP$1)*(I$2=$D$2:$CP$2),0))</f>
        <v>0</v>
      </c>
      <c r="J1195" s="60" cm="1">
        <f t="array" ref="J1195">INDEX($D$1:$CP$117,MATCH($D1195,$D$1:$D$117,0),MATCH(1,($F1195=$D$1:$CP$1)*(J$2=$D$2:$CP$2),0))</f>
        <v>8600</v>
      </c>
      <c r="K1195" s="59" t="str" cm="1">
        <f t="array" ref="K1195">INDEX($D$1:$CP$117,MATCH($D1195,$D$1:$D$117,0),MATCH(1,($F1195=$D$1:$CP$1)*(AY$2=$D$2:$CP$2),0))</f>
        <v/>
      </c>
      <c r="L1195" s="59" t="str" cm="1">
        <f t="array" ref="L1195">INDEX($D$1:$CP$117,MATCH($D1195,$D$1:$D$117,0),MATCH(1,($F1195=$D$1:$CP$1)*(AZ$2=$D$2:$CP$2),0))</f>
        <v/>
      </c>
      <c r="M1195" s="59" t="str" cm="1">
        <f t="array" ref="M1195">INDEX($D$1:$CP$117,MATCH($D1195,$D$1:$D$117,0),MATCH(1,($F1195=$D$1:$CP$1)*(BA$2=$D$2:$CP$2),0))</f>
        <v/>
      </c>
      <c r="N1195" s="61" t="str" cm="1">
        <f t="array" ref="N1195">INDEX($D$1:$CP$117,MATCH($D1195,$D$1:$D$117,0),MATCH(1,($F1195=$D$1:$CP$1)*(BB$2=$D$2:$CP$2),0))</f>
        <v/>
      </c>
    </row>
    <row r="1196" spans="4:14" x14ac:dyDescent="0.25">
      <c r="D1196" t="str">
        <f t="shared" ref="D1196:E1196" si="1130">D1082</f>
        <v>HTI</v>
      </c>
      <c r="E1196" t="str">
        <f t="shared" si="1130"/>
        <v>Low income</v>
      </c>
      <c r="F1196">
        <f t="shared" si="1080"/>
        <v>2018</v>
      </c>
      <c r="G1196" s="60" cm="1">
        <f t="array" ref="G1196">INDEX($D$1:$CP$117,MATCH($D1196,$D$1:$D$117,0),MATCH(1,($F1196=$D$1:$CP$1)*(G$2=$D$2:$CP$2),0))</f>
        <v>0</v>
      </c>
      <c r="H1196" s="60" cm="1">
        <f t="array" ref="H1196">INDEX($D$1:$CP$117,MATCH($D1196,$D$1:$D$117,0),MATCH(1,($F1196=$D$1:$CP$1)*(H$2=$D$2:$CP$2),0))</f>
        <v>0</v>
      </c>
      <c r="I1196" s="60" cm="1">
        <f t="array" ref="I1196">INDEX($D$1:$CP$117,MATCH($D1196,$D$1:$D$117,0),MATCH(1,($F1196=$D$1:$CP$1)*(I$2=$D$2:$CP$2),0))</f>
        <v>0</v>
      </c>
      <c r="J1196" s="60" cm="1">
        <f t="array" ref="J1196">INDEX($D$1:$CP$117,MATCH($D1196,$D$1:$D$117,0),MATCH(1,($F1196=$D$1:$CP$1)*(J$2=$D$2:$CP$2),0))</f>
        <v>150000</v>
      </c>
      <c r="K1196" s="59" t="str" cm="1">
        <f t="array" ref="K1196">INDEX($D$1:$CP$117,MATCH($D1196,$D$1:$D$117,0),MATCH(1,($F1196=$D$1:$CP$1)*(AY$2=$D$2:$CP$2),0))</f>
        <v/>
      </c>
      <c r="L1196" s="59" t="str" cm="1">
        <f t="array" ref="L1196">INDEX($D$1:$CP$117,MATCH($D1196,$D$1:$D$117,0),MATCH(1,($F1196=$D$1:$CP$1)*(AZ$2=$D$2:$CP$2),0))</f>
        <v/>
      </c>
      <c r="M1196" s="59" t="str" cm="1">
        <f t="array" ref="M1196">INDEX($D$1:$CP$117,MATCH($D1196,$D$1:$D$117,0),MATCH(1,($F1196=$D$1:$CP$1)*(BA$2=$D$2:$CP$2),0))</f>
        <v/>
      </c>
      <c r="N1196" s="61" t="str" cm="1">
        <f t="array" ref="N1196">INDEX($D$1:$CP$117,MATCH($D1196,$D$1:$D$117,0),MATCH(1,($F1196=$D$1:$CP$1)*(BB$2=$D$2:$CP$2),0))</f>
        <v/>
      </c>
    </row>
    <row r="1197" spans="4:14" x14ac:dyDescent="0.25">
      <c r="D1197" t="str">
        <f t="shared" ref="D1197:E1197" si="1131">D1083</f>
        <v>HND</v>
      </c>
      <c r="E1197" t="str">
        <f t="shared" si="1131"/>
        <v>Lower middle income</v>
      </c>
      <c r="F1197">
        <f t="shared" si="1080"/>
        <v>2018</v>
      </c>
      <c r="G1197" s="60" cm="1">
        <f t="array" ref="G1197">INDEX($D$1:$CP$117,MATCH($D1197,$D$1:$D$117,0),MATCH(1,($F1197=$D$1:$CP$1)*(G$2=$D$2:$CP$2),0))</f>
        <v>0</v>
      </c>
      <c r="H1197" s="60" cm="1">
        <f t="array" ref="H1197">INDEX($D$1:$CP$117,MATCH($D1197,$D$1:$D$117,0),MATCH(1,($F1197=$D$1:$CP$1)*(H$2=$D$2:$CP$2),0))</f>
        <v>0</v>
      </c>
      <c r="I1197" s="60" cm="1">
        <f t="array" ref="I1197">INDEX($D$1:$CP$117,MATCH($D1197,$D$1:$D$117,0),MATCH(1,($F1197=$D$1:$CP$1)*(I$2=$D$2:$CP$2),0))</f>
        <v>0</v>
      </c>
      <c r="J1197" s="60" cm="1">
        <f t="array" ref="J1197">INDEX($D$1:$CP$117,MATCH($D1197,$D$1:$D$117,0),MATCH(1,($F1197=$D$1:$CP$1)*(J$2=$D$2:$CP$2),0))</f>
        <v>24000</v>
      </c>
      <c r="K1197" s="59" t="str" cm="1">
        <f t="array" ref="K1197">INDEX($D$1:$CP$117,MATCH($D1197,$D$1:$D$117,0),MATCH(1,($F1197=$D$1:$CP$1)*(AY$2=$D$2:$CP$2),0))</f>
        <v/>
      </c>
      <c r="L1197" s="59" t="str" cm="1">
        <f t="array" ref="L1197">INDEX($D$1:$CP$117,MATCH($D1197,$D$1:$D$117,0),MATCH(1,($F1197=$D$1:$CP$1)*(AZ$2=$D$2:$CP$2),0))</f>
        <v/>
      </c>
      <c r="M1197" s="59" t="str" cm="1">
        <f t="array" ref="M1197">INDEX($D$1:$CP$117,MATCH($D1197,$D$1:$D$117,0),MATCH(1,($F1197=$D$1:$CP$1)*(BA$2=$D$2:$CP$2),0))</f>
        <v/>
      </c>
      <c r="N1197" s="61" t="str" cm="1">
        <f t="array" ref="N1197">INDEX($D$1:$CP$117,MATCH($D1197,$D$1:$D$117,0),MATCH(1,($F1197=$D$1:$CP$1)*(BB$2=$D$2:$CP$2),0))</f>
        <v/>
      </c>
    </row>
    <row r="1198" spans="4:14" x14ac:dyDescent="0.25">
      <c r="D1198" t="str">
        <f t="shared" ref="D1198:E1198" si="1132">D1084</f>
        <v>IND</v>
      </c>
      <c r="E1198" t="str">
        <f t="shared" si="1132"/>
        <v>Lower middle income</v>
      </c>
      <c r="F1198">
        <f t="shared" si="1080"/>
        <v>2018</v>
      </c>
      <c r="G1198" s="60" cm="1">
        <f t="array" ref="G1198">INDEX($D$1:$CP$117,MATCH($D1198,$D$1:$D$117,0),MATCH(1,($F1198=$D$1:$CP$1)*(G$2=$D$2:$CP$2),0))</f>
        <v>275000000</v>
      </c>
      <c r="H1198" s="60" cm="1">
        <f t="array" ref="H1198">INDEX($D$1:$CP$117,MATCH($D1198,$D$1:$D$117,0),MATCH(1,($F1198=$D$1:$CP$1)*(H$2=$D$2:$CP$2),0))</f>
        <v>0</v>
      </c>
      <c r="I1198" s="60" cm="1">
        <f t="array" ref="I1198">INDEX($D$1:$CP$117,MATCH($D1198,$D$1:$D$117,0),MATCH(1,($F1198=$D$1:$CP$1)*(I$2=$D$2:$CP$2),0))</f>
        <v>275000000</v>
      </c>
      <c r="J1198" s="60" t="str" cm="1">
        <f t="array" ref="J1198">INDEX($D$1:$CP$117,MATCH($D1198,$D$1:$D$117,0),MATCH(1,($F1198=$D$1:$CP$1)*(J$2=$D$2:$CP$2),0))</f>
        <v/>
      </c>
      <c r="K1198" s="59" t="str" cm="1">
        <f t="array" ref="K1198">INDEX($D$1:$CP$117,MATCH($D1198,$D$1:$D$117,0),MATCH(1,($F1198=$D$1:$CP$1)*(AY$2=$D$2:$CP$2),0))</f>
        <v/>
      </c>
      <c r="L1198" s="59" t="str" cm="1">
        <f t="array" ref="L1198">INDEX($D$1:$CP$117,MATCH($D1198,$D$1:$D$117,0),MATCH(1,($F1198=$D$1:$CP$1)*(AZ$2=$D$2:$CP$2),0))</f>
        <v/>
      </c>
      <c r="M1198" s="59" t="str" cm="1">
        <f t="array" ref="M1198">INDEX($D$1:$CP$117,MATCH($D1198,$D$1:$D$117,0),MATCH(1,($F1198=$D$1:$CP$1)*(BA$2=$D$2:$CP$2),0))</f>
        <v/>
      </c>
      <c r="N1198" s="61" t="str" cm="1">
        <f t="array" ref="N1198">INDEX($D$1:$CP$117,MATCH($D1198,$D$1:$D$117,0),MATCH(1,($F1198=$D$1:$CP$1)*(BB$2=$D$2:$CP$2),0))</f>
        <v/>
      </c>
    </row>
    <row r="1199" spans="4:14" x14ac:dyDescent="0.25">
      <c r="D1199" t="str">
        <f t="shared" ref="D1199:E1199" si="1133">D1085</f>
        <v>IDN</v>
      </c>
      <c r="E1199" t="str">
        <f t="shared" si="1133"/>
        <v>Upper Middle Income</v>
      </c>
      <c r="F1199">
        <f t="shared" si="1080"/>
        <v>2018</v>
      </c>
      <c r="G1199" s="60" cm="1">
        <f t="array" ref="G1199">INDEX($D$1:$CP$117,MATCH($D1199,$D$1:$D$117,0),MATCH(1,($F1199=$D$1:$CP$1)*(G$2=$D$2:$CP$2),0))</f>
        <v>74322845</v>
      </c>
      <c r="H1199" s="60" cm="1">
        <f t="array" ref="H1199">INDEX($D$1:$CP$117,MATCH($D1199,$D$1:$D$117,0),MATCH(1,($F1199=$D$1:$CP$1)*(H$2=$D$2:$CP$2),0))</f>
        <v>34284251.759999998</v>
      </c>
      <c r="I1199" s="60" cm="1">
        <f t="array" ref="I1199">INDEX($D$1:$CP$117,MATCH($D1199,$D$1:$D$117,0),MATCH(1,($F1199=$D$1:$CP$1)*(I$2=$D$2:$CP$2),0))</f>
        <v>119102112.14</v>
      </c>
      <c r="J1199" s="60" t="str" cm="1">
        <f t="array" ref="J1199">INDEX($D$1:$CP$117,MATCH($D1199,$D$1:$D$117,0),MATCH(1,($F1199=$D$1:$CP$1)*(J$2=$D$2:$CP$2),0))</f>
        <v/>
      </c>
      <c r="K1199" s="59" t="str" cm="1">
        <f t="array" ref="K1199">INDEX($D$1:$CP$117,MATCH($D1199,$D$1:$D$117,0),MATCH(1,($F1199=$D$1:$CP$1)*(AY$2=$D$2:$CP$2),0))</f>
        <v/>
      </c>
      <c r="L1199" s="59" t="str" cm="1">
        <f t="array" ref="L1199">INDEX($D$1:$CP$117,MATCH($D1199,$D$1:$D$117,0),MATCH(1,($F1199=$D$1:$CP$1)*(AZ$2=$D$2:$CP$2),0))</f>
        <v/>
      </c>
      <c r="M1199" s="59" t="str" cm="1">
        <f t="array" ref="M1199">INDEX($D$1:$CP$117,MATCH($D1199,$D$1:$D$117,0),MATCH(1,($F1199=$D$1:$CP$1)*(BA$2=$D$2:$CP$2),0))</f>
        <v/>
      </c>
      <c r="N1199" s="61" t="str" cm="1">
        <f t="array" ref="N1199">INDEX($D$1:$CP$117,MATCH($D1199,$D$1:$D$117,0),MATCH(1,($F1199=$D$1:$CP$1)*(BB$2=$D$2:$CP$2),0))</f>
        <v/>
      </c>
    </row>
    <row r="1200" spans="4:14" x14ac:dyDescent="0.25">
      <c r="D1200" t="str">
        <f t="shared" ref="D1200:E1200" si="1134">D1086</f>
        <v>IRN</v>
      </c>
      <c r="E1200" t="str">
        <f t="shared" si="1134"/>
        <v>Middle income</v>
      </c>
      <c r="F1200">
        <f t="shared" si="1080"/>
        <v>2018</v>
      </c>
      <c r="G1200" s="60" cm="1">
        <f t="array" ref="G1200">INDEX($D$1:$CP$117,MATCH($D1200,$D$1:$D$117,0),MATCH(1,($F1200=$D$1:$CP$1)*(G$2=$D$2:$CP$2),0))</f>
        <v>0</v>
      </c>
      <c r="H1200" s="60" cm="1">
        <f t="array" ref="H1200">INDEX($D$1:$CP$117,MATCH($D1200,$D$1:$D$117,0),MATCH(1,($F1200=$D$1:$CP$1)*(H$2=$D$2:$CP$2),0))</f>
        <v>0</v>
      </c>
      <c r="I1200" s="60" cm="1">
        <f t="array" ref="I1200">INDEX($D$1:$CP$117,MATCH($D1200,$D$1:$D$117,0),MATCH(1,($F1200=$D$1:$CP$1)*(I$2=$D$2:$CP$2),0))</f>
        <v>0</v>
      </c>
      <c r="J1200" s="60" cm="1">
        <f t="array" ref="J1200">INDEX($D$1:$CP$117,MATCH($D1200,$D$1:$D$117,0),MATCH(1,($F1200=$D$1:$CP$1)*(J$2=$D$2:$CP$2),0))</f>
        <v>58000</v>
      </c>
      <c r="K1200" s="59" t="str" cm="1">
        <f t="array" ref="K1200">INDEX($D$1:$CP$117,MATCH($D1200,$D$1:$D$117,0),MATCH(1,($F1200=$D$1:$CP$1)*(AY$2=$D$2:$CP$2),0))</f>
        <v/>
      </c>
      <c r="L1200" s="59" t="str" cm="1">
        <f t="array" ref="L1200">INDEX($D$1:$CP$117,MATCH($D1200,$D$1:$D$117,0),MATCH(1,($F1200=$D$1:$CP$1)*(AZ$2=$D$2:$CP$2),0))</f>
        <v/>
      </c>
      <c r="M1200" s="59" t="str" cm="1">
        <f t="array" ref="M1200">INDEX($D$1:$CP$117,MATCH($D1200,$D$1:$D$117,0),MATCH(1,($F1200=$D$1:$CP$1)*(BA$2=$D$2:$CP$2),0))</f>
        <v/>
      </c>
      <c r="N1200" s="61" t="str" cm="1">
        <f t="array" ref="N1200">INDEX($D$1:$CP$117,MATCH($D1200,$D$1:$D$117,0),MATCH(1,($F1200=$D$1:$CP$1)*(BB$2=$D$2:$CP$2),0))</f>
        <v/>
      </c>
    </row>
    <row r="1201" spans="4:14" x14ac:dyDescent="0.25">
      <c r="D1201" t="str">
        <f t="shared" ref="D1201:E1201" si="1135">D1087</f>
        <v>JAM</v>
      </c>
      <c r="E1201" t="str">
        <f t="shared" si="1135"/>
        <v>Middle income</v>
      </c>
      <c r="F1201">
        <f t="shared" si="1080"/>
        <v>2018</v>
      </c>
      <c r="G1201" s="60" cm="1">
        <f t="array" ref="G1201">INDEX($D$1:$CP$117,MATCH($D1201,$D$1:$D$117,0),MATCH(1,($F1201=$D$1:$CP$1)*(G$2=$D$2:$CP$2),0))</f>
        <v>0</v>
      </c>
      <c r="H1201" s="60" cm="1">
        <f t="array" ref="H1201">INDEX($D$1:$CP$117,MATCH($D1201,$D$1:$D$117,0),MATCH(1,($F1201=$D$1:$CP$1)*(H$2=$D$2:$CP$2),0))</f>
        <v>0</v>
      </c>
      <c r="I1201" s="60" cm="1">
        <f t="array" ref="I1201">INDEX($D$1:$CP$117,MATCH($D1201,$D$1:$D$117,0),MATCH(1,($F1201=$D$1:$CP$1)*(I$2=$D$2:$CP$2),0))</f>
        <v>0</v>
      </c>
      <c r="J1201" s="60" cm="1">
        <f t="array" ref="J1201">INDEX($D$1:$CP$117,MATCH($D1201,$D$1:$D$117,0),MATCH(1,($F1201=$D$1:$CP$1)*(J$2=$D$2:$CP$2),0))</f>
        <v>32000</v>
      </c>
      <c r="K1201" s="59" t="str" cm="1">
        <f t="array" ref="K1201">INDEX($D$1:$CP$117,MATCH($D1201,$D$1:$D$117,0),MATCH(1,($F1201=$D$1:$CP$1)*(AY$2=$D$2:$CP$2),0))</f>
        <v/>
      </c>
      <c r="L1201" s="59" t="str" cm="1">
        <f t="array" ref="L1201">INDEX($D$1:$CP$117,MATCH($D1201,$D$1:$D$117,0),MATCH(1,($F1201=$D$1:$CP$1)*(AZ$2=$D$2:$CP$2),0))</f>
        <v/>
      </c>
      <c r="M1201" s="59" t="str" cm="1">
        <f t="array" ref="M1201">INDEX($D$1:$CP$117,MATCH($D1201,$D$1:$D$117,0),MATCH(1,($F1201=$D$1:$CP$1)*(BA$2=$D$2:$CP$2),0))</f>
        <v/>
      </c>
      <c r="N1201" s="61" t="str" cm="1">
        <f t="array" ref="N1201">INDEX($D$1:$CP$117,MATCH($D1201,$D$1:$D$117,0),MATCH(1,($F1201=$D$1:$CP$1)*(BB$2=$D$2:$CP$2),0))</f>
        <v/>
      </c>
    </row>
    <row r="1202" spans="4:14" x14ac:dyDescent="0.25">
      <c r="D1202" t="str">
        <f t="shared" ref="D1202:E1202" si="1136">D1088</f>
        <v>KAZ</v>
      </c>
      <c r="E1202" t="str">
        <f t="shared" si="1136"/>
        <v>Middle income</v>
      </c>
      <c r="F1202">
        <f t="shared" si="1080"/>
        <v>2018</v>
      </c>
      <c r="G1202" s="60" cm="1">
        <f t="array" ref="G1202">INDEX($D$1:$CP$117,MATCH($D1202,$D$1:$D$117,0),MATCH(1,($F1202=$D$1:$CP$1)*(G$2=$D$2:$CP$2),0))</f>
        <v>31104180</v>
      </c>
      <c r="H1202" s="60" cm="1">
        <f t="array" ref="H1202">INDEX($D$1:$CP$117,MATCH($D1202,$D$1:$D$117,0),MATCH(1,($F1202=$D$1:$CP$1)*(H$2=$D$2:$CP$2),0))</f>
        <v>2489858.142</v>
      </c>
      <c r="I1202" s="60" cm="1">
        <f t="array" ref="I1202">INDEX($D$1:$CP$117,MATCH($D1202,$D$1:$D$117,0),MATCH(1,($F1202=$D$1:$CP$1)*(I$2=$D$2:$CP$2),0))</f>
        <v>33594038.141999997</v>
      </c>
      <c r="J1202" s="60" cm="1">
        <f t="array" ref="J1202">INDEX($D$1:$CP$117,MATCH($D1202,$D$1:$D$117,0),MATCH(1,($F1202=$D$1:$CP$1)*(J$2=$D$2:$CP$2),0))</f>
        <v>30000</v>
      </c>
      <c r="K1202" s="59" cm="1">
        <f t="array" ref="K1202">INDEX($D$1:$CP$117,MATCH($D1202,$D$1:$D$117,0),MATCH(1,($F1202=$D$1:$CP$1)*(AY$2=$D$2:$CP$2),0))</f>
        <v>1036.806</v>
      </c>
      <c r="L1202" s="59" cm="1">
        <f t="array" ref="L1202">INDEX($D$1:$CP$117,MATCH($D1202,$D$1:$D$117,0),MATCH(1,($F1202=$D$1:$CP$1)*(AZ$2=$D$2:$CP$2),0))</f>
        <v>82.995271399999993</v>
      </c>
      <c r="M1202" s="59" cm="1">
        <f t="array" ref="M1202">INDEX($D$1:$CP$117,MATCH($D1202,$D$1:$D$117,0),MATCH(1,($F1202=$D$1:$CP$1)*(BA$2=$D$2:$CP$2),0))</f>
        <v>1119.8012713999999</v>
      </c>
      <c r="N1202" s="61" cm="1">
        <f t="array" ref="N1202">INDEX($D$1:$CP$117,MATCH($D1202,$D$1:$D$117,0),MATCH(1,($F1202=$D$1:$CP$1)*(BB$2=$D$2:$CP$2),0))</f>
        <v>0.92588392822930321</v>
      </c>
    </row>
    <row r="1203" spans="4:14" x14ac:dyDescent="0.25">
      <c r="D1203" t="str">
        <f t="shared" ref="D1203:E1203" si="1137">D1089</f>
        <v>KEN</v>
      </c>
      <c r="E1203" t="str">
        <f t="shared" si="1137"/>
        <v>Lower middle income</v>
      </c>
      <c r="F1203">
        <f t="shared" si="1080"/>
        <v>2018</v>
      </c>
      <c r="G1203" s="60" cm="1">
        <f t="array" ref="G1203">INDEX($D$1:$CP$117,MATCH($D1203,$D$1:$D$117,0),MATCH(1,($F1203=$D$1:$CP$1)*(G$2=$D$2:$CP$2),0))</f>
        <v>0</v>
      </c>
      <c r="H1203" s="60" cm="1">
        <f t="array" ref="H1203">INDEX($D$1:$CP$117,MATCH($D1203,$D$1:$D$117,0),MATCH(1,($F1203=$D$1:$CP$1)*(H$2=$D$2:$CP$2),0))</f>
        <v>0</v>
      </c>
      <c r="I1203" s="60" cm="1">
        <f t="array" ref="I1203">INDEX($D$1:$CP$117,MATCH($D1203,$D$1:$D$117,0),MATCH(1,($F1203=$D$1:$CP$1)*(I$2=$D$2:$CP$2),0))</f>
        <v>0</v>
      </c>
      <c r="J1203" s="60" cm="1">
        <f t="array" ref="J1203">INDEX($D$1:$CP$117,MATCH($D1203,$D$1:$D$117,0),MATCH(1,($F1203=$D$1:$CP$1)*(J$2=$D$2:$CP$2),0))</f>
        <v>1500000</v>
      </c>
      <c r="K1203" s="59" t="str" cm="1">
        <f t="array" ref="K1203">INDEX($D$1:$CP$117,MATCH($D1203,$D$1:$D$117,0),MATCH(1,($F1203=$D$1:$CP$1)*(AY$2=$D$2:$CP$2),0))</f>
        <v/>
      </c>
      <c r="L1203" s="59" t="str" cm="1">
        <f t="array" ref="L1203">INDEX($D$1:$CP$117,MATCH($D1203,$D$1:$D$117,0),MATCH(1,($F1203=$D$1:$CP$1)*(AZ$2=$D$2:$CP$2),0))</f>
        <v/>
      </c>
      <c r="M1203" s="59" t="str" cm="1">
        <f t="array" ref="M1203">INDEX($D$1:$CP$117,MATCH($D1203,$D$1:$D$117,0),MATCH(1,($F1203=$D$1:$CP$1)*(BA$2=$D$2:$CP$2),0))</f>
        <v/>
      </c>
      <c r="N1203" s="61" t="str" cm="1">
        <f t="array" ref="N1203">INDEX($D$1:$CP$117,MATCH($D1203,$D$1:$D$117,0),MATCH(1,($F1203=$D$1:$CP$1)*(BB$2=$D$2:$CP$2),0))</f>
        <v/>
      </c>
    </row>
    <row r="1204" spans="4:14" x14ac:dyDescent="0.25">
      <c r="D1204" t="str">
        <f t="shared" ref="D1204:E1204" si="1138">D1090</f>
        <v>KGZ</v>
      </c>
      <c r="E1204" t="str">
        <f t="shared" si="1138"/>
        <v>Lower middle income</v>
      </c>
      <c r="F1204">
        <f t="shared" si="1080"/>
        <v>2018</v>
      </c>
      <c r="G1204" s="60" cm="1">
        <f t="array" ref="G1204">INDEX($D$1:$CP$117,MATCH($D1204,$D$1:$D$117,0),MATCH(1,($F1204=$D$1:$CP$1)*(G$2=$D$2:$CP$2),0))</f>
        <v>2456267</v>
      </c>
      <c r="H1204" s="60" cm="1">
        <f t="array" ref="H1204">INDEX($D$1:$CP$117,MATCH($D1204,$D$1:$D$117,0),MATCH(1,($F1204=$D$1:$CP$1)*(H$2=$D$2:$CP$2),0))</f>
        <v>7505259</v>
      </c>
      <c r="I1204" s="60" cm="1">
        <f t="array" ref="I1204">INDEX($D$1:$CP$117,MATCH($D1204,$D$1:$D$117,0),MATCH(1,($F1204=$D$1:$CP$1)*(I$2=$D$2:$CP$2),0))</f>
        <v>9961526</v>
      </c>
      <c r="J1204" s="60" cm="1">
        <f t="array" ref="J1204">INDEX($D$1:$CP$117,MATCH($D1204,$D$1:$D$117,0),MATCH(1,($F1204=$D$1:$CP$1)*(J$2=$D$2:$CP$2),0))</f>
        <v>9500</v>
      </c>
      <c r="K1204" s="59" cm="1">
        <f t="array" ref="K1204">INDEX($D$1:$CP$117,MATCH($D1204,$D$1:$D$117,0),MATCH(1,($F1204=$D$1:$CP$1)*(AY$2=$D$2:$CP$2),0))</f>
        <v>258.5544210526316</v>
      </c>
      <c r="L1204" s="59" cm="1">
        <f t="array" ref="L1204">INDEX($D$1:$CP$117,MATCH($D1204,$D$1:$D$117,0),MATCH(1,($F1204=$D$1:$CP$1)*(AZ$2=$D$2:$CP$2),0))</f>
        <v>790.02726315789471</v>
      </c>
      <c r="M1204" s="59" cm="1">
        <f t="array" ref="M1204">INDEX($D$1:$CP$117,MATCH($D1204,$D$1:$D$117,0),MATCH(1,($F1204=$D$1:$CP$1)*(BA$2=$D$2:$CP$2),0))</f>
        <v>1048.5816842105264</v>
      </c>
      <c r="N1204" s="61" cm="1">
        <f t="array" ref="N1204">INDEX($D$1:$CP$117,MATCH($D1204,$D$1:$D$117,0),MATCH(1,($F1204=$D$1:$CP$1)*(BB$2=$D$2:$CP$2),0))</f>
        <v>0.24657537409429037</v>
      </c>
    </row>
    <row r="1205" spans="4:14" x14ac:dyDescent="0.25">
      <c r="D1205" t="str">
        <f t="shared" ref="D1205:E1205" si="1139">D1091</f>
        <v>LAO</v>
      </c>
      <c r="E1205" t="str">
        <f t="shared" si="1139"/>
        <v>Lower middle income</v>
      </c>
      <c r="F1205">
        <f t="shared" si="1080"/>
        <v>2018</v>
      </c>
      <c r="G1205" s="60" cm="1">
        <f t="array" ref="G1205">INDEX($D$1:$CP$117,MATCH($D1205,$D$1:$D$117,0),MATCH(1,($F1205=$D$1:$CP$1)*(G$2=$D$2:$CP$2),0))</f>
        <v>0</v>
      </c>
      <c r="H1205" s="60" cm="1">
        <f t="array" ref="H1205">INDEX($D$1:$CP$117,MATCH($D1205,$D$1:$D$117,0),MATCH(1,($F1205=$D$1:$CP$1)*(H$2=$D$2:$CP$2),0))</f>
        <v>0</v>
      </c>
      <c r="I1205" s="60" cm="1">
        <f t="array" ref="I1205">INDEX($D$1:$CP$117,MATCH($D1205,$D$1:$D$117,0),MATCH(1,($F1205=$D$1:$CP$1)*(I$2=$D$2:$CP$2),0))</f>
        <v>0</v>
      </c>
      <c r="J1205" s="60" cm="1">
        <f t="array" ref="J1205">INDEX($D$1:$CP$117,MATCH($D1205,$D$1:$D$117,0),MATCH(1,($F1205=$D$1:$CP$1)*(J$2=$D$2:$CP$2),0))</f>
        <v>13000</v>
      </c>
      <c r="K1205" s="59" t="str" cm="1">
        <f t="array" ref="K1205">INDEX($D$1:$CP$117,MATCH($D1205,$D$1:$D$117,0),MATCH(1,($F1205=$D$1:$CP$1)*(AY$2=$D$2:$CP$2),0))</f>
        <v/>
      </c>
      <c r="L1205" s="59" t="str" cm="1">
        <f t="array" ref="L1205">INDEX($D$1:$CP$117,MATCH($D1205,$D$1:$D$117,0),MATCH(1,($F1205=$D$1:$CP$1)*(AZ$2=$D$2:$CP$2),0))</f>
        <v/>
      </c>
      <c r="M1205" s="59" t="str" cm="1">
        <f t="array" ref="M1205">INDEX($D$1:$CP$117,MATCH($D1205,$D$1:$D$117,0),MATCH(1,($F1205=$D$1:$CP$1)*(BA$2=$D$2:$CP$2),0))</f>
        <v/>
      </c>
      <c r="N1205" s="61" t="str" cm="1">
        <f t="array" ref="N1205">INDEX($D$1:$CP$117,MATCH($D1205,$D$1:$D$117,0),MATCH(1,($F1205=$D$1:$CP$1)*(BB$2=$D$2:$CP$2),0))</f>
        <v/>
      </c>
    </row>
    <row r="1206" spans="4:14" x14ac:dyDescent="0.25">
      <c r="D1206" t="str">
        <f t="shared" ref="D1206:E1206" si="1140">D1092</f>
        <v>LVA</v>
      </c>
      <c r="E1206" t="str">
        <f t="shared" si="1140"/>
        <v>High income</v>
      </c>
      <c r="F1206">
        <f t="shared" si="1080"/>
        <v>2018</v>
      </c>
      <c r="G1206" s="60" cm="1">
        <f t="array" ref="G1206">INDEX($D$1:$CP$117,MATCH($D1206,$D$1:$D$117,0),MATCH(1,($F1206=$D$1:$CP$1)*(G$2=$D$2:$CP$2),0))</f>
        <v>0</v>
      </c>
      <c r="H1206" s="60" cm="1">
        <f t="array" ref="H1206">INDEX($D$1:$CP$117,MATCH($D1206,$D$1:$D$117,0),MATCH(1,($F1206=$D$1:$CP$1)*(H$2=$D$2:$CP$2),0))</f>
        <v>0</v>
      </c>
      <c r="I1206" s="60" cm="1">
        <f t="array" ref="I1206">INDEX($D$1:$CP$117,MATCH($D1206,$D$1:$D$117,0),MATCH(1,($F1206=$D$1:$CP$1)*(I$2=$D$2:$CP$2),0))</f>
        <v>0</v>
      </c>
      <c r="J1206" s="60" cm="1">
        <f t="array" ref="J1206">INDEX($D$1:$CP$117,MATCH($D1206,$D$1:$D$117,0),MATCH(1,($F1206=$D$1:$CP$1)*(J$2=$D$2:$CP$2),0))</f>
        <v>5300</v>
      </c>
      <c r="K1206" s="59" t="str" cm="1">
        <f t="array" ref="K1206">INDEX($D$1:$CP$117,MATCH($D1206,$D$1:$D$117,0),MATCH(1,($F1206=$D$1:$CP$1)*(AY$2=$D$2:$CP$2),0))</f>
        <v/>
      </c>
      <c r="L1206" s="59" t="str" cm="1">
        <f t="array" ref="L1206">INDEX($D$1:$CP$117,MATCH($D1206,$D$1:$D$117,0),MATCH(1,($F1206=$D$1:$CP$1)*(AZ$2=$D$2:$CP$2),0))</f>
        <v/>
      </c>
      <c r="M1206" s="59" t="str" cm="1">
        <f t="array" ref="M1206">INDEX($D$1:$CP$117,MATCH($D1206,$D$1:$D$117,0),MATCH(1,($F1206=$D$1:$CP$1)*(BA$2=$D$2:$CP$2),0))</f>
        <v/>
      </c>
      <c r="N1206" s="61" t="str" cm="1">
        <f t="array" ref="N1206">INDEX($D$1:$CP$117,MATCH($D1206,$D$1:$D$117,0),MATCH(1,($F1206=$D$1:$CP$1)*(BB$2=$D$2:$CP$2),0))</f>
        <v/>
      </c>
    </row>
    <row r="1207" spans="4:14" x14ac:dyDescent="0.25">
      <c r="D1207" t="str">
        <f t="shared" ref="D1207:E1207" si="1141">D1093</f>
        <v>LBN</v>
      </c>
      <c r="E1207" t="str">
        <f t="shared" si="1141"/>
        <v>Middle income</v>
      </c>
      <c r="F1207">
        <f t="shared" si="1080"/>
        <v>2018</v>
      </c>
      <c r="G1207" s="60" cm="1">
        <f t="array" ref="G1207">INDEX($D$1:$CP$117,MATCH($D1207,$D$1:$D$117,0),MATCH(1,($F1207=$D$1:$CP$1)*(G$2=$D$2:$CP$2),0))</f>
        <v>0</v>
      </c>
      <c r="H1207" s="60" cm="1">
        <f t="array" ref="H1207">INDEX($D$1:$CP$117,MATCH($D1207,$D$1:$D$117,0),MATCH(1,($F1207=$D$1:$CP$1)*(H$2=$D$2:$CP$2),0))</f>
        <v>0</v>
      </c>
      <c r="I1207" s="60" cm="1">
        <f t="array" ref="I1207">INDEX($D$1:$CP$117,MATCH($D1207,$D$1:$D$117,0),MATCH(1,($F1207=$D$1:$CP$1)*(I$2=$D$2:$CP$2),0))</f>
        <v>0</v>
      </c>
      <c r="J1207" s="60" cm="1">
        <f t="array" ref="J1207">INDEX($D$1:$CP$117,MATCH($D1207,$D$1:$D$117,0),MATCH(1,($F1207=$D$1:$CP$1)*(J$2=$D$2:$CP$2),0))</f>
        <v>2600</v>
      </c>
      <c r="K1207" s="59" t="str" cm="1">
        <f t="array" ref="K1207">INDEX($D$1:$CP$117,MATCH($D1207,$D$1:$D$117,0),MATCH(1,($F1207=$D$1:$CP$1)*(AY$2=$D$2:$CP$2),0))</f>
        <v/>
      </c>
      <c r="L1207" s="59" t="str" cm="1">
        <f t="array" ref="L1207">INDEX($D$1:$CP$117,MATCH($D1207,$D$1:$D$117,0),MATCH(1,($F1207=$D$1:$CP$1)*(AZ$2=$D$2:$CP$2),0))</f>
        <v/>
      </c>
      <c r="M1207" s="59" t="str" cm="1">
        <f t="array" ref="M1207">INDEX($D$1:$CP$117,MATCH($D1207,$D$1:$D$117,0),MATCH(1,($F1207=$D$1:$CP$1)*(BA$2=$D$2:$CP$2),0))</f>
        <v/>
      </c>
      <c r="N1207" s="61" t="str" cm="1">
        <f t="array" ref="N1207">INDEX($D$1:$CP$117,MATCH($D1207,$D$1:$D$117,0),MATCH(1,($F1207=$D$1:$CP$1)*(BB$2=$D$2:$CP$2),0))</f>
        <v/>
      </c>
    </row>
    <row r="1208" spans="4:14" x14ac:dyDescent="0.25">
      <c r="D1208" t="str">
        <f t="shared" ref="D1208:E1208" si="1142">D1094</f>
        <v>LSO</v>
      </c>
      <c r="E1208" t="str">
        <f t="shared" si="1142"/>
        <v>Lower middle income</v>
      </c>
      <c r="F1208">
        <f t="shared" si="1080"/>
        <v>2018</v>
      </c>
      <c r="G1208" s="60" cm="1">
        <f t="array" ref="G1208">INDEX($D$1:$CP$117,MATCH($D1208,$D$1:$D$117,0),MATCH(1,($F1208=$D$1:$CP$1)*(G$2=$D$2:$CP$2),0))</f>
        <v>0</v>
      </c>
      <c r="H1208" s="60" cm="1">
        <f t="array" ref="H1208">INDEX($D$1:$CP$117,MATCH($D1208,$D$1:$D$117,0),MATCH(1,($F1208=$D$1:$CP$1)*(H$2=$D$2:$CP$2),0))</f>
        <v>0</v>
      </c>
      <c r="I1208" s="60" cm="1">
        <f t="array" ref="I1208">INDEX($D$1:$CP$117,MATCH($D1208,$D$1:$D$117,0),MATCH(1,($F1208=$D$1:$CP$1)*(I$2=$D$2:$CP$2),0))</f>
        <v>0</v>
      </c>
      <c r="J1208" s="60" cm="1">
        <f t="array" ref="J1208">INDEX($D$1:$CP$117,MATCH($D1208,$D$1:$D$117,0),MATCH(1,($F1208=$D$1:$CP$1)*(J$2=$D$2:$CP$2),0))</f>
        <v>340000</v>
      </c>
      <c r="K1208" s="59" t="str" cm="1">
        <f t="array" ref="K1208">INDEX($D$1:$CP$117,MATCH($D1208,$D$1:$D$117,0),MATCH(1,($F1208=$D$1:$CP$1)*(AY$2=$D$2:$CP$2),0))</f>
        <v/>
      </c>
      <c r="L1208" s="59" t="str" cm="1">
        <f t="array" ref="L1208">INDEX($D$1:$CP$117,MATCH($D1208,$D$1:$D$117,0),MATCH(1,($F1208=$D$1:$CP$1)*(AZ$2=$D$2:$CP$2),0))</f>
        <v/>
      </c>
      <c r="M1208" s="59" t="str" cm="1">
        <f t="array" ref="M1208">INDEX($D$1:$CP$117,MATCH($D1208,$D$1:$D$117,0),MATCH(1,($F1208=$D$1:$CP$1)*(BA$2=$D$2:$CP$2),0))</f>
        <v/>
      </c>
      <c r="N1208" s="61" t="str" cm="1">
        <f t="array" ref="N1208">INDEX($D$1:$CP$117,MATCH($D1208,$D$1:$D$117,0),MATCH(1,($F1208=$D$1:$CP$1)*(BB$2=$D$2:$CP$2),0))</f>
        <v/>
      </c>
    </row>
    <row r="1209" spans="4:14" x14ac:dyDescent="0.25">
      <c r="D1209" t="str">
        <f t="shared" ref="D1209:E1209" si="1143">D1095</f>
        <v>LBR</v>
      </c>
      <c r="E1209" t="str">
        <f t="shared" si="1143"/>
        <v>Low income</v>
      </c>
      <c r="F1209">
        <f t="shared" si="1080"/>
        <v>2018</v>
      </c>
      <c r="G1209" s="60" cm="1">
        <f t="array" ref="G1209">INDEX($D$1:$CP$117,MATCH($D1209,$D$1:$D$117,0),MATCH(1,($F1209=$D$1:$CP$1)*(G$2=$D$2:$CP$2),0))</f>
        <v>0</v>
      </c>
      <c r="H1209" s="60" cm="1">
        <f t="array" ref="H1209">INDEX($D$1:$CP$117,MATCH($D1209,$D$1:$D$117,0),MATCH(1,($F1209=$D$1:$CP$1)*(H$2=$D$2:$CP$2),0))</f>
        <v>0</v>
      </c>
      <c r="I1209" s="60" cm="1">
        <f t="array" ref="I1209">INDEX($D$1:$CP$117,MATCH($D1209,$D$1:$D$117,0),MATCH(1,($F1209=$D$1:$CP$1)*(I$2=$D$2:$CP$2),0))</f>
        <v>0</v>
      </c>
      <c r="J1209" s="60" cm="1">
        <f t="array" ref="J1209">INDEX($D$1:$CP$117,MATCH($D1209,$D$1:$D$117,0),MATCH(1,($F1209=$D$1:$CP$1)*(J$2=$D$2:$CP$2),0))</f>
        <v>47000</v>
      </c>
      <c r="K1209" s="59" t="str" cm="1">
        <f t="array" ref="K1209">INDEX($D$1:$CP$117,MATCH($D1209,$D$1:$D$117,0),MATCH(1,($F1209=$D$1:$CP$1)*(AY$2=$D$2:$CP$2),0))</f>
        <v/>
      </c>
      <c r="L1209" s="59" t="str" cm="1">
        <f t="array" ref="L1209">INDEX($D$1:$CP$117,MATCH($D1209,$D$1:$D$117,0),MATCH(1,($F1209=$D$1:$CP$1)*(AZ$2=$D$2:$CP$2),0))</f>
        <v/>
      </c>
      <c r="M1209" s="59" t="str" cm="1">
        <f t="array" ref="M1209">INDEX($D$1:$CP$117,MATCH($D1209,$D$1:$D$117,0),MATCH(1,($F1209=$D$1:$CP$1)*(BA$2=$D$2:$CP$2),0))</f>
        <v/>
      </c>
      <c r="N1209" s="61" t="str" cm="1">
        <f t="array" ref="N1209">INDEX($D$1:$CP$117,MATCH($D1209,$D$1:$D$117,0),MATCH(1,($F1209=$D$1:$CP$1)*(BB$2=$D$2:$CP$2),0))</f>
        <v/>
      </c>
    </row>
    <row r="1210" spans="4:14" x14ac:dyDescent="0.25">
      <c r="D1210" t="str">
        <f t="shared" ref="D1210:E1210" si="1144">D1096</f>
        <v>LTU</v>
      </c>
      <c r="E1210" t="str">
        <f t="shared" si="1144"/>
        <v>High income</v>
      </c>
      <c r="F1210">
        <f t="shared" ref="F1210:F1273" si="1145">F1096+1</f>
        <v>2018</v>
      </c>
      <c r="G1210" s="60" cm="1">
        <f t="array" ref="G1210">INDEX($D$1:$CP$117,MATCH($D1210,$D$1:$D$117,0),MATCH(1,($F1210=$D$1:$CP$1)*(G$2=$D$2:$CP$2),0))</f>
        <v>0</v>
      </c>
      <c r="H1210" s="60" cm="1">
        <f t="array" ref="H1210">INDEX($D$1:$CP$117,MATCH($D1210,$D$1:$D$117,0),MATCH(1,($F1210=$D$1:$CP$1)*(H$2=$D$2:$CP$2),0))</f>
        <v>0</v>
      </c>
      <c r="I1210" s="60" cm="1">
        <f t="array" ref="I1210">INDEX($D$1:$CP$117,MATCH($D1210,$D$1:$D$117,0),MATCH(1,($F1210=$D$1:$CP$1)*(I$2=$D$2:$CP$2),0))</f>
        <v>0</v>
      </c>
      <c r="J1210" s="60" cm="1">
        <f t="array" ref="J1210">INDEX($D$1:$CP$117,MATCH($D1210,$D$1:$D$117,0),MATCH(1,($F1210=$D$1:$CP$1)*(J$2=$D$2:$CP$2),0))</f>
        <v>3200</v>
      </c>
      <c r="K1210" s="59" t="str" cm="1">
        <f t="array" ref="K1210">INDEX($D$1:$CP$117,MATCH($D1210,$D$1:$D$117,0),MATCH(1,($F1210=$D$1:$CP$1)*(AY$2=$D$2:$CP$2),0))</f>
        <v/>
      </c>
      <c r="L1210" s="59" t="str" cm="1">
        <f t="array" ref="L1210">INDEX($D$1:$CP$117,MATCH($D1210,$D$1:$D$117,0),MATCH(1,($F1210=$D$1:$CP$1)*(AZ$2=$D$2:$CP$2),0))</f>
        <v/>
      </c>
      <c r="M1210" s="59" t="str" cm="1">
        <f t="array" ref="M1210">INDEX($D$1:$CP$117,MATCH($D1210,$D$1:$D$117,0),MATCH(1,($F1210=$D$1:$CP$1)*(BA$2=$D$2:$CP$2),0))</f>
        <v/>
      </c>
      <c r="N1210" s="61" t="str" cm="1">
        <f t="array" ref="N1210">INDEX($D$1:$CP$117,MATCH($D1210,$D$1:$D$117,0),MATCH(1,($F1210=$D$1:$CP$1)*(BB$2=$D$2:$CP$2),0))</f>
        <v/>
      </c>
    </row>
    <row r="1211" spans="4:14" x14ac:dyDescent="0.25">
      <c r="D1211" t="str">
        <f t="shared" ref="D1211:E1211" si="1146">D1097</f>
        <v>MDG</v>
      </c>
      <c r="E1211" t="str">
        <f t="shared" si="1146"/>
        <v>Low income</v>
      </c>
      <c r="F1211">
        <f t="shared" si="1145"/>
        <v>2018</v>
      </c>
      <c r="G1211" s="60" cm="1">
        <f t="array" ref="G1211">INDEX($D$1:$CP$117,MATCH($D1211,$D$1:$D$117,0),MATCH(1,($F1211=$D$1:$CP$1)*(G$2=$D$2:$CP$2),0))</f>
        <v>146677</v>
      </c>
      <c r="H1211" s="60" cm="1">
        <f t="array" ref="H1211">INDEX($D$1:$CP$117,MATCH($D1211,$D$1:$D$117,0),MATCH(1,($F1211=$D$1:$CP$1)*(H$2=$D$2:$CP$2),0))</f>
        <v>0</v>
      </c>
      <c r="I1211" s="60" cm="1">
        <f t="array" ref="I1211">INDEX($D$1:$CP$117,MATCH($D1211,$D$1:$D$117,0),MATCH(1,($F1211=$D$1:$CP$1)*(I$2=$D$2:$CP$2),0))</f>
        <v>147685</v>
      </c>
      <c r="J1211" s="60" cm="1">
        <f t="array" ref="J1211">INDEX($D$1:$CP$117,MATCH($D1211,$D$1:$D$117,0),MATCH(1,($F1211=$D$1:$CP$1)*(J$2=$D$2:$CP$2),0))</f>
        <v>35000</v>
      </c>
      <c r="K1211" s="59" cm="1">
        <f t="array" ref="K1211">INDEX($D$1:$CP$117,MATCH($D1211,$D$1:$D$117,0),MATCH(1,($F1211=$D$1:$CP$1)*(AY$2=$D$2:$CP$2),0))</f>
        <v>4.1907714285714288</v>
      </c>
      <c r="L1211" s="59" cm="1">
        <f t="array" ref="L1211">INDEX($D$1:$CP$117,MATCH($D1211,$D$1:$D$117,0),MATCH(1,($F1211=$D$1:$CP$1)*(AZ$2=$D$2:$CP$2),0))</f>
        <v>0</v>
      </c>
      <c r="M1211" s="59" cm="1">
        <f t="array" ref="M1211">INDEX($D$1:$CP$117,MATCH($D1211,$D$1:$D$117,0),MATCH(1,($F1211=$D$1:$CP$1)*(BA$2=$D$2:$CP$2),0))</f>
        <v>4.2195714285714283</v>
      </c>
      <c r="N1211" s="61" cm="1">
        <f t="array" ref="N1211">INDEX($D$1:$CP$117,MATCH($D1211,$D$1:$D$117,0),MATCH(1,($F1211=$D$1:$CP$1)*(BB$2=$D$2:$CP$2),0))</f>
        <v>0.99317466228797791</v>
      </c>
    </row>
    <row r="1212" spans="4:14" x14ac:dyDescent="0.25">
      <c r="D1212" t="str">
        <f t="shared" ref="D1212:E1212" si="1147">D1098</f>
        <v>MWI</v>
      </c>
      <c r="E1212" t="str">
        <f t="shared" si="1147"/>
        <v>Low income</v>
      </c>
      <c r="F1212">
        <f t="shared" si="1145"/>
        <v>2018</v>
      </c>
      <c r="G1212" s="60" cm="1">
        <f t="array" ref="G1212">INDEX($D$1:$CP$117,MATCH($D1212,$D$1:$D$117,0),MATCH(1,($F1212=$D$1:$CP$1)*(G$2=$D$2:$CP$2),0))</f>
        <v>0</v>
      </c>
      <c r="H1212" s="60" cm="1">
        <f t="array" ref="H1212">INDEX($D$1:$CP$117,MATCH($D1212,$D$1:$D$117,0),MATCH(1,($F1212=$D$1:$CP$1)*(H$2=$D$2:$CP$2),0))</f>
        <v>0</v>
      </c>
      <c r="I1212" s="60" cm="1">
        <f t="array" ref="I1212">INDEX($D$1:$CP$117,MATCH($D1212,$D$1:$D$117,0),MATCH(1,($F1212=$D$1:$CP$1)*(I$2=$D$2:$CP$2),0))</f>
        <v>0</v>
      </c>
      <c r="J1212" s="60" cm="1">
        <f t="array" ref="J1212">INDEX($D$1:$CP$117,MATCH($D1212,$D$1:$D$117,0),MATCH(1,($F1212=$D$1:$CP$1)*(J$2=$D$2:$CP$2),0))</f>
        <v>1000000</v>
      </c>
      <c r="K1212" s="59" t="str" cm="1">
        <f t="array" ref="K1212">INDEX($D$1:$CP$117,MATCH($D1212,$D$1:$D$117,0),MATCH(1,($F1212=$D$1:$CP$1)*(AY$2=$D$2:$CP$2),0))</f>
        <v/>
      </c>
      <c r="L1212" s="59" t="str" cm="1">
        <f t="array" ref="L1212">INDEX($D$1:$CP$117,MATCH($D1212,$D$1:$D$117,0),MATCH(1,($F1212=$D$1:$CP$1)*(AZ$2=$D$2:$CP$2),0))</f>
        <v/>
      </c>
      <c r="M1212" s="59" t="str" cm="1">
        <f t="array" ref="M1212">INDEX($D$1:$CP$117,MATCH($D1212,$D$1:$D$117,0),MATCH(1,($F1212=$D$1:$CP$1)*(BA$2=$D$2:$CP$2),0))</f>
        <v/>
      </c>
      <c r="N1212" s="61" t="str" cm="1">
        <f t="array" ref="N1212">INDEX($D$1:$CP$117,MATCH($D1212,$D$1:$D$117,0),MATCH(1,($F1212=$D$1:$CP$1)*(BB$2=$D$2:$CP$2),0))</f>
        <v/>
      </c>
    </row>
    <row r="1213" spans="4:14" x14ac:dyDescent="0.25">
      <c r="D1213" t="str">
        <f t="shared" ref="D1213:E1213" si="1148">D1099</f>
        <v>MYS</v>
      </c>
      <c r="E1213" t="str">
        <f t="shared" si="1148"/>
        <v>Middle income</v>
      </c>
      <c r="F1213">
        <f t="shared" si="1145"/>
        <v>2018</v>
      </c>
      <c r="G1213" s="60" cm="1">
        <f t="array" ref="G1213">INDEX($D$1:$CP$117,MATCH($D1213,$D$1:$D$117,0),MATCH(1,($F1213=$D$1:$CP$1)*(G$2=$D$2:$CP$2),0))</f>
        <v>0</v>
      </c>
      <c r="H1213" s="60" cm="1">
        <f t="array" ref="H1213">INDEX($D$1:$CP$117,MATCH($D1213,$D$1:$D$117,0),MATCH(1,($F1213=$D$1:$CP$1)*(H$2=$D$2:$CP$2),0))</f>
        <v>0</v>
      </c>
      <c r="I1213" s="60" cm="1">
        <f t="array" ref="I1213">INDEX($D$1:$CP$117,MATCH($D1213,$D$1:$D$117,0),MATCH(1,($F1213=$D$1:$CP$1)*(I$2=$D$2:$CP$2),0))</f>
        <v>0</v>
      </c>
      <c r="J1213" s="60" cm="1">
        <f t="array" ref="J1213">INDEX($D$1:$CP$117,MATCH($D1213,$D$1:$D$117,0),MATCH(1,($F1213=$D$1:$CP$1)*(J$2=$D$2:$CP$2),0))</f>
        <v>84000</v>
      </c>
      <c r="K1213" s="59" t="str" cm="1">
        <f t="array" ref="K1213">INDEX($D$1:$CP$117,MATCH($D1213,$D$1:$D$117,0),MATCH(1,($F1213=$D$1:$CP$1)*(AY$2=$D$2:$CP$2),0))</f>
        <v/>
      </c>
      <c r="L1213" s="59" t="str" cm="1">
        <f t="array" ref="L1213">INDEX($D$1:$CP$117,MATCH($D1213,$D$1:$D$117,0),MATCH(1,($F1213=$D$1:$CP$1)*(AZ$2=$D$2:$CP$2),0))</f>
        <v/>
      </c>
      <c r="M1213" s="59" t="str" cm="1">
        <f t="array" ref="M1213">INDEX($D$1:$CP$117,MATCH($D1213,$D$1:$D$117,0),MATCH(1,($F1213=$D$1:$CP$1)*(BA$2=$D$2:$CP$2),0))</f>
        <v/>
      </c>
      <c r="N1213" s="61" t="str" cm="1">
        <f t="array" ref="N1213">INDEX($D$1:$CP$117,MATCH($D1213,$D$1:$D$117,0),MATCH(1,($F1213=$D$1:$CP$1)*(BB$2=$D$2:$CP$2),0))</f>
        <v/>
      </c>
    </row>
    <row r="1214" spans="4:14" x14ac:dyDescent="0.25">
      <c r="D1214" t="str">
        <f t="shared" ref="D1214:E1214" si="1149">D1100</f>
        <v>MLI</v>
      </c>
      <c r="E1214" t="str">
        <f t="shared" si="1149"/>
        <v>Low income</v>
      </c>
      <c r="F1214">
        <f t="shared" si="1145"/>
        <v>2018</v>
      </c>
      <c r="G1214" s="60" cm="1">
        <f t="array" ref="G1214">INDEX($D$1:$CP$117,MATCH($D1214,$D$1:$D$117,0),MATCH(1,($F1214=$D$1:$CP$1)*(G$2=$D$2:$CP$2),0))</f>
        <v>0</v>
      </c>
      <c r="H1214" s="60" cm="1">
        <f t="array" ref="H1214">INDEX($D$1:$CP$117,MATCH($D1214,$D$1:$D$117,0),MATCH(1,($F1214=$D$1:$CP$1)*(H$2=$D$2:$CP$2),0))</f>
        <v>0</v>
      </c>
      <c r="I1214" s="60" cm="1">
        <f t="array" ref="I1214">INDEX($D$1:$CP$117,MATCH($D1214,$D$1:$D$117,0),MATCH(1,($F1214=$D$1:$CP$1)*(I$2=$D$2:$CP$2),0))</f>
        <v>0</v>
      </c>
      <c r="J1214" s="60" cm="1">
        <f t="array" ref="J1214">INDEX($D$1:$CP$117,MATCH($D1214,$D$1:$D$117,0),MATCH(1,($F1214=$D$1:$CP$1)*(J$2=$D$2:$CP$2),0))</f>
        <v>140000</v>
      </c>
      <c r="K1214" s="59" t="str" cm="1">
        <f t="array" ref="K1214">INDEX($D$1:$CP$117,MATCH($D1214,$D$1:$D$117,0),MATCH(1,($F1214=$D$1:$CP$1)*(AY$2=$D$2:$CP$2),0))</f>
        <v/>
      </c>
      <c r="L1214" s="59" t="str" cm="1">
        <f t="array" ref="L1214">INDEX($D$1:$CP$117,MATCH($D1214,$D$1:$D$117,0),MATCH(1,($F1214=$D$1:$CP$1)*(AZ$2=$D$2:$CP$2),0))</f>
        <v/>
      </c>
      <c r="M1214" s="59" t="str" cm="1">
        <f t="array" ref="M1214">INDEX($D$1:$CP$117,MATCH($D1214,$D$1:$D$117,0),MATCH(1,($F1214=$D$1:$CP$1)*(BA$2=$D$2:$CP$2),0))</f>
        <v/>
      </c>
      <c r="N1214" s="61" t="str" cm="1">
        <f t="array" ref="N1214">INDEX($D$1:$CP$117,MATCH($D1214,$D$1:$D$117,0),MATCH(1,($F1214=$D$1:$CP$1)*(BB$2=$D$2:$CP$2),0))</f>
        <v/>
      </c>
    </row>
    <row r="1215" spans="4:14" x14ac:dyDescent="0.25">
      <c r="D1215" t="str">
        <f t="shared" ref="D1215:E1215" si="1150">D1101</f>
        <v>MRT</v>
      </c>
      <c r="E1215" t="str">
        <f t="shared" si="1150"/>
        <v>Lower middle income</v>
      </c>
      <c r="F1215">
        <f t="shared" si="1145"/>
        <v>2018</v>
      </c>
      <c r="G1215" s="60" cm="1">
        <f t="array" ref="G1215">INDEX($D$1:$CP$117,MATCH($D1215,$D$1:$D$117,0),MATCH(1,($F1215=$D$1:$CP$1)*(G$2=$D$2:$CP$2),0))</f>
        <v>1154286</v>
      </c>
      <c r="H1215" s="60" cm="1">
        <f t="array" ref="H1215">INDEX($D$1:$CP$117,MATCH($D1215,$D$1:$D$117,0),MATCH(1,($F1215=$D$1:$CP$1)*(H$2=$D$2:$CP$2),0))</f>
        <v>2247167</v>
      </c>
      <c r="I1215" s="60" cm="1">
        <f t="array" ref="I1215">INDEX($D$1:$CP$117,MATCH($D1215,$D$1:$D$117,0),MATCH(1,($F1215=$D$1:$CP$1)*(I$2=$D$2:$CP$2),0))</f>
        <v>3587649</v>
      </c>
      <c r="J1215" s="60" cm="1">
        <f t="array" ref="J1215">INDEX($D$1:$CP$117,MATCH($D1215,$D$1:$D$117,0),MATCH(1,($F1215=$D$1:$CP$1)*(J$2=$D$2:$CP$2),0))</f>
        <v>5900</v>
      </c>
      <c r="K1215" s="59" cm="1">
        <f t="array" ref="K1215">INDEX($D$1:$CP$117,MATCH($D1215,$D$1:$D$117,0),MATCH(1,($F1215=$D$1:$CP$1)*(AY$2=$D$2:$CP$2),0))</f>
        <v>195.64169491525425</v>
      </c>
      <c r="L1215" s="59" cm="1">
        <f t="array" ref="L1215">INDEX($D$1:$CP$117,MATCH($D1215,$D$1:$D$117,0),MATCH(1,($F1215=$D$1:$CP$1)*(AZ$2=$D$2:$CP$2),0))</f>
        <v>380.87576271186441</v>
      </c>
      <c r="M1215" s="59" cm="1">
        <f t="array" ref="M1215">INDEX($D$1:$CP$117,MATCH($D1215,$D$1:$D$117,0),MATCH(1,($F1215=$D$1:$CP$1)*(BA$2=$D$2:$CP$2),0))</f>
        <v>608.07610169491522</v>
      </c>
      <c r="N1215" s="61" cm="1">
        <f t="array" ref="N1215">INDEX($D$1:$CP$117,MATCH($D1215,$D$1:$D$117,0),MATCH(1,($F1215=$D$1:$CP$1)*(BB$2=$D$2:$CP$2),0))</f>
        <v>0.3217388323105187</v>
      </c>
    </row>
    <row r="1216" spans="4:14" x14ac:dyDescent="0.25">
      <c r="D1216" t="str">
        <f t="shared" ref="D1216:E1216" si="1151">D1102</f>
        <v>MUS</v>
      </c>
      <c r="E1216" t="str">
        <f t="shared" si="1151"/>
        <v>High income</v>
      </c>
      <c r="F1216">
        <f t="shared" si="1145"/>
        <v>2018</v>
      </c>
      <c r="G1216" s="60" cm="1">
        <f t="array" ref="G1216">INDEX($D$1:$CP$117,MATCH($D1216,$D$1:$D$117,0),MATCH(1,($F1216=$D$1:$CP$1)*(G$2=$D$2:$CP$2),0))</f>
        <v>5600000</v>
      </c>
      <c r="H1216" s="60" cm="1">
        <f t="array" ref="H1216">INDEX($D$1:$CP$117,MATCH($D1216,$D$1:$D$117,0),MATCH(1,($F1216=$D$1:$CP$1)*(H$2=$D$2:$CP$2),0))</f>
        <v>1900000</v>
      </c>
      <c r="I1216" s="60" cm="1">
        <f t="array" ref="I1216">INDEX($D$1:$CP$117,MATCH($D1216,$D$1:$D$117,0),MATCH(1,($F1216=$D$1:$CP$1)*(I$2=$D$2:$CP$2),0))</f>
        <v>7500000</v>
      </c>
      <c r="J1216" s="60" cm="1">
        <f t="array" ref="J1216">INDEX($D$1:$CP$117,MATCH($D1216,$D$1:$D$117,0),MATCH(1,($F1216=$D$1:$CP$1)*(J$2=$D$2:$CP$2),0))</f>
        <v>11000</v>
      </c>
      <c r="K1216" s="59" cm="1">
        <f t="array" ref="K1216">INDEX($D$1:$CP$117,MATCH($D1216,$D$1:$D$117,0),MATCH(1,($F1216=$D$1:$CP$1)*(AY$2=$D$2:$CP$2),0))</f>
        <v>509.09090909090907</v>
      </c>
      <c r="L1216" s="59" cm="1">
        <f t="array" ref="L1216">INDEX($D$1:$CP$117,MATCH($D1216,$D$1:$D$117,0),MATCH(1,($F1216=$D$1:$CP$1)*(AZ$2=$D$2:$CP$2),0))</f>
        <v>172.72727272727272</v>
      </c>
      <c r="M1216" s="59" cm="1">
        <f t="array" ref="M1216">INDEX($D$1:$CP$117,MATCH($D1216,$D$1:$D$117,0),MATCH(1,($F1216=$D$1:$CP$1)*(BA$2=$D$2:$CP$2),0))</f>
        <v>681.81818181818187</v>
      </c>
      <c r="N1216" s="61" cm="1">
        <f t="array" ref="N1216">INDEX($D$1:$CP$117,MATCH($D1216,$D$1:$D$117,0),MATCH(1,($F1216=$D$1:$CP$1)*(BB$2=$D$2:$CP$2),0))</f>
        <v>0.74666666666666659</v>
      </c>
    </row>
    <row r="1217" spans="4:14" x14ac:dyDescent="0.25">
      <c r="D1217" t="str">
        <f t="shared" ref="D1217:E1217" si="1152">D1103</f>
        <v>MNG</v>
      </c>
      <c r="E1217" t="str">
        <f t="shared" si="1152"/>
        <v>Lower middle income</v>
      </c>
      <c r="F1217">
        <f t="shared" si="1145"/>
        <v>2018</v>
      </c>
      <c r="G1217" s="60" cm="1">
        <f t="array" ref="G1217">INDEX($D$1:$CP$117,MATCH($D1217,$D$1:$D$117,0),MATCH(1,($F1217=$D$1:$CP$1)*(G$2=$D$2:$CP$2),0))</f>
        <v>0</v>
      </c>
      <c r="H1217" s="60" cm="1">
        <f t="array" ref="H1217">INDEX($D$1:$CP$117,MATCH($D1217,$D$1:$D$117,0),MATCH(1,($F1217=$D$1:$CP$1)*(H$2=$D$2:$CP$2),0))</f>
        <v>0</v>
      </c>
      <c r="I1217" s="60" cm="1">
        <f t="array" ref="I1217">INDEX($D$1:$CP$117,MATCH($D1217,$D$1:$D$117,0),MATCH(1,($F1217=$D$1:$CP$1)*(I$2=$D$2:$CP$2),0))</f>
        <v>0</v>
      </c>
      <c r="J1217" s="60" cm="1">
        <f t="array" ref="J1217">INDEX($D$1:$CP$117,MATCH($D1217,$D$1:$D$117,0),MATCH(1,($F1217=$D$1:$CP$1)*(J$2=$D$2:$CP$2),0))</f>
        <v>1000</v>
      </c>
      <c r="K1217" s="59" t="str" cm="1">
        <f t="array" ref="K1217">INDEX($D$1:$CP$117,MATCH($D1217,$D$1:$D$117,0),MATCH(1,($F1217=$D$1:$CP$1)*(AY$2=$D$2:$CP$2),0))</f>
        <v/>
      </c>
      <c r="L1217" s="59" t="str" cm="1">
        <f t="array" ref="L1217">INDEX($D$1:$CP$117,MATCH($D1217,$D$1:$D$117,0),MATCH(1,($F1217=$D$1:$CP$1)*(AZ$2=$D$2:$CP$2),0))</f>
        <v/>
      </c>
      <c r="M1217" s="59" t="str" cm="1">
        <f t="array" ref="M1217">INDEX($D$1:$CP$117,MATCH($D1217,$D$1:$D$117,0),MATCH(1,($F1217=$D$1:$CP$1)*(BA$2=$D$2:$CP$2),0))</f>
        <v/>
      </c>
      <c r="N1217" s="61" t="str" cm="1">
        <f t="array" ref="N1217">INDEX($D$1:$CP$117,MATCH($D1217,$D$1:$D$117,0),MATCH(1,($F1217=$D$1:$CP$1)*(BB$2=$D$2:$CP$2),0))</f>
        <v/>
      </c>
    </row>
    <row r="1218" spans="4:14" x14ac:dyDescent="0.25">
      <c r="D1218" t="str">
        <f t="shared" ref="D1218:E1218" si="1153">D1104</f>
        <v>MNE</v>
      </c>
      <c r="E1218" t="str">
        <f t="shared" si="1153"/>
        <v>Middle income</v>
      </c>
      <c r="F1218">
        <f t="shared" si="1145"/>
        <v>2018</v>
      </c>
      <c r="G1218" s="60" cm="1">
        <f t="array" ref="G1218">INDEX($D$1:$CP$117,MATCH($D1218,$D$1:$D$117,0),MATCH(1,($F1218=$D$1:$CP$1)*(G$2=$D$2:$CP$2),0))</f>
        <v>0</v>
      </c>
      <c r="H1218" s="60" cm="1">
        <f t="array" ref="H1218">INDEX($D$1:$CP$117,MATCH($D1218,$D$1:$D$117,0),MATCH(1,($F1218=$D$1:$CP$1)*(H$2=$D$2:$CP$2),0))</f>
        <v>0</v>
      </c>
      <c r="I1218" s="60" cm="1">
        <f t="array" ref="I1218">INDEX($D$1:$CP$117,MATCH($D1218,$D$1:$D$117,0),MATCH(1,($F1218=$D$1:$CP$1)*(I$2=$D$2:$CP$2),0))</f>
        <v>0</v>
      </c>
      <c r="J1218" s="60" cm="1">
        <f t="array" ref="J1218">INDEX($D$1:$CP$117,MATCH($D1218,$D$1:$D$117,0),MATCH(1,($F1218=$D$1:$CP$1)*(J$2=$D$2:$CP$2),0))</f>
        <v>500</v>
      </c>
      <c r="K1218" s="59" t="str" cm="1">
        <f t="array" ref="K1218">INDEX($D$1:$CP$117,MATCH($D1218,$D$1:$D$117,0),MATCH(1,($F1218=$D$1:$CP$1)*(AY$2=$D$2:$CP$2),0))</f>
        <v/>
      </c>
      <c r="L1218" s="59" t="str" cm="1">
        <f t="array" ref="L1218">INDEX($D$1:$CP$117,MATCH($D1218,$D$1:$D$117,0),MATCH(1,($F1218=$D$1:$CP$1)*(AZ$2=$D$2:$CP$2),0))</f>
        <v/>
      </c>
      <c r="M1218" s="59" t="str" cm="1">
        <f t="array" ref="M1218">INDEX($D$1:$CP$117,MATCH($D1218,$D$1:$D$117,0),MATCH(1,($F1218=$D$1:$CP$1)*(BA$2=$D$2:$CP$2),0))</f>
        <v/>
      </c>
      <c r="N1218" s="61" t="str" cm="1">
        <f t="array" ref="N1218">INDEX($D$1:$CP$117,MATCH($D1218,$D$1:$D$117,0),MATCH(1,($F1218=$D$1:$CP$1)*(BB$2=$D$2:$CP$2),0))</f>
        <v/>
      </c>
    </row>
    <row r="1219" spans="4:14" x14ac:dyDescent="0.25">
      <c r="D1219" t="str">
        <f t="shared" ref="D1219:E1219" si="1154">D1105</f>
        <v>MAR</v>
      </c>
      <c r="E1219" t="str">
        <f t="shared" si="1154"/>
        <v>Lower middle income</v>
      </c>
      <c r="F1219">
        <f t="shared" si="1145"/>
        <v>2018</v>
      </c>
      <c r="G1219" s="60" cm="1">
        <f t="array" ref="G1219">INDEX($D$1:$CP$117,MATCH($D1219,$D$1:$D$117,0),MATCH(1,($F1219=$D$1:$CP$1)*(G$2=$D$2:$CP$2),0))</f>
        <v>0</v>
      </c>
      <c r="H1219" s="60" cm="1">
        <f t="array" ref="H1219">INDEX($D$1:$CP$117,MATCH($D1219,$D$1:$D$117,0),MATCH(1,($F1219=$D$1:$CP$1)*(H$2=$D$2:$CP$2),0))</f>
        <v>0</v>
      </c>
      <c r="I1219" s="60" cm="1">
        <f t="array" ref="I1219">INDEX($D$1:$CP$117,MATCH($D1219,$D$1:$D$117,0),MATCH(1,($F1219=$D$1:$CP$1)*(I$2=$D$2:$CP$2),0))</f>
        <v>0</v>
      </c>
      <c r="J1219" s="60" cm="1">
        <f t="array" ref="J1219">INDEX($D$1:$CP$117,MATCH($D1219,$D$1:$D$117,0),MATCH(1,($F1219=$D$1:$CP$1)*(J$2=$D$2:$CP$2),0))</f>
        <v>21000</v>
      </c>
      <c r="K1219" s="59" t="str" cm="1">
        <f t="array" ref="K1219">INDEX($D$1:$CP$117,MATCH($D1219,$D$1:$D$117,0),MATCH(1,($F1219=$D$1:$CP$1)*(AY$2=$D$2:$CP$2),0))</f>
        <v/>
      </c>
      <c r="L1219" s="59" t="str" cm="1">
        <f t="array" ref="L1219">INDEX($D$1:$CP$117,MATCH($D1219,$D$1:$D$117,0),MATCH(1,($F1219=$D$1:$CP$1)*(AZ$2=$D$2:$CP$2),0))</f>
        <v/>
      </c>
      <c r="M1219" s="59" t="str" cm="1">
        <f t="array" ref="M1219">INDEX($D$1:$CP$117,MATCH($D1219,$D$1:$D$117,0),MATCH(1,($F1219=$D$1:$CP$1)*(BA$2=$D$2:$CP$2),0))</f>
        <v/>
      </c>
      <c r="N1219" s="61" t="str" cm="1">
        <f t="array" ref="N1219">INDEX($D$1:$CP$117,MATCH($D1219,$D$1:$D$117,0),MATCH(1,($F1219=$D$1:$CP$1)*(BB$2=$D$2:$CP$2),0))</f>
        <v/>
      </c>
    </row>
    <row r="1220" spans="4:14" x14ac:dyDescent="0.25">
      <c r="D1220" t="str">
        <f t="shared" ref="D1220:E1220" si="1155">D1106</f>
        <v>MOZ</v>
      </c>
      <c r="E1220" t="str">
        <f t="shared" si="1155"/>
        <v>Low income</v>
      </c>
      <c r="F1220">
        <f t="shared" si="1145"/>
        <v>2018</v>
      </c>
      <c r="G1220" s="60" cm="1">
        <f t="array" ref="G1220">INDEX($D$1:$CP$117,MATCH($D1220,$D$1:$D$117,0),MATCH(1,($F1220=$D$1:$CP$1)*(G$2=$D$2:$CP$2),0))</f>
        <v>0</v>
      </c>
      <c r="H1220" s="60" cm="1">
        <f t="array" ref="H1220">INDEX($D$1:$CP$117,MATCH($D1220,$D$1:$D$117,0),MATCH(1,($F1220=$D$1:$CP$1)*(H$2=$D$2:$CP$2),0))</f>
        <v>0</v>
      </c>
      <c r="I1220" s="60" cm="1">
        <f t="array" ref="I1220">INDEX($D$1:$CP$117,MATCH($D1220,$D$1:$D$117,0),MATCH(1,($F1220=$D$1:$CP$1)*(I$2=$D$2:$CP$2),0))</f>
        <v>0</v>
      </c>
      <c r="J1220" s="60" cm="1">
        <f t="array" ref="J1220">INDEX($D$1:$CP$117,MATCH($D1220,$D$1:$D$117,0),MATCH(1,($F1220=$D$1:$CP$1)*(J$2=$D$2:$CP$2),0))</f>
        <v>2200000</v>
      </c>
      <c r="K1220" s="59" t="str" cm="1">
        <f t="array" ref="K1220">INDEX($D$1:$CP$117,MATCH($D1220,$D$1:$D$117,0),MATCH(1,($F1220=$D$1:$CP$1)*(AY$2=$D$2:$CP$2),0))</f>
        <v/>
      </c>
      <c r="L1220" s="59" t="str" cm="1">
        <f t="array" ref="L1220">INDEX($D$1:$CP$117,MATCH($D1220,$D$1:$D$117,0),MATCH(1,($F1220=$D$1:$CP$1)*(AZ$2=$D$2:$CP$2),0))</f>
        <v/>
      </c>
      <c r="M1220" s="59" t="str" cm="1">
        <f t="array" ref="M1220">INDEX($D$1:$CP$117,MATCH($D1220,$D$1:$D$117,0),MATCH(1,($F1220=$D$1:$CP$1)*(BA$2=$D$2:$CP$2),0))</f>
        <v/>
      </c>
      <c r="N1220" s="61" t="str" cm="1">
        <f t="array" ref="N1220">INDEX($D$1:$CP$117,MATCH($D1220,$D$1:$D$117,0),MATCH(1,($F1220=$D$1:$CP$1)*(BB$2=$D$2:$CP$2),0))</f>
        <v/>
      </c>
    </row>
    <row r="1221" spans="4:14" x14ac:dyDescent="0.25">
      <c r="D1221" t="str">
        <f t="shared" ref="D1221:E1221" si="1156">D1107</f>
        <v>MMR</v>
      </c>
      <c r="E1221" t="str">
        <f t="shared" si="1156"/>
        <v>Lower middle income</v>
      </c>
      <c r="F1221">
        <f t="shared" si="1145"/>
        <v>2018</v>
      </c>
      <c r="G1221" s="60" cm="1">
        <f t="array" ref="G1221">INDEX($D$1:$CP$117,MATCH($D1221,$D$1:$D$117,0),MATCH(1,($F1221=$D$1:$CP$1)*(G$2=$D$2:$CP$2),0))</f>
        <v>0</v>
      </c>
      <c r="H1221" s="60" cm="1">
        <f t="array" ref="H1221">INDEX($D$1:$CP$117,MATCH($D1221,$D$1:$D$117,0),MATCH(1,($F1221=$D$1:$CP$1)*(H$2=$D$2:$CP$2),0))</f>
        <v>0</v>
      </c>
      <c r="I1221" s="60" cm="1">
        <f t="array" ref="I1221">INDEX($D$1:$CP$117,MATCH($D1221,$D$1:$D$117,0),MATCH(1,($F1221=$D$1:$CP$1)*(I$2=$D$2:$CP$2),0))</f>
        <v>0</v>
      </c>
      <c r="J1221" s="60" cm="1">
        <f t="array" ref="J1221">INDEX($D$1:$CP$117,MATCH($D1221,$D$1:$D$117,0),MATCH(1,($F1221=$D$1:$CP$1)*(J$2=$D$2:$CP$2),0))</f>
        <v>240000</v>
      </c>
      <c r="K1221" s="59" t="str" cm="1">
        <f t="array" ref="K1221">INDEX($D$1:$CP$117,MATCH($D1221,$D$1:$D$117,0),MATCH(1,($F1221=$D$1:$CP$1)*(AY$2=$D$2:$CP$2),0))</f>
        <v/>
      </c>
      <c r="L1221" s="59" t="str" cm="1">
        <f t="array" ref="L1221">INDEX($D$1:$CP$117,MATCH($D1221,$D$1:$D$117,0),MATCH(1,($F1221=$D$1:$CP$1)*(AZ$2=$D$2:$CP$2),0))</f>
        <v/>
      </c>
      <c r="M1221" s="59" t="str" cm="1">
        <f t="array" ref="M1221">INDEX($D$1:$CP$117,MATCH($D1221,$D$1:$D$117,0),MATCH(1,($F1221=$D$1:$CP$1)*(BA$2=$D$2:$CP$2),0))</f>
        <v/>
      </c>
      <c r="N1221" s="61" t="str" cm="1">
        <f t="array" ref="N1221">INDEX($D$1:$CP$117,MATCH($D1221,$D$1:$D$117,0),MATCH(1,($F1221=$D$1:$CP$1)*(BB$2=$D$2:$CP$2),0))</f>
        <v/>
      </c>
    </row>
    <row r="1222" spans="4:14" x14ac:dyDescent="0.25">
      <c r="D1222" t="str">
        <f t="shared" ref="D1222:E1222" si="1157">D1108</f>
        <v>NAM</v>
      </c>
      <c r="E1222" t="str">
        <f t="shared" si="1157"/>
        <v>Middle income</v>
      </c>
      <c r="F1222">
        <f t="shared" si="1145"/>
        <v>2018</v>
      </c>
      <c r="G1222" s="60" cm="1">
        <f t="array" ref="G1222">INDEX($D$1:$CP$117,MATCH($D1222,$D$1:$D$117,0),MATCH(1,($F1222=$D$1:$CP$1)*(G$2=$D$2:$CP$2),0))</f>
        <v>0</v>
      </c>
      <c r="H1222" s="60" cm="1">
        <f t="array" ref="H1222">INDEX($D$1:$CP$117,MATCH($D1222,$D$1:$D$117,0),MATCH(1,($F1222=$D$1:$CP$1)*(H$2=$D$2:$CP$2),0))</f>
        <v>0</v>
      </c>
      <c r="I1222" s="60" cm="1">
        <f t="array" ref="I1222">INDEX($D$1:$CP$117,MATCH($D1222,$D$1:$D$117,0),MATCH(1,($F1222=$D$1:$CP$1)*(I$2=$D$2:$CP$2),0))</f>
        <v>0</v>
      </c>
      <c r="J1222" s="60" cm="1">
        <f t="array" ref="J1222">INDEX($D$1:$CP$117,MATCH($D1222,$D$1:$D$117,0),MATCH(1,($F1222=$D$1:$CP$1)*(J$2=$D$2:$CP$2),0))</f>
        <v>210000</v>
      </c>
      <c r="K1222" s="59" t="str" cm="1">
        <f t="array" ref="K1222">INDEX($D$1:$CP$117,MATCH($D1222,$D$1:$D$117,0),MATCH(1,($F1222=$D$1:$CP$1)*(AY$2=$D$2:$CP$2),0))</f>
        <v/>
      </c>
      <c r="L1222" s="59" t="str" cm="1">
        <f t="array" ref="L1222">INDEX($D$1:$CP$117,MATCH($D1222,$D$1:$D$117,0),MATCH(1,($F1222=$D$1:$CP$1)*(AZ$2=$D$2:$CP$2),0))</f>
        <v/>
      </c>
      <c r="M1222" s="59" t="str" cm="1">
        <f t="array" ref="M1222">INDEX($D$1:$CP$117,MATCH($D1222,$D$1:$D$117,0),MATCH(1,($F1222=$D$1:$CP$1)*(BA$2=$D$2:$CP$2),0))</f>
        <v/>
      </c>
      <c r="N1222" s="61" t="str" cm="1">
        <f t="array" ref="N1222">INDEX($D$1:$CP$117,MATCH($D1222,$D$1:$D$117,0),MATCH(1,($F1222=$D$1:$CP$1)*(BB$2=$D$2:$CP$2),0))</f>
        <v/>
      </c>
    </row>
    <row r="1223" spans="4:14" x14ac:dyDescent="0.25">
      <c r="D1223" t="str">
        <f t="shared" ref="D1223:E1223" si="1158">D1109</f>
        <v>NPL</v>
      </c>
      <c r="E1223" t="str">
        <f t="shared" si="1158"/>
        <v>Lower middle income</v>
      </c>
      <c r="F1223">
        <f t="shared" si="1145"/>
        <v>2018</v>
      </c>
      <c r="G1223" s="60" cm="1">
        <f t="array" ref="G1223">INDEX($D$1:$CP$117,MATCH($D1223,$D$1:$D$117,0),MATCH(1,($F1223=$D$1:$CP$1)*(G$2=$D$2:$CP$2),0))</f>
        <v>2335783</v>
      </c>
      <c r="H1223" s="60" cm="1">
        <f t="array" ref="H1223">INDEX($D$1:$CP$117,MATCH($D1223,$D$1:$D$117,0),MATCH(1,($F1223=$D$1:$CP$1)*(H$2=$D$2:$CP$2),0))</f>
        <v>13423611.880000001</v>
      </c>
      <c r="I1223" s="60" cm="1">
        <f t="array" ref="I1223">INDEX($D$1:$CP$117,MATCH($D1223,$D$1:$D$117,0),MATCH(1,($F1223=$D$1:$CP$1)*(I$2=$D$2:$CP$2),0))</f>
        <v>15759394.880000001</v>
      </c>
      <c r="J1223" s="60" cm="1">
        <f t="array" ref="J1223">INDEX($D$1:$CP$117,MATCH($D1223,$D$1:$D$117,0),MATCH(1,($F1223=$D$1:$CP$1)*(J$2=$D$2:$CP$2),0))</f>
        <v>29000</v>
      </c>
      <c r="K1223" s="59" cm="1">
        <f t="array" ref="K1223">INDEX($D$1:$CP$117,MATCH($D1223,$D$1:$D$117,0),MATCH(1,($F1223=$D$1:$CP$1)*(AY$2=$D$2:$CP$2),0))</f>
        <v>80.54424137931035</v>
      </c>
      <c r="L1223" s="59" cm="1">
        <f t="array" ref="L1223">INDEX($D$1:$CP$117,MATCH($D1223,$D$1:$D$117,0),MATCH(1,($F1223=$D$1:$CP$1)*(AZ$2=$D$2:$CP$2),0))</f>
        <v>462.88316827586209</v>
      </c>
      <c r="M1223" s="59" cm="1">
        <f t="array" ref="M1223">INDEX($D$1:$CP$117,MATCH($D1223,$D$1:$D$117,0),MATCH(1,($F1223=$D$1:$CP$1)*(BA$2=$D$2:$CP$2),0))</f>
        <v>543.42740965517248</v>
      </c>
      <c r="N1223" s="61" cm="1">
        <f t="array" ref="N1223">INDEX($D$1:$CP$117,MATCH($D1223,$D$1:$D$117,0),MATCH(1,($F1223=$D$1:$CP$1)*(BB$2=$D$2:$CP$2),0))</f>
        <v>0.14821527208283267</v>
      </c>
    </row>
    <row r="1224" spans="4:14" x14ac:dyDescent="0.25">
      <c r="D1224" t="str">
        <f t="shared" ref="D1224:E1224" si="1159">D1110</f>
        <v>NIC</v>
      </c>
      <c r="E1224" t="str">
        <f t="shared" si="1159"/>
        <v>Lower middle income</v>
      </c>
      <c r="F1224">
        <f t="shared" si="1145"/>
        <v>2018</v>
      </c>
      <c r="G1224" s="60" cm="1">
        <f t="array" ref="G1224">INDEX($D$1:$CP$117,MATCH($D1224,$D$1:$D$117,0),MATCH(1,($F1224=$D$1:$CP$1)*(G$2=$D$2:$CP$2),0))</f>
        <v>0</v>
      </c>
      <c r="H1224" s="60" cm="1">
        <f t="array" ref="H1224">INDEX($D$1:$CP$117,MATCH($D1224,$D$1:$D$117,0),MATCH(1,($F1224=$D$1:$CP$1)*(H$2=$D$2:$CP$2),0))</f>
        <v>0</v>
      </c>
      <c r="I1224" s="60" cm="1">
        <f t="array" ref="I1224">INDEX($D$1:$CP$117,MATCH($D1224,$D$1:$D$117,0),MATCH(1,($F1224=$D$1:$CP$1)*(I$2=$D$2:$CP$2),0))</f>
        <v>0</v>
      </c>
      <c r="J1224" s="60" cm="1">
        <f t="array" ref="J1224">INDEX($D$1:$CP$117,MATCH($D1224,$D$1:$D$117,0),MATCH(1,($F1224=$D$1:$CP$1)*(J$2=$D$2:$CP$2),0))</f>
        <v>9400</v>
      </c>
      <c r="K1224" s="59" t="str" cm="1">
        <f t="array" ref="K1224">INDEX($D$1:$CP$117,MATCH($D1224,$D$1:$D$117,0),MATCH(1,($F1224=$D$1:$CP$1)*(AY$2=$D$2:$CP$2),0))</f>
        <v/>
      </c>
      <c r="L1224" s="59" t="str" cm="1">
        <f t="array" ref="L1224">INDEX($D$1:$CP$117,MATCH($D1224,$D$1:$D$117,0),MATCH(1,($F1224=$D$1:$CP$1)*(AZ$2=$D$2:$CP$2),0))</f>
        <v/>
      </c>
      <c r="M1224" s="59" t="str" cm="1">
        <f t="array" ref="M1224">INDEX($D$1:$CP$117,MATCH($D1224,$D$1:$D$117,0),MATCH(1,($F1224=$D$1:$CP$1)*(BA$2=$D$2:$CP$2),0))</f>
        <v/>
      </c>
      <c r="N1224" s="61" t="str" cm="1">
        <f t="array" ref="N1224">INDEX($D$1:$CP$117,MATCH($D1224,$D$1:$D$117,0),MATCH(1,($F1224=$D$1:$CP$1)*(BB$2=$D$2:$CP$2),0))</f>
        <v/>
      </c>
    </row>
    <row r="1225" spans="4:14" x14ac:dyDescent="0.25">
      <c r="D1225" t="str">
        <f t="shared" ref="D1225:E1225" si="1160">D1111</f>
        <v>NER</v>
      </c>
      <c r="E1225" t="str">
        <f t="shared" si="1160"/>
        <v>Low income</v>
      </c>
      <c r="F1225">
        <f t="shared" si="1145"/>
        <v>2018</v>
      </c>
      <c r="G1225" s="60" cm="1">
        <f t="array" ref="G1225">INDEX($D$1:$CP$117,MATCH($D1225,$D$1:$D$117,0),MATCH(1,($F1225=$D$1:$CP$1)*(G$2=$D$2:$CP$2),0))</f>
        <v>0</v>
      </c>
      <c r="H1225" s="60" cm="1">
        <f t="array" ref="H1225">INDEX($D$1:$CP$117,MATCH($D1225,$D$1:$D$117,0),MATCH(1,($F1225=$D$1:$CP$1)*(H$2=$D$2:$CP$2),0))</f>
        <v>0</v>
      </c>
      <c r="I1225" s="60" cm="1">
        <f t="array" ref="I1225">INDEX($D$1:$CP$117,MATCH($D1225,$D$1:$D$117,0),MATCH(1,($F1225=$D$1:$CP$1)*(I$2=$D$2:$CP$2),0))</f>
        <v>0</v>
      </c>
      <c r="J1225" s="60" cm="1">
        <f t="array" ref="J1225">INDEX($D$1:$CP$117,MATCH($D1225,$D$1:$D$117,0),MATCH(1,($F1225=$D$1:$CP$1)*(J$2=$D$2:$CP$2),0))</f>
        <v>34000</v>
      </c>
      <c r="K1225" s="59" t="str" cm="1">
        <f t="array" ref="K1225">INDEX($D$1:$CP$117,MATCH($D1225,$D$1:$D$117,0),MATCH(1,($F1225=$D$1:$CP$1)*(AY$2=$D$2:$CP$2),0))</f>
        <v/>
      </c>
      <c r="L1225" s="59" t="str" cm="1">
        <f t="array" ref="L1225">INDEX($D$1:$CP$117,MATCH($D1225,$D$1:$D$117,0),MATCH(1,($F1225=$D$1:$CP$1)*(AZ$2=$D$2:$CP$2),0))</f>
        <v/>
      </c>
      <c r="M1225" s="59" t="str" cm="1">
        <f t="array" ref="M1225">INDEX($D$1:$CP$117,MATCH($D1225,$D$1:$D$117,0),MATCH(1,($F1225=$D$1:$CP$1)*(BA$2=$D$2:$CP$2),0))</f>
        <v/>
      </c>
      <c r="N1225" s="61" t="str" cm="1">
        <f t="array" ref="N1225">INDEX($D$1:$CP$117,MATCH($D1225,$D$1:$D$117,0),MATCH(1,($F1225=$D$1:$CP$1)*(BB$2=$D$2:$CP$2),0))</f>
        <v/>
      </c>
    </row>
    <row r="1226" spans="4:14" x14ac:dyDescent="0.25">
      <c r="D1226" t="str">
        <f t="shared" ref="D1226:E1226" si="1161">D1112</f>
        <v>NGA</v>
      </c>
      <c r="E1226" t="str">
        <f t="shared" si="1161"/>
        <v>Lower middle income</v>
      </c>
      <c r="F1226">
        <f t="shared" si="1145"/>
        <v>2018</v>
      </c>
      <c r="G1226" s="60" cm="1">
        <f t="array" ref="G1226">INDEX($D$1:$CP$117,MATCH($D1226,$D$1:$D$117,0),MATCH(1,($F1226=$D$1:$CP$1)*(G$2=$D$2:$CP$2),0))</f>
        <v>91477781</v>
      </c>
      <c r="H1226" s="60" cm="1">
        <f t="array" ref="H1226">INDEX($D$1:$CP$117,MATCH($D1226,$D$1:$D$117,0),MATCH(1,($F1226=$D$1:$CP$1)*(H$2=$D$2:$CP$2),0))</f>
        <v>440696444</v>
      </c>
      <c r="I1226" s="60" cm="1">
        <f t="array" ref="I1226">INDEX($D$1:$CP$117,MATCH($D1226,$D$1:$D$117,0),MATCH(1,($F1226=$D$1:$CP$1)*(I$2=$D$2:$CP$2),0))</f>
        <v>532371498</v>
      </c>
      <c r="J1226" s="60" cm="1">
        <f t="array" ref="J1226">INDEX($D$1:$CP$117,MATCH($D1226,$D$1:$D$117,0),MATCH(1,($F1226=$D$1:$CP$1)*(J$2=$D$2:$CP$2),0))</f>
        <v>1700000</v>
      </c>
      <c r="K1226" s="59" cm="1">
        <f t="array" ref="K1226">INDEX($D$1:$CP$117,MATCH($D1226,$D$1:$D$117,0),MATCH(1,($F1226=$D$1:$CP$1)*(AY$2=$D$2:$CP$2),0))</f>
        <v>53.810459411764704</v>
      </c>
      <c r="L1226" s="59" cm="1">
        <f t="array" ref="L1226">INDEX($D$1:$CP$117,MATCH($D1226,$D$1:$D$117,0),MATCH(1,($F1226=$D$1:$CP$1)*(AZ$2=$D$2:$CP$2),0))</f>
        <v>259.23320235294119</v>
      </c>
      <c r="M1226" s="59" cm="1">
        <f t="array" ref="M1226">INDEX($D$1:$CP$117,MATCH($D1226,$D$1:$D$117,0),MATCH(1,($F1226=$D$1:$CP$1)*(BA$2=$D$2:$CP$2),0))</f>
        <v>313.15970470588235</v>
      </c>
      <c r="N1226" s="61" cm="1">
        <f t="array" ref="N1226">INDEX($D$1:$CP$117,MATCH($D1226,$D$1:$D$117,0),MATCH(1,($F1226=$D$1:$CP$1)*(BB$2=$D$2:$CP$2),0))</f>
        <v>0.17183072599427551</v>
      </c>
    </row>
    <row r="1227" spans="4:14" x14ac:dyDescent="0.25">
      <c r="D1227" t="str">
        <f t="shared" ref="D1227:E1227" si="1162">D1113</f>
        <v>OMN</v>
      </c>
      <c r="E1227" t="str">
        <f t="shared" si="1162"/>
        <v>High income</v>
      </c>
      <c r="F1227">
        <f t="shared" si="1145"/>
        <v>2018</v>
      </c>
      <c r="G1227" s="60" cm="1">
        <f t="array" ref="G1227">INDEX($D$1:$CP$117,MATCH($D1227,$D$1:$D$117,0),MATCH(1,($F1227=$D$1:$CP$1)*(G$2=$D$2:$CP$2),0))</f>
        <v>0</v>
      </c>
      <c r="H1227" s="60" cm="1">
        <f t="array" ref="H1227">INDEX($D$1:$CP$117,MATCH($D1227,$D$1:$D$117,0),MATCH(1,($F1227=$D$1:$CP$1)*(H$2=$D$2:$CP$2),0))</f>
        <v>0</v>
      </c>
      <c r="I1227" s="60" cm="1">
        <f t="array" ref="I1227">INDEX($D$1:$CP$117,MATCH($D1227,$D$1:$D$117,0),MATCH(1,($F1227=$D$1:$CP$1)*(I$2=$D$2:$CP$2),0))</f>
        <v>0</v>
      </c>
      <c r="J1227" s="60" cm="1">
        <f t="array" ref="J1227">INDEX($D$1:$CP$117,MATCH($D1227,$D$1:$D$117,0),MATCH(1,($F1227=$D$1:$CP$1)*(J$2=$D$2:$CP$2),0))</f>
        <v>2400</v>
      </c>
      <c r="K1227" s="59" t="str" cm="1">
        <f t="array" ref="K1227">INDEX($D$1:$CP$117,MATCH($D1227,$D$1:$D$117,0),MATCH(1,($F1227=$D$1:$CP$1)*(AY$2=$D$2:$CP$2),0))</f>
        <v/>
      </c>
      <c r="L1227" s="59" t="str" cm="1">
        <f t="array" ref="L1227">INDEX($D$1:$CP$117,MATCH($D1227,$D$1:$D$117,0),MATCH(1,($F1227=$D$1:$CP$1)*(AZ$2=$D$2:$CP$2),0))</f>
        <v/>
      </c>
      <c r="M1227" s="59" t="str" cm="1">
        <f t="array" ref="M1227">INDEX($D$1:$CP$117,MATCH($D1227,$D$1:$D$117,0),MATCH(1,($F1227=$D$1:$CP$1)*(BA$2=$D$2:$CP$2),0))</f>
        <v/>
      </c>
      <c r="N1227" s="61" t="str" cm="1">
        <f t="array" ref="N1227">INDEX($D$1:$CP$117,MATCH($D1227,$D$1:$D$117,0),MATCH(1,($F1227=$D$1:$CP$1)*(BB$2=$D$2:$CP$2),0))</f>
        <v/>
      </c>
    </row>
    <row r="1228" spans="4:14" x14ac:dyDescent="0.25">
      <c r="D1228" t="str">
        <f t="shared" ref="D1228:E1228" si="1163">D1114</f>
        <v>PAK</v>
      </c>
      <c r="E1228" t="str">
        <f t="shared" si="1163"/>
        <v>Lower middle income</v>
      </c>
      <c r="F1228">
        <f t="shared" si="1145"/>
        <v>2018</v>
      </c>
      <c r="G1228" s="60" cm="1">
        <f t="array" ref="G1228">INDEX($D$1:$CP$117,MATCH($D1228,$D$1:$D$117,0),MATCH(1,($F1228=$D$1:$CP$1)*(G$2=$D$2:$CP$2),0))</f>
        <v>0</v>
      </c>
      <c r="H1228" s="60" cm="1">
        <f t="array" ref="H1228">INDEX($D$1:$CP$117,MATCH($D1228,$D$1:$D$117,0),MATCH(1,($F1228=$D$1:$CP$1)*(H$2=$D$2:$CP$2),0))</f>
        <v>0</v>
      </c>
      <c r="I1228" s="60" cm="1">
        <f t="array" ref="I1228">INDEX($D$1:$CP$117,MATCH($D1228,$D$1:$D$117,0),MATCH(1,($F1228=$D$1:$CP$1)*(I$2=$D$2:$CP$2),0))</f>
        <v>0</v>
      </c>
      <c r="J1228" s="60" cm="1">
        <f t="array" ref="J1228">INDEX($D$1:$CP$117,MATCH($D1228,$D$1:$D$117,0),MATCH(1,($F1228=$D$1:$CP$1)*(J$2=$D$2:$CP$2),0))</f>
        <v>170000</v>
      </c>
      <c r="K1228" s="59" t="str" cm="1">
        <f t="array" ref="K1228">INDEX($D$1:$CP$117,MATCH($D1228,$D$1:$D$117,0),MATCH(1,($F1228=$D$1:$CP$1)*(AY$2=$D$2:$CP$2),0))</f>
        <v/>
      </c>
      <c r="L1228" s="59" t="str" cm="1">
        <f t="array" ref="L1228">INDEX($D$1:$CP$117,MATCH($D1228,$D$1:$D$117,0),MATCH(1,($F1228=$D$1:$CP$1)*(AZ$2=$D$2:$CP$2),0))</f>
        <v/>
      </c>
      <c r="M1228" s="59" t="str" cm="1">
        <f t="array" ref="M1228">INDEX($D$1:$CP$117,MATCH($D1228,$D$1:$D$117,0),MATCH(1,($F1228=$D$1:$CP$1)*(BA$2=$D$2:$CP$2),0))</f>
        <v/>
      </c>
      <c r="N1228" s="61" t="str" cm="1">
        <f t="array" ref="N1228">INDEX($D$1:$CP$117,MATCH($D1228,$D$1:$D$117,0),MATCH(1,($F1228=$D$1:$CP$1)*(BB$2=$D$2:$CP$2),0))</f>
        <v/>
      </c>
    </row>
    <row r="1229" spans="4:14" x14ac:dyDescent="0.25">
      <c r="D1229" t="str">
        <f t="shared" ref="D1229:E1229" si="1164">D1115</f>
        <v>PNG</v>
      </c>
      <c r="E1229" t="str">
        <f t="shared" si="1164"/>
        <v>Lower middle income</v>
      </c>
      <c r="F1229">
        <f t="shared" si="1145"/>
        <v>2018</v>
      </c>
      <c r="G1229" s="60" cm="1">
        <f t="array" ref="G1229">INDEX($D$1:$CP$117,MATCH($D1229,$D$1:$D$117,0),MATCH(1,($F1229=$D$1:$CP$1)*(G$2=$D$2:$CP$2),0))</f>
        <v>0</v>
      </c>
      <c r="H1229" s="60" cm="1">
        <f t="array" ref="H1229">INDEX($D$1:$CP$117,MATCH($D1229,$D$1:$D$117,0),MATCH(1,($F1229=$D$1:$CP$1)*(H$2=$D$2:$CP$2),0))</f>
        <v>0</v>
      </c>
      <c r="I1229" s="60" cm="1">
        <f t="array" ref="I1229">INDEX($D$1:$CP$117,MATCH($D1229,$D$1:$D$117,0),MATCH(1,($F1229=$D$1:$CP$1)*(I$2=$D$2:$CP$2),0))</f>
        <v>0</v>
      </c>
      <c r="J1229" s="60" cm="1">
        <f t="array" ref="J1229">INDEX($D$1:$CP$117,MATCH($D1229,$D$1:$D$117,0),MATCH(1,($F1229=$D$1:$CP$1)*(J$2=$D$2:$CP$2),0))</f>
        <v>49000</v>
      </c>
      <c r="K1229" s="59" t="str" cm="1">
        <f t="array" ref="K1229">INDEX($D$1:$CP$117,MATCH($D1229,$D$1:$D$117,0),MATCH(1,($F1229=$D$1:$CP$1)*(AY$2=$D$2:$CP$2),0))</f>
        <v/>
      </c>
      <c r="L1229" s="59" t="str" cm="1">
        <f t="array" ref="L1229">INDEX($D$1:$CP$117,MATCH($D1229,$D$1:$D$117,0),MATCH(1,($F1229=$D$1:$CP$1)*(AZ$2=$D$2:$CP$2),0))</f>
        <v/>
      </c>
      <c r="M1229" s="59" t="str" cm="1">
        <f t="array" ref="M1229">INDEX($D$1:$CP$117,MATCH($D1229,$D$1:$D$117,0),MATCH(1,($F1229=$D$1:$CP$1)*(BA$2=$D$2:$CP$2),0))</f>
        <v/>
      </c>
      <c r="N1229" s="61" t="str" cm="1">
        <f t="array" ref="N1229">INDEX($D$1:$CP$117,MATCH($D1229,$D$1:$D$117,0),MATCH(1,($F1229=$D$1:$CP$1)*(BB$2=$D$2:$CP$2),0))</f>
        <v/>
      </c>
    </row>
    <row r="1230" spans="4:14" x14ac:dyDescent="0.25">
      <c r="D1230" t="str">
        <f t="shared" ref="D1230:E1230" si="1165">D1116</f>
        <v>PRY</v>
      </c>
      <c r="E1230" t="str">
        <f t="shared" si="1165"/>
        <v>Middle income</v>
      </c>
      <c r="F1230">
        <f t="shared" si="1145"/>
        <v>2018</v>
      </c>
      <c r="G1230" s="60" cm="1">
        <f t="array" ref="G1230">INDEX($D$1:$CP$117,MATCH($D1230,$D$1:$D$117,0),MATCH(1,($F1230=$D$1:$CP$1)*(G$2=$D$2:$CP$2),0))</f>
        <v>2198377</v>
      </c>
      <c r="H1230" s="60" cm="1">
        <f t="array" ref="H1230">INDEX($D$1:$CP$117,MATCH($D1230,$D$1:$D$117,0),MATCH(1,($F1230=$D$1:$CP$1)*(H$2=$D$2:$CP$2),0))</f>
        <v>0</v>
      </c>
      <c r="I1230" s="60" cm="1">
        <f t="array" ref="I1230">INDEX($D$1:$CP$117,MATCH($D1230,$D$1:$D$117,0),MATCH(1,($F1230=$D$1:$CP$1)*(I$2=$D$2:$CP$2),0))</f>
        <v>2198377</v>
      </c>
      <c r="J1230" s="60" cm="1">
        <f t="array" ref="J1230">INDEX($D$1:$CP$117,MATCH($D1230,$D$1:$D$117,0),MATCH(1,($F1230=$D$1:$CP$1)*(J$2=$D$2:$CP$2),0))</f>
        <v>21000</v>
      </c>
      <c r="K1230" s="59" cm="1">
        <f t="array" ref="K1230">INDEX($D$1:$CP$117,MATCH($D1230,$D$1:$D$117,0),MATCH(1,($F1230=$D$1:$CP$1)*(AY$2=$D$2:$CP$2),0))</f>
        <v>104.68461904761905</v>
      </c>
      <c r="L1230" s="59" cm="1">
        <f t="array" ref="L1230">INDEX($D$1:$CP$117,MATCH($D1230,$D$1:$D$117,0),MATCH(1,($F1230=$D$1:$CP$1)*(AZ$2=$D$2:$CP$2),0))</f>
        <v>0</v>
      </c>
      <c r="M1230" s="59" cm="1">
        <f t="array" ref="M1230">INDEX($D$1:$CP$117,MATCH($D1230,$D$1:$D$117,0),MATCH(1,($F1230=$D$1:$CP$1)*(BA$2=$D$2:$CP$2),0))</f>
        <v>104.68461904761905</v>
      </c>
      <c r="N1230" s="61" cm="1">
        <f t="array" ref="N1230">INDEX($D$1:$CP$117,MATCH($D1230,$D$1:$D$117,0),MATCH(1,($F1230=$D$1:$CP$1)*(BB$2=$D$2:$CP$2),0))</f>
        <v>1</v>
      </c>
    </row>
    <row r="1231" spans="4:14" x14ac:dyDescent="0.25">
      <c r="D1231" t="str">
        <f t="shared" ref="D1231:E1231" si="1166">D1117</f>
        <v>PER</v>
      </c>
      <c r="E1231" t="str">
        <f t="shared" si="1166"/>
        <v>Middle income</v>
      </c>
      <c r="F1231">
        <f t="shared" si="1145"/>
        <v>2018</v>
      </c>
      <c r="G1231" s="60" cm="1">
        <f t="array" ref="G1231">INDEX($D$1:$CP$117,MATCH($D1231,$D$1:$D$117,0),MATCH(1,($F1231=$D$1:$CP$1)*(G$2=$D$2:$CP$2),0))</f>
        <v>0</v>
      </c>
      <c r="H1231" s="60" cm="1">
        <f t="array" ref="H1231">INDEX($D$1:$CP$117,MATCH($D1231,$D$1:$D$117,0),MATCH(1,($F1231=$D$1:$CP$1)*(H$2=$D$2:$CP$2),0))</f>
        <v>0</v>
      </c>
      <c r="I1231" s="60" cm="1">
        <f t="array" ref="I1231">INDEX($D$1:$CP$117,MATCH($D1231,$D$1:$D$117,0),MATCH(1,($F1231=$D$1:$CP$1)*(I$2=$D$2:$CP$2),0))</f>
        <v>0</v>
      </c>
      <c r="J1231" s="60" cm="1">
        <f t="array" ref="J1231">INDEX($D$1:$CP$117,MATCH($D1231,$D$1:$D$117,0),MATCH(1,($F1231=$D$1:$CP$1)*(J$2=$D$2:$CP$2),0))</f>
        <v>83000</v>
      </c>
      <c r="K1231" s="59" t="str" cm="1">
        <f t="array" ref="K1231">INDEX($D$1:$CP$117,MATCH($D1231,$D$1:$D$117,0),MATCH(1,($F1231=$D$1:$CP$1)*(AY$2=$D$2:$CP$2),0))</f>
        <v/>
      </c>
      <c r="L1231" s="59" t="str" cm="1">
        <f t="array" ref="L1231">INDEX($D$1:$CP$117,MATCH($D1231,$D$1:$D$117,0),MATCH(1,($F1231=$D$1:$CP$1)*(AZ$2=$D$2:$CP$2),0))</f>
        <v/>
      </c>
      <c r="M1231" s="59" t="str" cm="1">
        <f t="array" ref="M1231">INDEX($D$1:$CP$117,MATCH($D1231,$D$1:$D$117,0),MATCH(1,($F1231=$D$1:$CP$1)*(BA$2=$D$2:$CP$2),0))</f>
        <v/>
      </c>
      <c r="N1231" s="61" t="str" cm="1">
        <f t="array" ref="N1231">INDEX($D$1:$CP$117,MATCH($D1231,$D$1:$D$117,0),MATCH(1,($F1231=$D$1:$CP$1)*(BB$2=$D$2:$CP$2),0))</f>
        <v/>
      </c>
    </row>
    <row r="1232" spans="4:14" x14ac:dyDescent="0.25">
      <c r="D1232" t="str">
        <f t="shared" ref="D1232:E1232" si="1167">D1118</f>
        <v>PHL</v>
      </c>
      <c r="E1232" t="str">
        <f t="shared" si="1167"/>
        <v>Lower middle income</v>
      </c>
      <c r="F1232">
        <f t="shared" si="1145"/>
        <v>2018</v>
      </c>
      <c r="G1232" s="60" cm="1">
        <f t="array" ref="G1232">INDEX($D$1:$CP$117,MATCH($D1232,$D$1:$D$117,0),MATCH(1,($F1232=$D$1:$CP$1)*(G$2=$D$2:$CP$2),0))</f>
        <v>0</v>
      </c>
      <c r="H1232" s="60" cm="1">
        <f t="array" ref="H1232">INDEX($D$1:$CP$117,MATCH($D1232,$D$1:$D$117,0),MATCH(1,($F1232=$D$1:$CP$1)*(H$2=$D$2:$CP$2),0))</f>
        <v>0</v>
      </c>
      <c r="I1232" s="60" cm="1">
        <f t="array" ref="I1232">INDEX($D$1:$CP$117,MATCH($D1232,$D$1:$D$117,0),MATCH(1,($F1232=$D$1:$CP$1)*(I$2=$D$2:$CP$2),0))</f>
        <v>0</v>
      </c>
      <c r="J1232" s="60" cm="1">
        <f t="array" ref="J1232">INDEX($D$1:$CP$117,MATCH($D1232,$D$1:$D$117,0),MATCH(1,($F1232=$D$1:$CP$1)*(J$2=$D$2:$CP$2),0))</f>
        <v>83000</v>
      </c>
      <c r="K1232" s="59" t="str" cm="1">
        <f t="array" ref="K1232">INDEX($D$1:$CP$117,MATCH($D1232,$D$1:$D$117,0),MATCH(1,($F1232=$D$1:$CP$1)*(AY$2=$D$2:$CP$2),0))</f>
        <v/>
      </c>
      <c r="L1232" s="59" t="str" cm="1">
        <f t="array" ref="L1232">INDEX($D$1:$CP$117,MATCH($D1232,$D$1:$D$117,0),MATCH(1,($F1232=$D$1:$CP$1)*(AZ$2=$D$2:$CP$2),0))</f>
        <v/>
      </c>
      <c r="M1232" s="59" t="str" cm="1">
        <f t="array" ref="M1232">INDEX($D$1:$CP$117,MATCH($D1232,$D$1:$D$117,0),MATCH(1,($F1232=$D$1:$CP$1)*(BA$2=$D$2:$CP$2),0))</f>
        <v/>
      </c>
      <c r="N1232" s="61" t="str" cm="1">
        <f t="array" ref="N1232">INDEX($D$1:$CP$117,MATCH($D1232,$D$1:$D$117,0),MATCH(1,($F1232=$D$1:$CP$1)*(BB$2=$D$2:$CP$2),0))</f>
        <v/>
      </c>
    </row>
    <row r="1233" spans="4:14" x14ac:dyDescent="0.25">
      <c r="D1233" t="str">
        <f t="shared" ref="D1233:E1233" si="1168">D1119</f>
        <v>MDA</v>
      </c>
      <c r="E1233" t="str">
        <f t="shared" si="1168"/>
        <v>Lower middle income</v>
      </c>
      <c r="F1233">
        <f t="shared" si="1145"/>
        <v>2018</v>
      </c>
      <c r="G1233" s="60" cm="1">
        <f t="array" ref="G1233">INDEX($D$1:$CP$117,MATCH($D1233,$D$1:$D$117,0),MATCH(1,($F1233=$D$1:$CP$1)*(G$2=$D$2:$CP$2),0))</f>
        <v>4167839</v>
      </c>
      <c r="H1233" s="60" cm="1">
        <f t="array" ref="H1233">INDEX($D$1:$CP$117,MATCH($D1233,$D$1:$D$117,0),MATCH(1,($F1233=$D$1:$CP$1)*(H$2=$D$2:$CP$2),0))</f>
        <v>4052714.3509999998</v>
      </c>
      <c r="I1233" s="60" cm="1">
        <f t="array" ref="I1233">INDEX($D$1:$CP$117,MATCH($D1233,$D$1:$D$117,0),MATCH(1,($F1233=$D$1:$CP$1)*(I$2=$D$2:$CP$2),0))</f>
        <v>8220553.3509999998</v>
      </c>
      <c r="J1233" s="60" cm="1">
        <f t="array" ref="J1233">INDEX($D$1:$CP$117,MATCH($D1233,$D$1:$D$117,0),MATCH(1,($F1233=$D$1:$CP$1)*(J$2=$D$2:$CP$2),0))</f>
        <v>14000</v>
      </c>
      <c r="K1233" s="59" cm="1">
        <f t="array" ref="K1233">INDEX($D$1:$CP$117,MATCH($D1233,$D$1:$D$117,0),MATCH(1,($F1233=$D$1:$CP$1)*(AY$2=$D$2:$CP$2),0))</f>
        <v>297.70278571428571</v>
      </c>
      <c r="L1233" s="59" cm="1">
        <f t="array" ref="L1233">INDEX($D$1:$CP$117,MATCH($D1233,$D$1:$D$117,0),MATCH(1,($F1233=$D$1:$CP$1)*(AZ$2=$D$2:$CP$2),0))</f>
        <v>289.47959649999996</v>
      </c>
      <c r="M1233" s="59" cm="1">
        <f t="array" ref="M1233">INDEX($D$1:$CP$117,MATCH($D1233,$D$1:$D$117,0),MATCH(1,($F1233=$D$1:$CP$1)*(BA$2=$D$2:$CP$2),0))</f>
        <v>587.18238221428567</v>
      </c>
      <c r="N1233" s="61" cm="1">
        <f t="array" ref="N1233">INDEX($D$1:$CP$117,MATCH($D1233,$D$1:$D$117,0),MATCH(1,($F1233=$D$1:$CP$1)*(BB$2=$D$2:$CP$2),0))</f>
        <v>0.50700224450133857</v>
      </c>
    </row>
    <row r="1234" spans="4:14" x14ac:dyDescent="0.25">
      <c r="D1234" t="str">
        <f t="shared" ref="D1234:E1234" si="1169">D1120</f>
        <v>ROU</v>
      </c>
      <c r="E1234" t="str">
        <f t="shared" si="1169"/>
        <v>High income</v>
      </c>
      <c r="F1234">
        <f t="shared" si="1145"/>
        <v>2018</v>
      </c>
      <c r="G1234" s="60" cm="1">
        <f t="array" ref="G1234">INDEX($D$1:$CP$117,MATCH($D1234,$D$1:$D$117,0),MATCH(1,($F1234=$D$1:$CP$1)*(G$2=$D$2:$CP$2),0))</f>
        <v>0</v>
      </c>
      <c r="H1234" s="60" cm="1">
        <f t="array" ref="H1234">INDEX($D$1:$CP$117,MATCH($D1234,$D$1:$D$117,0),MATCH(1,($F1234=$D$1:$CP$1)*(H$2=$D$2:$CP$2),0))</f>
        <v>0</v>
      </c>
      <c r="I1234" s="60" cm="1">
        <f t="array" ref="I1234">INDEX($D$1:$CP$117,MATCH($D1234,$D$1:$D$117,0),MATCH(1,($F1234=$D$1:$CP$1)*(I$2=$D$2:$CP$2),0))</f>
        <v>0</v>
      </c>
      <c r="J1234" s="60" cm="1">
        <f t="array" ref="J1234">INDEX($D$1:$CP$117,MATCH($D1234,$D$1:$D$117,0),MATCH(1,($F1234=$D$1:$CP$1)*(J$2=$D$2:$CP$2),0))</f>
        <v>19000</v>
      </c>
      <c r="K1234" s="59" t="str" cm="1">
        <f t="array" ref="K1234">INDEX($D$1:$CP$117,MATCH($D1234,$D$1:$D$117,0),MATCH(1,($F1234=$D$1:$CP$1)*(AY$2=$D$2:$CP$2),0))</f>
        <v/>
      </c>
      <c r="L1234" s="59" t="str" cm="1">
        <f t="array" ref="L1234">INDEX($D$1:$CP$117,MATCH($D1234,$D$1:$D$117,0),MATCH(1,($F1234=$D$1:$CP$1)*(AZ$2=$D$2:$CP$2),0))</f>
        <v/>
      </c>
      <c r="M1234" s="59" t="str" cm="1">
        <f t="array" ref="M1234">INDEX($D$1:$CP$117,MATCH($D1234,$D$1:$D$117,0),MATCH(1,($F1234=$D$1:$CP$1)*(BA$2=$D$2:$CP$2),0))</f>
        <v/>
      </c>
      <c r="N1234" s="61" t="str" cm="1">
        <f t="array" ref="N1234">INDEX($D$1:$CP$117,MATCH($D1234,$D$1:$D$117,0),MATCH(1,($F1234=$D$1:$CP$1)*(BB$2=$D$2:$CP$2),0))</f>
        <v/>
      </c>
    </row>
    <row r="1235" spans="4:14" x14ac:dyDescent="0.25">
      <c r="D1235" t="str">
        <f t="shared" ref="D1235:E1235" si="1170">D1121</f>
        <v>RWA</v>
      </c>
      <c r="E1235" t="str">
        <f t="shared" si="1170"/>
        <v>Low income</v>
      </c>
      <c r="F1235">
        <f t="shared" si="1145"/>
        <v>2018</v>
      </c>
      <c r="G1235" s="60" cm="1">
        <f t="array" ref="G1235">INDEX($D$1:$CP$117,MATCH($D1235,$D$1:$D$117,0),MATCH(1,($F1235=$D$1:$CP$1)*(G$2=$D$2:$CP$2),0))</f>
        <v>0</v>
      </c>
      <c r="H1235" s="60" cm="1">
        <f t="array" ref="H1235">INDEX($D$1:$CP$117,MATCH($D1235,$D$1:$D$117,0),MATCH(1,($F1235=$D$1:$CP$1)*(H$2=$D$2:$CP$2),0))</f>
        <v>0</v>
      </c>
      <c r="I1235" s="60" cm="1">
        <f t="array" ref="I1235">INDEX($D$1:$CP$117,MATCH($D1235,$D$1:$D$117,0),MATCH(1,($F1235=$D$1:$CP$1)*(I$2=$D$2:$CP$2),0))</f>
        <v>0</v>
      </c>
      <c r="J1235" s="60" cm="1">
        <f t="array" ref="J1235">INDEX($D$1:$CP$117,MATCH($D1235,$D$1:$D$117,0),MATCH(1,($F1235=$D$1:$CP$1)*(J$2=$D$2:$CP$2),0))</f>
        <v>230000</v>
      </c>
      <c r="K1235" s="59" t="str" cm="1">
        <f t="array" ref="K1235">INDEX($D$1:$CP$117,MATCH($D1235,$D$1:$D$117,0),MATCH(1,($F1235=$D$1:$CP$1)*(AY$2=$D$2:$CP$2),0))</f>
        <v/>
      </c>
      <c r="L1235" s="59" t="str" cm="1">
        <f t="array" ref="L1235">INDEX($D$1:$CP$117,MATCH($D1235,$D$1:$D$117,0),MATCH(1,($F1235=$D$1:$CP$1)*(AZ$2=$D$2:$CP$2),0))</f>
        <v/>
      </c>
      <c r="M1235" s="59" t="str" cm="1">
        <f t="array" ref="M1235">INDEX($D$1:$CP$117,MATCH($D1235,$D$1:$D$117,0),MATCH(1,($F1235=$D$1:$CP$1)*(BA$2=$D$2:$CP$2),0))</f>
        <v/>
      </c>
      <c r="N1235" s="61" t="str" cm="1">
        <f t="array" ref="N1235">INDEX($D$1:$CP$117,MATCH($D1235,$D$1:$D$117,0),MATCH(1,($F1235=$D$1:$CP$1)*(BB$2=$D$2:$CP$2),0))</f>
        <v/>
      </c>
    </row>
    <row r="1236" spans="4:14" x14ac:dyDescent="0.25">
      <c r="D1236" t="str">
        <f t="shared" ref="D1236:E1236" si="1171">D1122</f>
        <v>SEN</v>
      </c>
      <c r="E1236" t="str">
        <f t="shared" si="1171"/>
        <v>Lower middle income</v>
      </c>
      <c r="F1236">
        <f t="shared" si="1145"/>
        <v>2018</v>
      </c>
      <c r="G1236" s="60" cm="1">
        <f t="array" ref="G1236">INDEX($D$1:$CP$117,MATCH($D1236,$D$1:$D$117,0),MATCH(1,($F1236=$D$1:$CP$1)*(G$2=$D$2:$CP$2),0))</f>
        <v>0</v>
      </c>
      <c r="H1236" s="60" cm="1">
        <f t="array" ref="H1236">INDEX($D$1:$CP$117,MATCH($D1236,$D$1:$D$117,0),MATCH(1,($F1236=$D$1:$CP$1)*(H$2=$D$2:$CP$2),0))</f>
        <v>0</v>
      </c>
      <c r="I1236" s="60" cm="1">
        <f t="array" ref="I1236">INDEX($D$1:$CP$117,MATCH($D1236,$D$1:$D$117,0),MATCH(1,($F1236=$D$1:$CP$1)*(I$2=$D$2:$CP$2),0))</f>
        <v>0</v>
      </c>
      <c r="J1236" s="60" cm="1">
        <f t="array" ref="J1236">INDEX($D$1:$CP$117,MATCH($D1236,$D$1:$D$117,0),MATCH(1,($F1236=$D$1:$CP$1)*(J$2=$D$2:$CP$2),0))</f>
        <v>41000</v>
      </c>
      <c r="K1236" s="59" t="str" cm="1">
        <f t="array" ref="K1236">INDEX($D$1:$CP$117,MATCH($D1236,$D$1:$D$117,0),MATCH(1,($F1236=$D$1:$CP$1)*(AY$2=$D$2:$CP$2),0))</f>
        <v/>
      </c>
      <c r="L1236" s="59" t="str" cm="1">
        <f t="array" ref="L1236">INDEX($D$1:$CP$117,MATCH($D1236,$D$1:$D$117,0),MATCH(1,($F1236=$D$1:$CP$1)*(AZ$2=$D$2:$CP$2),0))</f>
        <v/>
      </c>
      <c r="M1236" s="59" t="str" cm="1">
        <f t="array" ref="M1236">INDEX($D$1:$CP$117,MATCH($D1236,$D$1:$D$117,0),MATCH(1,($F1236=$D$1:$CP$1)*(BA$2=$D$2:$CP$2),0))</f>
        <v/>
      </c>
      <c r="N1236" s="61" t="str" cm="1">
        <f t="array" ref="N1236">INDEX($D$1:$CP$117,MATCH($D1236,$D$1:$D$117,0),MATCH(1,($F1236=$D$1:$CP$1)*(BB$2=$D$2:$CP$2),0))</f>
        <v/>
      </c>
    </row>
    <row r="1237" spans="4:14" x14ac:dyDescent="0.25">
      <c r="D1237" t="str">
        <f t="shared" ref="D1237:E1237" si="1172">D1123</f>
        <v>SRB</v>
      </c>
      <c r="E1237" t="str">
        <f t="shared" si="1172"/>
        <v>Middle income</v>
      </c>
      <c r="F1237">
        <f t="shared" si="1145"/>
        <v>2018</v>
      </c>
      <c r="G1237" s="60" cm="1">
        <f t="array" ref="G1237">INDEX($D$1:$CP$117,MATCH($D1237,$D$1:$D$117,0),MATCH(1,($F1237=$D$1:$CP$1)*(G$2=$D$2:$CP$2),0))</f>
        <v>0</v>
      </c>
      <c r="H1237" s="60" cm="1">
        <f t="array" ref="H1237">INDEX($D$1:$CP$117,MATCH($D1237,$D$1:$D$117,0),MATCH(1,($F1237=$D$1:$CP$1)*(H$2=$D$2:$CP$2),0))</f>
        <v>0</v>
      </c>
      <c r="I1237" s="60" cm="1">
        <f t="array" ref="I1237">INDEX($D$1:$CP$117,MATCH($D1237,$D$1:$D$117,0),MATCH(1,($F1237=$D$1:$CP$1)*(I$2=$D$2:$CP$2),0))</f>
        <v>0</v>
      </c>
      <c r="J1237" s="60" cm="1">
        <f t="array" ref="J1237">INDEX($D$1:$CP$117,MATCH($D1237,$D$1:$D$117,0),MATCH(1,($F1237=$D$1:$CP$1)*(J$2=$D$2:$CP$2),0))</f>
        <v>3000</v>
      </c>
      <c r="K1237" s="59" t="str" cm="1">
        <f t="array" ref="K1237">INDEX($D$1:$CP$117,MATCH($D1237,$D$1:$D$117,0),MATCH(1,($F1237=$D$1:$CP$1)*(AY$2=$D$2:$CP$2),0))</f>
        <v/>
      </c>
      <c r="L1237" s="59" t="str" cm="1">
        <f t="array" ref="L1237">INDEX($D$1:$CP$117,MATCH($D1237,$D$1:$D$117,0),MATCH(1,($F1237=$D$1:$CP$1)*(AZ$2=$D$2:$CP$2),0))</f>
        <v/>
      </c>
      <c r="M1237" s="59" t="str" cm="1">
        <f t="array" ref="M1237">INDEX($D$1:$CP$117,MATCH($D1237,$D$1:$D$117,0),MATCH(1,($F1237=$D$1:$CP$1)*(BA$2=$D$2:$CP$2),0))</f>
        <v/>
      </c>
      <c r="N1237" s="61" t="str" cm="1">
        <f t="array" ref="N1237">INDEX($D$1:$CP$117,MATCH($D1237,$D$1:$D$117,0),MATCH(1,($F1237=$D$1:$CP$1)*(BB$2=$D$2:$CP$2),0))</f>
        <v/>
      </c>
    </row>
    <row r="1238" spans="4:14" x14ac:dyDescent="0.25">
      <c r="D1238" t="str">
        <f t="shared" ref="D1238:E1238" si="1173">D1124</f>
        <v>SYC</v>
      </c>
      <c r="E1238" t="str">
        <f t="shared" si="1173"/>
        <v>High income</v>
      </c>
      <c r="F1238">
        <f t="shared" si="1145"/>
        <v>2018</v>
      </c>
      <c r="G1238" s="60" cm="1">
        <f t="array" ref="G1238">INDEX($D$1:$CP$117,MATCH($D1238,$D$1:$D$117,0),MATCH(1,($F1238=$D$1:$CP$1)*(G$2=$D$2:$CP$2),0))</f>
        <v>3682137</v>
      </c>
      <c r="H1238" s="60" cm="1">
        <f t="array" ref="H1238">INDEX($D$1:$CP$117,MATCH($D1238,$D$1:$D$117,0),MATCH(1,($F1238=$D$1:$CP$1)*(H$2=$D$2:$CP$2),0))</f>
        <v>0</v>
      </c>
      <c r="I1238" s="60" cm="1">
        <f t="array" ref="I1238">INDEX($D$1:$CP$117,MATCH($D1238,$D$1:$D$117,0),MATCH(1,($F1238=$D$1:$CP$1)*(I$2=$D$2:$CP$2),0))</f>
        <v>3682276.96</v>
      </c>
      <c r="J1238" s="60" t="str" cm="1">
        <f t="array" ref="J1238">INDEX($D$1:$CP$117,MATCH($D1238,$D$1:$D$117,0),MATCH(1,($F1238=$D$1:$CP$1)*(J$2=$D$2:$CP$2),0))</f>
        <v/>
      </c>
      <c r="K1238" s="59" t="str" cm="1">
        <f t="array" ref="K1238">INDEX($D$1:$CP$117,MATCH($D1238,$D$1:$D$117,0),MATCH(1,($F1238=$D$1:$CP$1)*(AY$2=$D$2:$CP$2),0))</f>
        <v/>
      </c>
      <c r="L1238" s="59" t="str" cm="1">
        <f t="array" ref="L1238">INDEX($D$1:$CP$117,MATCH($D1238,$D$1:$D$117,0),MATCH(1,($F1238=$D$1:$CP$1)*(AZ$2=$D$2:$CP$2),0))</f>
        <v/>
      </c>
      <c r="M1238" s="59" t="str" cm="1">
        <f t="array" ref="M1238">INDEX($D$1:$CP$117,MATCH($D1238,$D$1:$D$117,0),MATCH(1,($F1238=$D$1:$CP$1)*(BA$2=$D$2:$CP$2),0))</f>
        <v/>
      </c>
      <c r="N1238" s="61" t="str" cm="1">
        <f t="array" ref="N1238">INDEX($D$1:$CP$117,MATCH($D1238,$D$1:$D$117,0),MATCH(1,($F1238=$D$1:$CP$1)*(BB$2=$D$2:$CP$2),0))</f>
        <v/>
      </c>
    </row>
    <row r="1239" spans="4:14" x14ac:dyDescent="0.25">
      <c r="D1239" t="str">
        <f t="shared" ref="D1239:E1239" si="1174">D1125</f>
        <v>SLE</v>
      </c>
      <c r="E1239" t="str">
        <f t="shared" si="1174"/>
        <v>Low income</v>
      </c>
      <c r="F1239">
        <f t="shared" si="1145"/>
        <v>2018</v>
      </c>
      <c r="G1239" s="60" cm="1">
        <f t="array" ref="G1239">INDEX($D$1:$CP$117,MATCH($D1239,$D$1:$D$117,0),MATCH(1,($F1239=$D$1:$CP$1)*(G$2=$D$2:$CP$2),0))</f>
        <v>0</v>
      </c>
      <c r="H1239" s="60" cm="1">
        <f t="array" ref="H1239">INDEX($D$1:$CP$117,MATCH($D1239,$D$1:$D$117,0),MATCH(1,($F1239=$D$1:$CP$1)*(H$2=$D$2:$CP$2),0))</f>
        <v>0</v>
      </c>
      <c r="I1239" s="60" cm="1">
        <f t="array" ref="I1239">INDEX($D$1:$CP$117,MATCH($D1239,$D$1:$D$117,0),MATCH(1,($F1239=$D$1:$CP$1)*(I$2=$D$2:$CP$2),0))</f>
        <v>0</v>
      </c>
      <c r="J1239" s="60" cm="1">
        <f t="array" ref="J1239">INDEX($D$1:$CP$117,MATCH($D1239,$D$1:$D$117,0),MATCH(1,($F1239=$D$1:$CP$1)*(J$2=$D$2:$CP$2),0))</f>
        <v>76000</v>
      </c>
      <c r="K1239" s="59" t="str" cm="1">
        <f t="array" ref="K1239">INDEX($D$1:$CP$117,MATCH($D1239,$D$1:$D$117,0),MATCH(1,($F1239=$D$1:$CP$1)*(AY$2=$D$2:$CP$2),0))</f>
        <v/>
      </c>
      <c r="L1239" s="59" t="str" cm="1">
        <f t="array" ref="L1239">INDEX($D$1:$CP$117,MATCH($D1239,$D$1:$D$117,0),MATCH(1,($F1239=$D$1:$CP$1)*(AZ$2=$D$2:$CP$2),0))</f>
        <v/>
      </c>
      <c r="M1239" s="59" t="str" cm="1">
        <f t="array" ref="M1239">INDEX($D$1:$CP$117,MATCH($D1239,$D$1:$D$117,0),MATCH(1,($F1239=$D$1:$CP$1)*(BA$2=$D$2:$CP$2),0))</f>
        <v/>
      </c>
      <c r="N1239" s="61" t="str" cm="1">
        <f t="array" ref="N1239">INDEX($D$1:$CP$117,MATCH($D1239,$D$1:$D$117,0),MATCH(1,($F1239=$D$1:$CP$1)*(BB$2=$D$2:$CP$2),0))</f>
        <v/>
      </c>
    </row>
    <row r="1240" spans="4:14" x14ac:dyDescent="0.25">
      <c r="D1240" t="str">
        <f t="shared" ref="D1240:E1240" si="1175">D1126</f>
        <v>SGP</v>
      </c>
      <c r="E1240" t="str">
        <f t="shared" si="1175"/>
        <v>High income</v>
      </c>
      <c r="F1240">
        <f t="shared" si="1145"/>
        <v>2018</v>
      </c>
      <c r="G1240" s="60" cm="1">
        <f t="array" ref="G1240">INDEX($D$1:$CP$117,MATCH($D1240,$D$1:$D$117,0),MATCH(1,($F1240=$D$1:$CP$1)*(G$2=$D$2:$CP$2),0))</f>
        <v>0</v>
      </c>
      <c r="H1240" s="60" cm="1">
        <f t="array" ref="H1240">INDEX($D$1:$CP$117,MATCH($D1240,$D$1:$D$117,0),MATCH(1,($F1240=$D$1:$CP$1)*(H$2=$D$2:$CP$2),0))</f>
        <v>0</v>
      </c>
      <c r="I1240" s="60" cm="1">
        <f t="array" ref="I1240">INDEX($D$1:$CP$117,MATCH($D1240,$D$1:$D$117,0),MATCH(1,($F1240=$D$1:$CP$1)*(I$2=$D$2:$CP$2),0))</f>
        <v>0</v>
      </c>
      <c r="J1240" s="60" cm="1">
        <f t="array" ref="J1240">INDEX($D$1:$CP$117,MATCH($D1240,$D$1:$D$117,0),MATCH(1,($F1240=$D$1:$CP$1)*(J$2=$D$2:$CP$2),0))</f>
        <v>7900</v>
      </c>
      <c r="K1240" s="59" t="str" cm="1">
        <f t="array" ref="K1240">INDEX($D$1:$CP$117,MATCH($D1240,$D$1:$D$117,0),MATCH(1,($F1240=$D$1:$CP$1)*(AY$2=$D$2:$CP$2),0))</f>
        <v/>
      </c>
      <c r="L1240" s="59" t="str" cm="1">
        <f t="array" ref="L1240">INDEX($D$1:$CP$117,MATCH($D1240,$D$1:$D$117,0),MATCH(1,($F1240=$D$1:$CP$1)*(AZ$2=$D$2:$CP$2),0))</f>
        <v/>
      </c>
      <c r="M1240" s="59" t="str" cm="1">
        <f t="array" ref="M1240">INDEX($D$1:$CP$117,MATCH($D1240,$D$1:$D$117,0),MATCH(1,($F1240=$D$1:$CP$1)*(BA$2=$D$2:$CP$2),0))</f>
        <v/>
      </c>
      <c r="N1240" s="61" t="str" cm="1">
        <f t="array" ref="N1240">INDEX($D$1:$CP$117,MATCH($D1240,$D$1:$D$117,0),MATCH(1,($F1240=$D$1:$CP$1)*(BB$2=$D$2:$CP$2),0))</f>
        <v/>
      </c>
    </row>
    <row r="1241" spans="4:14" x14ac:dyDescent="0.25">
      <c r="D1241" t="str">
        <f t="shared" ref="D1241:E1241" si="1176">D1127</f>
        <v>SOM</v>
      </c>
      <c r="E1241" t="str">
        <f t="shared" si="1176"/>
        <v>Low income</v>
      </c>
      <c r="F1241">
        <f t="shared" si="1145"/>
        <v>2018</v>
      </c>
      <c r="G1241" s="60" cm="1">
        <f t="array" ref="G1241">INDEX($D$1:$CP$117,MATCH($D1241,$D$1:$D$117,0),MATCH(1,($F1241=$D$1:$CP$1)*(G$2=$D$2:$CP$2),0))</f>
        <v>0</v>
      </c>
      <c r="H1241" s="60" cm="1">
        <f t="array" ref="H1241">INDEX($D$1:$CP$117,MATCH($D1241,$D$1:$D$117,0),MATCH(1,($F1241=$D$1:$CP$1)*(H$2=$D$2:$CP$2),0))</f>
        <v>6000000</v>
      </c>
      <c r="I1241" s="60" cm="1">
        <f t="array" ref="I1241">INDEX($D$1:$CP$117,MATCH($D1241,$D$1:$D$117,0),MATCH(1,($F1241=$D$1:$CP$1)*(I$2=$D$2:$CP$2),0))</f>
        <v>6000000</v>
      </c>
      <c r="J1241" s="60" cm="1">
        <f t="array" ref="J1241">INDEX($D$1:$CP$117,MATCH($D1241,$D$1:$D$117,0),MATCH(1,($F1241=$D$1:$CP$1)*(J$2=$D$2:$CP$2),0))</f>
        <v>11000</v>
      </c>
      <c r="K1241" s="59" cm="1">
        <f t="array" ref="K1241">INDEX($D$1:$CP$117,MATCH($D1241,$D$1:$D$117,0),MATCH(1,($F1241=$D$1:$CP$1)*(AY$2=$D$2:$CP$2),0))</f>
        <v>0</v>
      </c>
      <c r="L1241" s="59" cm="1">
        <f t="array" ref="L1241">INDEX($D$1:$CP$117,MATCH($D1241,$D$1:$D$117,0),MATCH(1,($F1241=$D$1:$CP$1)*(AZ$2=$D$2:$CP$2),0))</f>
        <v>545.4545454545455</v>
      </c>
      <c r="M1241" s="59" cm="1">
        <f t="array" ref="M1241">INDEX($D$1:$CP$117,MATCH($D1241,$D$1:$D$117,0),MATCH(1,($F1241=$D$1:$CP$1)*(BA$2=$D$2:$CP$2),0))</f>
        <v>545.4545454545455</v>
      </c>
      <c r="N1241" s="61" cm="1">
        <f t="array" ref="N1241">INDEX($D$1:$CP$117,MATCH($D1241,$D$1:$D$117,0),MATCH(1,($F1241=$D$1:$CP$1)*(BB$2=$D$2:$CP$2),0))</f>
        <v>0</v>
      </c>
    </row>
    <row r="1242" spans="4:14" x14ac:dyDescent="0.25">
      <c r="D1242" t="str">
        <f t="shared" ref="D1242:E1242" si="1177">D1128</f>
        <v>ZAF</v>
      </c>
      <c r="E1242" t="str">
        <f t="shared" si="1177"/>
        <v>Middle income</v>
      </c>
      <c r="F1242">
        <f t="shared" si="1145"/>
        <v>2018</v>
      </c>
      <c r="G1242" s="60" cm="1">
        <f t="array" ref="G1242">INDEX($D$1:$CP$117,MATCH($D1242,$D$1:$D$117,0),MATCH(1,($F1242=$D$1:$CP$1)*(G$2=$D$2:$CP$2),0))</f>
        <v>1917857763</v>
      </c>
      <c r="H1242" s="60" cm="1">
        <f t="array" ref="H1242">INDEX($D$1:$CP$117,MATCH($D1242,$D$1:$D$117,0),MATCH(1,($F1242=$D$1:$CP$1)*(H$2=$D$2:$CP$2),0))</f>
        <v>583624079.91999996</v>
      </c>
      <c r="I1242" s="60" cm="1">
        <f t="array" ref="I1242">INDEX($D$1:$CP$117,MATCH($D1242,$D$1:$D$117,0),MATCH(1,($F1242=$D$1:$CP$1)*(I$2=$D$2:$CP$2),0))</f>
        <v>2501569029.9699998</v>
      </c>
      <c r="J1242" s="60" cm="1">
        <f t="array" ref="J1242">INDEX($D$1:$CP$117,MATCH($D1242,$D$1:$D$117,0),MATCH(1,($F1242=$D$1:$CP$1)*(J$2=$D$2:$CP$2),0))</f>
        <v>7400000</v>
      </c>
      <c r="K1242" s="59" cm="1">
        <f t="array" ref="K1242">INDEX($D$1:$CP$117,MATCH($D1242,$D$1:$D$117,0),MATCH(1,($F1242=$D$1:$CP$1)*(AY$2=$D$2:$CP$2),0))</f>
        <v>259.16996797297298</v>
      </c>
      <c r="L1242" s="59" cm="1">
        <f t="array" ref="L1242">INDEX($D$1:$CP$117,MATCH($D1242,$D$1:$D$117,0),MATCH(1,($F1242=$D$1:$CP$1)*(AZ$2=$D$2:$CP$2),0))</f>
        <v>78.868118908108102</v>
      </c>
      <c r="M1242" s="59" cm="1">
        <f t="array" ref="M1242">INDEX($D$1:$CP$117,MATCH($D1242,$D$1:$D$117,0),MATCH(1,($F1242=$D$1:$CP$1)*(BA$2=$D$2:$CP$2),0))</f>
        <v>338.04986891486482</v>
      </c>
      <c r="N1242" s="61" cm="1">
        <f t="array" ref="N1242">INDEX($D$1:$CP$117,MATCH($D1242,$D$1:$D$117,0),MATCH(1,($F1242=$D$1:$CP$1)*(BB$2=$D$2:$CP$2),0))</f>
        <v>0.76666193897635526</v>
      </c>
    </row>
    <row r="1243" spans="4:14" x14ac:dyDescent="0.25">
      <c r="D1243" t="str">
        <f t="shared" ref="D1243:E1243" si="1178">D1129</f>
        <v>LKA</v>
      </c>
      <c r="E1243" t="str">
        <f t="shared" si="1178"/>
        <v>Lower middle income</v>
      </c>
      <c r="F1243">
        <f t="shared" si="1145"/>
        <v>2018</v>
      </c>
      <c r="G1243" s="60" cm="1">
        <f t="array" ref="G1243">INDEX($D$1:$CP$117,MATCH($D1243,$D$1:$D$117,0),MATCH(1,($F1243=$D$1:$CP$1)*(G$2=$D$2:$CP$2),0))</f>
        <v>0</v>
      </c>
      <c r="H1243" s="60" cm="1">
        <f t="array" ref="H1243">INDEX($D$1:$CP$117,MATCH($D1243,$D$1:$D$117,0),MATCH(1,($F1243=$D$1:$CP$1)*(H$2=$D$2:$CP$2),0))</f>
        <v>0</v>
      </c>
      <c r="I1243" s="60" cm="1">
        <f t="array" ref="I1243">INDEX($D$1:$CP$117,MATCH($D1243,$D$1:$D$117,0),MATCH(1,($F1243=$D$1:$CP$1)*(I$2=$D$2:$CP$2),0))</f>
        <v>0</v>
      </c>
      <c r="J1243" s="60" cm="1">
        <f t="array" ref="J1243">INDEX($D$1:$CP$117,MATCH($D1243,$D$1:$D$117,0),MATCH(1,($F1243=$D$1:$CP$1)*(J$2=$D$2:$CP$2),0))</f>
        <v>3600</v>
      </c>
      <c r="K1243" s="59" t="str" cm="1">
        <f t="array" ref="K1243">INDEX($D$1:$CP$117,MATCH($D1243,$D$1:$D$117,0),MATCH(1,($F1243=$D$1:$CP$1)*(AY$2=$D$2:$CP$2),0))</f>
        <v/>
      </c>
      <c r="L1243" s="59" t="str" cm="1">
        <f t="array" ref="L1243">INDEX($D$1:$CP$117,MATCH($D1243,$D$1:$D$117,0),MATCH(1,($F1243=$D$1:$CP$1)*(AZ$2=$D$2:$CP$2),0))</f>
        <v/>
      </c>
      <c r="M1243" s="59" t="str" cm="1">
        <f t="array" ref="M1243">INDEX($D$1:$CP$117,MATCH($D1243,$D$1:$D$117,0),MATCH(1,($F1243=$D$1:$CP$1)*(BA$2=$D$2:$CP$2),0))</f>
        <v/>
      </c>
      <c r="N1243" s="61" t="str" cm="1">
        <f t="array" ref="N1243">INDEX($D$1:$CP$117,MATCH($D1243,$D$1:$D$117,0),MATCH(1,($F1243=$D$1:$CP$1)*(BB$2=$D$2:$CP$2),0))</f>
        <v/>
      </c>
    </row>
    <row r="1244" spans="4:14" x14ac:dyDescent="0.25">
      <c r="D1244" t="str">
        <f t="shared" ref="D1244:E1244" si="1179">D1130</f>
        <v>SDN</v>
      </c>
      <c r="E1244" t="str">
        <f t="shared" si="1179"/>
        <v>Low income</v>
      </c>
      <c r="F1244">
        <f t="shared" si="1145"/>
        <v>2018</v>
      </c>
      <c r="G1244" s="60" cm="1">
        <f t="array" ref="G1244">INDEX($D$1:$CP$117,MATCH($D1244,$D$1:$D$117,0),MATCH(1,($F1244=$D$1:$CP$1)*(G$2=$D$2:$CP$2),0))</f>
        <v>0</v>
      </c>
      <c r="H1244" s="60" cm="1">
        <f t="array" ref="H1244">INDEX($D$1:$CP$117,MATCH($D1244,$D$1:$D$117,0),MATCH(1,($F1244=$D$1:$CP$1)*(H$2=$D$2:$CP$2),0))</f>
        <v>0</v>
      </c>
      <c r="I1244" s="60" cm="1">
        <f t="array" ref="I1244">INDEX($D$1:$CP$117,MATCH($D1244,$D$1:$D$117,0),MATCH(1,($F1244=$D$1:$CP$1)*(I$2=$D$2:$CP$2),0))</f>
        <v>0</v>
      </c>
      <c r="J1244" s="60" cm="1">
        <f t="array" ref="J1244">INDEX($D$1:$CP$117,MATCH($D1244,$D$1:$D$117,0),MATCH(1,($F1244=$D$1:$CP$1)*(J$2=$D$2:$CP$2),0))</f>
        <v>46000</v>
      </c>
      <c r="K1244" s="59" t="str" cm="1">
        <f t="array" ref="K1244">INDEX($D$1:$CP$117,MATCH($D1244,$D$1:$D$117,0),MATCH(1,($F1244=$D$1:$CP$1)*(AY$2=$D$2:$CP$2),0))</f>
        <v/>
      </c>
      <c r="L1244" s="59" t="str" cm="1">
        <f t="array" ref="L1244">INDEX($D$1:$CP$117,MATCH($D1244,$D$1:$D$117,0),MATCH(1,($F1244=$D$1:$CP$1)*(AZ$2=$D$2:$CP$2),0))</f>
        <v/>
      </c>
      <c r="M1244" s="59" t="str" cm="1">
        <f t="array" ref="M1244">INDEX($D$1:$CP$117,MATCH($D1244,$D$1:$D$117,0),MATCH(1,($F1244=$D$1:$CP$1)*(BA$2=$D$2:$CP$2),0))</f>
        <v/>
      </c>
      <c r="N1244" s="61" t="str" cm="1">
        <f t="array" ref="N1244">INDEX($D$1:$CP$117,MATCH($D1244,$D$1:$D$117,0),MATCH(1,($F1244=$D$1:$CP$1)*(BB$2=$D$2:$CP$2),0))</f>
        <v/>
      </c>
    </row>
    <row r="1245" spans="4:14" x14ac:dyDescent="0.25">
      <c r="D1245" t="str">
        <f t="shared" ref="D1245:E1245" si="1180">D1131</f>
        <v>SUR</v>
      </c>
      <c r="E1245" t="str">
        <f t="shared" si="1180"/>
        <v>Middle income</v>
      </c>
      <c r="F1245">
        <f t="shared" si="1145"/>
        <v>2018</v>
      </c>
      <c r="G1245" s="60" cm="1">
        <f t="array" ref="G1245">INDEX($D$1:$CP$117,MATCH($D1245,$D$1:$D$117,0),MATCH(1,($F1245=$D$1:$CP$1)*(G$2=$D$2:$CP$2),0))</f>
        <v>0</v>
      </c>
      <c r="H1245" s="60" cm="1">
        <f t="array" ref="H1245">INDEX($D$1:$CP$117,MATCH($D1245,$D$1:$D$117,0),MATCH(1,($F1245=$D$1:$CP$1)*(H$2=$D$2:$CP$2),0))</f>
        <v>0</v>
      </c>
      <c r="I1245" s="60" cm="1">
        <f t="array" ref="I1245">INDEX($D$1:$CP$117,MATCH($D1245,$D$1:$D$117,0),MATCH(1,($F1245=$D$1:$CP$1)*(I$2=$D$2:$CP$2),0))</f>
        <v>0</v>
      </c>
      <c r="J1245" s="60" cm="1">
        <f t="array" ref="J1245">INDEX($D$1:$CP$117,MATCH($D1245,$D$1:$D$117,0),MATCH(1,($F1245=$D$1:$CP$1)*(J$2=$D$2:$CP$2),0))</f>
        <v>5700</v>
      </c>
      <c r="K1245" s="59" t="str" cm="1">
        <f t="array" ref="K1245">INDEX($D$1:$CP$117,MATCH($D1245,$D$1:$D$117,0),MATCH(1,($F1245=$D$1:$CP$1)*(AY$2=$D$2:$CP$2),0))</f>
        <v/>
      </c>
      <c r="L1245" s="59" t="str" cm="1">
        <f t="array" ref="L1245">INDEX($D$1:$CP$117,MATCH($D1245,$D$1:$D$117,0),MATCH(1,($F1245=$D$1:$CP$1)*(AZ$2=$D$2:$CP$2),0))</f>
        <v/>
      </c>
      <c r="M1245" s="59" t="str" cm="1">
        <f t="array" ref="M1245">INDEX($D$1:$CP$117,MATCH($D1245,$D$1:$D$117,0),MATCH(1,($F1245=$D$1:$CP$1)*(BA$2=$D$2:$CP$2),0))</f>
        <v/>
      </c>
      <c r="N1245" s="61" t="str" cm="1">
        <f t="array" ref="N1245">INDEX($D$1:$CP$117,MATCH($D1245,$D$1:$D$117,0),MATCH(1,($F1245=$D$1:$CP$1)*(BB$2=$D$2:$CP$2),0))</f>
        <v/>
      </c>
    </row>
    <row r="1246" spans="4:14" x14ac:dyDescent="0.25">
      <c r="D1246" t="str">
        <f t="shared" ref="D1246:E1246" si="1181">D1132</f>
        <v>TJK</v>
      </c>
      <c r="E1246" t="str">
        <f t="shared" si="1181"/>
        <v>Low income</v>
      </c>
      <c r="F1246">
        <f t="shared" si="1145"/>
        <v>2018</v>
      </c>
      <c r="G1246" s="60" cm="1">
        <f t="array" ref="G1246">INDEX($D$1:$CP$117,MATCH($D1246,$D$1:$D$117,0),MATCH(1,($F1246=$D$1:$CP$1)*(G$2=$D$2:$CP$2),0))</f>
        <v>823242</v>
      </c>
      <c r="H1246" s="60" cm="1">
        <f t="array" ref="H1246">INDEX($D$1:$CP$117,MATCH($D1246,$D$1:$D$117,0),MATCH(1,($F1246=$D$1:$CP$1)*(H$2=$D$2:$CP$2),0))</f>
        <v>3616746.55</v>
      </c>
      <c r="I1246" s="60" cm="1">
        <f t="array" ref="I1246">INDEX($D$1:$CP$117,MATCH($D1246,$D$1:$D$117,0),MATCH(1,($F1246=$D$1:$CP$1)*(I$2=$D$2:$CP$2),0))</f>
        <v>4439988.55</v>
      </c>
      <c r="J1246" s="60" cm="1">
        <f t="array" ref="J1246">INDEX($D$1:$CP$117,MATCH($D1246,$D$1:$D$117,0),MATCH(1,($F1246=$D$1:$CP$1)*(J$2=$D$2:$CP$2),0))</f>
        <v>13000</v>
      </c>
      <c r="K1246" s="59" cm="1">
        <f t="array" ref="K1246">INDEX($D$1:$CP$117,MATCH($D1246,$D$1:$D$117,0),MATCH(1,($F1246=$D$1:$CP$1)*(AY$2=$D$2:$CP$2),0))</f>
        <v>63.326307692307694</v>
      </c>
      <c r="L1246" s="59" cm="1">
        <f t="array" ref="L1246">INDEX($D$1:$CP$117,MATCH($D1246,$D$1:$D$117,0),MATCH(1,($F1246=$D$1:$CP$1)*(AZ$2=$D$2:$CP$2),0))</f>
        <v>278.21127307692308</v>
      </c>
      <c r="M1246" s="59" cm="1">
        <f t="array" ref="M1246">INDEX($D$1:$CP$117,MATCH($D1246,$D$1:$D$117,0),MATCH(1,($F1246=$D$1:$CP$1)*(BA$2=$D$2:$CP$2),0))</f>
        <v>341.53758076923077</v>
      </c>
      <c r="N1246" s="61" cm="1">
        <f t="array" ref="N1246">INDEX($D$1:$CP$117,MATCH($D1246,$D$1:$D$117,0),MATCH(1,($F1246=$D$1:$CP$1)*(BB$2=$D$2:$CP$2),0))</f>
        <v>0.18541534301929674</v>
      </c>
    </row>
    <row r="1247" spans="4:14" x14ac:dyDescent="0.25">
      <c r="D1247" t="str">
        <f t="shared" ref="D1247:E1247" si="1182">D1133</f>
        <v>THA</v>
      </c>
      <c r="E1247" t="str">
        <f t="shared" si="1182"/>
        <v>Middle income</v>
      </c>
      <c r="F1247">
        <f t="shared" si="1145"/>
        <v>2018</v>
      </c>
      <c r="G1247" s="60" cm="1">
        <f t="array" ref="G1247">INDEX($D$1:$CP$117,MATCH($D1247,$D$1:$D$117,0),MATCH(1,($F1247=$D$1:$CP$1)*(G$2=$D$2:$CP$2),0))</f>
        <v>229469583</v>
      </c>
      <c r="H1247" s="60" cm="1">
        <f t="array" ref="H1247">INDEX($D$1:$CP$117,MATCH($D1247,$D$1:$D$117,0),MATCH(1,($F1247=$D$1:$CP$1)*(H$2=$D$2:$CP$2),0))</f>
        <v>28916864.120000001</v>
      </c>
      <c r="I1247" s="60" cm="1">
        <f t="array" ref="I1247">INDEX($D$1:$CP$117,MATCH($D1247,$D$1:$D$117,0),MATCH(1,($F1247=$D$1:$CP$1)*(I$2=$D$2:$CP$2),0))</f>
        <v>258641956.53999999</v>
      </c>
      <c r="J1247" s="60" cm="1">
        <f t="array" ref="J1247">INDEX($D$1:$CP$117,MATCH($D1247,$D$1:$D$117,0),MATCH(1,($F1247=$D$1:$CP$1)*(J$2=$D$2:$CP$2),0))</f>
        <v>480000</v>
      </c>
      <c r="K1247" s="59" cm="1">
        <f t="array" ref="K1247">INDEX($D$1:$CP$117,MATCH($D1247,$D$1:$D$117,0),MATCH(1,($F1247=$D$1:$CP$1)*(AY$2=$D$2:$CP$2),0))</f>
        <v>478.06163125</v>
      </c>
      <c r="L1247" s="59" cm="1">
        <f t="array" ref="L1247">INDEX($D$1:$CP$117,MATCH($D1247,$D$1:$D$117,0),MATCH(1,($F1247=$D$1:$CP$1)*(AZ$2=$D$2:$CP$2),0))</f>
        <v>60.243466916666669</v>
      </c>
      <c r="M1247" s="59" cm="1">
        <f t="array" ref="M1247">INDEX($D$1:$CP$117,MATCH($D1247,$D$1:$D$117,0),MATCH(1,($F1247=$D$1:$CP$1)*(BA$2=$D$2:$CP$2),0))</f>
        <v>538.83740945833335</v>
      </c>
      <c r="N1247" s="61" cm="1">
        <f t="array" ref="N1247">INDEX($D$1:$CP$117,MATCH($D1247,$D$1:$D$117,0),MATCH(1,($F1247=$D$1:$CP$1)*(BB$2=$D$2:$CP$2),0))</f>
        <v>0.88720943063432023</v>
      </c>
    </row>
    <row r="1248" spans="4:14" x14ac:dyDescent="0.25">
      <c r="D1248" t="str">
        <f t="shared" ref="D1248:E1248" si="1183">D1134</f>
        <v>MKD</v>
      </c>
      <c r="E1248" t="str">
        <f t="shared" si="1183"/>
        <v>Middle income</v>
      </c>
      <c r="F1248">
        <f t="shared" si="1145"/>
        <v>2018</v>
      </c>
      <c r="G1248" s="60" cm="1">
        <f t="array" ref="G1248">INDEX($D$1:$CP$117,MATCH($D1248,$D$1:$D$117,0),MATCH(1,($F1248=$D$1:$CP$1)*(G$2=$D$2:$CP$2),0))</f>
        <v>0</v>
      </c>
      <c r="H1248" s="60" cm="1">
        <f t="array" ref="H1248">INDEX($D$1:$CP$117,MATCH($D1248,$D$1:$D$117,0),MATCH(1,($F1248=$D$1:$CP$1)*(H$2=$D$2:$CP$2),0))</f>
        <v>0</v>
      </c>
      <c r="I1248" s="60" cm="1">
        <f t="array" ref="I1248">INDEX($D$1:$CP$117,MATCH($D1248,$D$1:$D$117,0),MATCH(1,($F1248=$D$1:$CP$1)*(I$2=$D$2:$CP$2),0))</f>
        <v>0</v>
      </c>
      <c r="J1248" s="60" t="str" cm="1">
        <f t="array" ref="J1248">INDEX($D$1:$CP$117,MATCH($D1248,$D$1:$D$117,0),MATCH(1,($F1248=$D$1:$CP$1)*(J$2=$D$2:$CP$2),0))</f>
        <v/>
      </c>
      <c r="K1248" s="59" t="str" cm="1">
        <f t="array" ref="K1248">INDEX($D$1:$CP$117,MATCH($D1248,$D$1:$D$117,0),MATCH(1,($F1248=$D$1:$CP$1)*(AY$2=$D$2:$CP$2),0))</f>
        <v/>
      </c>
      <c r="L1248" s="59" t="str" cm="1">
        <f t="array" ref="L1248">INDEX($D$1:$CP$117,MATCH($D1248,$D$1:$D$117,0),MATCH(1,($F1248=$D$1:$CP$1)*(AZ$2=$D$2:$CP$2),0))</f>
        <v/>
      </c>
      <c r="M1248" s="59" t="str" cm="1">
        <f t="array" ref="M1248">INDEX($D$1:$CP$117,MATCH($D1248,$D$1:$D$117,0),MATCH(1,($F1248=$D$1:$CP$1)*(BA$2=$D$2:$CP$2),0))</f>
        <v/>
      </c>
      <c r="N1248" s="61" t="str" cm="1">
        <f t="array" ref="N1248">INDEX($D$1:$CP$117,MATCH($D1248,$D$1:$D$117,0),MATCH(1,($F1248=$D$1:$CP$1)*(BB$2=$D$2:$CP$2),0))</f>
        <v/>
      </c>
    </row>
    <row r="1249" spans="4:14" x14ac:dyDescent="0.25">
      <c r="D1249" t="str">
        <f t="shared" ref="D1249:E1249" si="1184">D1135</f>
        <v>TGO</v>
      </c>
      <c r="E1249" t="str">
        <f t="shared" si="1184"/>
        <v>Low income</v>
      </c>
      <c r="F1249">
        <f t="shared" si="1145"/>
        <v>2018</v>
      </c>
      <c r="G1249" s="60" cm="1">
        <f t="array" ref="G1249">INDEX($D$1:$CP$117,MATCH($D1249,$D$1:$D$117,0),MATCH(1,($F1249=$D$1:$CP$1)*(G$2=$D$2:$CP$2),0))</f>
        <v>0</v>
      </c>
      <c r="H1249" s="60" cm="1">
        <f t="array" ref="H1249">INDEX($D$1:$CP$117,MATCH($D1249,$D$1:$D$117,0),MATCH(1,($F1249=$D$1:$CP$1)*(H$2=$D$2:$CP$2),0))</f>
        <v>0</v>
      </c>
      <c r="I1249" s="60" cm="1">
        <f t="array" ref="I1249">INDEX($D$1:$CP$117,MATCH($D1249,$D$1:$D$117,0),MATCH(1,($F1249=$D$1:$CP$1)*(I$2=$D$2:$CP$2),0))</f>
        <v>0</v>
      </c>
      <c r="J1249" s="60" cm="1">
        <f t="array" ref="J1249">INDEX($D$1:$CP$117,MATCH($D1249,$D$1:$D$117,0),MATCH(1,($F1249=$D$1:$CP$1)*(J$2=$D$2:$CP$2),0))</f>
        <v>120000</v>
      </c>
      <c r="K1249" s="59" t="str" cm="1">
        <f t="array" ref="K1249">INDEX($D$1:$CP$117,MATCH($D1249,$D$1:$D$117,0),MATCH(1,($F1249=$D$1:$CP$1)*(AY$2=$D$2:$CP$2),0))</f>
        <v/>
      </c>
      <c r="L1249" s="59" t="str" cm="1">
        <f t="array" ref="L1249">INDEX($D$1:$CP$117,MATCH($D1249,$D$1:$D$117,0),MATCH(1,($F1249=$D$1:$CP$1)*(AZ$2=$D$2:$CP$2),0))</f>
        <v/>
      </c>
      <c r="M1249" s="59" t="str" cm="1">
        <f t="array" ref="M1249">INDEX($D$1:$CP$117,MATCH($D1249,$D$1:$D$117,0),MATCH(1,($F1249=$D$1:$CP$1)*(BA$2=$D$2:$CP$2),0))</f>
        <v/>
      </c>
      <c r="N1249" s="61" t="str" cm="1">
        <f t="array" ref="N1249">INDEX($D$1:$CP$117,MATCH($D1249,$D$1:$D$117,0),MATCH(1,($F1249=$D$1:$CP$1)*(BB$2=$D$2:$CP$2),0))</f>
        <v/>
      </c>
    </row>
    <row r="1250" spans="4:14" x14ac:dyDescent="0.25">
      <c r="D1250" t="str">
        <f t="shared" ref="D1250:E1250" si="1185">D1136</f>
        <v>TTO</v>
      </c>
      <c r="E1250" t="str">
        <f t="shared" si="1185"/>
        <v>High income</v>
      </c>
      <c r="F1250">
        <f t="shared" si="1145"/>
        <v>2018</v>
      </c>
      <c r="G1250" s="60" cm="1">
        <f t="array" ref="G1250">INDEX($D$1:$CP$117,MATCH($D1250,$D$1:$D$117,0),MATCH(1,($F1250=$D$1:$CP$1)*(G$2=$D$2:$CP$2),0))</f>
        <v>0</v>
      </c>
      <c r="H1250" s="60" cm="1">
        <f t="array" ref="H1250">INDEX($D$1:$CP$117,MATCH($D1250,$D$1:$D$117,0),MATCH(1,($F1250=$D$1:$CP$1)*(H$2=$D$2:$CP$2),0))</f>
        <v>0</v>
      </c>
      <c r="I1250" s="60" cm="1">
        <f t="array" ref="I1250">INDEX($D$1:$CP$117,MATCH($D1250,$D$1:$D$117,0),MATCH(1,($F1250=$D$1:$CP$1)*(I$2=$D$2:$CP$2),0))</f>
        <v>0</v>
      </c>
      <c r="J1250" s="60" cm="1">
        <f t="array" ref="J1250">INDEX($D$1:$CP$117,MATCH($D1250,$D$1:$D$117,0),MATCH(1,($F1250=$D$1:$CP$1)*(J$2=$D$2:$CP$2),0))</f>
        <v>11000</v>
      </c>
      <c r="K1250" s="59" t="str" cm="1">
        <f t="array" ref="K1250">INDEX($D$1:$CP$117,MATCH($D1250,$D$1:$D$117,0),MATCH(1,($F1250=$D$1:$CP$1)*(AY$2=$D$2:$CP$2),0))</f>
        <v/>
      </c>
      <c r="L1250" s="59" t="str" cm="1">
        <f t="array" ref="L1250">INDEX($D$1:$CP$117,MATCH($D1250,$D$1:$D$117,0),MATCH(1,($F1250=$D$1:$CP$1)*(AZ$2=$D$2:$CP$2),0))</f>
        <v/>
      </c>
      <c r="M1250" s="59" t="str" cm="1">
        <f t="array" ref="M1250">INDEX($D$1:$CP$117,MATCH($D1250,$D$1:$D$117,0),MATCH(1,($F1250=$D$1:$CP$1)*(BA$2=$D$2:$CP$2),0))</f>
        <v/>
      </c>
      <c r="N1250" s="61" t="str" cm="1">
        <f t="array" ref="N1250">INDEX($D$1:$CP$117,MATCH($D1250,$D$1:$D$117,0),MATCH(1,($F1250=$D$1:$CP$1)*(BB$2=$D$2:$CP$2),0))</f>
        <v/>
      </c>
    </row>
    <row r="1251" spans="4:14" x14ac:dyDescent="0.25">
      <c r="D1251" t="str">
        <f t="shared" ref="D1251:E1251" si="1186">D1137</f>
        <v>TUN</v>
      </c>
      <c r="E1251" t="str">
        <f t="shared" si="1186"/>
        <v>Lower middle income</v>
      </c>
      <c r="F1251">
        <f t="shared" si="1145"/>
        <v>2018</v>
      </c>
      <c r="G1251" s="60" cm="1">
        <f t="array" ref="G1251">INDEX($D$1:$CP$117,MATCH($D1251,$D$1:$D$117,0),MATCH(1,($F1251=$D$1:$CP$1)*(G$2=$D$2:$CP$2),0))</f>
        <v>0</v>
      </c>
      <c r="H1251" s="60" cm="1">
        <f t="array" ref="H1251">INDEX($D$1:$CP$117,MATCH($D1251,$D$1:$D$117,0),MATCH(1,($F1251=$D$1:$CP$1)*(H$2=$D$2:$CP$2),0))</f>
        <v>0</v>
      </c>
      <c r="I1251" s="60" cm="1">
        <f t="array" ref="I1251">INDEX($D$1:$CP$117,MATCH($D1251,$D$1:$D$117,0),MATCH(1,($F1251=$D$1:$CP$1)*(I$2=$D$2:$CP$2),0))</f>
        <v>0</v>
      </c>
      <c r="J1251" s="60" cm="1">
        <f t="array" ref="J1251">INDEX($D$1:$CP$117,MATCH($D1251,$D$1:$D$117,0),MATCH(1,($F1251=$D$1:$CP$1)*(J$2=$D$2:$CP$2),0))</f>
        <v>6100</v>
      </c>
      <c r="K1251" s="59" t="str" cm="1">
        <f t="array" ref="K1251">INDEX($D$1:$CP$117,MATCH($D1251,$D$1:$D$117,0),MATCH(1,($F1251=$D$1:$CP$1)*(AY$2=$D$2:$CP$2),0))</f>
        <v/>
      </c>
      <c r="L1251" s="59" t="str" cm="1">
        <f t="array" ref="L1251">INDEX($D$1:$CP$117,MATCH($D1251,$D$1:$D$117,0),MATCH(1,($F1251=$D$1:$CP$1)*(AZ$2=$D$2:$CP$2),0))</f>
        <v/>
      </c>
      <c r="M1251" s="59" t="str" cm="1">
        <f t="array" ref="M1251">INDEX($D$1:$CP$117,MATCH($D1251,$D$1:$D$117,0),MATCH(1,($F1251=$D$1:$CP$1)*(BA$2=$D$2:$CP$2),0))</f>
        <v/>
      </c>
      <c r="N1251" s="61" t="str" cm="1">
        <f t="array" ref="N1251">INDEX($D$1:$CP$117,MATCH($D1251,$D$1:$D$117,0),MATCH(1,($F1251=$D$1:$CP$1)*(BB$2=$D$2:$CP$2),0))</f>
        <v/>
      </c>
    </row>
    <row r="1252" spans="4:14" x14ac:dyDescent="0.25">
      <c r="D1252" t="str">
        <f t="shared" ref="D1252:E1252" si="1187">D1138</f>
        <v>UGA</v>
      </c>
      <c r="E1252" t="str">
        <f t="shared" si="1187"/>
        <v>Low income</v>
      </c>
      <c r="F1252">
        <f t="shared" si="1145"/>
        <v>2018</v>
      </c>
      <c r="G1252" s="60" cm="1">
        <f t="array" ref="G1252">INDEX($D$1:$CP$117,MATCH($D1252,$D$1:$D$117,0),MATCH(1,($F1252=$D$1:$CP$1)*(G$2=$D$2:$CP$2),0))</f>
        <v>0</v>
      </c>
      <c r="H1252" s="60" cm="1">
        <f t="array" ref="H1252">INDEX($D$1:$CP$117,MATCH($D1252,$D$1:$D$117,0),MATCH(1,($F1252=$D$1:$CP$1)*(H$2=$D$2:$CP$2),0))</f>
        <v>0</v>
      </c>
      <c r="I1252" s="60" cm="1">
        <f t="array" ref="I1252">INDEX($D$1:$CP$117,MATCH($D1252,$D$1:$D$117,0),MATCH(1,($F1252=$D$1:$CP$1)*(I$2=$D$2:$CP$2),0))</f>
        <v>0</v>
      </c>
      <c r="J1252" s="60" cm="1">
        <f t="array" ref="J1252">INDEX($D$1:$CP$117,MATCH($D1252,$D$1:$D$117,0),MATCH(1,($F1252=$D$1:$CP$1)*(J$2=$D$2:$CP$2),0))</f>
        <v>1400000</v>
      </c>
      <c r="K1252" s="59" t="str" cm="1">
        <f t="array" ref="K1252">INDEX($D$1:$CP$117,MATCH($D1252,$D$1:$D$117,0),MATCH(1,($F1252=$D$1:$CP$1)*(AY$2=$D$2:$CP$2),0))</f>
        <v/>
      </c>
      <c r="L1252" s="59" t="str" cm="1">
        <f t="array" ref="L1252">INDEX($D$1:$CP$117,MATCH($D1252,$D$1:$D$117,0),MATCH(1,($F1252=$D$1:$CP$1)*(AZ$2=$D$2:$CP$2),0))</f>
        <v/>
      </c>
      <c r="M1252" s="59" t="str" cm="1">
        <f t="array" ref="M1252">INDEX($D$1:$CP$117,MATCH($D1252,$D$1:$D$117,0),MATCH(1,($F1252=$D$1:$CP$1)*(BA$2=$D$2:$CP$2),0))</f>
        <v/>
      </c>
      <c r="N1252" s="61" t="str" cm="1">
        <f t="array" ref="N1252">INDEX($D$1:$CP$117,MATCH($D1252,$D$1:$D$117,0),MATCH(1,($F1252=$D$1:$CP$1)*(BB$2=$D$2:$CP$2),0))</f>
        <v/>
      </c>
    </row>
    <row r="1253" spans="4:14" x14ac:dyDescent="0.25">
      <c r="D1253" t="str">
        <f t="shared" ref="D1253:E1253" si="1188">D1139</f>
        <v>UKR</v>
      </c>
      <c r="E1253" t="str">
        <f t="shared" si="1188"/>
        <v>Lower middle income</v>
      </c>
      <c r="F1253">
        <f t="shared" si="1145"/>
        <v>2018</v>
      </c>
      <c r="G1253" s="60" cm="1">
        <f t="array" ref="G1253">INDEX($D$1:$CP$117,MATCH($D1253,$D$1:$D$117,0),MATCH(1,($F1253=$D$1:$CP$1)*(G$2=$D$2:$CP$2),0))</f>
        <v>0</v>
      </c>
      <c r="H1253" s="60" cm="1">
        <f t="array" ref="H1253">INDEX($D$1:$CP$117,MATCH($D1253,$D$1:$D$117,0),MATCH(1,($F1253=$D$1:$CP$1)*(H$2=$D$2:$CP$2),0))</f>
        <v>0</v>
      </c>
      <c r="I1253" s="60" cm="1">
        <f t="array" ref="I1253">INDEX($D$1:$CP$117,MATCH($D1253,$D$1:$D$117,0),MATCH(1,($F1253=$D$1:$CP$1)*(I$2=$D$2:$CP$2),0))</f>
        <v>0</v>
      </c>
      <c r="J1253" s="60" cm="1">
        <f t="array" ref="J1253">INDEX($D$1:$CP$117,MATCH($D1253,$D$1:$D$117,0),MATCH(1,($F1253=$D$1:$CP$1)*(J$2=$D$2:$CP$2),0))</f>
        <v>250000</v>
      </c>
      <c r="K1253" s="59" t="str" cm="1">
        <f t="array" ref="K1253">INDEX($D$1:$CP$117,MATCH($D1253,$D$1:$D$117,0),MATCH(1,($F1253=$D$1:$CP$1)*(AY$2=$D$2:$CP$2),0))</f>
        <v/>
      </c>
      <c r="L1253" s="59" t="str" cm="1">
        <f t="array" ref="L1253">INDEX($D$1:$CP$117,MATCH($D1253,$D$1:$D$117,0),MATCH(1,($F1253=$D$1:$CP$1)*(AZ$2=$D$2:$CP$2),0))</f>
        <v/>
      </c>
      <c r="M1253" s="59" t="str" cm="1">
        <f t="array" ref="M1253">INDEX($D$1:$CP$117,MATCH($D1253,$D$1:$D$117,0),MATCH(1,($F1253=$D$1:$CP$1)*(BA$2=$D$2:$CP$2),0))</f>
        <v/>
      </c>
      <c r="N1253" s="61" t="str" cm="1">
        <f t="array" ref="N1253">INDEX($D$1:$CP$117,MATCH($D1253,$D$1:$D$117,0),MATCH(1,($F1253=$D$1:$CP$1)*(BB$2=$D$2:$CP$2),0))</f>
        <v/>
      </c>
    </row>
    <row r="1254" spans="4:14" x14ac:dyDescent="0.25">
      <c r="D1254" t="str">
        <f t="shared" ref="D1254:E1254" si="1189">D1140</f>
        <v>TZA</v>
      </c>
      <c r="E1254" t="str">
        <f t="shared" si="1189"/>
        <v>Lower middle income</v>
      </c>
      <c r="F1254">
        <f t="shared" si="1145"/>
        <v>2018</v>
      </c>
      <c r="G1254" s="60" cm="1">
        <f t="array" ref="G1254">INDEX($D$1:$CP$117,MATCH($D1254,$D$1:$D$117,0),MATCH(1,($F1254=$D$1:$CP$1)*(G$2=$D$2:$CP$2),0))</f>
        <v>0</v>
      </c>
      <c r="H1254" s="60" cm="1">
        <f t="array" ref="H1254">INDEX($D$1:$CP$117,MATCH($D1254,$D$1:$D$117,0),MATCH(1,($F1254=$D$1:$CP$1)*(H$2=$D$2:$CP$2),0))</f>
        <v>440000000</v>
      </c>
      <c r="I1254" s="60" cm="1">
        <f t="array" ref="I1254">INDEX($D$1:$CP$117,MATCH($D1254,$D$1:$D$117,0),MATCH(1,($F1254=$D$1:$CP$1)*(I$2=$D$2:$CP$2),0))</f>
        <v>440000000</v>
      </c>
      <c r="J1254" s="60" cm="1">
        <f t="array" ref="J1254">INDEX($D$1:$CP$117,MATCH($D1254,$D$1:$D$117,0),MATCH(1,($F1254=$D$1:$CP$1)*(J$2=$D$2:$CP$2),0))</f>
        <v>1700000</v>
      </c>
      <c r="K1254" s="59" cm="1">
        <f t="array" ref="K1254">INDEX($D$1:$CP$117,MATCH($D1254,$D$1:$D$117,0),MATCH(1,($F1254=$D$1:$CP$1)*(AY$2=$D$2:$CP$2),0))</f>
        <v>0</v>
      </c>
      <c r="L1254" s="59" cm="1">
        <f t="array" ref="L1254">INDEX($D$1:$CP$117,MATCH($D1254,$D$1:$D$117,0),MATCH(1,($F1254=$D$1:$CP$1)*(AZ$2=$D$2:$CP$2),0))</f>
        <v>258.8235294117647</v>
      </c>
      <c r="M1254" s="59" cm="1">
        <f t="array" ref="M1254">INDEX($D$1:$CP$117,MATCH($D1254,$D$1:$D$117,0),MATCH(1,($F1254=$D$1:$CP$1)*(BA$2=$D$2:$CP$2),0))</f>
        <v>258.8235294117647</v>
      </c>
      <c r="N1254" s="61" cm="1">
        <f t="array" ref="N1254">INDEX($D$1:$CP$117,MATCH($D1254,$D$1:$D$117,0),MATCH(1,($F1254=$D$1:$CP$1)*(BB$2=$D$2:$CP$2),0))</f>
        <v>0</v>
      </c>
    </row>
    <row r="1255" spans="4:14" x14ac:dyDescent="0.25">
      <c r="D1255" t="str">
        <f t="shared" ref="D1255:E1255" si="1190">D1141</f>
        <v>UZB</v>
      </c>
      <c r="E1255" t="str">
        <f t="shared" si="1190"/>
        <v>Lower middle income</v>
      </c>
      <c r="F1255">
        <f t="shared" si="1145"/>
        <v>2018</v>
      </c>
      <c r="G1255" s="60" cm="1">
        <f t="array" ref="G1255">INDEX($D$1:$CP$117,MATCH($D1255,$D$1:$D$117,0),MATCH(1,($F1255=$D$1:$CP$1)*(G$2=$D$2:$CP$2),0))</f>
        <v>0</v>
      </c>
      <c r="H1255" s="60" cm="1">
        <f t="array" ref="H1255">INDEX($D$1:$CP$117,MATCH($D1255,$D$1:$D$117,0),MATCH(1,($F1255=$D$1:$CP$1)*(H$2=$D$2:$CP$2),0))</f>
        <v>0</v>
      </c>
      <c r="I1255" s="60" cm="1">
        <f t="array" ref="I1255">INDEX($D$1:$CP$117,MATCH($D1255,$D$1:$D$117,0),MATCH(1,($F1255=$D$1:$CP$1)*(I$2=$D$2:$CP$2),0))</f>
        <v>0</v>
      </c>
      <c r="J1255" s="60" cm="1">
        <f t="array" ref="J1255">INDEX($D$1:$CP$117,MATCH($D1255,$D$1:$D$117,0),MATCH(1,($F1255=$D$1:$CP$1)*(J$2=$D$2:$CP$2),0))</f>
        <v>46000</v>
      </c>
      <c r="K1255" s="59" t="str" cm="1">
        <f t="array" ref="K1255">INDEX($D$1:$CP$117,MATCH($D1255,$D$1:$D$117,0),MATCH(1,($F1255=$D$1:$CP$1)*(AY$2=$D$2:$CP$2),0))</f>
        <v/>
      </c>
      <c r="L1255" s="59" t="str" cm="1">
        <f t="array" ref="L1255">INDEX($D$1:$CP$117,MATCH($D1255,$D$1:$D$117,0),MATCH(1,($F1255=$D$1:$CP$1)*(AZ$2=$D$2:$CP$2),0))</f>
        <v/>
      </c>
      <c r="M1255" s="59" t="str" cm="1">
        <f t="array" ref="M1255">INDEX($D$1:$CP$117,MATCH($D1255,$D$1:$D$117,0),MATCH(1,($F1255=$D$1:$CP$1)*(BA$2=$D$2:$CP$2),0))</f>
        <v/>
      </c>
      <c r="N1255" s="61" t="str" cm="1">
        <f t="array" ref="N1255">INDEX($D$1:$CP$117,MATCH($D1255,$D$1:$D$117,0),MATCH(1,($F1255=$D$1:$CP$1)*(BB$2=$D$2:$CP$2),0))</f>
        <v/>
      </c>
    </row>
    <row r="1256" spans="4:14" x14ac:dyDescent="0.25">
      <c r="D1256" t="str">
        <f t="shared" ref="D1256:E1256" si="1191">D1142</f>
        <v>VEN</v>
      </c>
      <c r="E1256" t="str">
        <f t="shared" si="1191"/>
        <v>Middle income</v>
      </c>
      <c r="F1256">
        <f t="shared" si="1145"/>
        <v>2018</v>
      </c>
      <c r="G1256" s="60" cm="1">
        <f t="array" ref="G1256">INDEX($D$1:$CP$117,MATCH($D1256,$D$1:$D$117,0),MATCH(1,($F1256=$D$1:$CP$1)*(G$2=$D$2:$CP$2),0))</f>
        <v>2159241</v>
      </c>
      <c r="H1256" s="60" cm="1">
        <f t="array" ref="H1256">INDEX($D$1:$CP$117,MATCH($D1256,$D$1:$D$117,0),MATCH(1,($F1256=$D$1:$CP$1)*(H$2=$D$2:$CP$2),0))</f>
        <v>24763117</v>
      </c>
      <c r="I1256" s="60" cm="1">
        <f t="array" ref="I1256">INDEX($D$1:$CP$117,MATCH($D1256,$D$1:$D$117,0),MATCH(1,($F1256=$D$1:$CP$1)*(I$2=$D$2:$CP$2),0))</f>
        <v>26929358</v>
      </c>
      <c r="J1256" s="60" cm="1">
        <f t="array" ref="J1256">INDEX($D$1:$CP$117,MATCH($D1256,$D$1:$D$117,0),MATCH(1,($F1256=$D$1:$CP$1)*(J$2=$D$2:$CP$2),0))</f>
        <v>120000</v>
      </c>
      <c r="K1256" s="59" cm="1">
        <f t="array" ref="K1256">INDEX($D$1:$CP$117,MATCH($D1256,$D$1:$D$117,0),MATCH(1,($F1256=$D$1:$CP$1)*(AY$2=$D$2:$CP$2),0))</f>
        <v>17.993675</v>
      </c>
      <c r="L1256" s="59" cm="1">
        <f t="array" ref="L1256">INDEX($D$1:$CP$117,MATCH($D1256,$D$1:$D$117,0),MATCH(1,($F1256=$D$1:$CP$1)*(AZ$2=$D$2:$CP$2),0))</f>
        <v>206.35930833333333</v>
      </c>
      <c r="M1256" s="59" cm="1">
        <f t="array" ref="M1256">INDEX($D$1:$CP$117,MATCH($D1256,$D$1:$D$117,0),MATCH(1,($F1256=$D$1:$CP$1)*(BA$2=$D$2:$CP$2),0))</f>
        <v>224.41131666666666</v>
      </c>
      <c r="N1256" s="61" cm="1">
        <f t="array" ref="N1256">INDEX($D$1:$CP$117,MATCH($D1256,$D$1:$D$117,0),MATCH(1,($F1256=$D$1:$CP$1)*(BB$2=$D$2:$CP$2),0))</f>
        <v>8.0181673844582552E-2</v>
      </c>
    </row>
    <row r="1257" spans="4:14" x14ac:dyDescent="0.25">
      <c r="D1257" t="str">
        <f t="shared" ref="D1257:E1257" si="1192">D1143</f>
        <v>VNM</v>
      </c>
      <c r="E1257" t="str">
        <f t="shared" si="1192"/>
        <v>Lower middle income</v>
      </c>
      <c r="F1257">
        <f t="shared" si="1145"/>
        <v>2018</v>
      </c>
      <c r="G1257" s="60" cm="1">
        <f t="array" ref="G1257">INDEX($D$1:$CP$117,MATCH($D1257,$D$1:$D$117,0),MATCH(1,($F1257=$D$1:$CP$1)*(G$2=$D$2:$CP$2),0))</f>
        <v>0</v>
      </c>
      <c r="H1257" s="60" cm="1">
        <f t="array" ref="H1257">INDEX($D$1:$CP$117,MATCH($D1257,$D$1:$D$117,0),MATCH(1,($F1257=$D$1:$CP$1)*(H$2=$D$2:$CP$2),0))</f>
        <v>0</v>
      </c>
      <c r="I1257" s="60" cm="1">
        <f t="array" ref="I1257">INDEX($D$1:$CP$117,MATCH($D1257,$D$1:$D$117,0),MATCH(1,($F1257=$D$1:$CP$1)*(I$2=$D$2:$CP$2),0))</f>
        <v>0</v>
      </c>
      <c r="J1257" s="60" cm="1">
        <f t="array" ref="J1257">INDEX($D$1:$CP$117,MATCH($D1257,$D$1:$D$117,0),MATCH(1,($F1257=$D$1:$CP$1)*(J$2=$D$2:$CP$2),0))</f>
        <v>230000</v>
      </c>
      <c r="K1257" s="59" t="str" cm="1">
        <f t="array" ref="K1257">INDEX($D$1:$CP$117,MATCH($D1257,$D$1:$D$117,0),MATCH(1,($F1257=$D$1:$CP$1)*(AY$2=$D$2:$CP$2),0))</f>
        <v/>
      </c>
      <c r="L1257" s="59" t="str" cm="1">
        <f t="array" ref="L1257">INDEX($D$1:$CP$117,MATCH($D1257,$D$1:$D$117,0),MATCH(1,($F1257=$D$1:$CP$1)*(AZ$2=$D$2:$CP$2),0))</f>
        <v/>
      </c>
      <c r="M1257" s="59" t="str" cm="1">
        <f t="array" ref="M1257">INDEX($D$1:$CP$117,MATCH($D1257,$D$1:$D$117,0),MATCH(1,($F1257=$D$1:$CP$1)*(BA$2=$D$2:$CP$2),0))</f>
        <v/>
      </c>
      <c r="N1257" s="61" t="str" cm="1">
        <f t="array" ref="N1257">INDEX($D$1:$CP$117,MATCH($D1257,$D$1:$D$117,0),MATCH(1,($F1257=$D$1:$CP$1)*(BB$2=$D$2:$CP$2),0))</f>
        <v/>
      </c>
    </row>
    <row r="1258" spans="4:14" x14ac:dyDescent="0.25">
      <c r="D1258" t="str">
        <f t="shared" ref="D1258:E1258" si="1193">D1144</f>
        <v>YEM</v>
      </c>
      <c r="E1258" t="str">
        <f t="shared" si="1193"/>
        <v>Low income</v>
      </c>
      <c r="F1258">
        <f t="shared" si="1145"/>
        <v>2018</v>
      </c>
      <c r="G1258" s="60" cm="1">
        <f t="array" ref="G1258">INDEX($D$1:$CP$117,MATCH($D1258,$D$1:$D$117,0),MATCH(1,($F1258=$D$1:$CP$1)*(G$2=$D$2:$CP$2),0))</f>
        <v>0</v>
      </c>
      <c r="H1258" s="60" cm="1">
        <f t="array" ref="H1258">INDEX($D$1:$CP$117,MATCH($D1258,$D$1:$D$117,0),MATCH(1,($F1258=$D$1:$CP$1)*(H$2=$D$2:$CP$2),0))</f>
        <v>0</v>
      </c>
      <c r="I1258" s="60" cm="1">
        <f t="array" ref="I1258">INDEX($D$1:$CP$117,MATCH($D1258,$D$1:$D$117,0),MATCH(1,($F1258=$D$1:$CP$1)*(I$2=$D$2:$CP$2),0))</f>
        <v>0</v>
      </c>
      <c r="J1258" s="60" cm="1">
        <f t="array" ref="J1258">INDEX($D$1:$CP$117,MATCH($D1258,$D$1:$D$117,0),MATCH(1,($F1258=$D$1:$CP$1)*(J$2=$D$2:$CP$2),0))</f>
        <v>11000</v>
      </c>
      <c r="K1258" s="59" t="str" cm="1">
        <f t="array" ref="K1258">INDEX($D$1:$CP$117,MATCH($D1258,$D$1:$D$117,0),MATCH(1,($F1258=$D$1:$CP$1)*(AY$2=$D$2:$CP$2),0))</f>
        <v/>
      </c>
      <c r="L1258" s="59" t="str" cm="1">
        <f t="array" ref="L1258">INDEX($D$1:$CP$117,MATCH($D1258,$D$1:$D$117,0),MATCH(1,($F1258=$D$1:$CP$1)*(AZ$2=$D$2:$CP$2),0))</f>
        <v/>
      </c>
      <c r="M1258" s="59" t="str" cm="1">
        <f t="array" ref="M1258">INDEX($D$1:$CP$117,MATCH($D1258,$D$1:$D$117,0),MATCH(1,($F1258=$D$1:$CP$1)*(BA$2=$D$2:$CP$2),0))</f>
        <v/>
      </c>
      <c r="N1258" s="61" t="str" cm="1">
        <f t="array" ref="N1258">INDEX($D$1:$CP$117,MATCH($D1258,$D$1:$D$117,0),MATCH(1,($F1258=$D$1:$CP$1)*(BB$2=$D$2:$CP$2),0))</f>
        <v/>
      </c>
    </row>
    <row r="1259" spans="4:14" x14ac:dyDescent="0.25">
      <c r="D1259" t="str">
        <f t="shared" ref="D1259:E1259" si="1194">D1145</f>
        <v>ZMB</v>
      </c>
      <c r="E1259" t="str">
        <f t="shared" si="1194"/>
        <v>Lower middle income</v>
      </c>
      <c r="F1259">
        <f t="shared" si="1145"/>
        <v>2018</v>
      </c>
      <c r="G1259" s="60" cm="1">
        <f t="array" ref="G1259">INDEX($D$1:$CP$117,MATCH($D1259,$D$1:$D$117,0),MATCH(1,($F1259=$D$1:$CP$1)*(G$2=$D$2:$CP$2),0))</f>
        <v>0</v>
      </c>
      <c r="H1259" s="60" cm="1">
        <f t="array" ref="H1259">INDEX($D$1:$CP$117,MATCH($D1259,$D$1:$D$117,0),MATCH(1,($F1259=$D$1:$CP$1)*(H$2=$D$2:$CP$2),0))</f>
        <v>0</v>
      </c>
      <c r="I1259" s="60" cm="1">
        <f t="array" ref="I1259">INDEX($D$1:$CP$117,MATCH($D1259,$D$1:$D$117,0),MATCH(1,($F1259=$D$1:$CP$1)*(I$2=$D$2:$CP$2),0))</f>
        <v>0</v>
      </c>
      <c r="J1259" s="60" cm="1">
        <f t="array" ref="J1259">INDEX($D$1:$CP$117,MATCH($D1259,$D$1:$D$117,0),MATCH(1,($F1259=$D$1:$CP$1)*(J$2=$D$2:$CP$2),0))</f>
        <v>1200000</v>
      </c>
      <c r="K1259" s="59" t="str" cm="1">
        <f t="array" ref="K1259">INDEX($D$1:$CP$117,MATCH($D1259,$D$1:$D$117,0),MATCH(1,($F1259=$D$1:$CP$1)*(AY$2=$D$2:$CP$2),0))</f>
        <v/>
      </c>
      <c r="L1259" s="59" t="str" cm="1">
        <f t="array" ref="L1259">INDEX($D$1:$CP$117,MATCH($D1259,$D$1:$D$117,0),MATCH(1,($F1259=$D$1:$CP$1)*(AZ$2=$D$2:$CP$2),0))</f>
        <v/>
      </c>
      <c r="M1259" s="59" t="str" cm="1">
        <f t="array" ref="M1259">INDEX($D$1:$CP$117,MATCH($D1259,$D$1:$D$117,0),MATCH(1,($F1259=$D$1:$CP$1)*(BA$2=$D$2:$CP$2),0))</f>
        <v/>
      </c>
      <c r="N1259" s="61" t="str" cm="1">
        <f t="array" ref="N1259">INDEX($D$1:$CP$117,MATCH($D1259,$D$1:$D$117,0),MATCH(1,($F1259=$D$1:$CP$1)*(BB$2=$D$2:$CP$2),0))</f>
        <v/>
      </c>
    </row>
    <row r="1260" spans="4:14" x14ac:dyDescent="0.25">
      <c r="D1260" t="str">
        <f t="shared" ref="D1260:E1260" si="1195">D1146</f>
        <v>ZWE</v>
      </c>
      <c r="E1260" t="str">
        <f t="shared" si="1195"/>
        <v>Lower middle income</v>
      </c>
      <c r="F1260">
        <f t="shared" si="1145"/>
        <v>2018</v>
      </c>
      <c r="G1260" s="60" cm="1">
        <f t="array" ref="G1260">INDEX($D$1:$CP$117,MATCH($D1260,$D$1:$D$117,0),MATCH(1,($F1260=$D$1:$CP$1)*(G$2=$D$2:$CP$2),0))</f>
        <v>0</v>
      </c>
      <c r="H1260" s="60" cm="1">
        <f t="array" ref="H1260">INDEX($D$1:$CP$117,MATCH($D1260,$D$1:$D$117,0),MATCH(1,($F1260=$D$1:$CP$1)*(H$2=$D$2:$CP$2),0))</f>
        <v>0</v>
      </c>
      <c r="I1260" s="60" cm="1">
        <f t="array" ref="I1260">INDEX($D$1:$CP$117,MATCH($D1260,$D$1:$D$117,0),MATCH(1,($F1260=$D$1:$CP$1)*(I$2=$D$2:$CP$2),0))</f>
        <v>0</v>
      </c>
      <c r="J1260" s="60" cm="1">
        <f t="array" ref="J1260">INDEX($D$1:$CP$117,MATCH($D1260,$D$1:$D$117,0),MATCH(1,($F1260=$D$1:$CP$1)*(J$2=$D$2:$CP$2),0))</f>
        <v>1300000</v>
      </c>
      <c r="K1260" s="59" t="str" cm="1">
        <f t="array" ref="K1260">INDEX($D$1:$CP$117,MATCH($D1260,$D$1:$D$117,0),MATCH(1,($F1260=$D$1:$CP$1)*(AY$2=$D$2:$CP$2),0))</f>
        <v/>
      </c>
      <c r="L1260" s="59" t="str" cm="1">
        <f t="array" ref="L1260">INDEX($D$1:$CP$117,MATCH($D1260,$D$1:$D$117,0),MATCH(1,($F1260=$D$1:$CP$1)*(AZ$2=$D$2:$CP$2),0))</f>
        <v/>
      </c>
      <c r="M1260" s="59" t="str" cm="1">
        <f t="array" ref="M1260">INDEX($D$1:$CP$117,MATCH($D1260,$D$1:$D$117,0),MATCH(1,($F1260=$D$1:$CP$1)*(BA$2=$D$2:$CP$2),0))</f>
        <v/>
      </c>
      <c r="N1260" s="61" t="str" cm="1">
        <f t="array" ref="N1260">INDEX($D$1:$CP$117,MATCH($D1260,$D$1:$D$117,0),MATCH(1,($F1260=$D$1:$CP$1)*(BB$2=$D$2:$CP$2),0))</f>
        <v/>
      </c>
    </row>
    <row r="1261" spans="4:14" x14ac:dyDescent="0.25">
      <c r="D1261" t="str">
        <f t="shared" ref="D1261:E1261" si="1196">D1147</f>
        <v>AFG</v>
      </c>
      <c r="E1261" t="str">
        <f t="shared" si="1196"/>
        <v>Low income</v>
      </c>
      <c r="F1261">
        <f t="shared" si="1145"/>
        <v>2019</v>
      </c>
      <c r="G1261" s="60" cm="1">
        <f t="array" ref="G1261">INDEX($D$1:$CP$117,MATCH($D1261,$D$1:$D$117,0),MATCH(1,($F1261=$D$1:$CP$1)*(G$2=$D$2:$CP$2),0))</f>
        <v>0</v>
      </c>
      <c r="H1261" s="60" cm="1">
        <f t="array" ref="H1261">INDEX($D$1:$CP$117,MATCH($D1261,$D$1:$D$117,0),MATCH(1,($F1261=$D$1:$CP$1)*(H$2=$D$2:$CP$2),0))</f>
        <v>0</v>
      </c>
      <c r="I1261" s="60" cm="1">
        <f t="array" ref="I1261">INDEX($D$1:$CP$117,MATCH($D1261,$D$1:$D$117,0),MATCH(1,($F1261=$D$1:$CP$1)*(I$2=$D$2:$CP$2),0))</f>
        <v>0</v>
      </c>
      <c r="J1261" s="60" cm="1">
        <f t="array" ref="J1261">INDEX($D$1:$CP$117,MATCH($D1261,$D$1:$D$117,0),MATCH(1,($F1261=$D$1:$CP$1)*(J$2=$D$2:$CP$2),0))</f>
        <v>11000</v>
      </c>
      <c r="K1261" s="59" t="str" cm="1">
        <f t="array" ref="K1261">INDEX($D$1:$CP$117,MATCH($D1261,$D$1:$D$117,0),MATCH(1,($F1261=$D$1:$CP$1)*(AY$2=$D$2:$CP$2),0))</f>
        <v/>
      </c>
      <c r="L1261" s="59" t="str" cm="1">
        <f t="array" ref="L1261">INDEX($D$1:$CP$117,MATCH($D1261,$D$1:$D$117,0),MATCH(1,($F1261=$D$1:$CP$1)*(AZ$2=$D$2:$CP$2),0))</f>
        <v/>
      </c>
      <c r="M1261" s="59" t="str" cm="1">
        <f t="array" ref="M1261">INDEX($D$1:$CP$117,MATCH($D1261,$D$1:$D$117,0),MATCH(1,($F1261=$D$1:$CP$1)*(BA$2=$D$2:$CP$2),0))</f>
        <v/>
      </c>
      <c r="N1261" s="61" t="str" cm="1">
        <f t="array" ref="N1261">INDEX($D$1:$CP$117,MATCH($D1261,$D$1:$D$117,0),MATCH(1,($F1261=$D$1:$CP$1)*(BB$2=$D$2:$CP$2),0))</f>
        <v/>
      </c>
    </row>
    <row r="1262" spans="4:14" x14ac:dyDescent="0.25">
      <c r="D1262" t="str">
        <f t="shared" ref="D1262:E1262" si="1197">D1148</f>
        <v>ALB</v>
      </c>
      <c r="E1262" t="str">
        <f t="shared" si="1197"/>
        <v>Middle income</v>
      </c>
      <c r="F1262">
        <f t="shared" si="1145"/>
        <v>2019</v>
      </c>
      <c r="G1262" s="60" cm="1">
        <f t="array" ref="G1262">INDEX($D$1:$CP$117,MATCH($D1262,$D$1:$D$117,0),MATCH(1,($F1262=$D$1:$CP$1)*(G$2=$D$2:$CP$2),0))</f>
        <v>0</v>
      </c>
      <c r="H1262" s="60" cm="1">
        <f t="array" ref="H1262">INDEX($D$1:$CP$117,MATCH($D1262,$D$1:$D$117,0),MATCH(1,($F1262=$D$1:$CP$1)*(H$2=$D$2:$CP$2),0))</f>
        <v>0</v>
      </c>
      <c r="I1262" s="60" cm="1">
        <f t="array" ref="I1262">INDEX($D$1:$CP$117,MATCH($D1262,$D$1:$D$117,0),MATCH(1,($F1262=$D$1:$CP$1)*(I$2=$D$2:$CP$2),0))</f>
        <v>0</v>
      </c>
      <c r="J1262" s="60" cm="1">
        <f t="array" ref="J1262">INDEX($D$1:$CP$117,MATCH($D1262,$D$1:$D$117,0),MATCH(1,($F1262=$D$1:$CP$1)*(J$2=$D$2:$CP$2),0))</f>
        <v>1400</v>
      </c>
      <c r="K1262" s="59" t="str" cm="1">
        <f t="array" ref="K1262">INDEX($D$1:$CP$117,MATCH($D1262,$D$1:$D$117,0),MATCH(1,($F1262=$D$1:$CP$1)*(AY$2=$D$2:$CP$2),0))</f>
        <v/>
      </c>
      <c r="L1262" s="59" t="str" cm="1">
        <f t="array" ref="L1262">INDEX($D$1:$CP$117,MATCH($D1262,$D$1:$D$117,0),MATCH(1,($F1262=$D$1:$CP$1)*(AZ$2=$D$2:$CP$2),0))</f>
        <v/>
      </c>
      <c r="M1262" s="59" t="str" cm="1">
        <f t="array" ref="M1262">INDEX($D$1:$CP$117,MATCH($D1262,$D$1:$D$117,0),MATCH(1,($F1262=$D$1:$CP$1)*(BA$2=$D$2:$CP$2),0))</f>
        <v/>
      </c>
      <c r="N1262" s="61" t="str" cm="1">
        <f t="array" ref="N1262">INDEX($D$1:$CP$117,MATCH($D1262,$D$1:$D$117,0),MATCH(1,($F1262=$D$1:$CP$1)*(BB$2=$D$2:$CP$2),0))</f>
        <v/>
      </c>
    </row>
    <row r="1263" spans="4:14" x14ac:dyDescent="0.25">
      <c r="D1263" t="str">
        <f t="shared" ref="D1263:E1263" si="1198">D1149</f>
        <v>DZA</v>
      </c>
      <c r="E1263" t="str">
        <f t="shared" si="1198"/>
        <v>Lower middle income</v>
      </c>
      <c r="F1263">
        <f t="shared" si="1145"/>
        <v>2019</v>
      </c>
      <c r="G1263" s="60" cm="1">
        <f t="array" ref="G1263">INDEX($D$1:$CP$117,MATCH($D1263,$D$1:$D$117,0),MATCH(1,($F1263=$D$1:$CP$1)*(G$2=$D$2:$CP$2),0))</f>
        <v>0</v>
      </c>
      <c r="H1263" s="60" cm="1">
        <f t="array" ref="H1263">INDEX($D$1:$CP$117,MATCH($D1263,$D$1:$D$117,0),MATCH(1,($F1263=$D$1:$CP$1)*(H$2=$D$2:$CP$2),0))</f>
        <v>0</v>
      </c>
      <c r="I1263" s="60" cm="1">
        <f t="array" ref="I1263">INDEX($D$1:$CP$117,MATCH($D1263,$D$1:$D$117,0),MATCH(1,($F1263=$D$1:$CP$1)*(I$2=$D$2:$CP$2),0))</f>
        <v>0</v>
      </c>
      <c r="J1263" s="60" cm="1">
        <f t="array" ref="J1263">INDEX($D$1:$CP$117,MATCH($D1263,$D$1:$D$117,0),MATCH(1,($F1263=$D$1:$CP$1)*(J$2=$D$2:$CP$2),0))</f>
        <v>22000</v>
      </c>
      <c r="K1263" s="59" t="str" cm="1">
        <f t="array" ref="K1263">INDEX($D$1:$CP$117,MATCH($D1263,$D$1:$D$117,0),MATCH(1,($F1263=$D$1:$CP$1)*(AY$2=$D$2:$CP$2),0))</f>
        <v/>
      </c>
      <c r="L1263" s="59" t="str" cm="1">
        <f t="array" ref="L1263">INDEX($D$1:$CP$117,MATCH($D1263,$D$1:$D$117,0),MATCH(1,($F1263=$D$1:$CP$1)*(AZ$2=$D$2:$CP$2),0))</f>
        <v/>
      </c>
      <c r="M1263" s="59" t="str" cm="1">
        <f t="array" ref="M1263">INDEX($D$1:$CP$117,MATCH($D1263,$D$1:$D$117,0),MATCH(1,($F1263=$D$1:$CP$1)*(BA$2=$D$2:$CP$2),0))</f>
        <v/>
      </c>
      <c r="N1263" s="61" t="str" cm="1">
        <f t="array" ref="N1263">INDEX($D$1:$CP$117,MATCH($D1263,$D$1:$D$117,0),MATCH(1,($F1263=$D$1:$CP$1)*(BB$2=$D$2:$CP$2),0))</f>
        <v/>
      </c>
    </row>
    <row r="1264" spans="4:14" x14ac:dyDescent="0.25">
      <c r="D1264" t="str">
        <f t="shared" ref="D1264:E1264" si="1199">D1150</f>
        <v>AGO</v>
      </c>
      <c r="E1264" t="str">
        <f t="shared" si="1199"/>
        <v>Lower middle income</v>
      </c>
      <c r="F1264">
        <f t="shared" si="1145"/>
        <v>2019</v>
      </c>
      <c r="G1264" s="60" cm="1">
        <f t="array" ref="G1264">INDEX($D$1:$CP$117,MATCH($D1264,$D$1:$D$117,0),MATCH(1,($F1264=$D$1:$CP$1)*(G$2=$D$2:$CP$2),0))</f>
        <v>0</v>
      </c>
      <c r="H1264" s="60" cm="1">
        <f t="array" ref="H1264">INDEX($D$1:$CP$117,MATCH($D1264,$D$1:$D$117,0),MATCH(1,($F1264=$D$1:$CP$1)*(H$2=$D$2:$CP$2),0))</f>
        <v>0</v>
      </c>
      <c r="I1264" s="60" cm="1">
        <f t="array" ref="I1264">INDEX($D$1:$CP$117,MATCH($D1264,$D$1:$D$117,0),MATCH(1,($F1264=$D$1:$CP$1)*(I$2=$D$2:$CP$2),0))</f>
        <v>0</v>
      </c>
      <c r="J1264" s="60" cm="1">
        <f t="array" ref="J1264">INDEX($D$1:$CP$117,MATCH($D1264,$D$1:$D$117,0),MATCH(1,($F1264=$D$1:$CP$1)*(J$2=$D$2:$CP$2),0))</f>
        <v>340000</v>
      </c>
      <c r="K1264" s="59" t="str" cm="1">
        <f t="array" ref="K1264">INDEX($D$1:$CP$117,MATCH($D1264,$D$1:$D$117,0),MATCH(1,($F1264=$D$1:$CP$1)*(AY$2=$D$2:$CP$2),0))</f>
        <v/>
      </c>
      <c r="L1264" s="59" t="str" cm="1">
        <f t="array" ref="L1264">INDEX($D$1:$CP$117,MATCH($D1264,$D$1:$D$117,0),MATCH(1,($F1264=$D$1:$CP$1)*(AZ$2=$D$2:$CP$2),0))</f>
        <v/>
      </c>
      <c r="M1264" s="59" t="str" cm="1">
        <f t="array" ref="M1264">INDEX($D$1:$CP$117,MATCH($D1264,$D$1:$D$117,0),MATCH(1,($F1264=$D$1:$CP$1)*(BA$2=$D$2:$CP$2),0))</f>
        <v/>
      </c>
      <c r="N1264" s="61" t="str" cm="1">
        <f t="array" ref="N1264">INDEX($D$1:$CP$117,MATCH($D1264,$D$1:$D$117,0),MATCH(1,($F1264=$D$1:$CP$1)*(BB$2=$D$2:$CP$2),0))</f>
        <v/>
      </c>
    </row>
    <row r="1265" spans="4:14" x14ac:dyDescent="0.25">
      <c r="D1265" t="str">
        <f t="shared" ref="D1265:E1265" si="1200">D1151</f>
        <v>ARG</v>
      </c>
      <c r="E1265" t="str">
        <f t="shared" si="1200"/>
        <v>Middle income</v>
      </c>
      <c r="F1265">
        <f t="shared" si="1145"/>
        <v>2019</v>
      </c>
      <c r="G1265" s="60" cm="1">
        <f t="array" ref="G1265">INDEX($D$1:$CP$117,MATCH($D1265,$D$1:$D$117,0),MATCH(1,($F1265=$D$1:$CP$1)*(G$2=$D$2:$CP$2),0))</f>
        <v>0</v>
      </c>
      <c r="H1265" s="60" cm="1">
        <f t="array" ref="H1265">INDEX($D$1:$CP$117,MATCH($D1265,$D$1:$D$117,0),MATCH(1,($F1265=$D$1:$CP$1)*(H$2=$D$2:$CP$2),0))</f>
        <v>0</v>
      </c>
      <c r="I1265" s="60" cm="1">
        <f t="array" ref="I1265">INDEX($D$1:$CP$117,MATCH($D1265,$D$1:$D$117,0),MATCH(1,($F1265=$D$1:$CP$1)*(I$2=$D$2:$CP$2),0))</f>
        <v>0</v>
      </c>
      <c r="J1265" s="60" cm="1">
        <f t="array" ref="J1265">INDEX($D$1:$CP$117,MATCH($D1265,$D$1:$D$117,0),MATCH(1,($F1265=$D$1:$CP$1)*(J$2=$D$2:$CP$2),0))</f>
        <v>140000</v>
      </c>
      <c r="K1265" s="59" t="str" cm="1">
        <f t="array" ref="K1265">INDEX($D$1:$CP$117,MATCH($D1265,$D$1:$D$117,0),MATCH(1,($F1265=$D$1:$CP$1)*(AY$2=$D$2:$CP$2),0))</f>
        <v/>
      </c>
      <c r="L1265" s="59" t="str" cm="1">
        <f t="array" ref="L1265">INDEX($D$1:$CP$117,MATCH($D1265,$D$1:$D$117,0),MATCH(1,($F1265=$D$1:$CP$1)*(AZ$2=$D$2:$CP$2),0))</f>
        <v/>
      </c>
      <c r="M1265" s="59" t="str" cm="1">
        <f t="array" ref="M1265">INDEX($D$1:$CP$117,MATCH($D1265,$D$1:$D$117,0),MATCH(1,($F1265=$D$1:$CP$1)*(BA$2=$D$2:$CP$2),0))</f>
        <v/>
      </c>
      <c r="N1265" s="61" t="str" cm="1">
        <f t="array" ref="N1265">INDEX($D$1:$CP$117,MATCH($D1265,$D$1:$D$117,0),MATCH(1,($F1265=$D$1:$CP$1)*(BB$2=$D$2:$CP$2),0))</f>
        <v/>
      </c>
    </row>
    <row r="1266" spans="4:14" x14ac:dyDescent="0.25">
      <c r="D1266" t="str">
        <f t="shared" ref="D1266:E1266" si="1201">D1152</f>
        <v>ARM</v>
      </c>
      <c r="E1266" t="str">
        <f t="shared" si="1201"/>
        <v>Middle income</v>
      </c>
      <c r="F1266">
        <f t="shared" si="1145"/>
        <v>2019</v>
      </c>
      <c r="G1266" s="60" cm="1">
        <f t="array" ref="G1266">INDEX($D$1:$CP$117,MATCH($D1266,$D$1:$D$117,0),MATCH(1,($F1266=$D$1:$CP$1)*(G$2=$D$2:$CP$2),0))</f>
        <v>2866367</v>
      </c>
      <c r="H1266" s="60" cm="1">
        <f t="array" ref="H1266">INDEX($D$1:$CP$117,MATCH($D1266,$D$1:$D$117,0),MATCH(1,($F1266=$D$1:$CP$1)*(H$2=$D$2:$CP$2),0))</f>
        <v>1431971.96</v>
      </c>
      <c r="I1266" s="60" cm="1">
        <f t="array" ref="I1266">INDEX($D$1:$CP$117,MATCH($D1266,$D$1:$D$117,0),MATCH(1,($F1266=$D$1:$CP$1)*(I$2=$D$2:$CP$2),0))</f>
        <v>4298338.96</v>
      </c>
      <c r="J1266" s="60" cm="1">
        <f t="array" ref="J1266">INDEX($D$1:$CP$117,MATCH($D1266,$D$1:$D$117,0),MATCH(1,($F1266=$D$1:$CP$1)*(J$2=$D$2:$CP$2),0))</f>
        <v>3500</v>
      </c>
      <c r="K1266" s="59" cm="1">
        <f t="array" ref="K1266">INDEX($D$1:$CP$117,MATCH($D1266,$D$1:$D$117,0),MATCH(1,($F1266=$D$1:$CP$1)*(AY$2=$D$2:$CP$2),0))</f>
        <v>818.96199999999999</v>
      </c>
      <c r="L1266" s="59" cm="1">
        <f t="array" ref="L1266">INDEX($D$1:$CP$117,MATCH($D1266,$D$1:$D$117,0),MATCH(1,($F1266=$D$1:$CP$1)*(AZ$2=$D$2:$CP$2),0))</f>
        <v>409.13484571428569</v>
      </c>
      <c r="M1266" s="59" cm="1">
        <f t="array" ref="M1266">INDEX($D$1:$CP$117,MATCH($D1266,$D$1:$D$117,0),MATCH(1,($F1266=$D$1:$CP$1)*(BA$2=$D$2:$CP$2),0))</f>
        <v>1228.0968457142858</v>
      </c>
      <c r="N1266" s="61" cm="1">
        <f t="array" ref="N1266">INDEX($D$1:$CP$117,MATCH($D1266,$D$1:$D$117,0),MATCH(1,($F1266=$D$1:$CP$1)*(BB$2=$D$2:$CP$2),0))</f>
        <v>0.66685457491235167</v>
      </c>
    </row>
    <row r="1267" spans="4:14" x14ac:dyDescent="0.25">
      <c r="D1267" t="str">
        <f t="shared" ref="D1267:E1267" si="1202">D1153</f>
        <v>AZE</v>
      </c>
      <c r="E1267" t="str">
        <f t="shared" si="1202"/>
        <v>Middle income</v>
      </c>
      <c r="F1267">
        <f t="shared" si="1145"/>
        <v>2019</v>
      </c>
      <c r="G1267" s="60" cm="1">
        <f t="array" ref="G1267">INDEX($D$1:$CP$117,MATCH($D1267,$D$1:$D$117,0),MATCH(1,($F1267=$D$1:$CP$1)*(G$2=$D$2:$CP$2),0))</f>
        <v>0</v>
      </c>
      <c r="H1267" s="60" cm="1">
        <f t="array" ref="H1267">INDEX($D$1:$CP$117,MATCH($D1267,$D$1:$D$117,0),MATCH(1,($F1267=$D$1:$CP$1)*(H$2=$D$2:$CP$2),0))</f>
        <v>0</v>
      </c>
      <c r="I1267" s="60" cm="1">
        <f t="array" ref="I1267">INDEX($D$1:$CP$117,MATCH($D1267,$D$1:$D$117,0),MATCH(1,($F1267=$D$1:$CP$1)*(I$2=$D$2:$CP$2),0))</f>
        <v>0</v>
      </c>
      <c r="J1267" s="60" cm="1">
        <f t="array" ref="J1267">INDEX($D$1:$CP$117,MATCH($D1267,$D$1:$D$117,0),MATCH(1,($F1267=$D$1:$CP$1)*(J$2=$D$2:$CP$2),0))</f>
        <v>9700</v>
      </c>
      <c r="K1267" s="59" t="str" cm="1">
        <f t="array" ref="K1267">INDEX($D$1:$CP$117,MATCH($D1267,$D$1:$D$117,0),MATCH(1,($F1267=$D$1:$CP$1)*(AY$2=$D$2:$CP$2),0))</f>
        <v/>
      </c>
      <c r="L1267" s="59" t="str" cm="1">
        <f t="array" ref="L1267">INDEX($D$1:$CP$117,MATCH($D1267,$D$1:$D$117,0),MATCH(1,($F1267=$D$1:$CP$1)*(AZ$2=$D$2:$CP$2),0))</f>
        <v/>
      </c>
      <c r="M1267" s="59" t="str" cm="1">
        <f t="array" ref="M1267">INDEX($D$1:$CP$117,MATCH($D1267,$D$1:$D$117,0),MATCH(1,($F1267=$D$1:$CP$1)*(BA$2=$D$2:$CP$2),0))</f>
        <v/>
      </c>
      <c r="N1267" s="61" t="str" cm="1">
        <f t="array" ref="N1267">INDEX($D$1:$CP$117,MATCH($D1267,$D$1:$D$117,0),MATCH(1,($F1267=$D$1:$CP$1)*(BB$2=$D$2:$CP$2),0))</f>
        <v/>
      </c>
    </row>
    <row r="1268" spans="4:14" x14ac:dyDescent="0.25">
      <c r="D1268" t="str">
        <f t="shared" ref="D1268:E1268" si="1203">D1154</f>
        <v>BHS</v>
      </c>
      <c r="E1268" t="str">
        <f t="shared" si="1203"/>
        <v>Upper Middle Income</v>
      </c>
      <c r="F1268">
        <f t="shared" si="1145"/>
        <v>2019</v>
      </c>
      <c r="G1268" s="60" cm="1">
        <f t="array" ref="G1268">INDEX($D$1:$CP$117,MATCH($D1268,$D$1:$D$117,0),MATCH(1,($F1268=$D$1:$CP$1)*(G$2=$D$2:$CP$2),0))</f>
        <v>0</v>
      </c>
      <c r="H1268" s="60" cm="1">
        <f t="array" ref="H1268">INDEX($D$1:$CP$117,MATCH($D1268,$D$1:$D$117,0),MATCH(1,($F1268=$D$1:$CP$1)*(H$2=$D$2:$CP$2),0))</f>
        <v>0</v>
      </c>
      <c r="I1268" s="60" cm="1">
        <f t="array" ref="I1268">INDEX($D$1:$CP$117,MATCH($D1268,$D$1:$D$117,0),MATCH(1,($F1268=$D$1:$CP$1)*(I$2=$D$2:$CP$2),0))</f>
        <v>0</v>
      </c>
      <c r="J1268" s="60" t="str" cm="1">
        <f t="array" ref="J1268">INDEX($D$1:$CP$117,MATCH($D1268,$D$1:$D$117,0),MATCH(1,($F1268=$D$1:$CP$1)*(J$2=$D$2:$CP$2),0))</f>
        <v/>
      </c>
      <c r="K1268" s="59" t="str" cm="1">
        <f t="array" ref="K1268">INDEX($D$1:$CP$117,MATCH($D1268,$D$1:$D$117,0),MATCH(1,($F1268=$D$1:$CP$1)*(AY$2=$D$2:$CP$2),0))</f>
        <v/>
      </c>
      <c r="L1268" s="59" t="str" cm="1">
        <f t="array" ref="L1268">INDEX($D$1:$CP$117,MATCH($D1268,$D$1:$D$117,0),MATCH(1,($F1268=$D$1:$CP$1)*(AZ$2=$D$2:$CP$2),0))</f>
        <v/>
      </c>
      <c r="M1268" s="59" t="str" cm="1">
        <f t="array" ref="M1268">INDEX($D$1:$CP$117,MATCH($D1268,$D$1:$D$117,0),MATCH(1,($F1268=$D$1:$CP$1)*(BA$2=$D$2:$CP$2),0))</f>
        <v/>
      </c>
      <c r="N1268" s="61" t="str" cm="1">
        <f t="array" ref="N1268">INDEX($D$1:$CP$117,MATCH($D1268,$D$1:$D$117,0),MATCH(1,($F1268=$D$1:$CP$1)*(BB$2=$D$2:$CP$2),0))</f>
        <v/>
      </c>
    </row>
    <row r="1269" spans="4:14" x14ac:dyDescent="0.25">
      <c r="D1269" t="str">
        <f t="shared" ref="D1269:E1269" si="1204">D1155</f>
        <v>BGD</v>
      </c>
      <c r="E1269" t="str">
        <f t="shared" si="1204"/>
        <v>Lower middle income</v>
      </c>
      <c r="F1269">
        <f t="shared" si="1145"/>
        <v>2019</v>
      </c>
      <c r="G1269" s="60" cm="1">
        <f t="array" ref="G1269">INDEX($D$1:$CP$117,MATCH($D1269,$D$1:$D$117,0),MATCH(1,($F1269=$D$1:$CP$1)*(G$2=$D$2:$CP$2),0))</f>
        <v>0</v>
      </c>
      <c r="H1269" s="60" cm="1">
        <f t="array" ref="H1269">INDEX($D$1:$CP$117,MATCH($D1269,$D$1:$D$117,0),MATCH(1,($F1269=$D$1:$CP$1)*(H$2=$D$2:$CP$2),0))</f>
        <v>0</v>
      </c>
      <c r="I1269" s="60" cm="1">
        <f t="array" ref="I1269">INDEX($D$1:$CP$117,MATCH($D1269,$D$1:$D$117,0),MATCH(1,($F1269=$D$1:$CP$1)*(I$2=$D$2:$CP$2),0))</f>
        <v>0</v>
      </c>
      <c r="J1269" s="60" t="str" cm="1">
        <f t="array" ref="J1269">INDEX($D$1:$CP$117,MATCH($D1269,$D$1:$D$117,0),MATCH(1,($F1269=$D$1:$CP$1)*(J$2=$D$2:$CP$2),0))</f>
        <v/>
      </c>
      <c r="K1269" s="59" t="str" cm="1">
        <f t="array" ref="K1269">INDEX($D$1:$CP$117,MATCH($D1269,$D$1:$D$117,0),MATCH(1,($F1269=$D$1:$CP$1)*(AY$2=$D$2:$CP$2),0))</f>
        <v/>
      </c>
      <c r="L1269" s="59" t="str" cm="1">
        <f t="array" ref="L1269">INDEX($D$1:$CP$117,MATCH($D1269,$D$1:$D$117,0),MATCH(1,($F1269=$D$1:$CP$1)*(AZ$2=$D$2:$CP$2),0))</f>
        <v/>
      </c>
      <c r="M1269" s="59" t="str" cm="1">
        <f t="array" ref="M1269">INDEX($D$1:$CP$117,MATCH($D1269,$D$1:$D$117,0),MATCH(1,($F1269=$D$1:$CP$1)*(BA$2=$D$2:$CP$2),0))</f>
        <v/>
      </c>
      <c r="N1269" s="61" t="str" cm="1">
        <f t="array" ref="N1269">INDEX($D$1:$CP$117,MATCH($D1269,$D$1:$D$117,0),MATCH(1,($F1269=$D$1:$CP$1)*(BB$2=$D$2:$CP$2),0))</f>
        <v/>
      </c>
    </row>
    <row r="1270" spans="4:14" x14ac:dyDescent="0.25">
      <c r="D1270" t="str">
        <f t="shared" ref="D1270:E1270" si="1205">D1156</f>
        <v>BRB</v>
      </c>
      <c r="E1270" t="str">
        <f t="shared" si="1205"/>
        <v>High income</v>
      </c>
      <c r="F1270">
        <f t="shared" si="1145"/>
        <v>2019</v>
      </c>
      <c r="G1270" s="60" cm="1">
        <f t="array" ref="G1270">INDEX($D$1:$CP$117,MATCH($D1270,$D$1:$D$117,0),MATCH(1,($F1270=$D$1:$CP$1)*(G$2=$D$2:$CP$2),0))</f>
        <v>0</v>
      </c>
      <c r="H1270" s="60" cm="1">
        <f t="array" ref="H1270">INDEX($D$1:$CP$117,MATCH($D1270,$D$1:$D$117,0),MATCH(1,($F1270=$D$1:$CP$1)*(H$2=$D$2:$CP$2),0))</f>
        <v>0</v>
      </c>
      <c r="I1270" s="60" cm="1">
        <f t="array" ref="I1270">INDEX($D$1:$CP$117,MATCH($D1270,$D$1:$D$117,0),MATCH(1,($F1270=$D$1:$CP$1)*(I$2=$D$2:$CP$2),0))</f>
        <v>0</v>
      </c>
      <c r="J1270" s="60" cm="1">
        <f t="array" ref="J1270">INDEX($D$1:$CP$117,MATCH($D1270,$D$1:$D$117,0),MATCH(1,($F1270=$D$1:$CP$1)*(J$2=$D$2:$CP$2),0))</f>
        <v>2700</v>
      </c>
      <c r="K1270" s="59" t="str" cm="1">
        <f t="array" ref="K1270">INDEX($D$1:$CP$117,MATCH($D1270,$D$1:$D$117,0),MATCH(1,($F1270=$D$1:$CP$1)*(AY$2=$D$2:$CP$2),0))</f>
        <v/>
      </c>
      <c r="L1270" s="59" t="str" cm="1">
        <f t="array" ref="L1270">INDEX($D$1:$CP$117,MATCH($D1270,$D$1:$D$117,0),MATCH(1,($F1270=$D$1:$CP$1)*(AZ$2=$D$2:$CP$2),0))</f>
        <v/>
      </c>
      <c r="M1270" s="59" t="str" cm="1">
        <f t="array" ref="M1270">INDEX($D$1:$CP$117,MATCH($D1270,$D$1:$D$117,0),MATCH(1,($F1270=$D$1:$CP$1)*(BA$2=$D$2:$CP$2),0))</f>
        <v/>
      </c>
      <c r="N1270" s="61" t="str" cm="1">
        <f t="array" ref="N1270">INDEX($D$1:$CP$117,MATCH($D1270,$D$1:$D$117,0),MATCH(1,($F1270=$D$1:$CP$1)*(BB$2=$D$2:$CP$2),0))</f>
        <v/>
      </c>
    </row>
    <row r="1271" spans="4:14" x14ac:dyDescent="0.25">
      <c r="D1271" t="str">
        <f t="shared" ref="D1271:E1271" si="1206">D1157</f>
        <v>BLR</v>
      </c>
      <c r="E1271" t="str">
        <f t="shared" si="1206"/>
        <v>Middle income</v>
      </c>
      <c r="F1271">
        <f t="shared" si="1145"/>
        <v>2019</v>
      </c>
      <c r="G1271" s="60" cm="1">
        <f t="array" ref="G1271">INDEX($D$1:$CP$117,MATCH($D1271,$D$1:$D$117,0),MATCH(1,($F1271=$D$1:$CP$1)*(G$2=$D$2:$CP$2),0))</f>
        <v>0</v>
      </c>
      <c r="H1271" s="60" cm="1">
        <f t="array" ref="H1271">INDEX($D$1:$CP$117,MATCH($D1271,$D$1:$D$117,0),MATCH(1,($F1271=$D$1:$CP$1)*(H$2=$D$2:$CP$2),0))</f>
        <v>0</v>
      </c>
      <c r="I1271" s="60" cm="1">
        <f t="array" ref="I1271">INDEX($D$1:$CP$117,MATCH($D1271,$D$1:$D$117,0),MATCH(1,($F1271=$D$1:$CP$1)*(I$2=$D$2:$CP$2),0))</f>
        <v>0</v>
      </c>
      <c r="J1271" s="60" cm="1">
        <f t="array" ref="J1271">INDEX($D$1:$CP$117,MATCH($D1271,$D$1:$D$117,0),MATCH(1,($F1271=$D$1:$CP$1)*(J$2=$D$2:$CP$2),0))</f>
        <v>28000</v>
      </c>
      <c r="K1271" s="59" t="str" cm="1">
        <f t="array" ref="K1271">INDEX($D$1:$CP$117,MATCH($D1271,$D$1:$D$117,0),MATCH(1,($F1271=$D$1:$CP$1)*(AY$2=$D$2:$CP$2),0))</f>
        <v/>
      </c>
      <c r="L1271" s="59" t="str" cm="1">
        <f t="array" ref="L1271">INDEX($D$1:$CP$117,MATCH($D1271,$D$1:$D$117,0),MATCH(1,($F1271=$D$1:$CP$1)*(AZ$2=$D$2:$CP$2),0))</f>
        <v/>
      </c>
      <c r="M1271" s="59" t="str" cm="1">
        <f t="array" ref="M1271">INDEX($D$1:$CP$117,MATCH($D1271,$D$1:$D$117,0),MATCH(1,($F1271=$D$1:$CP$1)*(BA$2=$D$2:$CP$2),0))</f>
        <v/>
      </c>
      <c r="N1271" s="61" t="str" cm="1">
        <f t="array" ref="N1271">INDEX($D$1:$CP$117,MATCH($D1271,$D$1:$D$117,0),MATCH(1,($F1271=$D$1:$CP$1)*(BB$2=$D$2:$CP$2),0))</f>
        <v/>
      </c>
    </row>
    <row r="1272" spans="4:14" x14ac:dyDescent="0.25">
      <c r="D1272" t="str">
        <f t="shared" ref="D1272:E1272" si="1207">D1158</f>
        <v>BLZ</v>
      </c>
      <c r="E1272" t="str">
        <f t="shared" si="1207"/>
        <v>Upper Middle Income</v>
      </c>
      <c r="F1272">
        <f t="shared" si="1145"/>
        <v>2019</v>
      </c>
      <c r="G1272" s="60" cm="1">
        <f t="array" ref="G1272">INDEX($D$1:$CP$117,MATCH($D1272,$D$1:$D$117,0),MATCH(1,($F1272=$D$1:$CP$1)*(G$2=$D$2:$CP$2),0))</f>
        <v>0</v>
      </c>
      <c r="H1272" s="60" cm="1">
        <f t="array" ref="H1272">INDEX($D$1:$CP$117,MATCH($D1272,$D$1:$D$117,0),MATCH(1,($F1272=$D$1:$CP$1)*(H$2=$D$2:$CP$2),0))</f>
        <v>0</v>
      </c>
      <c r="I1272" s="60" cm="1">
        <f t="array" ref="I1272">INDEX($D$1:$CP$117,MATCH($D1272,$D$1:$D$117,0),MATCH(1,($F1272=$D$1:$CP$1)*(I$2=$D$2:$CP$2),0))</f>
        <v>0</v>
      </c>
      <c r="J1272" s="60" t="str" cm="1">
        <f t="array" ref="J1272">INDEX($D$1:$CP$117,MATCH($D1272,$D$1:$D$117,0),MATCH(1,($F1272=$D$1:$CP$1)*(J$2=$D$2:$CP$2),0))</f>
        <v/>
      </c>
      <c r="K1272" s="59" t="str" cm="1">
        <f t="array" ref="K1272">INDEX($D$1:$CP$117,MATCH($D1272,$D$1:$D$117,0),MATCH(1,($F1272=$D$1:$CP$1)*(AY$2=$D$2:$CP$2),0))</f>
        <v/>
      </c>
      <c r="L1272" s="59" t="str" cm="1">
        <f t="array" ref="L1272">INDEX($D$1:$CP$117,MATCH($D1272,$D$1:$D$117,0),MATCH(1,($F1272=$D$1:$CP$1)*(AZ$2=$D$2:$CP$2),0))</f>
        <v/>
      </c>
      <c r="M1272" s="59" t="str" cm="1">
        <f t="array" ref="M1272">INDEX($D$1:$CP$117,MATCH($D1272,$D$1:$D$117,0),MATCH(1,($F1272=$D$1:$CP$1)*(BA$2=$D$2:$CP$2),0))</f>
        <v/>
      </c>
      <c r="N1272" s="61" t="str" cm="1">
        <f t="array" ref="N1272">INDEX($D$1:$CP$117,MATCH($D1272,$D$1:$D$117,0),MATCH(1,($F1272=$D$1:$CP$1)*(BB$2=$D$2:$CP$2),0))</f>
        <v/>
      </c>
    </row>
    <row r="1273" spans="4:14" x14ac:dyDescent="0.25">
      <c r="D1273" t="str">
        <f t="shared" ref="D1273:E1273" si="1208">D1159</f>
        <v>BEN</v>
      </c>
      <c r="E1273" t="str">
        <f t="shared" si="1208"/>
        <v>Lower middle income</v>
      </c>
      <c r="F1273">
        <f t="shared" si="1145"/>
        <v>2019</v>
      </c>
      <c r="G1273" s="60" cm="1">
        <f t="array" ref="G1273">INDEX($D$1:$CP$117,MATCH($D1273,$D$1:$D$117,0),MATCH(1,($F1273=$D$1:$CP$1)*(G$2=$D$2:$CP$2),0))</f>
        <v>3152090</v>
      </c>
      <c r="H1273" s="60" cm="1">
        <f t="array" ref="H1273">INDEX($D$1:$CP$117,MATCH($D1273,$D$1:$D$117,0),MATCH(1,($F1273=$D$1:$CP$1)*(H$2=$D$2:$CP$2),0))</f>
        <v>13899418.989999998</v>
      </c>
      <c r="I1273" s="60" cm="1">
        <f t="array" ref="I1273">INDEX($D$1:$CP$117,MATCH($D1273,$D$1:$D$117,0),MATCH(1,($F1273=$D$1:$CP$1)*(I$2=$D$2:$CP$2),0))</f>
        <v>17051508.989999998</v>
      </c>
      <c r="J1273" s="60" cm="1">
        <f t="array" ref="J1273">INDEX($D$1:$CP$117,MATCH($D1273,$D$1:$D$117,0),MATCH(1,($F1273=$D$1:$CP$1)*(J$2=$D$2:$CP$2),0))</f>
        <v>75000</v>
      </c>
      <c r="K1273" s="59" cm="1">
        <f t="array" ref="K1273">INDEX($D$1:$CP$117,MATCH($D1273,$D$1:$D$117,0),MATCH(1,($F1273=$D$1:$CP$1)*(AY$2=$D$2:$CP$2),0))</f>
        <v>42.027866666666668</v>
      </c>
      <c r="L1273" s="59" cm="1">
        <f t="array" ref="L1273">INDEX($D$1:$CP$117,MATCH($D1273,$D$1:$D$117,0),MATCH(1,($F1273=$D$1:$CP$1)*(AZ$2=$D$2:$CP$2),0))</f>
        <v>185.32558653333331</v>
      </c>
      <c r="M1273" s="59" cm="1">
        <f t="array" ref="M1273">INDEX($D$1:$CP$117,MATCH($D1273,$D$1:$D$117,0),MATCH(1,($F1273=$D$1:$CP$1)*(BA$2=$D$2:$CP$2),0))</f>
        <v>227.35345319999999</v>
      </c>
      <c r="N1273" s="61" cm="1">
        <f t="array" ref="N1273">INDEX($D$1:$CP$117,MATCH($D1273,$D$1:$D$117,0),MATCH(1,($F1273=$D$1:$CP$1)*(BB$2=$D$2:$CP$2),0))</f>
        <v>0.18485695323789642</v>
      </c>
    </row>
    <row r="1274" spans="4:14" x14ac:dyDescent="0.25">
      <c r="D1274" t="str">
        <f t="shared" ref="D1274:E1274" si="1209">D1160</f>
        <v>BOL</v>
      </c>
      <c r="E1274" t="str">
        <f t="shared" si="1209"/>
        <v>Lower middle income</v>
      </c>
      <c r="F1274">
        <f t="shared" ref="F1274:F1337" si="1210">F1160+1</f>
        <v>2019</v>
      </c>
      <c r="G1274" s="60" cm="1">
        <f t="array" ref="G1274">INDEX($D$1:$CP$117,MATCH($D1274,$D$1:$D$117,0),MATCH(1,($F1274=$D$1:$CP$1)*(G$2=$D$2:$CP$2),0))</f>
        <v>0</v>
      </c>
      <c r="H1274" s="60" cm="1">
        <f t="array" ref="H1274">INDEX($D$1:$CP$117,MATCH($D1274,$D$1:$D$117,0),MATCH(1,($F1274=$D$1:$CP$1)*(H$2=$D$2:$CP$2),0))</f>
        <v>0</v>
      </c>
      <c r="I1274" s="60" cm="1">
        <f t="array" ref="I1274">INDEX($D$1:$CP$117,MATCH($D1274,$D$1:$D$117,0),MATCH(1,($F1274=$D$1:$CP$1)*(I$2=$D$2:$CP$2),0))</f>
        <v>0</v>
      </c>
      <c r="J1274" s="60" cm="1">
        <f t="array" ref="J1274">INDEX($D$1:$CP$117,MATCH($D1274,$D$1:$D$117,0),MATCH(1,($F1274=$D$1:$CP$1)*(J$2=$D$2:$CP$2),0))</f>
        <v>19000</v>
      </c>
      <c r="K1274" s="59" t="str" cm="1">
        <f t="array" ref="K1274">INDEX($D$1:$CP$117,MATCH($D1274,$D$1:$D$117,0),MATCH(1,($F1274=$D$1:$CP$1)*(AY$2=$D$2:$CP$2),0))</f>
        <v/>
      </c>
      <c r="L1274" s="59" t="str" cm="1">
        <f t="array" ref="L1274">INDEX($D$1:$CP$117,MATCH($D1274,$D$1:$D$117,0),MATCH(1,($F1274=$D$1:$CP$1)*(AZ$2=$D$2:$CP$2),0))</f>
        <v/>
      </c>
      <c r="M1274" s="59" t="str" cm="1">
        <f t="array" ref="M1274">INDEX($D$1:$CP$117,MATCH($D1274,$D$1:$D$117,0),MATCH(1,($F1274=$D$1:$CP$1)*(BA$2=$D$2:$CP$2),0))</f>
        <v/>
      </c>
      <c r="N1274" s="61" t="str" cm="1">
        <f t="array" ref="N1274">INDEX($D$1:$CP$117,MATCH($D1274,$D$1:$D$117,0),MATCH(1,($F1274=$D$1:$CP$1)*(BB$2=$D$2:$CP$2),0))</f>
        <v/>
      </c>
    </row>
    <row r="1275" spans="4:14" x14ac:dyDescent="0.25">
      <c r="D1275" t="str">
        <f t="shared" ref="D1275:E1275" si="1211">D1161</f>
        <v>BWA</v>
      </c>
      <c r="E1275" t="str">
        <f t="shared" si="1211"/>
        <v>Middle income</v>
      </c>
      <c r="F1275">
        <f t="shared" si="1210"/>
        <v>2019</v>
      </c>
      <c r="G1275" s="60" cm="1">
        <f t="array" ref="G1275">INDEX($D$1:$CP$117,MATCH($D1275,$D$1:$D$117,0),MATCH(1,($F1275=$D$1:$CP$1)*(G$2=$D$2:$CP$2),0))</f>
        <v>91760970</v>
      </c>
      <c r="H1275" s="60" cm="1">
        <f t="array" ref="H1275">INDEX($D$1:$CP$117,MATCH($D1275,$D$1:$D$117,0),MATCH(1,($F1275=$D$1:$CP$1)*(H$2=$D$2:$CP$2),0))</f>
        <v>53274503</v>
      </c>
      <c r="I1275" s="60" cm="1">
        <f t="array" ref="I1275">INDEX($D$1:$CP$117,MATCH($D1275,$D$1:$D$117,0),MATCH(1,($F1275=$D$1:$CP$1)*(I$2=$D$2:$CP$2),0))</f>
        <v>145035473</v>
      </c>
      <c r="J1275" s="60" cm="1">
        <f t="array" ref="J1275">INDEX($D$1:$CP$117,MATCH($D1275,$D$1:$D$117,0),MATCH(1,($F1275=$D$1:$CP$1)*(J$2=$D$2:$CP$2),0))</f>
        <v>380000</v>
      </c>
      <c r="K1275" s="59" cm="1">
        <f t="array" ref="K1275">INDEX($D$1:$CP$117,MATCH($D1275,$D$1:$D$117,0),MATCH(1,($F1275=$D$1:$CP$1)*(AY$2=$D$2:$CP$2),0))</f>
        <v>241.47623684210527</v>
      </c>
      <c r="L1275" s="59" cm="1">
        <f t="array" ref="L1275">INDEX($D$1:$CP$117,MATCH($D1275,$D$1:$D$117,0),MATCH(1,($F1275=$D$1:$CP$1)*(AZ$2=$D$2:$CP$2),0))</f>
        <v>140.19606052631579</v>
      </c>
      <c r="M1275" s="59" cm="1">
        <f t="array" ref="M1275">INDEX($D$1:$CP$117,MATCH($D1275,$D$1:$D$117,0),MATCH(1,($F1275=$D$1:$CP$1)*(BA$2=$D$2:$CP$2),0))</f>
        <v>381.67229736842103</v>
      </c>
      <c r="N1275" s="61" cm="1">
        <f t="array" ref="N1275">INDEX($D$1:$CP$117,MATCH($D1275,$D$1:$D$117,0),MATCH(1,($F1275=$D$1:$CP$1)*(BB$2=$D$2:$CP$2),0))</f>
        <v>0.63267949627743836</v>
      </c>
    </row>
    <row r="1276" spans="4:14" x14ac:dyDescent="0.25">
      <c r="D1276" t="str">
        <f t="shared" ref="D1276:E1276" si="1212">D1162</f>
        <v>BRA</v>
      </c>
      <c r="E1276" t="str">
        <f t="shared" si="1212"/>
        <v>Middle income</v>
      </c>
      <c r="F1276">
        <f t="shared" si="1210"/>
        <v>2019</v>
      </c>
      <c r="G1276" s="60" cm="1">
        <f t="array" ref="G1276">INDEX($D$1:$CP$117,MATCH($D1276,$D$1:$D$117,0),MATCH(1,($F1276=$D$1:$CP$1)*(G$2=$D$2:$CP$2),0))</f>
        <v>676781247</v>
      </c>
      <c r="H1276" s="60" cm="1">
        <f t="array" ref="H1276">INDEX($D$1:$CP$117,MATCH($D1276,$D$1:$D$117,0),MATCH(1,($F1276=$D$1:$CP$1)*(H$2=$D$2:$CP$2),0))</f>
        <v>0</v>
      </c>
      <c r="I1276" s="60" cm="1">
        <f t="array" ref="I1276">INDEX($D$1:$CP$117,MATCH($D1276,$D$1:$D$117,0),MATCH(1,($F1276=$D$1:$CP$1)*(I$2=$D$2:$CP$2),0))</f>
        <v>676781247</v>
      </c>
      <c r="J1276" s="60" cm="1">
        <f t="array" ref="J1276">INDEX($D$1:$CP$117,MATCH($D1276,$D$1:$D$117,0),MATCH(1,($F1276=$D$1:$CP$1)*(J$2=$D$2:$CP$2),0))</f>
        <v>920000</v>
      </c>
      <c r="K1276" s="59" cm="1">
        <f t="array" ref="K1276">INDEX($D$1:$CP$117,MATCH($D1276,$D$1:$D$117,0),MATCH(1,($F1276=$D$1:$CP$1)*(AY$2=$D$2:$CP$2),0))</f>
        <v>735.63179021739131</v>
      </c>
      <c r="L1276" s="59" cm="1">
        <f t="array" ref="L1276">INDEX($D$1:$CP$117,MATCH($D1276,$D$1:$D$117,0),MATCH(1,($F1276=$D$1:$CP$1)*(AZ$2=$D$2:$CP$2),0))</f>
        <v>0</v>
      </c>
      <c r="M1276" s="59" cm="1">
        <f t="array" ref="M1276">INDEX($D$1:$CP$117,MATCH($D1276,$D$1:$D$117,0),MATCH(1,($F1276=$D$1:$CP$1)*(BA$2=$D$2:$CP$2),0))</f>
        <v>735.63179021739131</v>
      </c>
      <c r="N1276" s="61" cm="1">
        <f t="array" ref="N1276">INDEX($D$1:$CP$117,MATCH($D1276,$D$1:$D$117,0),MATCH(1,($F1276=$D$1:$CP$1)*(BB$2=$D$2:$CP$2),0))</f>
        <v>1</v>
      </c>
    </row>
    <row r="1277" spans="4:14" x14ac:dyDescent="0.25">
      <c r="D1277" t="str">
        <f t="shared" ref="D1277:E1277" si="1213">D1163</f>
        <v>BGR</v>
      </c>
      <c r="E1277" t="str">
        <f t="shared" si="1213"/>
        <v>Middle income</v>
      </c>
      <c r="F1277">
        <f t="shared" si="1210"/>
        <v>2019</v>
      </c>
      <c r="G1277" s="60" cm="1">
        <f t="array" ref="G1277">INDEX($D$1:$CP$117,MATCH($D1277,$D$1:$D$117,0),MATCH(1,($F1277=$D$1:$CP$1)*(G$2=$D$2:$CP$2),0))</f>
        <v>0</v>
      </c>
      <c r="H1277" s="60" cm="1">
        <f t="array" ref="H1277">INDEX($D$1:$CP$117,MATCH($D1277,$D$1:$D$117,0),MATCH(1,($F1277=$D$1:$CP$1)*(H$2=$D$2:$CP$2),0))</f>
        <v>0</v>
      </c>
      <c r="I1277" s="60" cm="1">
        <f t="array" ref="I1277">INDEX($D$1:$CP$117,MATCH($D1277,$D$1:$D$117,0),MATCH(1,($F1277=$D$1:$CP$1)*(I$2=$D$2:$CP$2),0))</f>
        <v>0</v>
      </c>
      <c r="J1277" s="60" cm="1">
        <f t="array" ref="J1277">INDEX($D$1:$CP$117,MATCH($D1277,$D$1:$D$117,0),MATCH(1,($F1277=$D$1:$CP$1)*(J$2=$D$2:$CP$2),0))</f>
        <v>3300</v>
      </c>
      <c r="K1277" s="59" t="str" cm="1">
        <f t="array" ref="K1277">INDEX($D$1:$CP$117,MATCH($D1277,$D$1:$D$117,0),MATCH(1,($F1277=$D$1:$CP$1)*(AY$2=$D$2:$CP$2),0))</f>
        <v/>
      </c>
      <c r="L1277" s="59" t="str" cm="1">
        <f t="array" ref="L1277">INDEX($D$1:$CP$117,MATCH($D1277,$D$1:$D$117,0),MATCH(1,($F1277=$D$1:$CP$1)*(AZ$2=$D$2:$CP$2),0))</f>
        <v/>
      </c>
      <c r="M1277" s="59" t="str" cm="1">
        <f t="array" ref="M1277">INDEX($D$1:$CP$117,MATCH($D1277,$D$1:$D$117,0),MATCH(1,($F1277=$D$1:$CP$1)*(BA$2=$D$2:$CP$2),0))</f>
        <v/>
      </c>
      <c r="N1277" s="61" t="str" cm="1">
        <f t="array" ref="N1277">INDEX($D$1:$CP$117,MATCH($D1277,$D$1:$D$117,0),MATCH(1,($F1277=$D$1:$CP$1)*(BB$2=$D$2:$CP$2),0))</f>
        <v/>
      </c>
    </row>
    <row r="1278" spans="4:14" x14ac:dyDescent="0.25">
      <c r="D1278" t="str">
        <f t="shared" ref="D1278:E1278" si="1214">D1164</f>
        <v>BFA</v>
      </c>
      <c r="E1278" t="str">
        <f t="shared" si="1214"/>
        <v>Low income</v>
      </c>
      <c r="F1278">
        <f t="shared" si="1210"/>
        <v>2019</v>
      </c>
      <c r="G1278" s="60" cm="1">
        <f t="array" ref="G1278">INDEX($D$1:$CP$117,MATCH($D1278,$D$1:$D$117,0),MATCH(1,($F1278=$D$1:$CP$1)*(G$2=$D$2:$CP$2),0))</f>
        <v>9169190</v>
      </c>
      <c r="H1278" s="60" cm="1">
        <f t="array" ref="H1278">INDEX($D$1:$CP$117,MATCH($D1278,$D$1:$D$117,0),MATCH(1,($F1278=$D$1:$CP$1)*(H$2=$D$2:$CP$2),0))</f>
        <v>24366033.16</v>
      </c>
      <c r="I1278" s="60" cm="1">
        <f t="array" ref="I1278">INDEX($D$1:$CP$117,MATCH($D1278,$D$1:$D$117,0),MATCH(1,($F1278=$D$1:$CP$1)*(I$2=$D$2:$CP$2),0))</f>
        <v>33535223.16</v>
      </c>
      <c r="J1278" s="60" cm="1">
        <f t="array" ref="J1278">INDEX($D$1:$CP$117,MATCH($D1278,$D$1:$D$117,0),MATCH(1,($F1278=$D$1:$CP$1)*(J$2=$D$2:$CP$2),0))</f>
        <v>100000</v>
      </c>
      <c r="K1278" s="59" cm="1">
        <f t="array" ref="K1278">INDEX($D$1:$CP$117,MATCH($D1278,$D$1:$D$117,0),MATCH(1,($F1278=$D$1:$CP$1)*(AY$2=$D$2:$CP$2),0))</f>
        <v>91.691900000000004</v>
      </c>
      <c r="L1278" s="59" cm="1">
        <f t="array" ref="L1278">INDEX($D$1:$CP$117,MATCH($D1278,$D$1:$D$117,0),MATCH(1,($F1278=$D$1:$CP$1)*(AZ$2=$D$2:$CP$2),0))</f>
        <v>243.66033160000001</v>
      </c>
      <c r="M1278" s="59" cm="1">
        <f t="array" ref="M1278">INDEX($D$1:$CP$117,MATCH($D1278,$D$1:$D$117,0),MATCH(1,($F1278=$D$1:$CP$1)*(BA$2=$D$2:$CP$2),0))</f>
        <v>335.35223159999998</v>
      </c>
      <c r="N1278" s="61" cm="1">
        <f t="array" ref="N1278">INDEX($D$1:$CP$117,MATCH($D1278,$D$1:$D$117,0),MATCH(1,($F1278=$D$1:$CP$1)*(BB$2=$D$2:$CP$2),0))</f>
        <v>0.27341968044324177</v>
      </c>
    </row>
    <row r="1279" spans="4:14" x14ac:dyDescent="0.25">
      <c r="D1279" t="str">
        <f t="shared" ref="D1279:E1279" si="1215">D1165</f>
        <v>BDI</v>
      </c>
      <c r="E1279" t="str">
        <f t="shared" si="1215"/>
        <v>Low income</v>
      </c>
      <c r="F1279">
        <f t="shared" si="1210"/>
        <v>2019</v>
      </c>
      <c r="G1279" s="60" cm="1">
        <f t="array" ref="G1279">INDEX($D$1:$CP$117,MATCH($D1279,$D$1:$D$117,0),MATCH(1,($F1279=$D$1:$CP$1)*(G$2=$D$2:$CP$2),0))</f>
        <v>0</v>
      </c>
      <c r="H1279" s="60" cm="1">
        <f t="array" ref="H1279">INDEX($D$1:$CP$117,MATCH($D1279,$D$1:$D$117,0),MATCH(1,($F1279=$D$1:$CP$1)*(H$2=$D$2:$CP$2),0))</f>
        <v>0</v>
      </c>
      <c r="I1279" s="60" cm="1">
        <f t="array" ref="I1279">INDEX($D$1:$CP$117,MATCH($D1279,$D$1:$D$117,0),MATCH(1,($F1279=$D$1:$CP$1)*(I$2=$D$2:$CP$2),0))</f>
        <v>0</v>
      </c>
      <c r="J1279" s="60" cm="1">
        <f t="array" ref="J1279">INDEX($D$1:$CP$117,MATCH($D1279,$D$1:$D$117,0),MATCH(1,($F1279=$D$1:$CP$1)*(J$2=$D$2:$CP$2),0))</f>
        <v>85000</v>
      </c>
      <c r="K1279" s="59" t="str" cm="1">
        <f t="array" ref="K1279">INDEX($D$1:$CP$117,MATCH($D1279,$D$1:$D$117,0),MATCH(1,($F1279=$D$1:$CP$1)*(AY$2=$D$2:$CP$2),0))</f>
        <v/>
      </c>
      <c r="L1279" s="59" t="str" cm="1">
        <f t="array" ref="L1279">INDEX($D$1:$CP$117,MATCH($D1279,$D$1:$D$117,0),MATCH(1,($F1279=$D$1:$CP$1)*(AZ$2=$D$2:$CP$2),0))</f>
        <v/>
      </c>
      <c r="M1279" s="59" t="str" cm="1">
        <f t="array" ref="M1279">INDEX($D$1:$CP$117,MATCH($D1279,$D$1:$D$117,0),MATCH(1,($F1279=$D$1:$CP$1)*(BA$2=$D$2:$CP$2),0))</f>
        <v/>
      </c>
      <c r="N1279" s="61" t="str" cm="1">
        <f t="array" ref="N1279">INDEX($D$1:$CP$117,MATCH($D1279,$D$1:$D$117,0),MATCH(1,($F1279=$D$1:$CP$1)*(BB$2=$D$2:$CP$2),0))</f>
        <v/>
      </c>
    </row>
    <row r="1280" spans="4:14" x14ac:dyDescent="0.25">
      <c r="D1280" t="str">
        <f t="shared" ref="D1280:E1280" si="1216">D1166</f>
        <v>CPV</v>
      </c>
      <c r="E1280" t="str">
        <f t="shared" si="1216"/>
        <v>Lower middle income</v>
      </c>
      <c r="F1280">
        <f t="shared" si="1210"/>
        <v>2019</v>
      </c>
      <c r="G1280" s="60" cm="1">
        <f t="array" ref="G1280">INDEX($D$1:$CP$117,MATCH($D1280,$D$1:$D$117,0),MATCH(1,($F1280=$D$1:$CP$1)*(G$2=$D$2:$CP$2),0))</f>
        <v>0</v>
      </c>
      <c r="H1280" s="60" cm="1">
        <f t="array" ref="H1280">INDEX($D$1:$CP$117,MATCH($D1280,$D$1:$D$117,0),MATCH(1,($F1280=$D$1:$CP$1)*(H$2=$D$2:$CP$2),0))</f>
        <v>0</v>
      </c>
      <c r="I1280" s="60" cm="1">
        <f t="array" ref="I1280">INDEX($D$1:$CP$117,MATCH($D1280,$D$1:$D$117,0),MATCH(1,($F1280=$D$1:$CP$1)*(I$2=$D$2:$CP$2),0))</f>
        <v>0</v>
      </c>
      <c r="J1280" s="60" cm="1">
        <f t="array" ref="J1280">INDEX($D$1:$CP$117,MATCH($D1280,$D$1:$D$117,0),MATCH(1,($F1280=$D$1:$CP$1)*(J$2=$D$2:$CP$2),0))</f>
        <v>2500</v>
      </c>
      <c r="K1280" s="59" t="str" cm="1">
        <f t="array" ref="K1280">INDEX($D$1:$CP$117,MATCH($D1280,$D$1:$D$117,0),MATCH(1,($F1280=$D$1:$CP$1)*(AY$2=$D$2:$CP$2),0))</f>
        <v/>
      </c>
      <c r="L1280" s="59" t="str" cm="1">
        <f t="array" ref="L1280">INDEX($D$1:$CP$117,MATCH($D1280,$D$1:$D$117,0),MATCH(1,($F1280=$D$1:$CP$1)*(AZ$2=$D$2:$CP$2),0))</f>
        <v/>
      </c>
      <c r="M1280" s="59" t="str" cm="1">
        <f t="array" ref="M1280">INDEX($D$1:$CP$117,MATCH($D1280,$D$1:$D$117,0),MATCH(1,($F1280=$D$1:$CP$1)*(BA$2=$D$2:$CP$2),0))</f>
        <v/>
      </c>
      <c r="N1280" s="61" t="str" cm="1">
        <f t="array" ref="N1280">INDEX($D$1:$CP$117,MATCH($D1280,$D$1:$D$117,0),MATCH(1,($F1280=$D$1:$CP$1)*(BB$2=$D$2:$CP$2),0))</f>
        <v/>
      </c>
    </row>
    <row r="1281" spans="4:14" x14ac:dyDescent="0.25">
      <c r="D1281" t="str">
        <f t="shared" ref="D1281:E1281" si="1217">D1167</f>
        <v>KHM</v>
      </c>
      <c r="E1281" t="str">
        <f t="shared" si="1217"/>
        <v>Lower middle income</v>
      </c>
      <c r="F1281">
        <f t="shared" si="1210"/>
        <v>2019</v>
      </c>
      <c r="G1281" s="60" cm="1">
        <f t="array" ref="G1281">INDEX($D$1:$CP$117,MATCH($D1281,$D$1:$D$117,0),MATCH(1,($F1281=$D$1:$CP$1)*(G$2=$D$2:$CP$2),0))</f>
        <v>0</v>
      </c>
      <c r="H1281" s="60" cm="1">
        <f t="array" ref="H1281">INDEX($D$1:$CP$117,MATCH($D1281,$D$1:$D$117,0),MATCH(1,($F1281=$D$1:$CP$1)*(H$2=$D$2:$CP$2),0))</f>
        <v>0</v>
      </c>
      <c r="I1281" s="60" cm="1">
        <f t="array" ref="I1281">INDEX($D$1:$CP$117,MATCH($D1281,$D$1:$D$117,0),MATCH(1,($F1281=$D$1:$CP$1)*(I$2=$D$2:$CP$2),0))</f>
        <v>0</v>
      </c>
      <c r="J1281" s="60" cm="1">
        <f t="array" ref="J1281">INDEX($D$1:$CP$117,MATCH($D1281,$D$1:$D$117,0),MATCH(1,($F1281=$D$1:$CP$1)*(J$2=$D$2:$CP$2),0))</f>
        <v>73000</v>
      </c>
      <c r="K1281" s="59" t="str" cm="1">
        <f t="array" ref="K1281">INDEX($D$1:$CP$117,MATCH($D1281,$D$1:$D$117,0),MATCH(1,($F1281=$D$1:$CP$1)*(AY$2=$D$2:$CP$2),0))</f>
        <v/>
      </c>
      <c r="L1281" s="59" t="str" cm="1">
        <f t="array" ref="L1281">INDEX($D$1:$CP$117,MATCH($D1281,$D$1:$D$117,0),MATCH(1,($F1281=$D$1:$CP$1)*(AZ$2=$D$2:$CP$2),0))</f>
        <v/>
      </c>
      <c r="M1281" s="59" t="str" cm="1">
        <f t="array" ref="M1281">INDEX($D$1:$CP$117,MATCH($D1281,$D$1:$D$117,0),MATCH(1,($F1281=$D$1:$CP$1)*(BA$2=$D$2:$CP$2),0))</f>
        <v/>
      </c>
      <c r="N1281" s="61" t="str" cm="1">
        <f t="array" ref="N1281">INDEX($D$1:$CP$117,MATCH($D1281,$D$1:$D$117,0),MATCH(1,($F1281=$D$1:$CP$1)*(BB$2=$D$2:$CP$2),0))</f>
        <v/>
      </c>
    </row>
    <row r="1282" spans="4:14" x14ac:dyDescent="0.25">
      <c r="D1282" t="str">
        <f t="shared" ref="D1282:E1282" si="1218">D1168</f>
        <v>CMR</v>
      </c>
      <c r="E1282" t="str">
        <f t="shared" si="1218"/>
        <v>Lower middle income</v>
      </c>
      <c r="F1282">
        <f t="shared" si="1210"/>
        <v>2019</v>
      </c>
      <c r="G1282" s="60" cm="1">
        <f t="array" ref="G1282">INDEX($D$1:$CP$117,MATCH($D1282,$D$1:$D$117,0),MATCH(1,($F1282=$D$1:$CP$1)*(G$2=$D$2:$CP$2),0))</f>
        <v>0</v>
      </c>
      <c r="H1282" s="60" cm="1">
        <f t="array" ref="H1282">INDEX($D$1:$CP$117,MATCH($D1282,$D$1:$D$117,0),MATCH(1,($F1282=$D$1:$CP$1)*(H$2=$D$2:$CP$2),0))</f>
        <v>0</v>
      </c>
      <c r="I1282" s="60" cm="1">
        <f t="array" ref="I1282">INDEX($D$1:$CP$117,MATCH($D1282,$D$1:$D$117,0),MATCH(1,($F1282=$D$1:$CP$1)*(I$2=$D$2:$CP$2),0))</f>
        <v>0</v>
      </c>
      <c r="J1282" s="60" cm="1">
        <f t="array" ref="J1282">INDEX($D$1:$CP$117,MATCH($D1282,$D$1:$D$117,0),MATCH(1,($F1282=$D$1:$CP$1)*(J$2=$D$2:$CP$2),0))</f>
        <v>510000</v>
      </c>
      <c r="K1282" s="59" t="str" cm="1">
        <f t="array" ref="K1282">INDEX($D$1:$CP$117,MATCH($D1282,$D$1:$D$117,0),MATCH(1,($F1282=$D$1:$CP$1)*(AY$2=$D$2:$CP$2),0))</f>
        <v/>
      </c>
      <c r="L1282" s="59" t="str" cm="1">
        <f t="array" ref="L1282">INDEX($D$1:$CP$117,MATCH($D1282,$D$1:$D$117,0),MATCH(1,($F1282=$D$1:$CP$1)*(AZ$2=$D$2:$CP$2),0))</f>
        <v/>
      </c>
      <c r="M1282" s="59" t="str" cm="1">
        <f t="array" ref="M1282">INDEX($D$1:$CP$117,MATCH($D1282,$D$1:$D$117,0),MATCH(1,($F1282=$D$1:$CP$1)*(BA$2=$D$2:$CP$2),0))</f>
        <v/>
      </c>
      <c r="N1282" s="61" t="str" cm="1">
        <f t="array" ref="N1282">INDEX($D$1:$CP$117,MATCH($D1282,$D$1:$D$117,0),MATCH(1,($F1282=$D$1:$CP$1)*(BB$2=$D$2:$CP$2),0))</f>
        <v/>
      </c>
    </row>
    <row r="1283" spans="4:14" x14ac:dyDescent="0.25">
      <c r="D1283" t="str">
        <f t="shared" ref="D1283:E1283" si="1219">D1169</f>
        <v>CAF</v>
      </c>
      <c r="E1283" t="str">
        <f t="shared" si="1219"/>
        <v>Low income</v>
      </c>
      <c r="F1283">
        <f t="shared" si="1210"/>
        <v>2019</v>
      </c>
      <c r="G1283" s="60" cm="1">
        <f t="array" ref="G1283">INDEX($D$1:$CP$117,MATCH($D1283,$D$1:$D$117,0),MATCH(1,($F1283=$D$1:$CP$1)*(G$2=$D$2:$CP$2),0))</f>
        <v>0</v>
      </c>
      <c r="H1283" s="60" cm="1">
        <f t="array" ref="H1283">INDEX($D$1:$CP$117,MATCH($D1283,$D$1:$D$117,0),MATCH(1,($F1283=$D$1:$CP$1)*(H$2=$D$2:$CP$2),0))</f>
        <v>0</v>
      </c>
      <c r="I1283" s="60" cm="1">
        <f t="array" ref="I1283">INDEX($D$1:$CP$117,MATCH($D1283,$D$1:$D$117,0),MATCH(1,($F1283=$D$1:$CP$1)*(I$2=$D$2:$CP$2),0))</f>
        <v>0</v>
      </c>
      <c r="J1283" s="60" cm="1">
        <f t="array" ref="J1283">INDEX($D$1:$CP$117,MATCH($D1283,$D$1:$D$117,0),MATCH(1,($F1283=$D$1:$CP$1)*(J$2=$D$2:$CP$2),0))</f>
        <v>100000</v>
      </c>
      <c r="K1283" s="59" t="str" cm="1">
        <f t="array" ref="K1283">INDEX($D$1:$CP$117,MATCH($D1283,$D$1:$D$117,0),MATCH(1,($F1283=$D$1:$CP$1)*(AY$2=$D$2:$CP$2),0))</f>
        <v/>
      </c>
      <c r="L1283" s="59" t="str" cm="1">
        <f t="array" ref="L1283">INDEX($D$1:$CP$117,MATCH($D1283,$D$1:$D$117,0),MATCH(1,($F1283=$D$1:$CP$1)*(AZ$2=$D$2:$CP$2),0))</f>
        <v/>
      </c>
      <c r="M1283" s="59" t="str" cm="1">
        <f t="array" ref="M1283">INDEX($D$1:$CP$117,MATCH($D1283,$D$1:$D$117,0),MATCH(1,($F1283=$D$1:$CP$1)*(BA$2=$D$2:$CP$2),0))</f>
        <v/>
      </c>
      <c r="N1283" s="61" t="str" cm="1">
        <f t="array" ref="N1283">INDEX($D$1:$CP$117,MATCH($D1283,$D$1:$D$117,0),MATCH(1,($F1283=$D$1:$CP$1)*(BB$2=$D$2:$CP$2),0))</f>
        <v/>
      </c>
    </row>
    <row r="1284" spans="4:14" x14ac:dyDescent="0.25">
      <c r="D1284" t="str">
        <f t="shared" ref="D1284:E1284" si="1220">D1170</f>
        <v>TCD</v>
      </c>
      <c r="E1284" t="str">
        <f t="shared" si="1220"/>
        <v>Low income</v>
      </c>
      <c r="F1284">
        <f t="shared" si="1210"/>
        <v>2019</v>
      </c>
      <c r="G1284" s="60" cm="1">
        <f t="array" ref="G1284">INDEX($D$1:$CP$117,MATCH($D1284,$D$1:$D$117,0),MATCH(1,($F1284=$D$1:$CP$1)*(G$2=$D$2:$CP$2),0))</f>
        <v>0</v>
      </c>
      <c r="H1284" s="60" cm="1">
        <f t="array" ref="H1284">INDEX($D$1:$CP$117,MATCH($D1284,$D$1:$D$117,0),MATCH(1,($F1284=$D$1:$CP$1)*(H$2=$D$2:$CP$2),0))</f>
        <v>0</v>
      </c>
      <c r="I1284" s="60" cm="1">
        <f t="array" ref="I1284">INDEX($D$1:$CP$117,MATCH($D1284,$D$1:$D$117,0),MATCH(1,($F1284=$D$1:$CP$1)*(I$2=$D$2:$CP$2),0))</f>
        <v>0</v>
      </c>
      <c r="J1284" s="60" cm="1">
        <f t="array" ref="J1284">INDEX($D$1:$CP$117,MATCH($D1284,$D$1:$D$117,0),MATCH(1,($F1284=$D$1:$CP$1)*(J$2=$D$2:$CP$2),0))</f>
        <v>120000</v>
      </c>
      <c r="K1284" s="59" t="str" cm="1">
        <f t="array" ref="K1284">INDEX($D$1:$CP$117,MATCH($D1284,$D$1:$D$117,0),MATCH(1,($F1284=$D$1:$CP$1)*(AY$2=$D$2:$CP$2),0))</f>
        <v/>
      </c>
      <c r="L1284" s="59" t="str" cm="1">
        <f t="array" ref="L1284">INDEX($D$1:$CP$117,MATCH($D1284,$D$1:$D$117,0),MATCH(1,($F1284=$D$1:$CP$1)*(AZ$2=$D$2:$CP$2),0))</f>
        <v/>
      </c>
      <c r="M1284" s="59" t="str" cm="1">
        <f t="array" ref="M1284">INDEX($D$1:$CP$117,MATCH($D1284,$D$1:$D$117,0),MATCH(1,($F1284=$D$1:$CP$1)*(BA$2=$D$2:$CP$2),0))</f>
        <v/>
      </c>
      <c r="N1284" s="61" t="str" cm="1">
        <f t="array" ref="N1284">INDEX($D$1:$CP$117,MATCH($D1284,$D$1:$D$117,0),MATCH(1,($F1284=$D$1:$CP$1)*(BB$2=$D$2:$CP$2),0))</f>
        <v/>
      </c>
    </row>
    <row r="1285" spans="4:14" x14ac:dyDescent="0.25">
      <c r="D1285" t="str">
        <f t="shared" ref="D1285:E1285" si="1221">D1171</f>
        <v>CHL</v>
      </c>
      <c r="E1285" t="str">
        <f t="shared" si="1221"/>
        <v>High income</v>
      </c>
      <c r="F1285">
        <f t="shared" si="1210"/>
        <v>2019</v>
      </c>
      <c r="G1285" s="60" cm="1">
        <f t="array" ref="G1285">INDEX($D$1:$CP$117,MATCH($D1285,$D$1:$D$117,0),MATCH(1,($F1285=$D$1:$CP$1)*(G$2=$D$2:$CP$2),0))</f>
        <v>205742308</v>
      </c>
      <c r="H1285" s="60" cm="1">
        <f t="array" ref="H1285">INDEX($D$1:$CP$117,MATCH($D1285,$D$1:$D$117,0),MATCH(1,($F1285=$D$1:$CP$1)*(H$2=$D$2:$CP$2),0))</f>
        <v>16319.81</v>
      </c>
      <c r="I1285" s="60" cm="1">
        <f t="array" ref="I1285">INDEX($D$1:$CP$117,MATCH($D1285,$D$1:$D$117,0),MATCH(1,($F1285=$D$1:$CP$1)*(I$2=$D$2:$CP$2),0))</f>
        <v>325931502.75</v>
      </c>
      <c r="J1285" s="60" cm="1">
        <f t="array" ref="J1285">INDEX($D$1:$CP$117,MATCH($D1285,$D$1:$D$117,0),MATCH(1,($F1285=$D$1:$CP$1)*(J$2=$D$2:$CP$2),0))</f>
        <v>74000</v>
      </c>
      <c r="K1285" s="59" cm="1">
        <f t="array" ref="K1285">INDEX($D$1:$CP$117,MATCH($D1285,$D$1:$D$117,0),MATCH(1,($F1285=$D$1:$CP$1)*(AY$2=$D$2:$CP$2),0))</f>
        <v>2780.3014594594592</v>
      </c>
      <c r="L1285" s="59" cm="1">
        <f t="array" ref="L1285">INDEX($D$1:$CP$117,MATCH($D1285,$D$1:$D$117,0),MATCH(1,($F1285=$D$1:$CP$1)*(AZ$2=$D$2:$CP$2),0))</f>
        <v>0.22053797297297298</v>
      </c>
      <c r="M1285" s="59" cm="1">
        <f t="array" ref="M1285">INDEX($D$1:$CP$117,MATCH($D1285,$D$1:$D$117,0),MATCH(1,($F1285=$D$1:$CP$1)*(BA$2=$D$2:$CP$2),0))</f>
        <v>4404.4797668918918</v>
      </c>
      <c r="N1285" s="61" cm="1">
        <f t="array" ref="N1285">INDEX($D$1:$CP$117,MATCH($D1285,$D$1:$D$117,0),MATCH(1,($F1285=$D$1:$CP$1)*(BB$2=$D$2:$CP$2),0))</f>
        <v>0.63124400760306676</v>
      </c>
    </row>
    <row r="1286" spans="4:14" x14ac:dyDescent="0.25">
      <c r="D1286" t="str">
        <f t="shared" ref="D1286:E1286" si="1222">D1172</f>
        <v>COL</v>
      </c>
      <c r="E1286" t="str">
        <f t="shared" si="1222"/>
        <v>Middle income</v>
      </c>
      <c r="F1286">
        <f t="shared" si="1210"/>
        <v>2019</v>
      </c>
      <c r="G1286" s="60" cm="1">
        <f t="array" ref="G1286">INDEX($D$1:$CP$117,MATCH($D1286,$D$1:$D$117,0),MATCH(1,($F1286=$D$1:$CP$1)*(G$2=$D$2:$CP$2),0))</f>
        <v>0</v>
      </c>
      <c r="H1286" s="60" cm="1">
        <f t="array" ref="H1286">INDEX($D$1:$CP$117,MATCH($D1286,$D$1:$D$117,0),MATCH(1,($F1286=$D$1:$CP$1)*(H$2=$D$2:$CP$2),0))</f>
        <v>0</v>
      </c>
      <c r="I1286" s="60" cm="1">
        <f t="array" ref="I1286">INDEX($D$1:$CP$117,MATCH($D1286,$D$1:$D$117,0),MATCH(1,($F1286=$D$1:$CP$1)*(I$2=$D$2:$CP$2),0))</f>
        <v>0</v>
      </c>
      <c r="J1286" s="60" cm="1">
        <f t="array" ref="J1286">INDEX($D$1:$CP$117,MATCH($D1286,$D$1:$D$117,0),MATCH(1,($F1286=$D$1:$CP$1)*(J$2=$D$2:$CP$2),0))</f>
        <v>200000</v>
      </c>
      <c r="K1286" s="59" t="str" cm="1">
        <f t="array" ref="K1286">INDEX($D$1:$CP$117,MATCH($D1286,$D$1:$D$117,0),MATCH(1,($F1286=$D$1:$CP$1)*(AY$2=$D$2:$CP$2),0))</f>
        <v/>
      </c>
      <c r="L1286" s="59" t="str" cm="1">
        <f t="array" ref="L1286">INDEX($D$1:$CP$117,MATCH($D1286,$D$1:$D$117,0),MATCH(1,($F1286=$D$1:$CP$1)*(AZ$2=$D$2:$CP$2),0))</f>
        <v/>
      </c>
      <c r="M1286" s="59" t="str" cm="1">
        <f t="array" ref="M1286">INDEX($D$1:$CP$117,MATCH($D1286,$D$1:$D$117,0),MATCH(1,($F1286=$D$1:$CP$1)*(BA$2=$D$2:$CP$2),0))</f>
        <v/>
      </c>
      <c r="N1286" s="61" t="str" cm="1">
        <f t="array" ref="N1286">INDEX($D$1:$CP$117,MATCH($D1286,$D$1:$D$117,0),MATCH(1,($F1286=$D$1:$CP$1)*(BB$2=$D$2:$CP$2),0))</f>
        <v/>
      </c>
    </row>
    <row r="1287" spans="4:14" x14ac:dyDescent="0.25">
      <c r="D1287" t="str">
        <f t="shared" ref="D1287:E1287" si="1223">D1173</f>
        <v>COM</v>
      </c>
      <c r="E1287" t="str">
        <f t="shared" si="1223"/>
        <v>Lower middle income</v>
      </c>
      <c r="F1287">
        <f t="shared" si="1210"/>
        <v>2019</v>
      </c>
      <c r="G1287" s="60" cm="1">
        <f t="array" ref="G1287">INDEX($D$1:$CP$117,MATCH($D1287,$D$1:$D$117,0),MATCH(1,($F1287=$D$1:$CP$1)*(G$2=$D$2:$CP$2),0))</f>
        <v>135705</v>
      </c>
      <c r="H1287" s="60" cm="1">
        <f t="array" ref="H1287">INDEX($D$1:$CP$117,MATCH($D1287,$D$1:$D$117,0),MATCH(1,($F1287=$D$1:$CP$1)*(H$2=$D$2:$CP$2),0))</f>
        <v>1489522.92</v>
      </c>
      <c r="I1287" s="60" cm="1">
        <f t="array" ref="I1287">INDEX($D$1:$CP$117,MATCH($D1287,$D$1:$D$117,0),MATCH(1,($F1287=$D$1:$CP$1)*(I$2=$D$2:$CP$2),0))</f>
        <v>1625227.92</v>
      </c>
      <c r="J1287" s="60" cm="1">
        <f t="array" ref="J1287">INDEX($D$1:$CP$117,MATCH($D1287,$D$1:$D$117,0),MATCH(1,($F1287=$D$1:$CP$1)*(J$2=$D$2:$CP$2),0))</f>
        <v>200</v>
      </c>
      <c r="K1287" s="59" cm="1">
        <f t="array" ref="K1287">INDEX($D$1:$CP$117,MATCH($D1287,$D$1:$D$117,0),MATCH(1,($F1287=$D$1:$CP$1)*(AY$2=$D$2:$CP$2),0))</f>
        <v>678.52499999999998</v>
      </c>
      <c r="L1287" s="59" cm="1">
        <f t="array" ref="L1287">INDEX($D$1:$CP$117,MATCH($D1287,$D$1:$D$117,0),MATCH(1,($F1287=$D$1:$CP$1)*(AZ$2=$D$2:$CP$2),0))</f>
        <v>7447.6145999999999</v>
      </c>
      <c r="M1287" s="59" cm="1">
        <f t="array" ref="M1287">INDEX($D$1:$CP$117,MATCH($D1287,$D$1:$D$117,0),MATCH(1,($F1287=$D$1:$CP$1)*(BA$2=$D$2:$CP$2),0))</f>
        <v>8126.1395999999995</v>
      </c>
      <c r="N1287" s="61" cm="1">
        <f t="array" ref="N1287">INDEX($D$1:$CP$117,MATCH($D1287,$D$1:$D$117,0),MATCH(1,($F1287=$D$1:$CP$1)*(BB$2=$D$2:$CP$2),0))</f>
        <v>8.3499057781384903E-2</v>
      </c>
    </row>
    <row r="1288" spans="4:14" x14ac:dyDescent="0.25">
      <c r="D1288" t="str">
        <f t="shared" ref="D1288:E1288" si="1224">D1174</f>
        <v>COG</v>
      </c>
      <c r="E1288" t="str">
        <f t="shared" si="1224"/>
        <v>Lower middle income</v>
      </c>
      <c r="F1288">
        <f t="shared" si="1210"/>
        <v>2019</v>
      </c>
      <c r="G1288" s="60" cm="1">
        <f t="array" ref="G1288">INDEX($D$1:$CP$117,MATCH($D1288,$D$1:$D$117,0),MATCH(1,($F1288=$D$1:$CP$1)*(G$2=$D$2:$CP$2),0))</f>
        <v>0</v>
      </c>
      <c r="H1288" s="60" cm="1">
        <f t="array" ref="H1288">INDEX($D$1:$CP$117,MATCH($D1288,$D$1:$D$117,0),MATCH(1,($F1288=$D$1:$CP$1)*(H$2=$D$2:$CP$2),0))</f>
        <v>0</v>
      </c>
      <c r="I1288" s="60" cm="1">
        <f t="array" ref="I1288">INDEX($D$1:$CP$117,MATCH($D1288,$D$1:$D$117,0),MATCH(1,($F1288=$D$1:$CP$1)*(I$2=$D$2:$CP$2),0))</f>
        <v>0</v>
      </c>
      <c r="J1288" s="60" cm="1">
        <f t="array" ref="J1288">INDEX($D$1:$CP$117,MATCH($D1288,$D$1:$D$117,0),MATCH(1,($F1288=$D$1:$CP$1)*(J$2=$D$2:$CP$2),0))</f>
        <v>100000</v>
      </c>
      <c r="K1288" s="59" t="str" cm="1">
        <f t="array" ref="K1288">INDEX($D$1:$CP$117,MATCH($D1288,$D$1:$D$117,0),MATCH(1,($F1288=$D$1:$CP$1)*(AY$2=$D$2:$CP$2),0))</f>
        <v/>
      </c>
      <c r="L1288" s="59" t="str" cm="1">
        <f t="array" ref="L1288">INDEX($D$1:$CP$117,MATCH($D1288,$D$1:$D$117,0),MATCH(1,($F1288=$D$1:$CP$1)*(AZ$2=$D$2:$CP$2),0))</f>
        <v/>
      </c>
      <c r="M1288" s="59" t="str" cm="1">
        <f t="array" ref="M1288">INDEX($D$1:$CP$117,MATCH($D1288,$D$1:$D$117,0),MATCH(1,($F1288=$D$1:$CP$1)*(BA$2=$D$2:$CP$2),0))</f>
        <v/>
      </c>
      <c r="N1288" s="61" t="str" cm="1">
        <f t="array" ref="N1288">INDEX($D$1:$CP$117,MATCH($D1288,$D$1:$D$117,0),MATCH(1,($F1288=$D$1:$CP$1)*(BB$2=$D$2:$CP$2),0))</f>
        <v/>
      </c>
    </row>
    <row r="1289" spans="4:14" x14ac:dyDescent="0.25">
      <c r="D1289" t="str">
        <f t="shared" ref="D1289:E1289" si="1225">D1175</f>
        <v>CRI</v>
      </c>
      <c r="E1289" t="str">
        <f t="shared" si="1225"/>
        <v>Middle income</v>
      </c>
      <c r="F1289">
        <f t="shared" si="1210"/>
        <v>2019</v>
      </c>
      <c r="G1289" s="60" cm="1">
        <f t="array" ref="G1289">INDEX($D$1:$CP$117,MATCH($D1289,$D$1:$D$117,0),MATCH(1,($F1289=$D$1:$CP$1)*(G$2=$D$2:$CP$2),0))</f>
        <v>0</v>
      </c>
      <c r="H1289" s="60" cm="1">
        <f t="array" ref="H1289">INDEX($D$1:$CP$117,MATCH($D1289,$D$1:$D$117,0),MATCH(1,($F1289=$D$1:$CP$1)*(H$2=$D$2:$CP$2),0))</f>
        <v>0</v>
      </c>
      <c r="I1289" s="60" cm="1">
        <f t="array" ref="I1289">INDEX($D$1:$CP$117,MATCH($D1289,$D$1:$D$117,0),MATCH(1,($F1289=$D$1:$CP$1)*(I$2=$D$2:$CP$2),0))</f>
        <v>0</v>
      </c>
      <c r="J1289" s="60" cm="1">
        <f t="array" ref="J1289">INDEX($D$1:$CP$117,MATCH($D1289,$D$1:$D$117,0),MATCH(1,($F1289=$D$1:$CP$1)*(J$2=$D$2:$CP$2),0))</f>
        <v>14000</v>
      </c>
      <c r="K1289" s="59" t="str" cm="1">
        <f t="array" ref="K1289">INDEX($D$1:$CP$117,MATCH($D1289,$D$1:$D$117,0),MATCH(1,($F1289=$D$1:$CP$1)*(AY$2=$D$2:$CP$2),0))</f>
        <v/>
      </c>
      <c r="L1289" s="59" t="str" cm="1">
        <f t="array" ref="L1289">INDEX($D$1:$CP$117,MATCH($D1289,$D$1:$D$117,0),MATCH(1,($F1289=$D$1:$CP$1)*(AZ$2=$D$2:$CP$2),0))</f>
        <v/>
      </c>
      <c r="M1289" s="59" t="str" cm="1">
        <f t="array" ref="M1289">INDEX($D$1:$CP$117,MATCH($D1289,$D$1:$D$117,0),MATCH(1,($F1289=$D$1:$CP$1)*(BA$2=$D$2:$CP$2),0))</f>
        <v/>
      </c>
      <c r="N1289" s="61" t="str" cm="1">
        <f t="array" ref="N1289">INDEX($D$1:$CP$117,MATCH($D1289,$D$1:$D$117,0),MATCH(1,($F1289=$D$1:$CP$1)*(BB$2=$D$2:$CP$2),0))</f>
        <v/>
      </c>
    </row>
    <row r="1290" spans="4:14" x14ac:dyDescent="0.25">
      <c r="D1290" t="str">
        <f t="shared" ref="D1290:E1290" si="1226">D1176</f>
        <v>CIV</v>
      </c>
      <c r="E1290" t="str">
        <f t="shared" si="1226"/>
        <v>Lower middle income</v>
      </c>
      <c r="F1290">
        <f t="shared" si="1210"/>
        <v>2019</v>
      </c>
      <c r="G1290" s="60" cm="1">
        <f t="array" ref="G1290">INDEX($D$1:$CP$117,MATCH($D1290,$D$1:$D$117,0),MATCH(1,($F1290=$D$1:$CP$1)*(G$2=$D$2:$CP$2),0))</f>
        <v>0</v>
      </c>
      <c r="H1290" s="60" cm="1">
        <f t="array" ref="H1290">INDEX($D$1:$CP$117,MATCH($D1290,$D$1:$D$117,0),MATCH(1,($F1290=$D$1:$CP$1)*(H$2=$D$2:$CP$2),0))</f>
        <v>0</v>
      </c>
      <c r="I1290" s="60" cm="1">
        <f t="array" ref="I1290">INDEX($D$1:$CP$117,MATCH($D1290,$D$1:$D$117,0),MATCH(1,($F1290=$D$1:$CP$1)*(I$2=$D$2:$CP$2),0))</f>
        <v>0</v>
      </c>
      <c r="J1290" s="60" cm="1">
        <f t="array" ref="J1290">INDEX($D$1:$CP$117,MATCH($D1290,$D$1:$D$117,0),MATCH(1,($F1290=$D$1:$CP$1)*(J$2=$D$2:$CP$2),0))</f>
        <v>430000</v>
      </c>
      <c r="K1290" s="59" t="str" cm="1">
        <f t="array" ref="K1290">INDEX($D$1:$CP$117,MATCH($D1290,$D$1:$D$117,0),MATCH(1,($F1290=$D$1:$CP$1)*(AY$2=$D$2:$CP$2),0))</f>
        <v/>
      </c>
      <c r="L1290" s="59" t="str" cm="1">
        <f t="array" ref="L1290">INDEX($D$1:$CP$117,MATCH($D1290,$D$1:$D$117,0),MATCH(1,($F1290=$D$1:$CP$1)*(AZ$2=$D$2:$CP$2),0))</f>
        <v/>
      </c>
      <c r="M1290" s="59" t="str" cm="1">
        <f t="array" ref="M1290">INDEX($D$1:$CP$117,MATCH($D1290,$D$1:$D$117,0),MATCH(1,($F1290=$D$1:$CP$1)*(BA$2=$D$2:$CP$2),0))</f>
        <v/>
      </c>
      <c r="N1290" s="61" t="str" cm="1">
        <f t="array" ref="N1290">INDEX($D$1:$CP$117,MATCH($D1290,$D$1:$D$117,0),MATCH(1,($F1290=$D$1:$CP$1)*(BB$2=$D$2:$CP$2),0))</f>
        <v/>
      </c>
    </row>
    <row r="1291" spans="4:14" x14ac:dyDescent="0.25">
      <c r="D1291" t="str">
        <f t="shared" ref="D1291:E1291" si="1227">D1177</f>
        <v>CUB</v>
      </c>
      <c r="E1291" t="str">
        <f t="shared" si="1227"/>
        <v>Middle income</v>
      </c>
      <c r="F1291">
        <f t="shared" si="1210"/>
        <v>2019</v>
      </c>
      <c r="G1291" s="60" cm="1">
        <f t="array" ref="G1291">INDEX($D$1:$CP$117,MATCH($D1291,$D$1:$D$117,0),MATCH(1,($F1291=$D$1:$CP$1)*(G$2=$D$2:$CP$2),0))</f>
        <v>0</v>
      </c>
      <c r="H1291" s="60" cm="1">
        <f t="array" ref="H1291">INDEX($D$1:$CP$117,MATCH($D1291,$D$1:$D$117,0),MATCH(1,($F1291=$D$1:$CP$1)*(H$2=$D$2:$CP$2),0))</f>
        <v>0</v>
      </c>
      <c r="I1291" s="60" cm="1">
        <f t="array" ref="I1291">INDEX($D$1:$CP$117,MATCH($D1291,$D$1:$D$117,0),MATCH(1,($F1291=$D$1:$CP$1)*(I$2=$D$2:$CP$2),0))</f>
        <v>0</v>
      </c>
      <c r="J1291" s="60" cm="1">
        <f t="array" ref="J1291">INDEX($D$1:$CP$117,MATCH($D1291,$D$1:$D$117,0),MATCH(1,($F1291=$D$1:$CP$1)*(J$2=$D$2:$CP$2),0))</f>
        <v>32000</v>
      </c>
      <c r="K1291" s="59" t="str" cm="1">
        <f t="array" ref="K1291">INDEX($D$1:$CP$117,MATCH($D1291,$D$1:$D$117,0),MATCH(1,($F1291=$D$1:$CP$1)*(AY$2=$D$2:$CP$2),0))</f>
        <v/>
      </c>
      <c r="L1291" s="59" t="str" cm="1">
        <f t="array" ref="L1291">INDEX($D$1:$CP$117,MATCH($D1291,$D$1:$D$117,0),MATCH(1,($F1291=$D$1:$CP$1)*(AZ$2=$D$2:$CP$2),0))</f>
        <v/>
      </c>
      <c r="M1291" s="59" t="str" cm="1">
        <f t="array" ref="M1291">INDEX($D$1:$CP$117,MATCH($D1291,$D$1:$D$117,0),MATCH(1,($F1291=$D$1:$CP$1)*(BA$2=$D$2:$CP$2),0))</f>
        <v/>
      </c>
      <c r="N1291" s="61" t="str" cm="1">
        <f t="array" ref="N1291">INDEX($D$1:$CP$117,MATCH($D1291,$D$1:$D$117,0),MATCH(1,($F1291=$D$1:$CP$1)*(BB$2=$D$2:$CP$2),0))</f>
        <v/>
      </c>
    </row>
    <row r="1292" spans="4:14" x14ac:dyDescent="0.25">
      <c r="D1292" t="str">
        <f t="shared" ref="D1292:E1292" si="1228">D1178</f>
        <v>COD</v>
      </c>
      <c r="E1292" t="str">
        <f t="shared" si="1228"/>
        <v>Low income</v>
      </c>
      <c r="F1292">
        <f t="shared" si="1210"/>
        <v>2019</v>
      </c>
      <c r="G1292" s="60" cm="1">
        <f t="array" ref="G1292">INDEX($D$1:$CP$117,MATCH($D1292,$D$1:$D$117,0),MATCH(1,($F1292=$D$1:$CP$1)*(G$2=$D$2:$CP$2),0))</f>
        <v>0</v>
      </c>
      <c r="H1292" s="60" cm="1">
        <f t="array" ref="H1292">INDEX($D$1:$CP$117,MATCH($D1292,$D$1:$D$117,0),MATCH(1,($F1292=$D$1:$CP$1)*(H$2=$D$2:$CP$2),0))</f>
        <v>0</v>
      </c>
      <c r="I1292" s="60" cm="1">
        <f t="array" ref="I1292">INDEX($D$1:$CP$117,MATCH($D1292,$D$1:$D$117,0),MATCH(1,($F1292=$D$1:$CP$1)*(I$2=$D$2:$CP$2),0))</f>
        <v>0</v>
      </c>
      <c r="J1292" s="60" cm="1">
        <f t="array" ref="J1292">INDEX($D$1:$CP$117,MATCH($D1292,$D$1:$D$117,0),MATCH(1,($F1292=$D$1:$CP$1)*(J$2=$D$2:$CP$2),0))</f>
        <v>520000</v>
      </c>
      <c r="K1292" s="59" t="str" cm="1">
        <f t="array" ref="K1292">INDEX($D$1:$CP$117,MATCH($D1292,$D$1:$D$117,0),MATCH(1,($F1292=$D$1:$CP$1)*(AY$2=$D$2:$CP$2),0))</f>
        <v/>
      </c>
      <c r="L1292" s="59" t="str" cm="1">
        <f t="array" ref="L1292">INDEX($D$1:$CP$117,MATCH($D1292,$D$1:$D$117,0),MATCH(1,($F1292=$D$1:$CP$1)*(AZ$2=$D$2:$CP$2),0))</f>
        <v/>
      </c>
      <c r="M1292" s="59" t="str" cm="1">
        <f t="array" ref="M1292">INDEX($D$1:$CP$117,MATCH($D1292,$D$1:$D$117,0),MATCH(1,($F1292=$D$1:$CP$1)*(BA$2=$D$2:$CP$2),0))</f>
        <v/>
      </c>
      <c r="N1292" s="61" t="str" cm="1">
        <f t="array" ref="N1292">INDEX($D$1:$CP$117,MATCH($D1292,$D$1:$D$117,0),MATCH(1,($F1292=$D$1:$CP$1)*(BB$2=$D$2:$CP$2),0))</f>
        <v/>
      </c>
    </row>
    <row r="1293" spans="4:14" x14ac:dyDescent="0.25">
      <c r="D1293" t="str">
        <f t="shared" ref="D1293:E1293" si="1229">D1179</f>
        <v>DJI</v>
      </c>
      <c r="E1293" t="str">
        <f t="shared" si="1229"/>
        <v>Lower middle income</v>
      </c>
      <c r="F1293">
        <f t="shared" si="1210"/>
        <v>2019</v>
      </c>
      <c r="G1293" s="60" cm="1">
        <f t="array" ref="G1293">INDEX($D$1:$CP$117,MATCH($D1293,$D$1:$D$117,0),MATCH(1,($F1293=$D$1:$CP$1)*(G$2=$D$2:$CP$2),0))</f>
        <v>0</v>
      </c>
      <c r="H1293" s="60" cm="1">
        <f t="array" ref="H1293">INDEX($D$1:$CP$117,MATCH($D1293,$D$1:$D$117,0),MATCH(1,($F1293=$D$1:$CP$1)*(H$2=$D$2:$CP$2),0))</f>
        <v>0</v>
      </c>
      <c r="I1293" s="60" cm="1">
        <f t="array" ref="I1293">INDEX($D$1:$CP$117,MATCH($D1293,$D$1:$D$117,0),MATCH(1,($F1293=$D$1:$CP$1)*(I$2=$D$2:$CP$2),0))</f>
        <v>0</v>
      </c>
      <c r="J1293" s="60" cm="1">
        <f t="array" ref="J1293">INDEX($D$1:$CP$117,MATCH($D1293,$D$1:$D$117,0),MATCH(1,($F1293=$D$1:$CP$1)*(J$2=$D$2:$CP$2),0))</f>
        <v>6800</v>
      </c>
      <c r="K1293" s="59" t="str" cm="1">
        <f t="array" ref="K1293">INDEX($D$1:$CP$117,MATCH($D1293,$D$1:$D$117,0),MATCH(1,($F1293=$D$1:$CP$1)*(AY$2=$D$2:$CP$2),0))</f>
        <v/>
      </c>
      <c r="L1293" s="59" t="str" cm="1">
        <f t="array" ref="L1293">INDEX($D$1:$CP$117,MATCH($D1293,$D$1:$D$117,0),MATCH(1,($F1293=$D$1:$CP$1)*(AZ$2=$D$2:$CP$2),0))</f>
        <v/>
      </c>
      <c r="M1293" s="59" t="str" cm="1">
        <f t="array" ref="M1293">INDEX($D$1:$CP$117,MATCH($D1293,$D$1:$D$117,0),MATCH(1,($F1293=$D$1:$CP$1)*(BA$2=$D$2:$CP$2),0))</f>
        <v/>
      </c>
      <c r="N1293" s="61" t="str" cm="1">
        <f t="array" ref="N1293">INDEX($D$1:$CP$117,MATCH($D1293,$D$1:$D$117,0),MATCH(1,($F1293=$D$1:$CP$1)*(BB$2=$D$2:$CP$2),0))</f>
        <v/>
      </c>
    </row>
    <row r="1294" spans="4:14" x14ac:dyDescent="0.25">
      <c r="D1294" t="str">
        <f t="shared" ref="D1294:E1294" si="1230">D1180</f>
        <v>DOM</v>
      </c>
      <c r="E1294" t="str">
        <f t="shared" si="1230"/>
        <v>Middle income</v>
      </c>
      <c r="F1294">
        <f t="shared" si="1210"/>
        <v>2019</v>
      </c>
      <c r="G1294" s="60" cm="1">
        <f t="array" ref="G1294">INDEX($D$1:$CP$117,MATCH($D1294,$D$1:$D$117,0),MATCH(1,($F1294=$D$1:$CP$1)*(G$2=$D$2:$CP$2),0))</f>
        <v>40931323</v>
      </c>
      <c r="H1294" s="60" cm="1">
        <f t="array" ref="H1294">INDEX($D$1:$CP$117,MATCH($D1294,$D$1:$D$117,0),MATCH(1,($F1294=$D$1:$CP$1)*(H$2=$D$2:$CP$2),0))</f>
        <v>31159244.120000001</v>
      </c>
      <c r="I1294" s="60" cm="1">
        <f t="array" ref="I1294">INDEX($D$1:$CP$117,MATCH($D1294,$D$1:$D$117,0),MATCH(1,($F1294=$D$1:$CP$1)*(I$2=$D$2:$CP$2),0))</f>
        <v>97118276.620000005</v>
      </c>
      <c r="J1294" s="60" cm="1">
        <f t="array" ref="J1294">INDEX($D$1:$CP$117,MATCH($D1294,$D$1:$D$117,0),MATCH(1,($F1294=$D$1:$CP$1)*(J$2=$D$2:$CP$2),0))</f>
        <v>72000</v>
      </c>
      <c r="K1294" s="59" cm="1">
        <f t="array" ref="K1294">INDEX($D$1:$CP$117,MATCH($D1294,$D$1:$D$117,0),MATCH(1,($F1294=$D$1:$CP$1)*(AY$2=$D$2:$CP$2),0))</f>
        <v>568.49059722222228</v>
      </c>
      <c r="L1294" s="59" cm="1">
        <f t="array" ref="L1294">INDEX($D$1:$CP$117,MATCH($D1294,$D$1:$D$117,0),MATCH(1,($F1294=$D$1:$CP$1)*(AZ$2=$D$2:$CP$2),0))</f>
        <v>432.76727944444445</v>
      </c>
      <c r="M1294" s="59" cm="1">
        <f t="array" ref="M1294">INDEX($D$1:$CP$117,MATCH($D1294,$D$1:$D$117,0),MATCH(1,($F1294=$D$1:$CP$1)*(BA$2=$D$2:$CP$2),0))</f>
        <v>1348.8649530555556</v>
      </c>
      <c r="N1294" s="61" cm="1">
        <f t="array" ref="N1294">INDEX($D$1:$CP$117,MATCH($D1294,$D$1:$D$117,0),MATCH(1,($F1294=$D$1:$CP$1)*(BB$2=$D$2:$CP$2),0))</f>
        <v>0.42145849807605457</v>
      </c>
    </row>
    <row r="1295" spans="4:14" x14ac:dyDescent="0.25">
      <c r="D1295" t="str">
        <f t="shared" ref="D1295:E1295" si="1231">D1181</f>
        <v>ECU</v>
      </c>
      <c r="E1295" t="str">
        <f t="shared" si="1231"/>
        <v>Middle income</v>
      </c>
      <c r="F1295">
        <f t="shared" si="1210"/>
        <v>2019</v>
      </c>
      <c r="G1295" s="60" cm="1">
        <f t="array" ref="G1295">INDEX($D$1:$CP$117,MATCH($D1295,$D$1:$D$117,0),MATCH(1,($F1295=$D$1:$CP$1)*(G$2=$D$2:$CP$2),0))</f>
        <v>15959367</v>
      </c>
      <c r="H1295" s="60" cm="1">
        <f t="array" ref="H1295">INDEX($D$1:$CP$117,MATCH($D1295,$D$1:$D$117,0),MATCH(1,($F1295=$D$1:$CP$1)*(H$2=$D$2:$CP$2),0))</f>
        <v>0</v>
      </c>
      <c r="I1295" s="60" cm="1">
        <f t="array" ref="I1295">INDEX($D$1:$CP$117,MATCH($D1295,$D$1:$D$117,0),MATCH(1,($F1295=$D$1:$CP$1)*(I$2=$D$2:$CP$2),0))</f>
        <v>15959367</v>
      </c>
      <c r="J1295" s="60" cm="1">
        <f t="array" ref="J1295">INDEX($D$1:$CP$117,MATCH($D1295,$D$1:$D$117,0),MATCH(1,($F1295=$D$1:$CP$1)*(J$2=$D$2:$CP$2),0))</f>
        <v>47000</v>
      </c>
      <c r="K1295" s="59" cm="1">
        <f t="array" ref="K1295">INDEX($D$1:$CP$117,MATCH($D1295,$D$1:$D$117,0),MATCH(1,($F1295=$D$1:$CP$1)*(AY$2=$D$2:$CP$2),0))</f>
        <v>339.56099999999998</v>
      </c>
      <c r="L1295" s="59" cm="1">
        <f t="array" ref="L1295">INDEX($D$1:$CP$117,MATCH($D1295,$D$1:$D$117,0),MATCH(1,($F1295=$D$1:$CP$1)*(AZ$2=$D$2:$CP$2),0))</f>
        <v>0</v>
      </c>
      <c r="M1295" s="59" cm="1">
        <f t="array" ref="M1295">INDEX($D$1:$CP$117,MATCH($D1295,$D$1:$D$117,0),MATCH(1,($F1295=$D$1:$CP$1)*(BA$2=$D$2:$CP$2),0))</f>
        <v>339.56099999999998</v>
      </c>
      <c r="N1295" s="61" cm="1">
        <f t="array" ref="N1295">INDEX($D$1:$CP$117,MATCH($D1295,$D$1:$D$117,0),MATCH(1,($F1295=$D$1:$CP$1)*(BB$2=$D$2:$CP$2),0))</f>
        <v>1</v>
      </c>
    </row>
    <row r="1296" spans="4:14" x14ac:dyDescent="0.25">
      <c r="D1296" t="str">
        <f t="shared" ref="D1296:E1296" si="1232">D1182</f>
        <v>SLV</v>
      </c>
      <c r="E1296" t="str">
        <f t="shared" si="1232"/>
        <v>Lower middle income</v>
      </c>
      <c r="F1296">
        <f t="shared" si="1210"/>
        <v>2019</v>
      </c>
      <c r="G1296" s="60" cm="1">
        <f t="array" ref="G1296">INDEX($D$1:$CP$117,MATCH($D1296,$D$1:$D$117,0),MATCH(1,($F1296=$D$1:$CP$1)*(G$2=$D$2:$CP$2),0))</f>
        <v>33288506</v>
      </c>
      <c r="H1296" s="60" cm="1">
        <f t="array" ref="H1296">INDEX($D$1:$CP$117,MATCH($D1296,$D$1:$D$117,0),MATCH(1,($F1296=$D$1:$CP$1)*(H$2=$D$2:$CP$2),0))</f>
        <v>9764012</v>
      </c>
      <c r="I1296" s="60" cm="1">
        <f t="array" ref="I1296">INDEX($D$1:$CP$117,MATCH($D1296,$D$1:$D$117,0),MATCH(1,($F1296=$D$1:$CP$1)*(I$2=$D$2:$CP$2),0))</f>
        <v>46000846</v>
      </c>
      <c r="J1296" s="60" cm="1">
        <f t="array" ref="J1296">INDEX($D$1:$CP$117,MATCH($D1296,$D$1:$D$117,0),MATCH(1,($F1296=$D$1:$CP$1)*(J$2=$D$2:$CP$2),0))</f>
        <v>27000</v>
      </c>
      <c r="K1296" s="59" cm="1">
        <f t="array" ref="K1296">INDEX($D$1:$CP$117,MATCH($D1296,$D$1:$D$117,0),MATCH(1,($F1296=$D$1:$CP$1)*(AY$2=$D$2:$CP$2),0))</f>
        <v>1232.9076296296296</v>
      </c>
      <c r="L1296" s="59" cm="1">
        <f t="array" ref="L1296">INDEX($D$1:$CP$117,MATCH($D1296,$D$1:$D$117,0),MATCH(1,($F1296=$D$1:$CP$1)*(AZ$2=$D$2:$CP$2),0))</f>
        <v>361.63007407407406</v>
      </c>
      <c r="M1296" s="59" cm="1">
        <f t="array" ref="M1296">INDEX($D$1:$CP$117,MATCH($D1296,$D$1:$D$117,0),MATCH(1,($F1296=$D$1:$CP$1)*(BA$2=$D$2:$CP$2),0))</f>
        <v>1703.735037037037</v>
      </c>
      <c r="N1296" s="61" cm="1">
        <f t="array" ref="N1296">INDEX($D$1:$CP$117,MATCH($D1296,$D$1:$D$117,0),MATCH(1,($F1296=$D$1:$CP$1)*(BB$2=$D$2:$CP$2),0))</f>
        <v>0.72364986504813411</v>
      </c>
    </row>
    <row r="1297" spans="4:14" x14ac:dyDescent="0.25">
      <c r="D1297" t="str">
        <f t="shared" ref="D1297:E1297" si="1233">D1183</f>
        <v>GNQ</v>
      </c>
      <c r="E1297" t="str">
        <f t="shared" si="1233"/>
        <v>Middle income</v>
      </c>
      <c r="F1297">
        <f t="shared" si="1210"/>
        <v>2019</v>
      </c>
      <c r="G1297" s="60" cm="1">
        <f t="array" ref="G1297">INDEX($D$1:$CP$117,MATCH($D1297,$D$1:$D$117,0),MATCH(1,($F1297=$D$1:$CP$1)*(G$2=$D$2:$CP$2),0))</f>
        <v>0</v>
      </c>
      <c r="H1297" s="60" cm="1">
        <f t="array" ref="H1297">INDEX($D$1:$CP$117,MATCH($D1297,$D$1:$D$117,0),MATCH(1,($F1297=$D$1:$CP$1)*(H$2=$D$2:$CP$2),0))</f>
        <v>0</v>
      </c>
      <c r="I1297" s="60" cm="1">
        <f t="array" ref="I1297">INDEX($D$1:$CP$117,MATCH($D1297,$D$1:$D$117,0),MATCH(1,($F1297=$D$1:$CP$1)*(I$2=$D$2:$CP$2),0))</f>
        <v>0</v>
      </c>
      <c r="J1297" s="60" cm="1">
        <f t="array" ref="J1297">INDEX($D$1:$CP$117,MATCH($D1297,$D$1:$D$117,0),MATCH(1,($F1297=$D$1:$CP$1)*(J$2=$D$2:$CP$2),0))</f>
        <v>65000</v>
      </c>
      <c r="K1297" s="59" t="str" cm="1">
        <f t="array" ref="K1297">INDEX($D$1:$CP$117,MATCH($D1297,$D$1:$D$117,0),MATCH(1,($F1297=$D$1:$CP$1)*(AY$2=$D$2:$CP$2),0))</f>
        <v/>
      </c>
      <c r="L1297" s="59" t="str" cm="1">
        <f t="array" ref="L1297">INDEX($D$1:$CP$117,MATCH($D1297,$D$1:$D$117,0),MATCH(1,($F1297=$D$1:$CP$1)*(AZ$2=$D$2:$CP$2),0))</f>
        <v/>
      </c>
      <c r="M1297" s="59" t="str" cm="1">
        <f t="array" ref="M1297">INDEX($D$1:$CP$117,MATCH($D1297,$D$1:$D$117,0),MATCH(1,($F1297=$D$1:$CP$1)*(BA$2=$D$2:$CP$2),0))</f>
        <v/>
      </c>
      <c r="N1297" s="61" t="str" cm="1">
        <f t="array" ref="N1297">INDEX($D$1:$CP$117,MATCH($D1297,$D$1:$D$117,0),MATCH(1,($F1297=$D$1:$CP$1)*(BB$2=$D$2:$CP$2),0))</f>
        <v/>
      </c>
    </row>
    <row r="1298" spans="4:14" x14ac:dyDescent="0.25">
      <c r="D1298" t="str">
        <f t="shared" ref="D1298:E1298" si="1234">D1184</f>
        <v>ERI</v>
      </c>
      <c r="E1298" t="str">
        <f t="shared" si="1234"/>
        <v>Low income</v>
      </c>
      <c r="F1298">
        <f t="shared" si="1210"/>
        <v>2019</v>
      </c>
      <c r="G1298" s="60" cm="1">
        <f t="array" ref="G1298">INDEX($D$1:$CP$117,MATCH($D1298,$D$1:$D$117,0),MATCH(1,($F1298=$D$1:$CP$1)*(G$2=$D$2:$CP$2),0))</f>
        <v>0</v>
      </c>
      <c r="H1298" s="60" cm="1">
        <f t="array" ref="H1298">INDEX($D$1:$CP$117,MATCH($D1298,$D$1:$D$117,0),MATCH(1,($F1298=$D$1:$CP$1)*(H$2=$D$2:$CP$2),0))</f>
        <v>4200000</v>
      </c>
      <c r="I1298" s="60" cm="1">
        <f t="array" ref="I1298">INDEX($D$1:$CP$117,MATCH($D1298,$D$1:$D$117,0),MATCH(1,($F1298=$D$1:$CP$1)*(I$2=$D$2:$CP$2),0))</f>
        <v>4200000</v>
      </c>
      <c r="J1298" s="60" cm="1">
        <f t="array" ref="J1298">INDEX($D$1:$CP$117,MATCH($D1298,$D$1:$D$117,0),MATCH(1,($F1298=$D$1:$CP$1)*(J$2=$D$2:$CP$2),0))</f>
        <v>14000</v>
      </c>
      <c r="K1298" s="59" cm="1">
        <f t="array" ref="K1298">INDEX($D$1:$CP$117,MATCH($D1298,$D$1:$D$117,0),MATCH(1,($F1298=$D$1:$CP$1)*(AY$2=$D$2:$CP$2),0))</f>
        <v>0</v>
      </c>
      <c r="L1298" s="59" cm="1">
        <f t="array" ref="L1298">INDEX($D$1:$CP$117,MATCH($D1298,$D$1:$D$117,0),MATCH(1,($F1298=$D$1:$CP$1)*(AZ$2=$D$2:$CP$2),0))</f>
        <v>300</v>
      </c>
      <c r="M1298" s="59" cm="1">
        <f t="array" ref="M1298">INDEX($D$1:$CP$117,MATCH($D1298,$D$1:$D$117,0),MATCH(1,($F1298=$D$1:$CP$1)*(BA$2=$D$2:$CP$2),0))</f>
        <v>300</v>
      </c>
      <c r="N1298" s="61" cm="1">
        <f t="array" ref="N1298">INDEX($D$1:$CP$117,MATCH($D1298,$D$1:$D$117,0),MATCH(1,($F1298=$D$1:$CP$1)*(BB$2=$D$2:$CP$2),0))</f>
        <v>0</v>
      </c>
    </row>
    <row r="1299" spans="4:14" x14ac:dyDescent="0.25">
      <c r="D1299" t="str">
        <f t="shared" ref="D1299:E1299" si="1235">D1185</f>
        <v>SWZ</v>
      </c>
      <c r="E1299" t="str">
        <f t="shared" si="1235"/>
        <v>Lower middle income</v>
      </c>
      <c r="F1299">
        <f t="shared" si="1210"/>
        <v>2019</v>
      </c>
      <c r="G1299" s="60" cm="1">
        <f t="array" ref="G1299">INDEX($D$1:$CP$117,MATCH($D1299,$D$1:$D$117,0),MATCH(1,($F1299=$D$1:$CP$1)*(G$2=$D$2:$CP$2),0))</f>
        <v>0</v>
      </c>
      <c r="H1299" s="60" cm="1">
        <f t="array" ref="H1299">INDEX($D$1:$CP$117,MATCH($D1299,$D$1:$D$117,0),MATCH(1,($F1299=$D$1:$CP$1)*(H$2=$D$2:$CP$2),0))</f>
        <v>0</v>
      </c>
      <c r="I1299" s="60" cm="1">
        <f t="array" ref="I1299">INDEX($D$1:$CP$117,MATCH($D1299,$D$1:$D$117,0),MATCH(1,($F1299=$D$1:$CP$1)*(I$2=$D$2:$CP$2),0))</f>
        <v>0</v>
      </c>
      <c r="J1299" s="60" cm="1">
        <f t="array" ref="J1299">INDEX($D$1:$CP$117,MATCH($D1299,$D$1:$D$117,0),MATCH(1,($F1299=$D$1:$CP$1)*(J$2=$D$2:$CP$2),0))</f>
        <v>200000</v>
      </c>
      <c r="K1299" s="59" t="str" cm="1">
        <f t="array" ref="K1299">INDEX($D$1:$CP$117,MATCH($D1299,$D$1:$D$117,0),MATCH(1,($F1299=$D$1:$CP$1)*(AY$2=$D$2:$CP$2),0))</f>
        <v/>
      </c>
      <c r="L1299" s="59" t="str" cm="1">
        <f t="array" ref="L1299">INDEX($D$1:$CP$117,MATCH($D1299,$D$1:$D$117,0),MATCH(1,($F1299=$D$1:$CP$1)*(AZ$2=$D$2:$CP$2),0))</f>
        <v/>
      </c>
      <c r="M1299" s="59" t="str" cm="1">
        <f t="array" ref="M1299">INDEX($D$1:$CP$117,MATCH($D1299,$D$1:$D$117,0),MATCH(1,($F1299=$D$1:$CP$1)*(BA$2=$D$2:$CP$2),0))</f>
        <v/>
      </c>
      <c r="N1299" s="61" t="str" cm="1">
        <f t="array" ref="N1299">INDEX($D$1:$CP$117,MATCH($D1299,$D$1:$D$117,0),MATCH(1,($F1299=$D$1:$CP$1)*(BB$2=$D$2:$CP$2),0))</f>
        <v/>
      </c>
    </row>
    <row r="1300" spans="4:14" x14ac:dyDescent="0.25">
      <c r="D1300" t="str">
        <f t="shared" ref="D1300:E1300" si="1236">D1186</f>
        <v>ETH</v>
      </c>
      <c r="E1300" t="str">
        <f t="shared" si="1236"/>
        <v>Low income</v>
      </c>
      <c r="F1300">
        <f t="shared" si="1210"/>
        <v>2019</v>
      </c>
      <c r="G1300" s="60" cm="1">
        <f t="array" ref="G1300">INDEX($D$1:$CP$117,MATCH($D1300,$D$1:$D$117,0),MATCH(1,($F1300=$D$1:$CP$1)*(G$2=$D$2:$CP$2),0))</f>
        <v>7700000</v>
      </c>
      <c r="H1300" s="60" cm="1">
        <f t="array" ref="H1300">INDEX($D$1:$CP$117,MATCH($D1300,$D$1:$D$117,0),MATCH(1,($F1300=$D$1:$CP$1)*(H$2=$D$2:$CP$2),0))</f>
        <v>179500000</v>
      </c>
      <c r="I1300" s="60" cm="1">
        <f t="array" ref="I1300">INDEX($D$1:$CP$117,MATCH($D1300,$D$1:$D$117,0),MATCH(1,($F1300=$D$1:$CP$1)*(I$2=$D$2:$CP$2),0))</f>
        <v>187200000</v>
      </c>
      <c r="J1300" s="60" cm="1">
        <f t="array" ref="J1300">INDEX($D$1:$CP$117,MATCH($D1300,$D$1:$D$117,0),MATCH(1,($F1300=$D$1:$CP$1)*(J$2=$D$2:$CP$2),0))</f>
        <v>670000</v>
      </c>
      <c r="K1300" s="59" cm="1">
        <f t="array" ref="K1300">INDEX($D$1:$CP$117,MATCH($D1300,$D$1:$D$117,0),MATCH(1,($F1300=$D$1:$CP$1)*(AY$2=$D$2:$CP$2),0))</f>
        <v>11.492537313432836</v>
      </c>
      <c r="L1300" s="59" cm="1">
        <f t="array" ref="L1300">INDEX($D$1:$CP$117,MATCH($D1300,$D$1:$D$117,0),MATCH(1,($F1300=$D$1:$CP$1)*(AZ$2=$D$2:$CP$2),0))</f>
        <v>267.91044776119401</v>
      </c>
      <c r="M1300" s="59" cm="1">
        <f t="array" ref="M1300">INDEX($D$1:$CP$117,MATCH($D1300,$D$1:$D$117,0),MATCH(1,($F1300=$D$1:$CP$1)*(BA$2=$D$2:$CP$2),0))</f>
        <v>279.40298507462688</v>
      </c>
      <c r="N1300" s="61" cm="1">
        <f t="array" ref="N1300">INDEX($D$1:$CP$117,MATCH($D1300,$D$1:$D$117,0),MATCH(1,($F1300=$D$1:$CP$1)*(BB$2=$D$2:$CP$2),0))</f>
        <v>4.1132478632478632E-2</v>
      </c>
    </row>
    <row r="1301" spans="4:14" x14ac:dyDescent="0.25">
      <c r="D1301" t="str">
        <f t="shared" ref="D1301:E1301" si="1237">D1187</f>
        <v>FJI</v>
      </c>
      <c r="E1301" t="str">
        <f t="shared" si="1237"/>
        <v>Middle income</v>
      </c>
      <c r="F1301">
        <f t="shared" si="1210"/>
        <v>2019</v>
      </c>
      <c r="G1301" s="60" cm="1">
        <f t="array" ref="G1301">INDEX($D$1:$CP$117,MATCH($D1301,$D$1:$D$117,0),MATCH(1,($F1301=$D$1:$CP$1)*(G$2=$D$2:$CP$2),0))</f>
        <v>0</v>
      </c>
      <c r="H1301" s="60" cm="1">
        <f t="array" ref="H1301">INDEX($D$1:$CP$117,MATCH($D1301,$D$1:$D$117,0),MATCH(1,($F1301=$D$1:$CP$1)*(H$2=$D$2:$CP$2),0))</f>
        <v>0</v>
      </c>
      <c r="I1301" s="60" cm="1">
        <f t="array" ref="I1301">INDEX($D$1:$CP$117,MATCH($D1301,$D$1:$D$117,0),MATCH(1,($F1301=$D$1:$CP$1)*(I$2=$D$2:$CP$2),0))</f>
        <v>0</v>
      </c>
      <c r="J1301" s="60" cm="1">
        <f t="array" ref="J1301">INDEX($D$1:$CP$117,MATCH($D1301,$D$1:$D$117,0),MATCH(1,($F1301=$D$1:$CP$1)*(J$2=$D$2:$CP$2),0))</f>
        <v>1000</v>
      </c>
      <c r="K1301" s="59" t="str" cm="1">
        <f t="array" ref="K1301">INDEX($D$1:$CP$117,MATCH($D1301,$D$1:$D$117,0),MATCH(1,($F1301=$D$1:$CP$1)*(AY$2=$D$2:$CP$2),0))</f>
        <v/>
      </c>
      <c r="L1301" s="59" t="str" cm="1">
        <f t="array" ref="L1301">INDEX($D$1:$CP$117,MATCH($D1301,$D$1:$D$117,0),MATCH(1,($F1301=$D$1:$CP$1)*(AZ$2=$D$2:$CP$2),0))</f>
        <v/>
      </c>
      <c r="M1301" s="59" t="str" cm="1">
        <f t="array" ref="M1301">INDEX($D$1:$CP$117,MATCH($D1301,$D$1:$D$117,0),MATCH(1,($F1301=$D$1:$CP$1)*(BA$2=$D$2:$CP$2),0))</f>
        <v/>
      </c>
      <c r="N1301" s="61" t="str" cm="1">
        <f t="array" ref="N1301">INDEX($D$1:$CP$117,MATCH($D1301,$D$1:$D$117,0),MATCH(1,($F1301=$D$1:$CP$1)*(BB$2=$D$2:$CP$2),0))</f>
        <v/>
      </c>
    </row>
    <row r="1302" spans="4:14" x14ac:dyDescent="0.25">
      <c r="D1302" t="str">
        <f t="shared" ref="D1302:E1302" si="1238">D1188</f>
        <v>GAB</v>
      </c>
      <c r="E1302" t="str">
        <f t="shared" si="1238"/>
        <v>Middle income</v>
      </c>
      <c r="F1302">
        <f t="shared" si="1210"/>
        <v>2019</v>
      </c>
      <c r="G1302" s="60" cm="1">
        <f t="array" ref="G1302">INDEX($D$1:$CP$117,MATCH($D1302,$D$1:$D$117,0),MATCH(1,($F1302=$D$1:$CP$1)*(G$2=$D$2:$CP$2),0))</f>
        <v>0</v>
      </c>
      <c r="H1302" s="60" cm="1">
        <f t="array" ref="H1302">INDEX($D$1:$CP$117,MATCH($D1302,$D$1:$D$117,0),MATCH(1,($F1302=$D$1:$CP$1)*(H$2=$D$2:$CP$2),0))</f>
        <v>0</v>
      </c>
      <c r="I1302" s="60" cm="1">
        <f t="array" ref="I1302">INDEX($D$1:$CP$117,MATCH($D1302,$D$1:$D$117,0),MATCH(1,($F1302=$D$1:$CP$1)*(I$2=$D$2:$CP$2),0))</f>
        <v>0</v>
      </c>
      <c r="J1302" s="60" cm="1">
        <f t="array" ref="J1302">INDEX($D$1:$CP$117,MATCH($D1302,$D$1:$D$117,0),MATCH(1,($F1302=$D$1:$CP$1)*(J$2=$D$2:$CP$2),0))</f>
        <v>51000</v>
      </c>
      <c r="K1302" s="59" t="str" cm="1">
        <f t="array" ref="K1302">INDEX($D$1:$CP$117,MATCH($D1302,$D$1:$D$117,0),MATCH(1,($F1302=$D$1:$CP$1)*(AY$2=$D$2:$CP$2),0))</f>
        <v/>
      </c>
      <c r="L1302" s="59" t="str" cm="1">
        <f t="array" ref="L1302">INDEX($D$1:$CP$117,MATCH($D1302,$D$1:$D$117,0),MATCH(1,($F1302=$D$1:$CP$1)*(AZ$2=$D$2:$CP$2),0))</f>
        <v/>
      </c>
      <c r="M1302" s="59" t="str" cm="1">
        <f t="array" ref="M1302">INDEX($D$1:$CP$117,MATCH($D1302,$D$1:$D$117,0),MATCH(1,($F1302=$D$1:$CP$1)*(BA$2=$D$2:$CP$2),0))</f>
        <v/>
      </c>
      <c r="N1302" s="61" t="str" cm="1">
        <f t="array" ref="N1302">INDEX($D$1:$CP$117,MATCH($D1302,$D$1:$D$117,0),MATCH(1,($F1302=$D$1:$CP$1)*(BB$2=$D$2:$CP$2),0))</f>
        <v/>
      </c>
    </row>
    <row r="1303" spans="4:14" x14ac:dyDescent="0.25">
      <c r="D1303" t="str">
        <f t="shared" ref="D1303:E1303" si="1239">D1189</f>
        <v>GMB</v>
      </c>
      <c r="E1303" t="str">
        <f t="shared" si="1239"/>
        <v>Low income</v>
      </c>
      <c r="F1303">
        <f t="shared" si="1210"/>
        <v>2019</v>
      </c>
      <c r="G1303" s="60" cm="1">
        <f t="array" ref="G1303">INDEX($D$1:$CP$117,MATCH($D1303,$D$1:$D$117,0),MATCH(1,($F1303=$D$1:$CP$1)*(G$2=$D$2:$CP$2),0))</f>
        <v>1000000</v>
      </c>
      <c r="H1303" s="60" cm="1">
        <f t="array" ref="H1303">INDEX($D$1:$CP$117,MATCH($D1303,$D$1:$D$117,0),MATCH(1,($F1303=$D$1:$CP$1)*(H$2=$D$2:$CP$2),0))</f>
        <v>0</v>
      </c>
      <c r="I1303" s="60" cm="1">
        <f t="array" ref="I1303">INDEX($D$1:$CP$117,MATCH($D1303,$D$1:$D$117,0),MATCH(1,($F1303=$D$1:$CP$1)*(I$2=$D$2:$CP$2),0))</f>
        <v>1000000</v>
      </c>
      <c r="J1303" s="60" cm="1">
        <f t="array" ref="J1303">INDEX($D$1:$CP$117,MATCH($D1303,$D$1:$D$117,0),MATCH(1,($F1303=$D$1:$CP$1)*(J$2=$D$2:$CP$2),0))</f>
        <v>28000</v>
      </c>
      <c r="K1303" s="59" cm="1">
        <f t="array" ref="K1303">INDEX($D$1:$CP$117,MATCH($D1303,$D$1:$D$117,0),MATCH(1,($F1303=$D$1:$CP$1)*(AY$2=$D$2:$CP$2),0))</f>
        <v>35.714285714285715</v>
      </c>
      <c r="L1303" s="59" cm="1">
        <f t="array" ref="L1303">INDEX($D$1:$CP$117,MATCH($D1303,$D$1:$D$117,0),MATCH(1,($F1303=$D$1:$CP$1)*(AZ$2=$D$2:$CP$2),0))</f>
        <v>0</v>
      </c>
      <c r="M1303" s="59" cm="1">
        <f t="array" ref="M1303">INDEX($D$1:$CP$117,MATCH($D1303,$D$1:$D$117,0),MATCH(1,($F1303=$D$1:$CP$1)*(BA$2=$D$2:$CP$2),0))</f>
        <v>35.714285714285715</v>
      </c>
      <c r="N1303" s="61" cm="1">
        <f t="array" ref="N1303">INDEX($D$1:$CP$117,MATCH($D1303,$D$1:$D$117,0),MATCH(1,($F1303=$D$1:$CP$1)*(BB$2=$D$2:$CP$2),0))</f>
        <v>1</v>
      </c>
    </row>
    <row r="1304" spans="4:14" x14ac:dyDescent="0.25">
      <c r="D1304" t="str">
        <f t="shared" ref="D1304:E1304" si="1240">D1190</f>
        <v>GEO</v>
      </c>
      <c r="E1304" t="str">
        <f t="shared" si="1240"/>
        <v>Middle income</v>
      </c>
      <c r="F1304">
        <f t="shared" si="1210"/>
        <v>2019</v>
      </c>
      <c r="G1304" s="60" cm="1">
        <f t="array" ref="G1304">INDEX($D$1:$CP$117,MATCH($D1304,$D$1:$D$117,0),MATCH(1,($F1304=$D$1:$CP$1)*(G$2=$D$2:$CP$2),0))</f>
        <v>14159868</v>
      </c>
      <c r="H1304" s="60" cm="1">
        <f t="array" ref="H1304">INDEX($D$1:$CP$117,MATCH($D1304,$D$1:$D$117,0),MATCH(1,($F1304=$D$1:$CP$1)*(H$2=$D$2:$CP$2),0))</f>
        <v>1737923.05</v>
      </c>
      <c r="I1304" s="60" cm="1">
        <f t="array" ref="I1304">INDEX($D$1:$CP$117,MATCH($D1304,$D$1:$D$117,0),MATCH(1,($F1304=$D$1:$CP$1)*(I$2=$D$2:$CP$2),0))</f>
        <v>15897791.050000001</v>
      </c>
      <c r="J1304" s="60" cm="1">
        <f t="array" ref="J1304">INDEX($D$1:$CP$117,MATCH($D1304,$D$1:$D$117,0),MATCH(1,($F1304=$D$1:$CP$1)*(J$2=$D$2:$CP$2),0))</f>
        <v>9100</v>
      </c>
      <c r="K1304" s="59" cm="1">
        <f t="array" ref="K1304">INDEX($D$1:$CP$117,MATCH($D1304,$D$1:$D$117,0),MATCH(1,($F1304=$D$1:$CP$1)*(AY$2=$D$2:$CP$2),0))</f>
        <v>1556.0294505494505</v>
      </c>
      <c r="L1304" s="59" cm="1">
        <f t="array" ref="L1304">INDEX($D$1:$CP$117,MATCH($D1304,$D$1:$D$117,0),MATCH(1,($F1304=$D$1:$CP$1)*(AZ$2=$D$2:$CP$2),0))</f>
        <v>190.98055494505496</v>
      </c>
      <c r="M1304" s="59" cm="1">
        <f t="array" ref="M1304">INDEX($D$1:$CP$117,MATCH($D1304,$D$1:$D$117,0),MATCH(1,($F1304=$D$1:$CP$1)*(BA$2=$D$2:$CP$2),0))</f>
        <v>1747.0100054945055</v>
      </c>
      <c r="N1304" s="61" cm="1">
        <f t="array" ref="N1304">INDEX($D$1:$CP$117,MATCH($D1304,$D$1:$D$117,0),MATCH(1,($F1304=$D$1:$CP$1)*(BB$2=$D$2:$CP$2),0))</f>
        <v>0.8906814761538836</v>
      </c>
    </row>
    <row r="1305" spans="4:14" x14ac:dyDescent="0.25">
      <c r="D1305" t="str">
        <f t="shared" ref="D1305:E1305" si="1241">D1191</f>
        <v>GHA</v>
      </c>
      <c r="E1305" t="str">
        <f t="shared" si="1241"/>
        <v>Lower middle income</v>
      </c>
      <c r="F1305">
        <f t="shared" si="1210"/>
        <v>2019</v>
      </c>
      <c r="G1305" s="60" cm="1">
        <f t="array" ref="G1305">INDEX($D$1:$CP$117,MATCH($D1305,$D$1:$D$117,0),MATCH(1,($F1305=$D$1:$CP$1)*(G$2=$D$2:$CP$2),0))</f>
        <v>0</v>
      </c>
      <c r="H1305" s="60" cm="1">
        <f t="array" ref="H1305">INDEX($D$1:$CP$117,MATCH($D1305,$D$1:$D$117,0),MATCH(1,($F1305=$D$1:$CP$1)*(H$2=$D$2:$CP$2),0))</f>
        <v>0</v>
      </c>
      <c r="I1305" s="60" cm="1">
        <f t="array" ref="I1305">INDEX($D$1:$CP$117,MATCH($D1305,$D$1:$D$117,0),MATCH(1,($F1305=$D$1:$CP$1)*(I$2=$D$2:$CP$2),0))</f>
        <v>0</v>
      </c>
      <c r="J1305" s="60" cm="1">
        <f t="array" ref="J1305">INDEX($D$1:$CP$117,MATCH($D1305,$D$1:$D$117,0),MATCH(1,($F1305=$D$1:$CP$1)*(J$2=$D$2:$CP$2),0))</f>
        <v>340000</v>
      </c>
      <c r="K1305" s="59" t="str" cm="1">
        <f t="array" ref="K1305">INDEX($D$1:$CP$117,MATCH($D1305,$D$1:$D$117,0),MATCH(1,($F1305=$D$1:$CP$1)*(AY$2=$D$2:$CP$2),0))</f>
        <v/>
      </c>
      <c r="L1305" s="59" t="str" cm="1">
        <f t="array" ref="L1305">INDEX($D$1:$CP$117,MATCH($D1305,$D$1:$D$117,0),MATCH(1,($F1305=$D$1:$CP$1)*(AZ$2=$D$2:$CP$2),0))</f>
        <v/>
      </c>
      <c r="M1305" s="59" t="str" cm="1">
        <f t="array" ref="M1305">INDEX($D$1:$CP$117,MATCH($D1305,$D$1:$D$117,0),MATCH(1,($F1305=$D$1:$CP$1)*(BA$2=$D$2:$CP$2),0))</f>
        <v/>
      </c>
      <c r="N1305" s="61" t="str" cm="1">
        <f t="array" ref="N1305">INDEX($D$1:$CP$117,MATCH($D1305,$D$1:$D$117,0),MATCH(1,($F1305=$D$1:$CP$1)*(BB$2=$D$2:$CP$2),0))</f>
        <v/>
      </c>
    </row>
    <row r="1306" spans="4:14" x14ac:dyDescent="0.25">
      <c r="D1306" t="str">
        <f t="shared" ref="D1306:E1306" si="1242">D1192</f>
        <v>GTM</v>
      </c>
      <c r="E1306" t="str">
        <f t="shared" si="1242"/>
        <v>Middle income</v>
      </c>
      <c r="F1306">
        <f t="shared" si="1210"/>
        <v>2019</v>
      </c>
      <c r="G1306" s="60" cm="1">
        <f t="array" ref="G1306">INDEX($D$1:$CP$117,MATCH($D1306,$D$1:$D$117,0),MATCH(1,($F1306=$D$1:$CP$1)*(G$2=$D$2:$CP$2),0))</f>
        <v>19830959</v>
      </c>
      <c r="H1306" s="60" cm="1">
        <f t="array" ref="H1306">INDEX($D$1:$CP$117,MATCH($D1306,$D$1:$D$117,0),MATCH(1,($F1306=$D$1:$CP$1)*(H$2=$D$2:$CP$2),0))</f>
        <v>7632628.7400000002</v>
      </c>
      <c r="I1306" s="60" cm="1">
        <f t="array" ref="I1306">INDEX($D$1:$CP$117,MATCH($D1306,$D$1:$D$117,0),MATCH(1,($F1306=$D$1:$CP$1)*(I$2=$D$2:$CP$2),0))</f>
        <v>27943483.98</v>
      </c>
      <c r="J1306" s="60" cm="1">
        <f t="array" ref="J1306">INDEX($D$1:$CP$117,MATCH($D1306,$D$1:$D$117,0),MATCH(1,($F1306=$D$1:$CP$1)*(J$2=$D$2:$CP$2),0))</f>
        <v>36000</v>
      </c>
      <c r="K1306" s="59" cm="1">
        <f t="array" ref="K1306">INDEX($D$1:$CP$117,MATCH($D1306,$D$1:$D$117,0),MATCH(1,($F1306=$D$1:$CP$1)*(AY$2=$D$2:$CP$2),0))</f>
        <v>550.85997222222227</v>
      </c>
      <c r="L1306" s="59" cm="1">
        <f t="array" ref="L1306">INDEX($D$1:$CP$117,MATCH($D1306,$D$1:$D$117,0),MATCH(1,($F1306=$D$1:$CP$1)*(AZ$2=$D$2:$CP$2),0))</f>
        <v>212.01746500000002</v>
      </c>
      <c r="M1306" s="59" cm="1">
        <f t="array" ref="M1306">INDEX($D$1:$CP$117,MATCH($D1306,$D$1:$D$117,0),MATCH(1,($F1306=$D$1:$CP$1)*(BA$2=$D$2:$CP$2),0))</f>
        <v>776.20788833333336</v>
      </c>
      <c r="N1306" s="61" cm="1">
        <f t="array" ref="N1306">INDEX($D$1:$CP$117,MATCH($D1306,$D$1:$D$117,0),MATCH(1,($F1306=$D$1:$CP$1)*(BB$2=$D$2:$CP$2),0))</f>
        <v>0.70968097658093099</v>
      </c>
    </row>
    <row r="1307" spans="4:14" x14ac:dyDescent="0.25">
      <c r="D1307" t="str">
        <f t="shared" ref="D1307:E1307" si="1243">D1193</f>
        <v>GIN</v>
      </c>
      <c r="E1307" t="str">
        <f t="shared" si="1243"/>
        <v>Low income</v>
      </c>
      <c r="F1307">
        <f t="shared" si="1210"/>
        <v>2019</v>
      </c>
      <c r="G1307" s="60" cm="1">
        <f t="array" ref="G1307">INDEX($D$1:$CP$117,MATCH($D1307,$D$1:$D$117,0),MATCH(1,($F1307=$D$1:$CP$1)*(G$2=$D$2:$CP$2),0))</f>
        <v>6918742</v>
      </c>
      <c r="H1307" s="60" cm="1">
        <f t="array" ref="H1307">INDEX($D$1:$CP$117,MATCH($D1307,$D$1:$D$117,0),MATCH(1,($F1307=$D$1:$CP$1)*(H$2=$D$2:$CP$2),0))</f>
        <v>20345663</v>
      </c>
      <c r="I1307" s="60" cm="1">
        <f t="array" ref="I1307">INDEX($D$1:$CP$117,MATCH($D1307,$D$1:$D$117,0),MATCH(1,($F1307=$D$1:$CP$1)*(I$2=$D$2:$CP$2),0))</f>
        <v>27264405</v>
      </c>
      <c r="J1307" s="60" cm="1">
        <f t="array" ref="J1307">INDEX($D$1:$CP$117,MATCH($D1307,$D$1:$D$117,0),MATCH(1,($F1307=$D$1:$CP$1)*(J$2=$D$2:$CP$2),0))</f>
        <v>110000</v>
      </c>
      <c r="K1307" s="59" cm="1">
        <f t="array" ref="K1307">INDEX($D$1:$CP$117,MATCH($D1307,$D$1:$D$117,0),MATCH(1,($F1307=$D$1:$CP$1)*(AY$2=$D$2:$CP$2),0))</f>
        <v>62.897654545454543</v>
      </c>
      <c r="L1307" s="59" cm="1">
        <f t="array" ref="L1307">INDEX($D$1:$CP$117,MATCH($D1307,$D$1:$D$117,0),MATCH(1,($F1307=$D$1:$CP$1)*(AZ$2=$D$2:$CP$2),0))</f>
        <v>184.96057272727273</v>
      </c>
      <c r="M1307" s="59" cm="1">
        <f t="array" ref="M1307">INDEX($D$1:$CP$117,MATCH($D1307,$D$1:$D$117,0),MATCH(1,($F1307=$D$1:$CP$1)*(BA$2=$D$2:$CP$2),0))</f>
        <v>247.85822727272728</v>
      </c>
      <c r="N1307" s="61" cm="1">
        <f t="array" ref="N1307">INDEX($D$1:$CP$117,MATCH($D1307,$D$1:$D$117,0),MATCH(1,($F1307=$D$1:$CP$1)*(BB$2=$D$2:$CP$2),0))</f>
        <v>0.25376464294746209</v>
      </c>
    </row>
    <row r="1308" spans="4:14" x14ac:dyDescent="0.25">
      <c r="D1308" t="str">
        <f t="shared" ref="D1308:E1308" si="1244">D1194</f>
        <v>GNB</v>
      </c>
      <c r="E1308" t="str">
        <f t="shared" si="1244"/>
        <v>Low income</v>
      </c>
      <c r="F1308">
        <f t="shared" si="1210"/>
        <v>2019</v>
      </c>
      <c r="G1308" s="60" cm="1">
        <f t="array" ref="G1308">INDEX($D$1:$CP$117,MATCH($D1308,$D$1:$D$117,0),MATCH(1,($F1308=$D$1:$CP$1)*(G$2=$D$2:$CP$2),0))</f>
        <v>0</v>
      </c>
      <c r="H1308" s="60" cm="1">
        <f t="array" ref="H1308">INDEX($D$1:$CP$117,MATCH($D1308,$D$1:$D$117,0),MATCH(1,($F1308=$D$1:$CP$1)*(H$2=$D$2:$CP$2),0))</f>
        <v>0</v>
      </c>
      <c r="I1308" s="60" cm="1">
        <f t="array" ref="I1308">INDEX($D$1:$CP$117,MATCH($D1308,$D$1:$D$117,0),MATCH(1,($F1308=$D$1:$CP$1)*(I$2=$D$2:$CP$2),0))</f>
        <v>0</v>
      </c>
      <c r="J1308" s="60" cm="1">
        <f t="array" ref="J1308">INDEX($D$1:$CP$117,MATCH($D1308,$D$1:$D$117,0),MATCH(1,($F1308=$D$1:$CP$1)*(J$2=$D$2:$CP$2),0))</f>
        <v>40000</v>
      </c>
      <c r="K1308" s="59" t="str" cm="1">
        <f t="array" ref="K1308">INDEX($D$1:$CP$117,MATCH($D1308,$D$1:$D$117,0),MATCH(1,($F1308=$D$1:$CP$1)*(AY$2=$D$2:$CP$2),0))</f>
        <v/>
      </c>
      <c r="L1308" s="59" t="str" cm="1">
        <f t="array" ref="L1308">INDEX($D$1:$CP$117,MATCH($D1308,$D$1:$D$117,0),MATCH(1,($F1308=$D$1:$CP$1)*(AZ$2=$D$2:$CP$2),0))</f>
        <v/>
      </c>
      <c r="M1308" s="59" t="str" cm="1">
        <f t="array" ref="M1308">INDEX($D$1:$CP$117,MATCH($D1308,$D$1:$D$117,0),MATCH(1,($F1308=$D$1:$CP$1)*(BA$2=$D$2:$CP$2),0))</f>
        <v/>
      </c>
      <c r="N1308" s="61" t="str" cm="1">
        <f t="array" ref="N1308">INDEX($D$1:$CP$117,MATCH($D1308,$D$1:$D$117,0),MATCH(1,($F1308=$D$1:$CP$1)*(BB$2=$D$2:$CP$2),0))</f>
        <v/>
      </c>
    </row>
    <row r="1309" spans="4:14" x14ac:dyDescent="0.25">
      <c r="D1309" t="str">
        <f t="shared" ref="D1309:E1309" si="1245">D1195</f>
        <v>GUY</v>
      </c>
      <c r="E1309" t="str">
        <f t="shared" si="1245"/>
        <v>Middle income</v>
      </c>
      <c r="F1309">
        <f t="shared" si="1210"/>
        <v>2019</v>
      </c>
      <c r="G1309" s="60" cm="1">
        <f t="array" ref="G1309">INDEX($D$1:$CP$117,MATCH($D1309,$D$1:$D$117,0),MATCH(1,($F1309=$D$1:$CP$1)*(G$2=$D$2:$CP$2),0))</f>
        <v>0</v>
      </c>
      <c r="H1309" s="60" cm="1">
        <f t="array" ref="H1309">INDEX($D$1:$CP$117,MATCH($D1309,$D$1:$D$117,0),MATCH(1,($F1309=$D$1:$CP$1)*(H$2=$D$2:$CP$2),0))</f>
        <v>0</v>
      </c>
      <c r="I1309" s="60" cm="1">
        <f t="array" ref="I1309">INDEX($D$1:$CP$117,MATCH($D1309,$D$1:$D$117,0),MATCH(1,($F1309=$D$1:$CP$1)*(I$2=$D$2:$CP$2),0))</f>
        <v>0</v>
      </c>
      <c r="J1309" s="60" cm="1">
        <f t="array" ref="J1309">INDEX($D$1:$CP$117,MATCH($D1309,$D$1:$D$117,0),MATCH(1,($F1309=$D$1:$CP$1)*(J$2=$D$2:$CP$2),0))</f>
        <v>8700</v>
      </c>
      <c r="K1309" s="59" t="str" cm="1">
        <f t="array" ref="K1309">INDEX($D$1:$CP$117,MATCH($D1309,$D$1:$D$117,0),MATCH(1,($F1309=$D$1:$CP$1)*(AY$2=$D$2:$CP$2),0))</f>
        <v/>
      </c>
      <c r="L1309" s="59" t="str" cm="1">
        <f t="array" ref="L1309">INDEX($D$1:$CP$117,MATCH($D1309,$D$1:$D$117,0),MATCH(1,($F1309=$D$1:$CP$1)*(AZ$2=$D$2:$CP$2),0))</f>
        <v/>
      </c>
      <c r="M1309" s="59" t="str" cm="1">
        <f t="array" ref="M1309">INDEX($D$1:$CP$117,MATCH($D1309,$D$1:$D$117,0),MATCH(1,($F1309=$D$1:$CP$1)*(BA$2=$D$2:$CP$2),0))</f>
        <v/>
      </c>
      <c r="N1309" s="61" t="str" cm="1">
        <f t="array" ref="N1309">INDEX($D$1:$CP$117,MATCH($D1309,$D$1:$D$117,0),MATCH(1,($F1309=$D$1:$CP$1)*(BB$2=$D$2:$CP$2),0))</f>
        <v/>
      </c>
    </row>
    <row r="1310" spans="4:14" x14ac:dyDescent="0.25">
      <c r="D1310" t="str">
        <f t="shared" ref="D1310:E1310" si="1246">D1196</f>
        <v>HTI</v>
      </c>
      <c r="E1310" t="str">
        <f t="shared" si="1246"/>
        <v>Low income</v>
      </c>
      <c r="F1310">
        <f t="shared" si="1210"/>
        <v>2019</v>
      </c>
      <c r="G1310" s="60" cm="1">
        <f t="array" ref="G1310">INDEX($D$1:$CP$117,MATCH($D1310,$D$1:$D$117,0),MATCH(1,($F1310=$D$1:$CP$1)*(G$2=$D$2:$CP$2),0))</f>
        <v>0</v>
      </c>
      <c r="H1310" s="60" cm="1">
        <f t="array" ref="H1310">INDEX($D$1:$CP$117,MATCH($D1310,$D$1:$D$117,0),MATCH(1,($F1310=$D$1:$CP$1)*(H$2=$D$2:$CP$2),0))</f>
        <v>0</v>
      </c>
      <c r="I1310" s="60" cm="1">
        <f t="array" ref="I1310">INDEX($D$1:$CP$117,MATCH($D1310,$D$1:$D$117,0),MATCH(1,($F1310=$D$1:$CP$1)*(I$2=$D$2:$CP$2),0))</f>
        <v>0</v>
      </c>
      <c r="J1310" s="60" cm="1">
        <f t="array" ref="J1310">INDEX($D$1:$CP$117,MATCH($D1310,$D$1:$D$117,0),MATCH(1,($F1310=$D$1:$CP$1)*(J$2=$D$2:$CP$2),0))</f>
        <v>160000</v>
      </c>
      <c r="K1310" s="59" t="str" cm="1">
        <f t="array" ref="K1310">INDEX($D$1:$CP$117,MATCH($D1310,$D$1:$D$117,0),MATCH(1,($F1310=$D$1:$CP$1)*(AY$2=$D$2:$CP$2),0))</f>
        <v/>
      </c>
      <c r="L1310" s="59" t="str" cm="1">
        <f t="array" ref="L1310">INDEX($D$1:$CP$117,MATCH($D1310,$D$1:$D$117,0),MATCH(1,($F1310=$D$1:$CP$1)*(AZ$2=$D$2:$CP$2),0))</f>
        <v/>
      </c>
      <c r="M1310" s="59" t="str" cm="1">
        <f t="array" ref="M1310">INDEX($D$1:$CP$117,MATCH($D1310,$D$1:$D$117,0),MATCH(1,($F1310=$D$1:$CP$1)*(BA$2=$D$2:$CP$2),0))</f>
        <v/>
      </c>
      <c r="N1310" s="61" t="str" cm="1">
        <f t="array" ref="N1310">INDEX($D$1:$CP$117,MATCH($D1310,$D$1:$D$117,0),MATCH(1,($F1310=$D$1:$CP$1)*(BB$2=$D$2:$CP$2),0))</f>
        <v/>
      </c>
    </row>
    <row r="1311" spans="4:14" x14ac:dyDescent="0.25">
      <c r="D1311" t="str">
        <f t="shared" ref="D1311:E1311" si="1247">D1197</f>
        <v>HND</v>
      </c>
      <c r="E1311" t="str">
        <f t="shared" si="1247"/>
        <v>Lower middle income</v>
      </c>
      <c r="F1311">
        <f t="shared" si="1210"/>
        <v>2019</v>
      </c>
      <c r="G1311" s="60" cm="1">
        <f t="array" ref="G1311">INDEX($D$1:$CP$117,MATCH($D1311,$D$1:$D$117,0),MATCH(1,($F1311=$D$1:$CP$1)*(G$2=$D$2:$CP$2),0))</f>
        <v>0</v>
      </c>
      <c r="H1311" s="60" cm="1">
        <f t="array" ref="H1311">INDEX($D$1:$CP$117,MATCH($D1311,$D$1:$D$117,0),MATCH(1,($F1311=$D$1:$CP$1)*(H$2=$D$2:$CP$2),0))</f>
        <v>0</v>
      </c>
      <c r="I1311" s="60" cm="1">
        <f t="array" ref="I1311">INDEX($D$1:$CP$117,MATCH($D1311,$D$1:$D$117,0),MATCH(1,($F1311=$D$1:$CP$1)*(I$2=$D$2:$CP$2),0))</f>
        <v>0</v>
      </c>
      <c r="J1311" s="60" cm="1">
        <f t="array" ref="J1311">INDEX($D$1:$CP$117,MATCH($D1311,$D$1:$D$117,0),MATCH(1,($F1311=$D$1:$CP$1)*(J$2=$D$2:$CP$2),0))</f>
        <v>25000</v>
      </c>
      <c r="K1311" s="59" t="str" cm="1">
        <f t="array" ref="K1311">INDEX($D$1:$CP$117,MATCH($D1311,$D$1:$D$117,0),MATCH(1,($F1311=$D$1:$CP$1)*(AY$2=$D$2:$CP$2),0))</f>
        <v/>
      </c>
      <c r="L1311" s="59" t="str" cm="1">
        <f t="array" ref="L1311">INDEX($D$1:$CP$117,MATCH($D1311,$D$1:$D$117,0),MATCH(1,($F1311=$D$1:$CP$1)*(AZ$2=$D$2:$CP$2),0))</f>
        <v/>
      </c>
      <c r="M1311" s="59" t="str" cm="1">
        <f t="array" ref="M1311">INDEX($D$1:$CP$117,MATCH($D1311,$D$1:$D$117,0),MATCH(1,($F1311=$D$1:$CP$1)*(BA$2=$D$2:$CP$2),0))</f>
        <v/>
      </c>
      <c r="N1311" s="61" t="str" cm="1">
        <f t="array" ref="N1311">INDEX($D$1:$CP$117,MATCH($D1311,$D$1:$D$117,0),MATCH(1,($F1311=$D$1:$CP$1)*(BB$2=$D$2:$CP$2),0))</f>
        <v/>
      </c>
    </row>
    <row r="1312" spans="4:14" x14ac:dyDescent="0.25">
      <c r="D1312" t="str">
        <f t="shared" ref="D1312:E1312" si="1248">D1198</f>
        <v>IND</v>
      </c>
      <c r="E1312" t="str">
        <f t="shared" si="1248"/>
        <v>Lower middle income</v>
      </c>
      <c r="F1312">
        <f t="shared" si="1210"/>
        <v>2019</v>
      </c>
      <c r="G1312" s="60" cm="1">
        <f t="array" ref="G1312">INDEX($D$1:$CP$117,MATCH($D1312,$D$1:$D$117,0),MATCH(1,($F1312=$D$1:$CP$1)*(G$2=$D$2:$CP$2),0))</f>
        <v>0</v>
      </c>
      <c r="H1312" s="60" cm="1">
        <f t="array" ref="H1312">INDEX($D$1:$CP$117,MATCH($D1312,$D$1:$D$117,0),MATCH(1,($F1312=$D$1:$CP$1)*(H$2=$D$2:$CP$2),0))</f>
        <v>0</v>
      </c>
      <c r="I1312" s="60" cm="1">
        <f t="array" ref="I1312">INDEX($D$1:$CP$117,MATCH($D1312,$D$1:$D$117,0),MATCH(1,($F1312=$D$1:$CP$1)*(I$2=$D$2:$CP$2),0))</f>
        <v>0</v>
      </c>
      <c r="J1312" s="60" t="str" cm="1">
        <f t="array" ref="J1312">INDEX($D$1:$CP$117,MATCH($D1312,$D$1:$D$117,0),MATCH(1,($F1312=$D$1:$CP$1)*(J$2=$D$2:$CP$2),0))</f>
        <v/>
      </c>
      <c r="K1312" s="59" t="str" cm="1">
        <f t="array" ref="K1312">INDEX($D$1:$CP$117,MATCH($D1312,$D$1:$D$117,0),MATCH(1,($F1312=$D$1:$CP$1)*(AY$2=$D$2:$CP$2),0))</f>
        <v/>
      </c>
      <c r="L1312" s="59" t="str" cm="1">
        <f t="array" ref="L1312">INDEX($D$1:$CP$117,MATCH($D1312,$D$1:$D$117,0),MATCH(1,($F1312=$D$1:$CP$1)*(AZ$2=$D$2:$CP$2),0))</f>
        <v/>
      </c>
      <c r="M1312" s="59" t="str" cm="1">
        <f t="array" ref="M1312">INDEX($D$1:$CP$117,MATCH($D1312,$D$1:$D$117,0),MATCH(1,($F1312=$D$1:$CP$1)*(BA$2=$D$2:$CP$2),0))</f>
        <v/>
      </c>
      <c r="N1312" s="61" t="str" cm="1">
        <f t="array" ref="N1312">INDEX($D$1:$CP$117,MATCH($D1312,$D$1:$D$117,0),MATCH(1,($F1312=$D$1:$CP$1)*(BB$2=$D$2:$CP$2),0))</f>
        <v/>
      </c>
    </row>
    <row r="1313" spans="4:14" x14ac:dyDescent="0.25">
      <c r="D1313" t="str">
        <f t="shared" ref="D1313:E1313" si="1249">D1199</f>
        <v>IDN</v>
      </c>
      <c r="E1313" t="str">
        <f t="shared" si="1249"/>
        <v>Upper Middle Income</v>
      </c>
      <c r="F1313">
        <f t="shared" si="1210"/>
        <v>2019</v>
      </c>
      <c r="G1313" s="60" cm="1">
        <f t="array" ref="G1313">INDEX($D$1:$CP$117,MATCH($D1313,$D$1:$D$117,0),MATCH(1,($F1313=$D$1:$CP$1)*(G$2=$D$2:$CP$2),0))</f>
        <v>0</v>
      </c>
      <c r="H1313" s="60" cm="1">
        <f t="array" ref="H1313">INDEX($D$1:$CP$117,MATCH($D1313,$D$1:$D$117,0),MATCH(1,($F1313=$D$1:$CP$1)*(H$2=$D$2:$CP$2),0))</f>
        <v>0</v>
      </c>
      <c r="I1313" s="60" cm="1">
        <f t="array" ref="I1313">INDEX($D$1:$CP$117,MATCH($D1313,$D$1:$D$117,0),MATCH(1,($F1313=$D$1:$CP$1)*(I$2=$D$2:$CP$2),0))</f>
        <v>0</v>
      </c>
      <c r="J1313" s="60" t="str" cm="1">
        <f t="array" ref="J1313">INDEX($D$1:$CP$117,MATCH($D1313,$D$1:$D$117,0),MATCH(1,($F1313=$D$1:$CP$1)*(J$2=$D$2:$CP$2),0))</f>
        <v/>
      </c>
      <c r="K1313" s="59" t="str" cm="1">
        <f t="array" ref="K1313">INDEX($D$1:$CP$117,MATCH($D1313,$D$1:$D$117,0),MATCH(1,($F1313=$D$1:$CP$1)*(AY$2=$D$2:$CP$2),0))</f>
        <v/>
      </c>
      <c r="L1313" s="59" t="str" cm="1">
        <f t="array" ref="L1313">INDEX($D$1:$CP$117,MATCH($D1313,$D$1:$D$117,0),MATCH(1,($F1313=$D$1:$CP$1)*(AZ$2=$D$2:$CP$2),0))</f>
        <v/>
      </c>
      <c r="M1313" s="59" t="str" cm="1">
        <f t="array" ref="M1313">INDEX($D$1:$CP$117,MATCH($D1313,$D$1:$D$117,0),MATCH(1,($F1313=$D$1:$CP$1)*(BA$2=$D$2:$CP$2),0))</f>
        <v/>
      </c>
      <c r="N1313" s="61" t="str" cm="1">
        <f t="array" ref="N1313">INDEX($D$1:$CP$117,MATCH($D1313,$D$1:$D$117,0),MATCH(1,($F1313=$D$1:$CP$1)*(BB$2=$D$2:$CP$2),0))</f>
        <v/>
      </c>
    </row>
    <row r="1314" spans="4:14" x14ac:dyDescent="0.25">
      <c r="D1314" t="str">
        <f t="shared" ref="D1314:E1314" si="1250">D1200</f>
        <v>IRN</v>
      </c>
      <c r="E1314" t="str">
        <f t="shared" si="1250"/>
        <v>Middle income</v>
      </c>
      <c r="F1314">
        <f t="shared" si="1210"/>
        <v>2019</v>
      </c>
      <c r="G1314" s="60" cm="1">
        <f t="array" ref="G1314">INDEX($D$1:$CP$117,MATCH($D1314,$D$1:$D$117,0),MATCH(1,($F1314=$D$1:$CP$1)*(G$2=$D$2:$CP$2),0))</f>
        <v>0</v>
      </c>
      <c r="H1314" s="60" cm="1">
        <f t="array" ref="H1314">INDEX($D$1:$CP$117,MATCH($D1314,$D$1:$D$117,0),MATCH(1,($F1314=$D$1:$CP$1)*(H$2=$D$2:$CP$2),0))</f>
        <v>0</v>
      </c>
      <c r="I1314" s="60" cm="1">
        <f t="array" ref="I1314">INDEX($D$1:$CP$117,MATCH($D1314,$D$1:$D$117,0),MATCH(1,($F1314=$D$1:$CP$1)*(I$2=$D$2:$CP$2),0))</f>
        <v>0</v>
      </c>
      <c r="J1314" s="60" cm="1">
        <f t="array" ref="J1314">INDEX($D$1:$CP$117,MATCH($D1314,$D$1:$D$117,0),MATCH(1,($F1314=$D$1:$CP$1)*(J$2=$D$2:$CP$2),0))</f>
        <v>59000</v>
      </c>
      <c r="K1314" s="59" t="str" cm="1">
        <f t="array" ref="K1314">INDEX($D$1:$CP$117,MATCH($D1314,$D$1:$D$117,0),MATCH(1,($F1314=$D$1:$CP$1)*(AY$2=$D$2:$CP$2),0))</f>
        <v/>
      </c>
      <c r="L1314" s="59" t="str" cm="1">
        <f t="array" ref="L1314">INDEX($D$1:$CP$117,MATCH($D1314,$D$1:$D$117,0),MATCH(1,($F1314=$D$1:$CP$1)*(AZ$2=$D$2:$CP$2),0))</f>
        <v/>
      </c>
      <c r="M1314" s="59" t="str" cm="1">
        <f t="array" ref="M1314">INDEX($D$1:$CP$117,MATCH($D1314,$D$1:$D$117,0),MATCH(1,($F1314=$D$1:$CP$1)*(BA$2=$D$2:$CP$2),0))</f>
        <v/>
      </c>
      <c r="N1314" s="61" t="str" cm="1">
        <f t="array" ref="N1314">INDEX($D$1:$CP$117,MATCH($D1314,$D$1:$D$117,0),MATCH(1,($F1314=$D$1:$CP$1)*(BB$2=$D$2:$CP$2),0))</f>
        <v/>
      </c>
    </row>
    <row r="1315" spans="4:14" x14ac:dyDescent="0.25">
      <c r="D1315" t="str">
        <f t="shared" ref="D1315:E1315" si="1251">D1201</f>
        <v>JAM</v>
      </c>
      <c r="E1315" t="str">
        <f t="shared" si="1251"/>
        <v>Middle income</v>
      </c>
      <c r="F1315">
        <f t="shared" si="1210"/>
        <v>2019</v>
      </c>
      <c r="G1315" s="60" cm="1">
        <f t="array" ref="G1315">INDEX($D$1:$CP$117,MATCH($D1315,$D$1:$D$117,0),MATCH(1,($F1315=$D$1:$CP$1)*(G$2=$D$2:$CP$2),0))</f>
        <v>0</v>
      </c>
      <c r="H1315" s="60" cm="1">
        <f t="array" ref="H1315">INDEX($D$1:$CP$117,MATCH($D1315,$D$1:$D$117,0),MATCH(1,($F1315=$D$1:$CP$1)*(H$2=$D$2:$CP$2),0))</f>
        <v>0</v>
      </c>
      <c r="I1315" s="60" cm="1">
        <f t="array" ref="I1315">INDEX($D$1:$CP$117,MATCH($D1315,$D$1:$D$117,0),MATCH(1,($F1315=$D$1:$CP$1)*(I$2=$D$2:$CP$2),0))</f>
        <v>0</v>
      </c>
      <c r="J1315" s="60" cm="1">
        <f t="array" ref="J1315">INDEX($D$1:$CP$117,MATCH($D1315,$D$1:$D$117,0),MATCH(1,($F1315=$D$1:$CP$1)*(J$2=$D$2:$CP$2),0))</f>
        <v>32000</v>
      </c>
      <c r="K1315" s="59" t="str" cm="1">
        <f t="array" ref="K1315">INDEX($D$1:$CP$117,MATCH($D1315,$D$1:$D$117,0),MATCH(1,($F1315=$D$1:$CP$1)*(AY$2=$D$2:$CP$2),0))</f>
        <v/>
      </c>
      <c r="L1315" s="59" t="str" cm="1">
        <f t="array" ref="L1315">INDEX($D$1:$CP$117,MATCH($D1315,$D$1:$D$117,0),MATCH(1,($F1315=$D$1:$CP$1)*(AZ$2=$D$2:$CP$2),0))</f>
        <v/>
      </c>
      <c r="M1315" s="59" t="str" cm="1">
        <f t="array" ref="M1315">INDEX($D$1:$CP$117,MATCH($D1315,$D$1:$D$117,0),MATCH(1,($F1315=$D$1:$CP$1)*(BA$2=$D$2:$CP$2),0))</f>
        <v/>
      </c>
      <c r="N1315" s="61" t="str" cm="1">
        <f t="array" ref="N1315">INDEX($D$1:$CP$117,MATCH($D1315,$D$1:$D$117,0),MATCH(1,($F1315=$D$1:$CP$1)*(BB$2=$D$2:$CP$2),0))</f>
        <v/>
      </c>
    </row>
    <row r="1316" spans="4:14" x14ac:dyDescent="0.25">
      <c r="D1316" t="str">
        <f t="shared" ref="D1316:E1316" si="1252">D1202</f>
        <v>KAZ</v>
      </c>
      <c r="E1316" t="str">
        <f t="shared" si="1252"/>
        <v>Middle income</v>
      </c>
      <c r="F1316">
        <f t="shared" si="1210"/>
        <v>2019</v>
      </c>
      <c r="G1316" s="60" cm="1">
        <f t="array" ref="G1316">INDEX($D$1:$CP$117,MATCH($D1316,$D$1:$D$117,0),MATCH(1,($F1316=$D$1:$CP$1)*(G$2=$D$2:$CP$2),0))</f>
        <v>33438803</v>
      </c>
      <c r="H1316" s="60" cm="1">
        <f t="array" ref="H1316">INDEX($D$1:$CP$117,MATCH($D1316,$D$1:$D$117,0),MATCH(1,($F1316=$D$1:$CP$1)*(H$2=$D$2:$CP$2),0))</f>
        <v>1774301.09</v>
      </c>
      <c r="I1316" s="60" cm="1">
        <f t="array" ref="I1316">INDEX($D$1:$CP$117,MATCH($D1316,$D$1:$D$117,0),MATCH(1,($F1316=$D$1:$CP$1)*(I$2=$D$2:$CP$2),0))</f>
        <v>35213104.090000004</v>
      </c>
      <c r="J1316" s="60" cm="1">
        <f t="array" ref="J1316">INDEX($D$1:$CP$117,MATCH($D1316,$D$1:$D$117,0),MATCH(1,($F1316=$D$1:$CP$1)*(J$2=$D$2:$CP$2),0))</f>
        <v>33000</v>
      </c>
      <c r="K1316" s="59" cm="1">
        <f t="array" ref="K1316">INDEX($D$1:$CP$117,MATCH($D1316,$D$1:$D$117,0),MATCH(1,($F1316=$D$1:$CP$1)*(AY$2=$D$2:$CP$2),0))</f>
        <v>1013.2970606060607</v>
      </c>
      <c r="L1316" s="59" cm="1">
        <f t="array" ref="L1316">INDEX($D$1:$CP$117,MATCH($D1316,$D$1:$D$117,0),MATCH(1,($F1316=$D$1:$CP$1)*(AZ$2=$D$2:$CP$2),0))</f>
        <v>53.766699696969702</v>
      </c>
      <c r="M1316" s="59" cm="1">
        <f t="array" ref="M1316">INDEX($D$1:$CP$117,MATCH($D1316,$D$1:$D$117,0),MATCH(1,($F1316=$D$1:$CP$1)*(BA$2=$D$2:$CP$2),0))</f>
        <v>1067.0637603030304</v>
      </c>
      <c r="N1316" s="61" cm="1">
        <f t="array" ref="N1316">INDEX($D$1:$CP$117,MATCH($D1316,$D$1:$D$117,0),MATCH(1,($F1316=$D$1:$CP$1)*(BB$2=$D$2:$CP$2),0))</f>
        <v>0.9496124770635066</v>
      </c>
    </row>
    <row r="1317" spans="4:14" x14ac:dyDescent="0.25">
      <c r="D1317" t="str">
        <f t="shared" ref="D1317:E1317" si="1253">D1203</f>
        <v>KEN</v>
      </c>
      <c r="E1317" t="str">
        <f t="shared" si="1253"/>
        <v>Lower middle income</v>
      </c>
      <c r="F1317">
        <f t="shared" si="1210"/>
        <v>2019</v>
      </c>
      <c r="G1317" s="60" cm="1">
        <f t="array" ref="G1317">INDEX($D$1:$CP$117,MATCH($D1317,$D$1:$D$117,0),MATCH(1,($F1317=$D$1:$CP$1)*(G$2=$D$2:$CP$2),0))</f>
        <v>175262884</v>
      </c>
      <c r="H1317" s="60" cm="1">
        <f t="array" ref="H1317">INDEX($D$1:$CP$117,MATCH($D1317,$D$1:$D$117,0),MATCH(1,($F1317=$D$1:$CP$1)*(H$2=$D$2:$CP$2),0))</f>
        <v>549895500.99000001</v>
      </c>
      <c r="I1317" s="60" cm="1">
        <f t="array" ref="I1317">INDEX($D$1:$CP$117,MATCH($D1317,$D$1:$D$117,0),MATCH(1,($F1317=$D$1:$CP$1)*(I$2=$D$2:$CP$2),0))</f>
        <v>754585321.70000005</v>
      </c>
      <c r="J1317" s="60" cm="1">
        <f t="array" ref="J1317">INDEX($D$1:$CP$117,MATCH($D1317,$D$1:$D$117,0),MATCH(1,($F1317=$D$1:$CP$1)*(J$2=$D$2:$CP$2),0))</f>
        <v>1500000</v>
      </c>
      <c r="K1317" s="59" cm="1">
        <f t="array" ref="K1317">INDEX($D$1:$CP$117,MATCH($D1317,$D$1:$D$117,0),MATCH(1,($F1317=$D$1:$CP$1)*(AY$2=$D$2:$CP$2),0))</f>
        <v>116.84192266666666</v>
      </c>
      <c r="L1317" s="59" cm="1">
        <f t="array" ref="L1317">INDEX($D$1:$CP$117,MATCH($D1317,$D$1:$D$117,0),MATCH(1,($F1317=$D$1:$CP$1)*(AZ$2=$D$2:$CP$2),0))</f>
        <v>366.59700065999999</v>
      </c>
      <c r="M1317" s="59" cm="1">
        <f t="array" ref="M1317">INDEX($D$1:$CP$117,MATCH($D1317,$D$1:$D$117,0),MATCH(1,($F1317=$D$1:$CP$1)*(BA$2=$D$2:$CP$2),0))</f>
        <v>503.05688113333338</v>
      </c>
      <c r="N1317" s="61" cm="1">
        <f t="array" ref="N1317">INDEX($D$1:$CP$117,MATCH($D1317,$D$1:$D$117,0),MATCH(1,($F1317=$D$1:$CP$1)*(BB$2=$D$2:$CP$2),0))</f>
        <v>0.23226383943587911</v>
      </c>
    </row>
    <row r="1318" spans="4:14" x14ac:dyDescent="0.25">
      <c r="D1318" t="str">
        <f t="shared" ref="D1318:E1318" si="1254">D1204</f>
        <v>KGZ</v>
      </c>
      <c r="E1318" t="str">
        <f t="shared" si="1254"/>
        <v>Lower middle income</v>
      </c>
      <c r="F1318">
        <f t="shared" si="1210"/>
        <v>2019</v>
      </c>
      <c r="G1318" s="60" cm="1">
        <f t="array" ref="G1318">INDEX($D$1:$CP$117,MATCH($D1318,$D$1:$D$117,0),MATCH(1,($F1318=$D$1:$CP$1)*(G$2=$D$2:$CP$2),0))</f>
        <v>1970121</v>
      </c>
      <c r="H1318" s="60" cm="1">
        <f t="array" ref="H1318">INDEX($D$1:$CP$117,MATCH($D1318,$D$1:$D$117,0),MATCH(1,($F1318=$D$1:$CP$1)*(H$2=$D$2:$CP$2),0))</f>
        <v>4935201.74</v>
      </c>
      <c r="I1318" s="60" cm="1">
        <f t="array" ref="I1318">INDEX($D$1:$CP$117,MATCH($D1318,$D$1:$D$117,0),MATCH(1,($F1318=$D$1:$CP$1)*(I$2=$D$2:$CP$2),0))</f>
        <v>6905322.7400000002</v>
      </c>
      <c r="J1318" s="60" cm="1">
        <f t="array" ref="J1318">INDEX($D$1:$CP$117,MATCH($D1318,$D$1:$D$117,0),MATCH(1,($F1318=$D$1:$CP$1)*(J$2=$D$2:$CP$2),0))</f>
        <v>10000</v>
      </c>
      <c r="K1318" s="59" cm="1">
        <f t="array" ref="K1318">INDEX($D$1:$CP$117,MATCH($D1318,$D$1:$D$117,0),MATCH(1,($F1318=$D$1:$CP$1)*(AY$2=$D$2:$CP$2),0))</f>
        <v>197.0121</v>
      </c>
      <c r="L1318" s="59" cm="1">
        <f t="array" ref="L1318">INDEX($D$1:$CP$117,MATCH($D1318,$D$1:$D$117,0),MATCH(1,($F1318=$D$1:$CP$1)*(AZ$2=$D$2:$CP$2),0))</f>
        <v>493.520174</v>
      </c>
      <c r="M1318" s="59" cm="1">
        <f t="array" ref="M1318">INDEX($D$1:$CP$117,MATCH($D1318,$D$1:$D$117,0),MATCH(1,($F1318=$D$1:$CP$1)*(BA$2=$D$2:$CP$2),0))</f>
        <v>690.53227400000003</v>
      </c>
      <c r="N1318" s="61" cm="1">
        <f t="array" ref="N1318">INDEX($D$1:$CP$117,MATCH($D1318,$D$1:$D$117,0),MATCH(1,($F1318=$D$1:$CP$1)*(BB$2=$D$2:$CP$2),0))</f>
        <v>0.2853046952588924</v>
      </c>
    </row>
    <row r="1319" spans="4:14" x14ac:dyDescent="0.25">
      <c r="D1319" t="str">
        <f t="shared" ref="D1319:E1319" si="1255">D1205</f>
        <v>LAO</v>
      </c>
      <c r="E1319" t="str">
        <f t="shared" si="1255"/>
        <v>Lower middle income</v>
      </c>
      <c r="F1319">
        <f t="shared" si="1210"/>
        <v>2019</v>
      </c>
      <c r="G1319" s="60" cm="1">
        <f t="array" ref="G1319">INDEX($D$1:$CP$117,MATCH($D1319,$D$1:$D$117,0),MATCH(1,($F1319=$D$1:$CP$1)*(G$2=$D$2:$CP$2),0))</f>
        <v>556553</v>
      </c>
      <c r="H1319" s="60" cm="1">
        <f t="array" ref="H1319">INDEX($D$1:$CP$117,MATCH($D1319,$D$1:$D$117,0),MATCH(1,($F1319=$D$1:$CP$1)*(H$2=$D$2:$CP$2),0))</f>
        <v>592817</v>
      </c>
      <c r="I1319" s="60" cm="1">
        <f t="array" ref="I1319">INDEX($D$1:$CP$117,MATCH($D1319,$D$1:$D$117,0),MATCH(1,($F1319=$D$1:$CP$1)*(I$2=$D$2:$CP$2),0))</f>
        <v>1149370</v>
      </c>
      <c r="J1319" s="60" cm="1">
        <f t="array" ref="J1319">INDEX($D$1:$CP$117,MATCH($D1319,$D$1:$D$117,0),MATCH(1,($F1319=$D$1:$CP$1)*(J$2=$D$2:$CP$2),0))</f>
        <v>13000</v>
      </c>
      <c r="K1319" s="59" cm="1">
        <f t="array" ref="K1319">INDEX($D$1:$CP$117,MATCH($D1319,$D$1:$D$117,0),MATCH(1,($F1319=$D$1:$CP$1)*(AY$2=$D$2:$CP$2),0))</f>
        <v>42.811769230769229</v>
      </c>
      <c r="L1319" s="59" cm="1">
        <f t="array" ref="L1319">INDEX($D$1:$CP$117,MATCH($D1319,$D$1:$D$117,0),MATCH(1,($F1319=$D$1:$CP$1)*(AZ$2=$D$2:$CP$2),0))</f>
        <v>45.601307692307692</v>
      </c>
      <c r="M1319" s="59" cm="1">
        <f t="array" ref="M1319">INDEX($D$1:$CP$117,MATCH($D1319,$D$1:$D$117,0),MATCH(1,($F1319=$D$1:$CP$1)*(BA$2=$D$2:$CP$2),0))</f>
        <v>88.413076923076929</v>
      </c>
      <c r="N1319" s="61" cm="1">
        <f t="array" ref="N1319">INDEX($D$1:$CP$117,MATCH($D1319,$D$1:$D$117,0),MATCH(1,($F1319=$D$1:$CP$1)*(BB$2=$D$2:$CP$2),0))</f>
        <v>0.48422440119369736</v>
      </c>
    </row>
    <row r="1320" spans="4:14" x14ac:dyDescent="0.25">
      <c r="D1320" t="str">
        <f t="shared" ref="D1320:E1320" si="1256">D1206</f>
        <v>LVA</v>
      </c>
      <c r="E1320" t="str">
        <f t="shared" si="1256"/>
        <v>High income</v>
      </c>
      <c r="F1320">
        <f t="shared" si="1210"/>
        <v>2019</v>
      </c>
      <c r="G1320" s="60" cm="1">
        <f t="array" ref="G1320">INDEX($D$1:$CP$117,MATCH($D1320,$D$1:$D$117,0),MATCH(1,($F1320=$D$1:$CP$1)*(G$2=$D$2:$CP$2),0))</f>
        <v>0</v>
      </c>
      <c r="H1320" s="60" cm="1">
        <f t="array" ref="H1320">INDEX($D$1:$CP$117,MATCH($D1320,$D$1:$D$117,0),MATCH(1,($F1320=$D$1:$CP$1)*(H$2=$D$2:$CP$2),0))</f>
        <v>0</v>
      </c>
      <c r="I1320" s="60" cm="1">
        <f t="array" ref="I1320">INDEX($D$1:$CP$117,MATCH($D1320,$D$1:$D$117,0),MATCH(1,($F1320=$D$1:$CP$1)*(I$2=$D$2:$CP$2),0))</f>
        <v>0</v>
      </c>
      <c r="J1320" s="60" cm="1">
        <f t="array" ref="J1320">INDEX($D$1:$CP$117,MATCH($D1320,$D$1:$D$117,0),MATCH(1,($F1320=$D$1:$CP$1)*(J$2=$D$2:$CP$2),0))</f>
        <v>5600</v>
      </c>
      <c r="K1320" s="59" t="str" cm="1">
        <f t="array" ref="K1320">INDEX($D$1:$CP$117,MATCH($D1320,$D$1:$D$117,0),MATCH(1,($F1320=$D$1:$CP$1)*(AY$2=$D$2:$CP$2),0))</f>
        <v/>
      </c>
      <c r="L1320" s="59" t="str" cm="1">
        <f t="array" ref="L1320">INDEX($D$1:$CP$117,MATCH($D1320,$D$1:$D$117,0),MATCH(1,($F1320=$D$1:$CP$1)*(AZ$2=$D$2:$CP$2),0))</f>
        <v/>
      </c>
      <c r="M1320" s="59" t="str" cm="1">
        <f t="array" ref="M1320">INDEX($D$1:$CP$117,MATCH($D1320,$D$1:$D$117,0),MATCH(1,($F1320=$D$1:$CP$1)*(BA$2=$D$2:$CP$2),0))</f>
        <v/>
      </c>
      <c r="N1320" s="61" t="str" cm="1">
        <f t="array" ref="N1320">INDEX($D$1:$CP$117,MATCH($D1320,$D$1:$D$117,0),MATCH(1,($F1320=$D$1:$CP$1)*(BB$2=$D$2:$CP$2),0))</f>
        <v/>
      </c>
    </row>
    <row r="1321" spans="4:14" x14ac:dyDescent="0.25">
      <c r="D1321" t="str">
        <f t="shared" ref="D1321:E1321" si="1257">D1207</f>
        <v>LBN</v>
      </c>
      <c r="E1321" t="str">
        <f t="shared" si="1257"/>
        <v>Middle income</v>
      </c>
      <c r="F1321">
        <f t="shared" si="1210"/>
        <v>2019</v>
      </c>
      <c r="G1321" s="60" cm="1">
        <f t="array" ref="G1321">INDEX($D$1:$CP$117,MATCH($D1321,$D$1:$D$117,0),MATCH(1,($F1321=$D$1:$CP$1)*(G$2=$D$2:$CP$2),0))</f>
        <v>6620000</v>
      </c>
      <c r="H1321" s="60" cm="1">
        <f t="array" ref="H1321">INDEX($D$1:$CP$117,MATCH($D1321,$D$1:$D$117,0),MATCH(1,($F1321=$D$1:$CP$1)*(H$2=$D$2:$CP$2),0))</f>
        <v>209080</v>
      </c>
      <c r="I1321" s="60" cm="1">
        <f t="array" ref="I1321">INDEX($D$1:$CP$117,MATCH($D1321,$D$1:$D$117,0),MATCH(1,($F1321=$D$1:$CP$1)*(I$2=$D$2:$CP$2),0))</f>
        <v>6829080</v>
      </c>
      <c r="J1321" s="60" cm="1">
        <f t="array" ref="J1321">INDEX($D$1:$CP$117,MATCH($D1321,$D$1:$D$117,0),MATCH(1,($F1321=$D$1:$CP$1)*(J$2=$D$2:$CP$2),0))</f>
        <v>2700</v>
      </c>
      <c r="K1321" s="59" cm="1">
        <f t="array" ref="K1321">INDEX($D$1:$CP$117,MATCH($D1321,$D$1:$D$117,0),MATCH(1,($F1321=$D$1:$CP$1)*(AY$2=$D$2:$CP$2),0))</f>
        <v>2451.8518518518517</v>
      </c>
      <c r="L1321" s="59" cm="1">
        <f t="array" ref="L1321">INDEX($D$1:$CP$117,MATCH($D1321,$D$1:$D$117,0),MATCH(1,($F1321=$D$1:$CP$1)*(AZ$2=$D$2:$CP$2),0))</f>
        <v>77.437037037037044</v>
      </c>
      <c r="M1321" s="59" cm="1">
        <f t="array" ref="M1321">INDEX($D$1:$CP$117,MATCH($D1321,$D$1:$D$117,0),MATCH(1,($F1321=$D$1:$CP$1)*(BA$2=$D$2:$CP$2),0))</f>
        <v>2529.2888888888888</v>
      </c>
      <c r="N1321" s="61" cm="1">
        <f t="array" ref="N1321">INDEX($D$1:$CP$117,MATCH($D1321,$D$1:$D$117,0),MATCH(1,($F1321=$D$1:$CP$1)*(BB$2=$D$2:$CP$2),0))</f>
        <v>0.96938387015527716</v>
      </c>
    </row>
    <row r="1322" spans="4:14" x14ac:dyDescent="0.25">
      <c r="D1322" t="str">
        <f t="shared" ref="D1322:E1322" si="1258">D1208</f>
        <v>LSO</v>
      </c>
      <c r="E1322" t="str">
        <f t="shared" si="1258"/>
        <v>Lower middle income</v>
      </c>
      <c r="F1322">
        <f t="shared" si="1210"/>
        <v>2019</v>
      </c>
      <c r="G1322" s="60" cm="1">
        <f t="array" ref="G1322">INDEX($D$1:$CP$117,MATCH($D1322,$D$1:$D$117,0),MATCH(1,($F1322=$D$1:$CP$1)*(G$2=$D$2:$CP$2),0))</f>
        <v>0</v>
      </c>
      <c r="H1322" s="60" cm="1">
        <f t="array" ref="H1322">INDEX($D$1:$CP$117,MATCH($D1322,$D$1:$D$117,0),MATCH(1,($F1322=$D$1:$CP$1)*(H$2=$D$2:$CP$2),0))</f>
        <v>0</v>
      </c>
      <c r="I1322" s="60" cm="1">
        <f t="array" ref="I1322">INDEX($D$1:$CP$117,MATCH($D1322,$D$1:$D$117,0),MATCH(1,($F1322=$D$1:$CP$1)*(I$2=$D$2:$CP$2),0))</f>
        <v>0</v>
      </c>
      <c r="J1322" s="60" cm="1">
        <f t="array" ref="J1322">INDEX($D$1:$CP$117,MATCH($D1322,$D$1:$D$117,0),MATCH(1,($F1322=$D$1:$CP$1)*(J$2=$D$2:$CP$2),0))</f>
        <v>340000</v>
      </c>
      <c r="K1322" s="59" t="str" cm="1">
        <f t="array" ref="K1322">INDEX($D$1:$CP$117,MATCH($D1322,$D$1:$D$117,0),MATCH(1,($F1322=$D$1:$CP$1)*(AY$2=$D$2:$CP$2),0))</f>
        <v/>
      </c>
      <c r="L1322" s="59" t="str" cm="1">
        <f t="array" ref="L1322">INDEX($D$1:$CP$117,MATCH($D1322,$D$1:$D$117,0),MATCH(1,($F1322=$D$1:$CP$1)*(AZ$2=$D$2:$CP$2),0))</f>
        <v/>
      </c>
      <c r="M1322" s="59" t="str" cm="1">
        <f t="array" ref="M1322">INDEX($D$1:$CP$117,MATCH($D1322,$D$1:$D$117,0),MATCH(1,($F1322=$D$1:$CP$1)*(BA$2=$D$2:$CP$2),0))</f>
        <v/>
      </c>
      <c r="N1322" s="61" t="str" cm="1">
        <f t="array" ref="N1322">INDEX($D$1:$CP$117,MATCH($D1322,$D$1:$D$117,0),MATCH(1,($F1322=$D$1:$CP$1)*(BB$2=$D$2:$CP$2),0))</f>
        <v/>
      </c>
    </row>
    <row r="1323" spans="4:14" x14ac:dyDescent="0.25">
      <c r="D1323" t="str">
        <f t="shared" ref="D1323:E1323" si="1259">D1209</f>
        <v>LBR</v>
      </c>
      <c r="E1323" t="str">
        <f t="shared" si="1259"/>
        <v>Low income</v>
      </c>
      <c r="F1323">
        <f t="shared" si="1210"/>
        <v>2019</v>
      </c>
      <c r="G1323" s="60" cm="1">
        <f t="array" ref="G1323">INDEX($D$1:$CP$117,MATCH($D1323,$D$1:$D$117,0),MATCH(1,($F1323=$D$1:$CP$1)*(G$2=$D$2:$CP$2),0))</f>
        <v>0</v>
      </c>
      <c r="H1323" s="60" cm="1">
        <f t="array" ref="H1323">INDEX($D$1:$CP$117,MATCH($D1323,$D$1:$D$117,0),MATCH(1,($F1323=$D$1:$CP$1)*(H$2=$D$2:$CP$2),0))</f>
        <v>0</v>
      </c>
      <c r="I1323" s="60" cm="1">
        <f t="array" ref="I1323">INDEX($D$1:$CP$117,MATCH($D1323,$D$1:$D$117,0),MATCH(1,($F1323=$D$1:$CP$1)*(I$2=$D$2:$CP$2),0))</f>
        <v>0</v>
      </c>
      <c r="J1323" s="60" cm="1">
        <f t="array" ref="J1323">INDEX($D$1:$CP$117,MATCH($D1323,$D$1:$D$117,0),MATCH(1,($F1323=$D$1:$CP$1)*(J$2=$D$2:$CP$2),0))</f>
        <v>47000</v>
      </c>
      <c r="K1323" s="59" t="str" cm="1">
        <f t="array" ref="K1323">INDEX($D$1:$CP$117,MATCH($D1323,$D$1:$D$117,0),MATCH(1,($F1323=$D$1:$CP$1)*(AY$2=$D$2:$CP$2),0))</f>
        <v/>
      </c>
      <c r="L1323" s="59" t="str" cm="1">
        <f t="array" ref="L1323">INDEX($D$1:$CP$117,MATCH($D1323,$D$1:$D$117,0),MATCH(1,($F1323=$D$1:$CP$1)*(AZ$2=$D$2:$CP$2),0))</f>
        <v/>
      </c>
      <c r="M1323" s="59" t="str" cm="1">
        <f t="array" ref="M1323">INDEX($D$1:$CP$117,MATCH($D1323,$D$1:$D$117,0),MATCH(1,($F1323=$D$1:$CP$1)*(BA$2=$D$2:$CP$2),0))</f>
        <v/>
      </c>
      <c r="N1323" s="61" t="str" cm="1">
        <f t="array" ref="N1323">INDEX($D$1:$CP$117,MATCH($D1323,$D$1:$D$117,0),MATCH(1,($F1323=$D$1:$CP$1)*(BB$2=$D$2:$CP$2),0))</f>
        <v/>
      </c>
    </row>
    <row r="1324" spans="4:14" x14ac:dyDescent="0.25">
      <c r="D1324" t="str">
        <f t="shared" ref="D1324:E1324" si="1260">D1210</f>
        <v>LTU</v>
      </c>
      <c r="E1324" t="str">
        <f t="shared" si="1260"/>
        <v>High income</v>
      </c>
      <c r="F1324">
        <f t="shared" si="1210"/>
        <v>2019</v>
      </c>
      <c r="G1324" s="60" cm="1">
        <f t="array" ref="G1324">INDEX($D$1:$CP$117,MATCH($D1324,$D$1:$D$117,0),MATCH(1,($F1324=$D$1:$CP$1)*(G$2=$D$2:$CP$2),0))</f>
        <v>0</v>
      </c>
      <c r="H1324" s="60" cm="1">
        <f t="array" ref="H1324">INDEX($D$1:$CP$117,MATCH($D1324,$D$1:$D$117,0),MATCH(1,($F1324=$D$1:$CP$1)*(H$2=$D$2:$CP$2),0))</f>
        <v>0</v>
      </c>
      <c r="I1324" s="60" cm="1">
        <f t="array" ref="I1324">INDEX($D$1:$CP$117,MATCH($D1324,$D$1:$D$117,0),MATCH(1,($F1324=$D$1:$CP$1)*(I$2=$D$2:$CP$2),0))</f>
        <v>0</v>
      </c>
      <c r="J1324" s="60" cm="1">
        <f t="array" ref="J1324">INDEX($D$1:$CP$117,MATCH($D1324,$D$1:$D$117,0),MATCH(1,($F1324=$D$1:$CP$1)*(J$2=$D$2:$CP$2),0))</f>
        <v>3400</v>
      </c>
      <c r="K1324" s="59" t="str" cm="1">
        <f t="array" ref="K1324">INDEX($D$1:$CP$117,MATCH($D1324,$D$1:$D$117,0),MATCH(1,($F1324=$D$1:$CP$1)*(AY$2=$D$2:$CP$2),0))</f>
        <v/>
      </c>
      <c r="L1324" s="59" t="str" cm="1">
        <f t="array" ref="L1324">INDEX($D$1:$CP$117,MATCH($D1324,$D$1:$D$117,0),MATCH(1,($F1324=$D$1:$CP$1)*(AZ$2=$D$2:$CP$2),0))</f>
        <v/>
      </c>
      <c r="M1324" s="59" t="str" cm="1">
        <f t="array" ref="M1324">INDEX($D$1:$CP$117,MATCH($D1324,$D$1:$D$117,0),MATCH(1,($F1324=$D$1:$CP$1)*(BA$2=$D$2:$CP$2),0))</f>
        <v/>
      </c>
      <c r="N1324" s="61" t="str" cm="1">
        <f t="array" ref="N1324">INDEX($D$1:$CP$117,MATCH($D1324,$D$1:$D$117,0),MATCH(1,($F1324=$D$1:$CP$1)*(BB$2=$D$2:$CP$2),0))</f>
        <v/>
      </c>
    </row>
    <row r="1325" spans="4:14" x14ac:dyDescent="0.25">
      <c r="D1325" t="str">
        <f t="shared" ref="D1325:E1325" si="1261">D1211</f>
        <v>MDG</v>
      </c>
      <c r="E1325" t="str">
        <f t="shared" si="1261"/>
        <v>Low income</v>
      </c>
      <c r="F1325">
        <f t="shared" si="1210"/>
        <v>2019</v>
      </c>
      <c r="G1325" s="60" cm="1">
        <f t="array" ref="G1325">INDEX($D$1:$CP$117,MATCH($D1325,$D$1:$D$117,0),MATCH(1,($F1325=$D$1:$CP$1)*(G$2=$D$2:$CP$2),0))</f>
        <v>0</v>
      </c>
      <c r="H1325" s="60" cm="1">
        <f t="array" ref="H1325">INDEX($D$1:$CP$117,MATCH($D1325,$D$1:$D$117,0),MATCH(1,($F1325=$D$1:$CP$1)*(H$2=$D$2:$CP$2),0))</f>
        <v>0</v>
      </c>
      <c r="I1325" s="60" cm="1">
        <f t="array" ref="I1325">INDEX($D$1:$CP$117,MATCH($D1325,$D$1:$D$117,0),MATCH(1,($F1325=$D$1:$CP$1)*(I$2=$D$2:$CP$2),0))</f>
        <v>0</v>
      </c>
      <c r="J1325" s="60" cm="1">
        <f t="array" ref="J1325">INDEX($D$1:$CP$117,MATCH($D1325,$D$1:$D$117,0),MATCH(1,($F1325=$D$1:$CP$1)*(J$2=$D$2:$CP$2),0))</f>
        <v>39000</v>
      </c>
      <c r="K1325" s="59" t="str" cm="1">
        <f t="array" ref="K1325">INDEX($D$1:$CP$117,MATCH($D1325,$D$1:$D$117,0),MATCH(1,($F1325=$D$1:$CP$1)*(AY$2=$D$2:$CP$2),0))</f>
        <v/>
      </c>
      <c r="L1325" s="59" t="str" cm="1">
        <f t="array" ref="L1325">INDEX($D$1:$CP$117,MATCH($D1325,$D$1:$D$117,0),MATCH(1,($F1325=$D$1:$CP$1)*(AZ$2=$D$2:$CP$2),0))</f>
        <v/>
      </c>
      <c r="M1325" s="59" t="str" cm="1">
        <f t="array" ref="M1325">INDEX($D$1:$CP$117,MATCH($D1325,$D$1:$D$117,0),MATCH(1,($F1325=$D$1:$CP$1)*(BA$2=$D$2:$CP$2),0))</f>
        <v/>
      </c>
      <c r="N1325" s="61" t="str" cm="1">
        <f t="array" ref="N1325">INDEX($D$1:$CP$117,MATCH($D1325,$D$1:$D$117,0),MATCH(1,($F1325=$D$1:$CP$1)*(BB$2=$D$2:$CP$2),0))</f>
        <v/>
      </c>
    </row>
    <row r="1326" spans="4:14" x14ac:dyDescent="0.25">
      <c r="D1326" t="str">
        <f t="shared" ref="D1326:E1326" si="1262">D1212</f>
        <v>MWI</v>
      </c>
      <c r="E1326" t="str">
        <f t="shared" si="1262"/>
        <v>Low income</v>
      </c>
      <c r="F1326">
        <f t="shared" si="1210"/>
        <v>2019</v>
      </c>
      <c r="G1326" s="60" cm="1">
        <f t="array" ref="G1326">INDEX($D$1:$CP$117,MATCH($D1326,$D$1:$D$117,0),MATCH(1,($F1326=$D$1:$CP$1)*(G$2=$D$2:$CP$2),0))</f>
        <v>4619000</v>
      </c>
      <c r="H1326" s="60" cm="1">
        <f t="array" ref="H1326">INDEX($D$1:$CP$117,MATCH($D1326,$D$1:$D$117,0),MATCH(1,($F1326=$D$1:$CP$1)*(H$2=$D$2:$CP$2),0))</f>
        <v>253995000.59999999</v>
      </c>
      <c r="I1326" s="60" cm="1">
        <f t="array" ref="I1326">INDEX($D$1:$CP$117,MATCH($D1326,$D$1:$D$117,0),MATCH(1,($F1326=$D$1:$CP$1)*(I$2=$D$2:$CP$2),0))</f>
        <v>258614000.59999999</v>
      </c>
      <c r="J1326" s="60" cm="1">
        <f t="array" ref="J1326">INDEX($D$1:$CP$117,MATCH($D1326,$D$1:$D$117,0),MATCH(1,($F1326=$D$1:$CP$1)*(J$2=$D$2:$CP$2),0))</f>
        <v>1100000</v>
      </c>
      <c r="K1326" s="59" cm="1">
        <f t="array" ref="K1326">INDEX($D$1:$CP$117,MATCH($D1326,$D$1:$D$117,0),MATCH(1,($F1326=$D$1:$CP$1)*(AY$2=$D$2:$CP$2),0))</f>
        <v>4.1990909090909092</v>
      </c>
      <c r="L1326" s="59" cm="1">
        <f t="array" ref="L1326">INDEX($D$1:$CP$117,MATCH($D1326,$D$1:$D$117,0),MATCH(1,($F1326=$D$1:$CP$1)*(AZ$2=$D$2:$CP$2),0))</f>
        <v>230.90454599999998</v>
      </c>
      <c r="M1326" s="59" cm="1">
        <f t="array" ref="M1326">INDEX($D$1:$CP$117,MATCH($D1326,$D$1:$D$117,0),MATCH(1,($F1326=$D$1:$CP$1)*(BA$2=$D$2:$CP$2),0))</f>
        <v>235.10363690909091</v>
      </c>
      <c r="N1326" s="61" cm="1">
        <f t="array" ref="N1326">INDEX($D$1:$CP$117,MATCH($D1326,$D$1:$D$117,0),MATCH(1,($F1326=$D$1:$CP$1)*(BB$2=$D$2:$CP$2),0))</f>
        <v>1.7860595285961484E-2</v>
      </c>
    </row>
    <row r="1327" spans="4:14" x14ac:dyDescent="0.25">
      <c r="D1327" t="str">
        <f t="shared" ref="D1327:E1327" si="1263">D1213</f>
        <v>MYS</v>
      </c>
      <c r="E1327" t="str">
        <f t="shared" si="1263"/>
        <v>Middle income</v>
      </c>
      <c r="F1327">
        <f t="shared" si="1210"/>
        <v>2019</v>
      </c>
      <c r="G1327" s="60" cm="1">
        <f t="array" ref="G1327">INDEX($D$1:$CP$117,MATCH($D1327,$D$1:$D$117,0),MATCH(1,($F1327=$D$1:$CP$1)*(G$2=$D$2:$CP$2),0))</f>
        <v>23214913</v>
      </c>
      <c r="H1327" s="60" cm="1">
        <f t="array" ref="H1327">INDEX($D$1:$CP$117,MATCH($D1327,$D$1:$D$117,0),MATCH(1,($F1327=$D$1:$CP$1)*(H$2=$D$2:$CP$2),0))</f>
        <v>538017.62</v>
      </c>
      <c r="I1327" s="60" cm="1">
        <f t="array" ref="I1327">INDEX($D$1:$CP$117,MATCH($D1327,$D$1:$D$117,0),MATCH(1,($F1327=$D$1:$CP$1)*(I$2=$D$2:$CP$2),0))</f>
        <v>24360560.379999999</v>
      </c>
      <c r="J1327" s="60" cm="1">
        <f t="array" ref="J1327">INDEX($D$1:$CP$117,MATCH($D1327,$D$1:$D$117,0),MATCH(1,($F1327=$D$1:$CP$1)*(J$2=$D$2:$CP$2),0))</f>
        <v>88000</v>
      </c>
      <c r="K1327" s="59" cm="1">
        <f t="array" ref="K1327">INDEX($D$1:$CP$117,MATCH($D1327,$D$1:$D$117,0),MATCH(1,($F1327=$D$1:$CP$1)*(AY$2=$D$2:$CP$2),0))</f>
        <v>263.80582954545457</v>
      </c>
      <c r="L1327" s="59" cm="1">
        <f t="array" ref="L1327">INDEX($D$1:$CP$117,MATCH($D1327,$D$1:$D$117,0),MATCH(1,($F1327=$D$1:$CP$1)*(AZ$2=$D$2:$CP$2),0))</f>
        <v>6.1138365909090906</v>
      </c>
      <c r="M1327" s="59" cm="1">
        <f t="array" ref="M1327">INDEX($D$1:$CP$117,MATCH($D1327,$D$1:$D$117,0),MATCH(1,($F1327=$D$1:$CP$1)*(BA$2=$D$2:$CP$2),0))</f>
        <v>276.82454977272727</v>
      </c>
      <c r="N1327" s="61" cm="1">
        <f t="array" ref="N1327">INDEX($D$1:$CP$117,MATCH($D1327,$D$1:$D$117,0),MATCH(1,($F1327=$D$1:$CP$1)*(BB$2=$D$2:$CP$2),0))</f>
        <v>0.95297122224903441</v>
      </c>
    </row>
    <row r="1328" spans="4:14" x14ac:dyDescent="0.25">
      <c r="D1328" t="str">
        <f t="shared" ref="D1328:E1328" si="1264">D1214</f>
        <v>MLI</v>
      </c>
      <c r="E1328" t="str">
        <f t="shared" si="1264"/>
        <v>Low income</v>
      </c>
      <c r="F1328">
        <f t="shared" si="1210"/>
        <v>2019</v>
      </c>
      <c r="G1328" s="60" cm="1">
        <f t="array" ref="G1328">INDEX($D$1:$CP$117,MATCH($D1328,$D$1:$D$117,0),MATCH(1,($F1328=$D$1:$CP$1)*(G$2=$D$2:$CP$2),0))</f>
        <v>6094200</v>
      </c>
      <c r="H1328" s="60" cm="1">
        <f t="array" ref="H1328">INDEX($D$1:$CP$117,MATCH($D1328,$D$1:$D$117,0),MATCH(1,($F1328=$D$1:$CP$1)*(H$2=$D$2:$CP$2),0))</f>
        <v>27130761</v>
      </c>
      <c r="I1328" s="60" cm="1">
        <f t="array" ref="I1328">INDEX($D$1:$CP$117,MATCH($D1328,$D$1:$D$117,0),MATCH(1,($F1328=$D$1:$CP$1)*(I$2=$D$2:$CP$2),0))</f>
        <v>33224961</v>
      </c>
      <c r="J1328" s="60" cm="1">
        <f t="array" ref="J1328">INDEX($D$1:$CP$117,MATCH($D1328,$D$1:$D$117,0),MATCH(1,($F1328=$D$1:$CP$1)*(J$2=$D$2:$CP$2),0))</f>
        <v>140000</v>
      </c>
      <c r="K1328" s="59" cm="1">
        <f t="array" ref="K1328">INDEX($D$1:$CP$117,MATCH($D1328,$D$1:$D$117,0),MATCH(1,($F1328=$D$1:$CP$1)*(AY$2=$D$2:$CP$2),0))</f>
        <v>43.53</v>
      </c>
      <c r="L1328" s="59" cm="1">
        <f t="array" ref="L1328">INDEX($D$1:$CP$117,MATCH($D1328,$D$1:$D$117,0),MATCH(1,($F1328=$D$1:$CP$1)*(AZ$2=$D$2:$CP$2),0))</f>
        <v>193.79114999999999</v>
      </c>
      <c r="M1328" s="59" cm="1">
        <f t="array" ref="M1328">INDEX($D$1:$CP$117,MATCH($D1328,$D$1:$D$117,0),MATCH(1,($F1328=$D$1:$CP$1)*(BA$2=$D$2:$CP$2),0))</f>
        <v>237.32114999999999</v>
      </c>
      <c r="N1328" s="61" cm="1">
        <f t="array" ref="N1328">INDEX($D$1:$CP$117,MATCH($D1328,$D$1:$D$117,0),MATCH(1,($F1328=$D$1:$CP$1)*(BB$2=$D$2:$CP$2),0))</f>
        <v>0.18342233720003465</v>
      </c>
    </row>
    <row r="1329" spans="4:14" x14ac:dyDescent="0.25">
      <c r="D1329" t="str">
        <f t="shared" ref="D1329:E1329" si="1265">D1215</f>
        <v>MRT</v>
      </c>
      <c r="E1329" t="str">
        <f t="shared" si="1265"/>
        <v>Lower middle income</v>
      </c>
      <c r="F1329">
        <f t="shared" si="1210"/>
        <v>2019</v>
      </c>
      <c r="G1329" s="60" cm="1">
        <f t="array" ref="G1329">INDEX($D$1:$CP$117,MATCH($D1329,$D$1:$D$117,0),MATCH(1,($F1329=$D$1:$CP$1)*(G$2=$D$2:$CP$2),0))</f>
        <v>0</v>
      </c>
      <c r="H1329" s="60" cm="1">
        <f t="array" ref="H1329">INDEX($D$1:$CP$117,MATCH($D1329,$D$1:$D$117,0),MATCH(1,($F1329=$D$1:$CP$1)*(H$2=$D$2:$CP$2),0))</f>
        <v>0</v>
      </c>
      <c r="I1329" s="60" cm="1">
        <f t="array" ref="I1329">INDEX($D$1:$CP$117,MATCH($D1329,$D$1:$D$117,0),MATCH(1,($F1329=$D$1:$CP$1)*(I$2=$D$2:$CP$2),0))</f>
        <v>0</v>
      </c>
      <c r="J1329" s="60" cm="1">
        <f t="array" ref="J1329">INDEX($D$1:$CP$117,MATCH($D1329,$D$1:$D$117,0),MATCH(1,($F1329=$D$1:$CP$1)*(J$2=$D$2:$CP$2),0))</f>
        <v>5700</v>
      </c>
      <c r="K1329" s="59" t="str" cm="1">
        <f t="array" ref="K1329">INDEX($D$1:$CP$117,MATCH($D1329,$D$1:$D$117,0),MATCH(1,($F1329=$D$1:$CP$1)*(AY$2=$D$2:$CP$2),0))</f>
        <v/>
      </c>
      <c r="L1329" s="59" t="str" cm="1">
        <f t="array" ref="L1329">INDEX($D$1:$CP$117,MATCH($D1329,$D$1:$D$117,0),MATCH(1,($F1329=$D$1:$CP$1)*(AZ$2=$D$2:$CP$2),0))</f>
        <v/>
      </c>
      <c r="M1329" s="59" t="str" cm="1">
        <f t="array" ref="M1329">INDEX($D$1:$CP$117,MATCH($D1329,$D$1:$D$117,0),MATCH(1,($F1329=$D$1:$CP$1)*(BA$2=$D$2:$CP$2),0))</f>
        <v/>
      </c>
      <c r="N1329" s="61" t="str" cm="1">
        <f t="array" ref="N1329">INDEX($D$1:$CP$117,MATCH($D1329,$D$1:$D$117,0),MATCH(1,($F1329=$D$1:$CP$1)*(BB$2=$D$2:$CP$2),0))</f>
        <v/>
      </c>
    </row>
    <row r="1330" spans="4:14" x14ac:dyDescent="0.25">
      <c r="D1330" t="str">
        <f t="shared" ref="D1330:E1330" si="1266">D1216</f>
        <v>MUS</v>
      </c>
      <c r="E1330" t="str">
        <f t="shared" si="1266"/>
        <v>High income</v>
      </c>
      <c r="F1330">
        <f t="shared" si="1210"/>
        <v>2019</v>
      </c>
      <c r="G1330" s="60" cm="1">
        <f t="array" ref="G1330">INDEX($D$1:$CP$117,MATCH($D1330,$D$1:$D$117,0),MATCH(1,($F1330=$D$1:$CP$1)*(G$2=$D$2:$CP$2),0))</f>
        <v>0</v>
      </c>
      <c r="H1330" s="60" cm="1">
        <f t="array" ref="H1330">INDEX($D$1:$CP$117,MATCH($D1330,$D$1:$D$117,0),MATCH(1,($F1330=$D$1:$CP$1)*(H$2=$D$2:$CP$2),0))</f>
        <v>0</v>
      </c>
      <c r="I1330" s="60" cm="1">
        <f t="array" ref="I1330">INDEX($D$1:$CP$117,MATCH($D1330,$D$1:$D$117,0),MATCH(1,($F1330=$D$1:$CP$1)*(I$2=$D$2:$CP$2),0))</f>
        <v>0</v>
      </c>
      <c r="J1330" s="60" cm="1">
        <f t="array" ref="J1330">INDEX($D$1:$CP$117,MATCH($D1330,$D$1:$D$117,0),MATCH(1,($F1330=$D$1:$CP$1)*(J$2=$D$2:$CP$2),0))</f>
        <v>11000</v>
      </c>
      <c r="K1330" s="59" t="str" cm="1">
        <f t="array" ref="K1330">INDEX($D$1:$CP$117,MATCH($D1330,$D$1:$D$117,0),MATCH(1,($F1330=$D$1:$CP$1)*(AY$2=$D$2:$CP$2),0))</f>
        <v/>
      </c>
      <c r="L1330" s="59" t="str" cm="1">
        <f t="array" ref="L1330">INDEX($D$1:$CP$117,MATCH($D1330,$D$1:$D$117,0),MATCH(1,($F1330=$D$1:$CP$1)*(AZ$2=$D$2:$CP$2),0))</f>
        <v/>
      </c>
      <c r="M1330" s="59" t="str" cm="1">
        <f t="array" ref="M1330">INDEX($D$1:$CP$117,MATCH($D1330,$D$1:$D$117,0),MATCH(1,($F1330=$D$1:$CP$1)*(BA$2=$D$2:$CP$2),0))</f>
        <v/>
      </c>
      <c r="N1330" s="61" t="str" cm="1">
        <f t="array" ref="N1330">INDEX($D$1:$CP$117,MATCH($D1330,$D$1:$D$117,0),MATCH(1,($F1330=$D$1:$CP$1)*(BB$2=$D$2:$CP$2),0))</f>
        <v/>
      </c>
    </row>
    <row r="1331" spans="4:14" x14ac:dyDescent="0.25">
      <c r="D1331" t="str">
        <f t="shared" ref="D1331:E1331" si="1267">D1217</f>
        <v>MNG</v>
      </c>
      <c r="E1331" t="str">
        <f t="shared" si="1267"/>
        <v>Lower middle income</v>
      </c>
      <c r="F1331">
        <f t="shared" si="1210"/>
        <v>2019</v>
      </c>
      <c r="G1331" s="60" cm="1">
        <f t="array" ref="G1331">INDEX($D$1:$CP$117,MATCH($D1331,$D$1:$D$117,0),MATCH(1,($F1331=$D$1:$CP$1)*(G$2=$D$2:$CP$2),0))</f>
        <v>922160</v>
      </c>
      <c r="H1331" s="60" cm="1">
        <f t="array" ref="H1331">INDEX($D$1:$CP$117,MATCH($D1331,$D$1:$D$117,0),MATCH(1,($F1331=$D$1:$CP$1)*(H$2=$D$2:$CP$2),0))</f>
        <v>1073931</v>
      </c>
      <c r="I1331" s="60" cm="1">
        <f t="array" ref="I1331">INDEX($D$1:$CP$117,MATCH($D1331,$D$1:$D$117,0),MATCH(1,($F1331=$D$1:$CP$1)*(I$2=$D$2:$CP$2),0))</f>
        <v>1996091</v>
      </c>
      <c r="J1331" s="60" cm="1">
        <f t="array" ref="J1331">INDEX($D$1:$CP$117,MATCH($D1331,$D$1:$D$117,0),MATCH(1,($F1331=$D$1:$CP$1)*(J$2=$D$2:$CP$2),0))</f>
        <v>1000</v>
      </c>
      <c r="K1331" s="59" cm="1">
        <f t="array" ref="K1331">INDEX($D$1:$CP$117,MATCH($D1331,$D$1:$D$117,0),MATCH(1,($F1331=$D$1:$CP$1)*(AY$2=$D$2:$CP$2),0))</f>
        <v>922.16</v>
      </c>
      <c r="L1331" s="59" cm="1">
        <f t="array" ref="L1331">INDEX($D$1:$CP$117,MATCH($D1331,$D$1:$D$117,0),MATCH(1,($F1331=$D$1:$CP$1)*(AZ$2=$D$2:$CP$2),0))</f>
        <v>1073.931</v>
      </c>
      <c r="M1331" s="59" cm="1">
        <f t="array" ref="M1331">INDEX($D$1:$CP$117,MATCH($D1331,$D$1:$D$117,0),MATCH(1,($F1331=$D$1:$CP$1)*(BA$2=$D$2:$CP$2),0))</f>
        <v>1996.0909999999999</v>
      </c>
      <c r="N1331" s="61" cm="1">
        <f t="array" ref="N1331">INDEX($D$1:$CP$117,MATCH($D1331,$D$1:$D$117,0),MATCH(1,($F1331=$D$1:$CP$1)*(BB$2=$D$2:$CP$2),0))</f>
        <v>0.46198294566730674</v>
      </c>
    </row>
    <row r="1332" spans="4:14" x14ac:dyDescent="0.25">
      <c r="D1332" t="str">
        <f t="shared" ref="D1332:E1332" si="1268">D1218</f>
        <v>MNE</v>
      </c>
      <c r="E1332" t="str">
        <f t="shared" si="1268"/>
        <v>Middle income</v>
      </c>
      <c r="F1332">
        <f t="shared" si="1210"/>
        <v>2019</v>
      </c>
      <c r="G1332" s="60" cm="1">
        <f t="array" ref="G1332">INDEX($D$1:$CP$117,MATCH($D1332,$D$1:$D$117,0),MATCH(1,($F1332=$D$1:$CP$1)*(G$2=$D$2:$CP$2),0))</f>
        <v>0</v>
      </c>
      <c r="H1332" s="60" cm="1">
        <f t="array" ref="H1332">INDEX($D$1:$CP$117,MATCH($D1332,$D$1:$D$117,0),MATCH(1,($F1332=$D$1:$CP$1)*(H$2=$D$2:$CP$2),0))</f>
        <v>0</v>
      </c>
      <c r="I1332" s="60" cm="1">
        <f t="array" ref="I1332">INDEX($D$1:$CP$117,MATCH($D1332,$D$1:$D$117,0),MATCH(1,($F1332=$D$1:$CP$1)*(I$2=$D$2:$CP$2),0))</f>
        <v>0</v>
      </c>
      <c r="J1332" s="60" cm="1">
        <f t="array" ref="J1332">INDEX($D$1:$CP$117,MATCH($D1332,$D$1:$D$117,0),MATCH(1,($F1332=$D$1:$CP$1)*(J$2=$D$2:$CP$2),0))</f>
        <v>500</v>
      </c>
      <c r="K1332" s="59" t="str" cm="1">
        <f t="array" ref="K1332">INDEX($D$1:$CP$117,MATCH($D1332,$D$1:$D$117,0),MATCH(1,($F1332=$D$1:$CP$1)*(AY$2=$D$2:$CP$2),0))</f>
        <v/>
      </c>
      <c r="L1332" s="59" t="str" cm="1">
        <f t="array" ref="L1332">INDEX($D$1:$CP$117,MATCH($D1332,$D$1:$D$117,0),MATCH(1,($F1332=$D$1:$CP$1)*(AZ$2=$D$2:$CP$2),0))</f>
        <v/>
      </c>
      <c r="M1332" s="59" t="str" cm="1">
        <f t="array" ref="M1332">INDEX($D$1:$CP$117,MATCH($D1332,$D$1:$D$117,0),MATCH(1,($F1332=$D$1:$CP$1)*(BA$2=$D$2:$CP$2),0))</f>
        <v/>
      </c>
      <c r="N1332" s="61" t="str" cm="1">
        <f t="array" ref="N1332">INDEX($D$1:$CP$117,MATCH($D1332,$D$1:$D$117,0),MATCH(1,($F1332=$D$1:$CP$1)*(BB$2=$D$2:$CP$2),0))</f>
        <v/>
      </c>
    </row>
    <row r="1333" spans="4:14" x14ac:dyDescent="0.25">
      <c r="D1333" t="str">
        <f t="shared" ref="D1333:E1333" si="1269">D1219</f>
        <v>MAR</v>
      </c>
      <c r="E1333" t="str">
        <f t="shared" si="1269"/>
        <v>Lower middle income</v>
      </c>
      <c r="F1333">
        <f t="shared" si="1210"/>
        <v>2019</v>
      </c>
      <c r="G1333" s="60" cm="1">
        <f t="array" ref="G1333">INDEX($D$1:$CP$117,MATCH($D1333,$D$1:$D$117,0),MATCH(1,($F1333=$D$1:$CP$1)*(G$2=$D$2:$CP$2),0))</f>
        <v>0</v>
      </c>
      <c r="H1333" s="60" cm="1">
        <f t="array" ref="H1333">INDEX($D$1:$CP$117,MATCH($D1333,$D$1:$D$117,0),MATCH(1,($F1333=$D$1:$CP$1)*(H$2=$D$2:$CP$2),0))</f>
        <v>0</v>
      </c>
      <c r="I1333" s="60" cm="1">
        <f t="array" ref="I1333">INDEX($D$1:$CP$117,MATCH($D1333,$D$1:$D$117,0),MATCH(1,($F1333=$D$1:$CP$1)*(I$2=$D$2:$CP$2),0))</f>
        <v>0</v>
      </c>
      <c r="J1333" s="60" cm="1">
        <f t="array" ref="J1333">INDEX($D$1:$CP$117,MATCH($D1333,$D$1:$D$117,0),MATCH(1,($F1333=$D$1:$CP$1)*(J$2=$D$2:$CP$2),0))</f>
        <v>21000</v>
      </c>
      <c r="K1333" s="59" t="str" cm="1">
        <f t="array" ref="K1333">INDEX($D$1:$CP$117,MATCH($D1333,$D$1:$D$117,0),MATCH(1,($F1333=$D$1:$CP$1)*(AY$2=$D$2:$CP$2),0))</f>
        <v/>
      </c>
      <c r="L1333" s="59" t="str" cm="1">
        <f t="array" ref="L1333">INDEX($D$1:$CP$117,MATCH($D1333,$D$1:$D$117,0),MATCH(1,($F1333=$D$1:$CP$1)*(AZ$2=$D$2:$CP$2),0))</f>
        <v/>
      </c>
      <c r="M1333" s="59" t="str" cm="1">
        <f t="array" ref="M1333">INDEX($D$1:$CP$117,MATCH($D1333,$D$1:$D$117,0),MATCH(1,($F1333=$D$1:$CP$1)*(BA$2=$D$2:$CP$2),0))</f>
        <v/>
      </c>
      <c r="N1333" s="61" t="str" cm="1">
        <f t="array" ref="N1333">INDEX($D$1:$CP$117,MATCH($D1333,$D$1:$D$117,0),MATCH(1,($F1333=$D$1:$CP$1)*(BB$2=$D$2:$CP$2),0))</f>
        <v/>
      </c>
    </row>
    <row r="1334" spans="4:14" x14ac:dyDescent="0.25">
      <c r="D1334" t="str">
        <f t="shared" ref="D1334:E1334" si="1270">D1220</f>
        <v>MOZ</v>
      </c>
      <c r="E1334" t="str">
        <f t="shared" si="1270"/>
        <v>Low income</v>
      </c>
      <c r="F1334">
        <f t="shared" si="1210"/>
        <v>2019</v>
      </c>
      <c r="G1334" s="60" cm="1">
        <f t="array" ref="G1334">INDEX($D$1:$CP$117,MATCH($D1334,$D$1:$D$117,0),MATCH(1,($F1334=$D$1:$CP$1)*(G$2=$D$2:$CP$2),0))</f>
        <v>23591832</v>
      </c>
      <c r="H1334" s="60" cm="1">
        <f t="array" ref="H1334">INDEX($D$1:$CP$117,MATCH($D1334,$D$1:$D$117,0),MATCH(1,($F1334=$D$1:$CP$1)*(H$2=$D$2:$CP$2),0))</f>
        <v>533561519.47000003</v>
      </c>
      <c r="I1334" s="60" cm="1">
        <f t="array" ref="I1334">INDEX($D$1:$CP$117,MATCH($D1334,$D$1:$D$117,0),MATCH(1,($F1334=$D$1:$CP$1)*(I$2=$D$2:$CP$2),0))</f>
        <v>557780694.87</v>
      </c>
      <c r="J1334" s="60" cm="1">
        <f t="array" ref="J1334">INDEX($D$1:$CP$117,MATCH($D1334,$D$1:$D$117,0),MATCH(1,($F1334=$D$1:$CP$1)*(J$2=$D$2:$CP$2),0))</f>
        <v>2200000</v>
      </c>
      <c r="K1334" s="59" cm="1">
        <f t="array" ref="K1334">INDEX($D$1:$CP$117,MATCH($D1334,$D$1:$D$117,0),MATCH(1,($F1334=$D$1:$CP$1)*(AY$2=$D$2:$CP$2),0))</f>
        <v>10.723560000000001</v>
      </c>
      <c r="L1334" s="59" cm="1">
        <f t="array" ref="L1334">INDEX($D$1:$CP$117,MATCH($D1334,$D$1:$D$117,0),MATCH(1,($F1334=$D$1:$CP$1)*(AZ$2=$D$2:$CP$2),0))</f>
        <v>242.52796339545455</v>
      </c>
      <c r="M1334" s="59" cm="1">
        <f t="array" ref="M1334">INDEX($D$1:$CP$117,MATCH($D1334,$D$1:$D$117,0),MATCH(1,($F1334=$D$1:$CP$1)*(BA$2=$D$2:$CP$2),0))</f>
        <v>253.53667948636362</v>
      </c>
      <c r="N1334" s="61" cm="1">
        <f t="array" ref="N1334">INDEX($D$1:$CP$117,MATCH($D1334,$D$1:$D$117,0),MATCH(1,($F1334=$D$1:$CP$1)*(BB$2=$D$2:$CP$2),0))</f>
        <v>4.2295891946383099E-2</v>
      </c>
    </row>
    <row r="1335" spans="4:14" x14ac:dyDescent="0.25">
      <c r="D1335" t="str">
        <f t="shared" ref="D1335:E1335" si="1271">D1221</f>
        <v>MMR</v>
      </c>
      <c r="E1335" t="str">
        <f t="shared" si="1271"/>
        <v>Lower middle income</v>
      </c>
      <c r="F1335">
        <f t="shared" si="1210"/>
        <v>2019</v>
      </c>
      <c r="G1335" s="60" cm="1">
        <f t="array" ref="G1335">INDEX($D$1:$CP$117,MATCH($D1335,$D$1:$D$117,0),MATCH(1,($F1335=$D$1:$CP$1)*(G$2=$D$2:$CP$2),0))</f>
        <v>0</v>
      </c>
      <c r="H1335" s="60" cm="1">
        <f t="array" ref="H1335">INDEX($D$1:$CP$117,MATCH($D1335,$D$1:$D$117,0),MATCH(1,($F1335=$D$1:$CP$1)*(H$2=$D$2:$CP$2),0))</f>
        <v>0</v>
      </c>
      <c r="I1335" s="60" cm="1">
        <f t="array" ref="I1335">INDEX($D$1:$CP$117,MATCH($D1335,$D$1:$D$117,0),MATCH(1,($F1335=$D$1:$CP$1)*(I$2=$D$2:$CP$2),0))</f>
        <v>0</v>
      </c>
      <c r="J1335" s="60" cm="1">
        <f t="array" ref="J1335">INDEX($D$1:$CP$117,MATCH($D1335,$D$1:$D$117,0),MATCH(1,($F1335=$D$1:$CP$1)*(J$2=$D$2:$CP$2),0))</f>
        <v>240000</v>
      </c>
      <c r="K1335" s="59" t="str" cm="1">
        <f t="array" ref="K1335">INDEX($D$1:$CP$117,MATCH($D1335,$D$1:$D$117,0),MATCH(1,($F1335=$D$1:$CP$1)*(AY$2=$D$2:$CP$2),0))</f>
        <v/>
      </c>
      <c r="L1335" s="59" t="str" cm="1">
        <f t="array" ref="L1335">INDEX($D$1:$CP$117,MATCH($D1335,$D$1:$D$117,0),MATCH(1,($F1335=$D$1:$CP$1)*(AZ$2=$D$2:$CP$2),0))</f>
        <v/>
      </c>
      <c r="M1335" s="59" t="str" cm="1">
        <f t="array" ref="M1335">INDEX($D$1:$CP$117,MATCH($D1335,$D$1:$D$117,0),MATCH(1,($F1335=$D$1:$CP$1)*(BA$2=$D$2:$CP$2),0))</f>
        <v/>
      </c>
      <c r="N1335" s="61" t="str" cm="1">
        <f t="array" ref="N1335">INDEX($D$1:$CP$117,MATCH($D1335,$D$1:$D$117,0),MATCH(1,($F1335=$D$1:$CP$1)*(BB$2=$D$2:$CP$2),0))</f>
        <v/>
      </c>
    </row>
    <row r="1336" spans="4:14" x14ac:dyDescent="0.25">
      <c r="D1336" t="str">
        <f t="shared" ref="D1336:E1336" si="1272">D1222</f>
        <v>NAM</v>
      </c>
      <c r="E1336" t="str">
        <f t="shared" si="1272"/>
        <v>Middle income</v>
      </c>
      <c r="F1336">
        <f t="shared" si="1210"/>
        <v>2019</v>
      </c>
      <c r="G1336" s="60" cm="1">
        <f t="array" ref="G1336">INDEX($D$1:$CP$117,MATCH($D1336,$D$1:$D$117,0),MATCH(1,($F1336=$D$1:$CP$1)*(G$2=$D$2:$CP$2),0))</f>
        <v>0</v>
      </c>
      <c r="H1336" s="60" cm="1">
        <f t="array" ref="H1336">INDEX($D$1:$CP$117,MATCH($D1336,$D$1:$D$117,0),MATCH(1,($F1336=$D$1:$CP$1)*(H$2=$D$2:$CP$2),0))</f>
        <v>0</v>
      </c>
      <c r="I1336" s="60" cm="1">
        <f t="array" ref="I1336">INDEX($D$1:$CP$117,MATCH($D1336,$D$1:$D$117,0),MATCH(1,($F1336=$D$1:$CP$1)*(I$2=$D$2:$CP$2),0))</f>
        <v>0</v>
      </c>
      <c r="J1336" s="60" cm="1">
        <f t="array" ref="J1336">INDEX($D$1:$CP$117,MATCH($D1336,$D$1:$D$117,0),MATCH(1,($F1336=$D$1:$CP$1)*(J$2=$D$2:$CP$2),0))</f>
        <v>210000</v>
      </c>
      <c r="K1336" s="59" t="str" cm="1">
        <f t="array" ref="K1336">INDEX($D$1:$CP$117,MATCH($D1336,$D$1:$D$117,0),MATCH(1,($F1336=$D$1:$CP$1)*(AY$2=$D$2:$CP$2),0))</f>
        <v/>
      </c>
      <c r="L1336" s="59" t="str" cm="1">
        <f t="array" ref="L1336">INDEX($D$1:$CP$117,MATCH($D1336,$D$1:$D$117,0),MATCH(1,($F1336=$D$1:$CP$1)*(AZ$2=$D$2:$CP$2),0))</f>
        <v/>
      </c>
      <c r="M1336" s="59" t="str" cm="1">
        <f t="array" ref="M1336">INDEX($D$1:$CP$117,MATCH($D1336,$D$1:$D$117,0),MATCH(1,($F1336=$D$1:$CP$1)*(BA$2=$D$2:$CP$2),0))</f>
        <v/>
      </c>
      <c r="N1336" s="61" t="str" cm="1">
        <f t="array" ref="N1336">INDEX($D$1:$CP$117,MATCH($D1336,$D$1:$D$117,0),MATCH(1,($F1336=$D$1:$CP$1)*(BB$2=$D$2:$CP$2),0))</f>
        <v/>
      </c>
    </row>
    <row r="1337" spans="4:14" x14ac:dyDescent="0.25">
      <c r="D1337" t="str">
        <f t="shared" ref="D1337:E1337" si="1273">D1223</f>
        <v>NPL</v>
      </c>
      <c r="E1337" t="str">
        <f t="shared" si="1273"/>
        <v>Lower middle income</v>
      </c>
      <c r="F1337">
        <f t="shared" si="1210"/>
        <v>2019</v>
      </c>
      <c r="G1337" s="60" cm="1">
        <f t="array" ref="G1337">INDEX($D$1:$CP$117,MATCH($D1337,$D$1:$D$117,0),MATCH(1,($F1337=$D$1:$CP$1)*(G$2=$D$2:$CP$2),0))</f>
        <v>18430</v>
      </c>
      <c r="H1337" s="60" cm="1">
        <f t="array" ref="H1337">INDEX($D$1:$CP$117,MATCH($D1337,$D$1:$D$117,0),MATCH(1,($F1337=$D$1:$CP$1)*(H$2=$D$2:$CP$2),0))</f>
        <v>97552.26</v>
      </c>
      <c r="I1337" s="60" cm="1">
        <f t="array" ref="I1337">INDEX($D$1:$CP$117,MATCH($D1337,$D$1:$D$117,0),MATCH(1,($F1337=$D$1:$CP$1)*(I$2=$D$2:$CP$2),0))</f>
        <v>115982.26</v>
      </c>
      <c r="J1337" s="60" cm="1">
        <f t="array" ref="J1337">INDEX($D$1:$CP$117,MATCH($D1337,$D$1:$D$117,0),MATCH(1,($F1337=$D$1:$CP$1)*(J$2=$D$2:$CP$2),0))</f>
        <v>30000</v>
      </c>
      <c r="K1337" s="59" cm="1">
        <f t="array" ref="K1337">INDEX($D$1:$CP$117,MATCH($D1337,$D$1:$D$117,0),MATCH(1,($F1337=$D$1:$CP$1)*(AY$2=$D$2:$CP$2),0))</f>
        <v>0.61433333333333329</v>
      </c>
      <c r="L1337" s="59" cm="1">
        <f t="array" ref="L1337">INDEX($D$1:$CP$117,MATCH($D1337,$D$1:$D$117,0),MATCH(1,($F1337=$D$1:$CP$1)*(AZ$2=$D$2:$CP$2),0))</f>
        <v>3.2517419999999997</v>
      </c>
      <c r="M1337" s="59" cm="1">
        <f t="array" ref="M1337">INDEX($D$1:$CP$117,MATCH($D1337,$D$1:$D$117,0),MATCH(1,($F1337=$D$1:$CP$1)*(BA$2=$D$2:$CP$2),0))</f>
        <v>3.8660753333333333</v>
      </c>
      <c r="N1337" s="61" cm="1">
        <f t="array" ref="N1337">INDEX($D$1:$CP$117,MATCH($D1337,$D$1:$D$117,0),MATCH(1,($F1337=$D$1:$CP$1)*(BB$2=$D$2:$CP$2),0))</f>
        <v>0.1589036116385385</v>
      </c>
    </row>
    <row r="1338" spans="4:14" x14ac:dyDescent="0.25">
      <c r="D1338" t="str">
        <f t="shared" ref="D1338:E1338" si="1274">D1224</f>
        <v>NIC</v>
      </c>
      <c r="E1338" t="str">
        <f t="shared" si="1274"/>
        <v>Lower middle income</v>
      </c>
      <c r="F1338">
        <f t="shared" ref="F1338:F1374" si="1275">F1224+1</f>
        <v>2019</v>
      </c>
      <c r="G1338" s="60" cm="1">
        <f t="array" ref="G1338">INDEX($D$1:$CP$117,MATCH($D1338,$D$1:$D$117,0),MATCH(1,($F1338=$D$1:$CP$1)*(G$2=$D$2:$CP$2),0))</f>
        <v>0</v>
      </c>
      <c r="H1338" s="60" cm="1">
        <f t="array" ref="H1338">INDEX($D$1:$CP$117,MATCH($D1338,$D$1:$D$117,0),MATCH(1,($F1338=$D$1:$CP$1)*(H$2=$D$2:$CP$2),0))</f>
        <v>0</v>
      </c>
      <c r="I1338" s="60" cm="1">
        <f t="array" ref="I1338">INDEX($D$1:$CP$117,MATCH($D1338,$D$1:$D$117,0),MATCH(1,($F1338=$D$1:$CP$1)*(I$2=$D$2:$CP$2),0))</f>
        <v>0</v>
      </c>
      <c r="J1338" s="60" cm="1">
        <f t="array" ref="J1338">INDEX($D$1:$CP$117,MATCH($D1338,$D$1:$D$117,0),MATCH(1,($F1338=$D$1:$CP$1)*(J$2=$D$2:$CP$2),0))</f>
        <v>9600</v>
      </c>
      <c r="K1338" s="59" t="str" cm="1">
        <f t="array" ref="K1338">INDEX($D$1:$CP$117,MATCH($D1338,$D$1:$D$117,0),MATCH(1,($F1338=$D$1:$CP$1)*(AY$2=$D$2:$CP$2),0))</f>
        <v/>
      </c>
      <c r="L1338" s="59" t="str" cm="1">
        <f t="array" ref="L1338">INDEX($D$1:$CP$117,MATCH($D1338,$D$1:$D$117,0),MATCH(1,($F1338=$D$1:$CP$1)*(AZ$2=$D$2:$CP$2),0))</f>
        <v/>
      </c>
      <c r="M1338" s="59" t="str" cm="1">
        <f t="array" ref="M1338">INDEX($D$1:$CP$117,MATCH($D1338,$D$1:$D$117,0),MATCH(1,($F1338=$D$1:$CP$1)*(BA$2=$D$2:$CP$2),0))</f>
        <v/>
      </c>
      <c r="N1338" s="61" t="str" cm="1">
        <f t="array" ref="N1338">INDEX($D$1:$CP$117,MATCH($D1338,$D$1:$D$117,0),MATCH(1,($F1338=$D$1:$CP$1)*(BB$2=$D$2:$CP$2),0))</f>
        <v/>
      </c>
    </row>
    <row r="1339" spans="4:14" x14ac:dyDescent="0.25">
      <c r="D1339" t="str">
        <f t="shared" ref="D1339:E1339" si="1276">D1225</f>
        <v>NER</v>
      </c>
      <c r="E1339" t="str">
        <f t="shared" si="1276"/>
        <v>Low income</v>
      </c>
      <c r="F1339">
        <f t="shared" si="1275"/>
        <v>2019</v>
      </c>
      <c r="G1339" s="60" cm="1">
        <f t="array" ref="G1339">INDEX($D$1:$CP$117,MATCH($D1339,$D$1:$D$117,0),MATCH(1,($F1339=$D$1:$CP$1)*(G$2=$D$2:$CP$2),0))</f>
        <v>0</v>
      </c>
      <c r="H1339" s="60" cm="1">
        <f t="array" ref="H1339">INDEX($D$1:$CP$117,MATCH($D1339,$D$1:$D$117,0),MATCH(1,($F1339=$D$1:$CP$1)*(H$2=$D$2:$CP$2),0))</f>
        <v>0</v>
      </c>
      <c r="I1339" s="60" cm="1">
        <f t="array" ref="I1339">INDEX($D$1:$CP$117,MATCH($D1339,$D$1:$D$117,0),MATCH(1,($F1339=$D$1:$CP$1)*(I$2=$D$2:$CP$2),0))</f>
        <v>0</v>
      </c>
      <c r="J1339" s="60" cm="1">
        <f t="array" ref="J1339">INDEX($D$1:$CP$117,MATCH($D1339,$D$1:$D$117,0),MATCH(1,($F1339=$D$1:$CP$1)*(J$2=$D$2:$CP$2),0))</f>
        <v>33000</v>
      </c>
      <c r="K1339" s="59" t="str" cm="1">
        <f t="array" ref="K1339">INDEX($D$1:$CP$117,MATCH($D1339,$D$1:$D$117,0),MATCH(1,($F1339=$D$1:$CP$1)*(AY$2=$D$2:$CP$2),0))</f>
        <v/>
      </c>
      <c r="L1339" s="59" t="str" cm="1">
        <f t="array" ref="L1339">INDEX($D$1:$CP$117,MATCH($D1339,$D$1:$D$117,0),MATCH(1,($F1339=$D$1:$CP$1)*(AZ$2=$D$2:$CP$2),0))</f>
        <v/>
      </c>
      <c r="M1339" s="59" t="str" cm="1">
        <f t="array" ref="M1339">INDEX($D$1:$CP$117,MATCH($D1339,$D$1:$D$117,0),MATCH(1,($F1339=$D$1:$CP$1)*(BA$2=$D$2:$CP$2),0))</f>
        <v/>
      </c>
      <c r="N1339" s="61" t="str" cm="1">
        <f t="array" ref="N1339">INDEX($D$1:$CP$117,MATCH($D1339,$D$1:$D$117,0),MATCH(1,($F1339=$D$1:$CP$1)*(BB$2=$D$2:$CP$2),0))</f>
        <v/>
      </c>
    </row>
    <row r="1340" spans="4:14" x14ac:dyDescent="0.25">
      <c r="D1340" t="str">
        <f t="shared" ref="D1340:E1340" si="1277">D1226</f>
        <v>NGA</v>
      </c>
      <c r="E1340" t="str">
        <f t="shared" si="1277"/>
        <v>Lower middle income</v>
      </c>
      <c r="F1340">
        <f t="shared" si="1275"/>
        <v>2019</v>
      </c>
      <c r="G1340" s="60" cm="1">
        <f t="array" ref="G1340">INDEX($D$1:$CP$117,MATCH($D1340,$D$1:$D$117,0),MATCH(1,($F1340=$D$1:$CP$1)*(G$2=$D$2:$CP$2),0))</f>
        <v>0</v>
      </c>
      <c r="H1340" s="60" cm="1">
        <f t="array" ref="H1340">INDEX($D$1:$CP$117,MATCH($D1340,$D$1:$D$117,0),MATCH(1,($F1340=$D$1:$CP$1)*(H$2=$D$2:$CP$2),0))</f>
        <v>0</v>
      </c>
      <c r="I1340" s="60" cm="1">
        <f t="array" ref="I1340">INDEX($D$1:$CP$117,MATCH($D1340,$D$1:$D$117,0),MATCH(1,($F1340=$D$1:$CP$1)*(I$2=$D$2:$CP$2),0))</f>
        <v>0</v>
      </c>
      <c r="J1340" s="60" cm="1">
        <f t="array" ref="J1340">INDEX($D$1:$CP$117,MATCH($D1340,$D$1:$D$117,0),MATCH(1,($F1340=$D$1:$CP$1)*(J$2=$D$2:$CP$2),0))</f>
        <v>1800000</v>
      </c>
      <c r="K1340" s="59" t="str" cm="1">
        <f t="array" ref="K1340">INDEX($D$1:$CP$117,MATCH($D1340,$D$1:$D$117,0),MATCH(1,($F1340=$D$1:$CP$1)*(AY$2=$D$2:$CP$2),0))</f>
        <v/>
      </c>
      <c r="L1340" s="59" t="str" cm="1">
        <f t="array" ref="L1340">INDEX($D$1:$CP$117,MATCH($D1340,$D$1:$D$117,0),MATCH(1,($F1340=$D$1:$CP$1)*(AZ$2=$D$2:$CP$2),0))</f>
        <v/>
      </c>
      <c r="M1340" s="59" t="str" cm="1">
        <f t="array" ref="M1340">INDEX($D$1:$CP$117,MATCH($D1340,$D$1:$D$117,0),MATCH(1,($F1340=$D$1:$CP$1)*(BA$2=$D$2:$CP$2),0))</f>
        <v/>
      </c>
      <c r="N1340" s="61" t="str" cm="1">
        <f t="array" ref="N1340">INDEX($D$1:$CP$117,MATCH($D1340,$D$1:$D$117,0),MATCH(1,($F1340=$D$1:$CP$1)*(BB$2=$D$2:$CP$2),0))</f>
        <v/>
      </c>
    </row>
    <row r="1341" spans="4:14" x14ac:dyDescent="0.25">
      <c r="D1341" t="str">
        <f t="shared" ref="D1341:E1341" si="1278">D1227</f>
        <v>OMN</v>
      </c>
      <c r="E1341" t="str">
        <f t="shared" si="1278"/>
        <v>High income</v>
      </c>
      <c r="F1341">
        <f t="shared" si="1275"/>
        <v>2019</v>
      </c>
      <c r="G1341" s="60" cm="1">
        <f t="array" ref="G1341">INDEX($D$1:$CP$117,MATCH($D1341,$D$1:$D$117,0),MATCH(1,($F1341=$D$1:$CP$1)*(G$2=$D$2:$CP$2),0))</f>
        <v>0</v>
      </c>
      <c r="H1341" s="60" cm="1">
        <f t="array" ref="H1341">INDEX($D$1:$CP$117,MATCH($D1341,$D$1:$D$117,0),MATCH(1,($F1341=$D$1:$CP$1)*(H$2=$D$2:$CP$2),0))</f>
        <v>0</v>
      </c>
      <c r="I1341" s="60" cm="1">
        <f t="array" ref="I1341">INDEX($D$1:$CP$117,MATCH($D1341,$D$1:$D$117,0),MATCH(1,($F1341=$D$1:$CP$1)*(I$2=$D$2:$CP$2),0))</f>
        <v>0</v>
      </c>
      <c r="J1341" s="60" cm="1">
        <f t="array" ref="J1341">INDEX($D$1:$CP$117,MATCH($D1341,$D$1:$D$117,0),MATCH(1,($F1341=$D$1:$CP$1)*(J$2=$D$2:$CP$2),0))</f>
        <v>2500</v>
      </c>
      <c r="K1341" s="59" t="str" cm="1">
        <f t="array" ref="K1341">INDEX($D$1:$CP$117,MATCH($D1341,$D$1:$D$117,0),MATCH(1,($F1341=$D$1:$CP$1)*(AY$2=$D$2:$CP$2),0))</f>
        <v/>
      </c>
      <c r="L1341" s="59" t="str" cm="1">
        <f t="array" ref="L1341">INDEX($D$1:$CP$117,MATCH($D1341,$D$1:$D$117,0),MATCH(1,($F1341=$D$1:$CP$1)*(AZ$2=$D$2:$CP$2),0))</f>
        <v/>
      </c>
      <c r="M1341" s="59" t="str" cm="1">
        <f t="array" ref="M1341">INDEX($D$1:$CP$117,MATCH($D1341,$D$1:$D$117,0),MATCH(1,($F1341=$D$1:$CP$1)*(BA$2=$D$2:$CP$2),0))</f>
        <v/>
      </c>
      <c r="N1341" s="61" t="str" cm="1">
        <f t="array" ref="N1341">INDEX($D$1:$CP$117,MATCH($D1341,$D$1:$D$117,0),MATCH(1,($F1341=$D$1:$CP$1)*(BB$2=$D$2:$CP$2),0))</f>
        <v/>
      </c>
    </row>
    <row r="1342" spans="4:14" x14ac:dyDescent="0.25">
      <c r="D1342" t="str">
        <f t="shared" ref="D1342:E1342" si="1279">D1228</f>
        <v>PAK</v>
      </c>
      <c r="E1342" t="str">
        <f t="shared" si="1279"/>
        <v>Lower middle income</v>
      </c>
      <c r="F1342">
        <f t="shared" si="1275"/>
        <v>2019</v>
      </c>
      <c r="G1342" s="60" cm="1">
        <f t="array" ref="G1342">INDEX($D$1:$CP$117,MATCH($D1342,$D$1:$D$117,0),MATCH(1,($F1342=$D$1:$CP$1)*(G$2=$D$2:$CP$2),0))</f>
        <v>1551621</v>
      </c>
      <c r="H1342" s="60" cm="1">
        <f t="array" ref="H1342">INDEX($D$1:$CP$117,MATCH($D1342,$D$1:$D$117,0),MATCH(1,($F1342=$D$1:$CP$1)*(H$2=$D$2:$CP$2),0))</f>
        <v>1298823.23</v>
      </c>
      <c r="I1342" s="60" cm="1">
        <f t="array" ref="I1342">INDEX($D$1:$CP$117,MATCH($D1342,$D$1:$D$117,0),MATCH(1,($F1342=$D$1:$CP$1)*(I$2=$D$2:$CP$2),0))</f>
        <v>8428830.0399999991</v>
      </c>
      <c r="J1342" s="60" cm="1">
        <f t="array" ref="J1342">INDEX($D$1:$CP$117,MATCH($D1342,$D$1:$D$117,0),MATCH(1,($F1342=$D$1:$CP$1)*(J$2=$D$2:$CP$2),0))</f>
        <v>190000</v>
      </c>
      <c r="K1342" s="59" cm="1">
        <f t="array" ref="K1342">INDEX($D$1:$CP$117,MATCH($D1342,$D$1:$D$117,0),MATCH(1,($F1342=$D$1:$CP$1)*(AY$2=$D$2:$CP$2),0))</f>
        <v>8.1664263157894741</v>
      </c>
      <c r="L1342" s="59" cm="1">
        <f t="array" ref="L1342">INDEX($D$1:$CP$117,MATCH($D1342,$D$1:$D$117,0),MATCH(1,($F1342=$D$1:$CP$1)*(AZ$2=$D$2:$CP$2),0))</f>
        <v>6.835911736842105</v>
      </c>
      <c r="M1342" s="59" cm="1">
        <f t="array" ref="M1342">INDEX($D$1:$CP$117,MATCH($D1342,$D$1:$D$117,0),MATCH(1,($F1342=$D$1:$CP$1)*(BA$2=$D$2:$CP$2),0))</f>
        <v>44.362263368421047</v>
      </c>
      <c r="N1342" s="61" cm="1">
        <f t="array" ref="N1342">INDEX($D$1:$CP$117,MATCH($D1342,$D$1:$D$117,0),MATCH(1,($F1342=$D$1:$CP$1)*(BB$2=$D$2:$CP$2),0))</f>
        <v>0.18408497889227818</v>
      </c>
    </row>
    <row r="1343" spans="4:14" x14ac:dyDescent="0.25">
      <c r="D1343" t="str">
        <f t="shared" ref="D1343:E1343" si="1280">D1229</f>
        <v>PNG</v>
      </c>
      <c r="E1343" t="str">
        <f t="shared" si="1280"/>
        <v>Lower middle income</v>
      </c>
      <c r="F1343">
        <f t="shared" si="1275"/>
        <v>2019</v>
      </c>
      <c r="G1343" s="60" cm="1">
        <f t="array" ref="G1343">INDEX($D$1:$CP$117,MATCH($D1343,$D$1:$D$117,0),MATCH(1,($F1343=$D$1:$CP$1)*(G$2=$D$2:$CP$2),0))</f>
        <v>0</v>
      </c>
      <c r="H1343" s="60" cm="1">
        <f t="array" ref="H1343">INDEX($D$1:$CP$117,MATCH($D1343,$D$1:$D$117,0),MATCH(1,($F1343=$D$1:$CP$1)*(H$2=$D$2:$CP$2),0))</f>
        <v>0</v>
      </c>
      <c r="I1343" s="60" cm="1">
        <f t="array" ref="I1343">INDEX($D$1:$CP$117,MATCH($D1343,$D$1:$D$117,0),MATCH(1,($F1343=$D$1:$CP$1)*(I$2=$D$2:$CP$2),0))</f>
        <v>0</v>
      </c>
      <c r="J1343" s="60" cm="1">
        <f t="array" ref="J1343">INDEX($D$1:$CP$117,MATCH($D1343,$D$1:$D$117,0),MATCH(1,($F1343=$D$1:$CP$1)*(J$2=$D$2:$CP$2),0))</f>
        <v>52000</v>
      </c>
      <c r="K1343" s="59" t="str" cm="1">
        <f t="array" ref="K1343">INDEX($D$1:$CP$117,MATCH($D1343,$D$1:$D$117,0),MATCH(1,($F1343=$D$1:$CP$1)*(AY$2=$D$2:$CP$2),0))</f>
        <v/>
      </c>
      <c r="L1343" s="59" t="str" cm="1">
        <f t="array" ref="L1343">INDEX($D$1:$CP$117,MATCH($D1343,$D$1:$D$117,0),MATCH(1,($F1343=$D$1:$CP$1)*(AZ$2=$D$2:$CP$2),0))</f>
        <v/>
      </c>
      <c r="M1343" s="59" t="str" cm="1">
        <f t="array" ref="M1343">INDEX($D$1:$CP$117,MATCH($D1343,$D$1:$D$117,0),MATCH(1,($F1343=$D$1:$CP$1)*(BA$2=$D$2:$CP$2),0))</f>
        <v/>
      </c>
      <c r="N1343" s="61" t="str" cm="1">
        <f t="array" ref="N1343">INDEX($D$1:$CP$117,MATCH($D1343,$D$1:$D$117,0),MATCH(1,($F1343=$D$1:$CP$1)*(BB$2=$D$2:$CP$2),0))</f>
        <v/>
      </c>
    </row>
    <row r="1344" spans="4:14" x14ac:dyDescent="0.25">
      <c r="D1344" t="str">
        <f t="shared" ref="D1344:E1344" si="1281">D1230</f>
        <v>PRY</v>
      </c>
      <c r="E1344" t="str">
        <f t="shared" si="1281"/>
        <v>Middle income</v>
      </c>
      <c r="F1344">
        <f t="shared" si="1275"/>
        <v>2019</v>
      </c>
      <c r="G1344" s="60" cm="1">
        <f t="array" ref="G1344">INDEX($D$1:$CP$117,MATCH($D1344,$D$1:$D$117,0),MATCH(1,($F1344=$D$1:$CP$1)*(G$2=$D$2:$CP$2),0))</f>
        <v>2599263</v>
      </c>
      <c r="H1344" s="60" cm="1">
        <f t="array" ref="H1344">INDEX($D$1:$CP$117,MATCH($D1344,$D$1:$D$117,0),MATCH(1,($F1344=$D$1:$CP$1)*(H$2=$D$2:$CP$2),0))</f>
        <v>1250003.2</v>
      </c>
      <c r="I1344" s="60" cm="1">
        <f t="array" ref="I1344">INDEX($D$1:$CP$117,MATCH($D1344,$D$1:$D$117,0),MATCH(1,($F1344=$D$1:$CP$1)*(I$2=$D$2:$CP$2),0))</f>
        <v>3849266.2</v>
      </c>
      <c r="J1344" s="60" cm="1">
        <f t="array" ref="J1344">INDEX($D$1:$CP$117,MATCH($D1344,$D$1:$D$117,0),MATCH(1,($F1344=$D$1:$CP$1)*(J$2=$D$2:$CP$2),0))</f>
        <v>22000</v>
      </c>
      <c r="K1344" s="59" cm="1">
        <f t="array" ref="K1344">INDEX($D$1:$CP$117,MATCH($D1344,$D$1:$D$117,0),MATCH(1,($F1344=$D$1:$CP$1)*(AY$2=$D$2:$CP$2),0))</f>
        <v>118.14831818181818</v>
      </c>
      <c r="L1344" s="59" cm="1">
        <f t="array" ref="L1344">INDEX($D$1:$CP$117,MATCH($D1344,$D$1:$D$117,0),MATCH(1,($F1344=$D$1:$CP$1)*(AZ$2=$D$2:$CP$2),0))</f>
        <v>56.818327272727274</v>
      </c>
      <c r="M1344" s="59" cm="1">
        <f t="array" ref="M1344">INDEX($D$1:$CP$117,MATCH($D1344,$D$1:$D$117,0),MATCH(1,($F1344=$D$1:$CP$1)*(BA$2=$D$2:$CP$2),0))</f>
        <v>174.96664545454547</v>
      </c>
      <c r="N1344" s="61" cm="1">
        <f t="array" ref="N1344">INDEX($D$1:$CP$117,MATCH($D1344,$D$1:$D$117,0),MATCH(1,($F1344=$D$1:$CP$1)*(BB$2=$D$2:$CP$2),0))</f>
        <v>0.67526194992697564</v>
      </c>
    </row>
    <row r="1345" spans="4:14" x14ac:dyDescent="0.25">
      <c r="D1345" t="str">
        <f t="shared" ref="D1345:E1345" si="1282">D1231</f>
        <v>PER</v>
      </c>
      <c r="E1345" t="str">
        <f t="shared" si="1282"/>
        <v>Middle income</v>
      </c>
      <c r="F1345">
        <f t="shared" si="1275"/>
        <v>2019</v>
      </c>
      <c r="G1345" s="60" cm="1">
        <f t="array" ref="G1345">INDEX($D$1:$CP$117,MATCH($D1345,$D$1:$D$117,0),MATCH(1,($F1345=$D$1:$CP$1)*(G$2=$D$2:$CP$2),0))</f>
        <v>0</v>
      </c>
      <c r="H1345" s="60" cm="1">
        <f t="array" ref="H1345">INDEX($D$1:$CP$117,MATCH($D1345,$D$1:$D$117,0),MATCH(1,($F1345=$D$1:$CP$1)*(H$2=$D$2:$CP$2),0))</f>
        <v>0</v>
      </c>
      <c r="I1345" s="60" cm="1">
        <f t="array" ref="I1345">INDEX($D$1:$CP$117,MATCH($D1345,$D$1:$D$117,0),MATCH(1,($F1345=$D$1:$CP$1)*(I$2=$D$2:$CP$2),0))</f>
        <v>0</v>
      </c>
      <c r="J1345" s="60" cm="1">
        <f t="array" ref="J1345">INDEX($D$1:$CP$117,MATCH($D1345,$D$1:$D$117,0),MATCH(1,($F1345=$D$1:$CP$1)*(J$2=$D$2:$CP$2),0))</f>
        <v>87000</v>
      </c>
      <c r="K1345" s="59" t="str" cm="1">
        <f t="array" ref="K1345">INDEX($D$1:$CP$117,MATCH($D1345,$D$1:$D$117,0),MATCH(1,($F1345=$D$1:$CP$1)*(AY$2=$D$2:$CP$2),0))</f>
        <v/>
      </c>
      <c r="L1345" s="59" t="str" cm="1">
        <f t="array" ref="L1345">INDEX($D$1:$CP$117,MATCH($D1345,$D$1:$D$117,0),MATCH(1,($F1345=$D$1:$CP$1)*(AZ$2=$D$2:$CP$2),0))</f>
        <v/>
      </c>
      <c r="M1345" s="59" t="str" cm="1">
        <f t="array" ref="M1345">INDEX($D$1:$CP$117,MATCH($D1345,$D$1:$D$117,0),MATCH(1,($F1345=$D$1:$CP$1)*(BA$2=$D$2:$CP$2),0))</f>
        <v/>
      </c>
      <c r="N1345" s="61" t="str" cm="1">
        <f t="array" ref="N1345">INDEX($D$1:$CP$117,MATCH($D1345,$D$1:$D$117,0),MATCH(1,($F1345=$D$1:$CP$1)*(BB$2=$D$2:$CP$2),0))</f>
        <v/>
      </c>
    </row>
    <row r="1346" spans="4:14" x14ac:dyDescent="0.25">
      <c r="D1346" t="str">
        <f t="shared" ref="D1346:E1346" si="1283">D1232</f>
        <v>PHL</v>
      </c>
      <c r="E1346" t="str">
        <f t="shared" si="1283"/>
        <v>Lower middle income</v>
      </c>
      <c r="F1346">
        <f t="shared" si="1275"/>
        <v>2019</v>
      </c>
      <c r="G1346" s="60" cm="1">
        <f t="array" ref="G1346">INDEX($D$1:$CP$117,MATCH($D1346,$D$1:$D$117,0),MATCH(1,($F1346=$D$1:$CP$1)*(G$2=$D$2:$CP$2),0))</f>
        <v>0</v>
      </c>
      <c r="H1346" s="60" cm="1">
        <f t="array" ref="H1346">INDEX($D$1:$CP$117,MATCH($D1346,$D$1:$D$117,0),MATCH(1,($F1346=$D$1:$CP$1)*(H$2=$D$2:$CP$2),0))</f>
        <v>0</v>
      </c>
      <c r="I1346" s="60" cm="1">
        <f t="array" ref="I1346">INDEX($D$1:$CP$117,MATCH($D1346,$D$1:$D$117,0),MATCH(1,($F1346=$D$1:$CP$1)*(I$2=$D$2:$CP$2),0))</f>
        <v>0</v>
      </c>
      <c r="J1346" s="60" cm="1">
        <f t="array" ref="J1346">INDEX($D$1:$CP$117,MATCH($D1346,$D$1:$D$117,0),MATCH(1,($F1346=$D$1:$CP$1)*(J$2=$D$2:$CP$2),0))</f>
        <v>97000</v>
      </c>
      <c r="K1346" s="59" t="str" cm="1">
        <f t="array" ref="K1346">INDEX($D$1:$CP$117,MATCH($D1346,$D$1:$D$117,0),MATCH(1,($F1346=$D$1:$CP$1)*(AY$2=$D$2:$CP$2),0))</f>
        <v/>
      </c>
      <c r="L1346" s="59" t="str" cm="1">
        <f t="array" ref="L1346">INDEX($D$1:$CP$117,MATCH($D1346,$D$1:$D$117,0),MATCH(1,($F1346=$D$1:$CP$1)*(AZ$2=$D$2:$CP$2),0))</f>
        <v/>
      </c>
      <c r="M1346" s="59" t="str" cm="1">
        <f t="array" ref="M1346">INDEX($D$1:$CP$117,MATCH($D1346,$D$1:$D$117,0),MATCH(1,($F1346=$D$1:$CP$1)*(BA$2=$D$2:$CP$2),0))</f>
        <v/>
      </c>
      <c r="N1346" s="61" t="str" cm="1">
        <f t="array" ref="N1346">INDEX($D$1:$CP$117,MATCH($D1346,$D$1:$D$117,0),MATCH(1,($F1346=$D$1:$CP$1)*(BB$2=$D$2:$CP$2),0))</f>
        <v/>
      </c>
    </row>
    <row r="1347" spans="4:14" x14ac:dyDescent="0.25">
      <c r="D1347" t="str">
        <f t="shared" ref="D1347:E1347" si="1284">D1233</f>
        <v>MDA</v>
      </c>
      <c r="E1347" t="str">
        <f t="shared" si="1284"/>
        <v>Lower middle income</v>
      </c>
      <c r="F1347">
        <f t="shared" si="1275"/>
        <v>2019</v>
      </c>
      <c r="G1347" s="60" cm="1">
        <f t="array" ref="G1347">INDEX($D$1:$CP$117,MATCH($D1347,$D$1:$D$117,0),MATCH(1,($F1347=$D$1:$CP$1)*(G$2=$D$2:$CP$2),0))</f>
        <v>5129168</v>
      </c>
      <c r="H1347" s="60" cm="1">
        <f t="array" ref="H1347">INDEX($D$1:$CP$117,MATCH($D1347,$D$1:$D$117,0),MATCH(1,($F1347=$D$1:$CP$1)*(H$2=$D$2:$CP$2),0))</f>
        <v>3580801.35</v>
      </c>
      <c r="I1347" s="60" cm="1">
        <f t="array" ref="I1347">INDEX($D$1:$CP$117,MATCH($D1347,$D$1:$D$117,0),MATCH(1,($F1347=$D$1:$CP$1)*(I$2=$D$2:$CP$2),0))</f>
        <v>8709969.3499999996</v>
      </c>
      <c r="J1347" s="60" cm="1">
        <f t="array" ref="J1347">INDEX($D$1:$CP$117,MATCH($D1347,$D$1:$D$117,0),MATCH(1,($F1347=$D$1:$CP$1)*(J$2=$D$2:$CP$2),0))</f>
        <v>15000</v>
      </c>
      <c r="K1347" s="59" cm="1">
        <f t="array" ref="K1347">INDEX($D$1:$CP$117,MATCH($D1347,$D$1:$D$117,0),MATCH(1,($F1347=$D$1:$CP$1)*(AY$2=$D$2:$CP$2),0))</f>
        <v>341.94453333333331</v>
      </c>
      <c r="L1347" s="59" cm="1">
        <f t="array" ref="L1347">INDEX($D$1:$CP$117,MATCH($D1347,$D$1:$D$117,0),MATCH(1,($F1347=$D$1:$CP$1)*(AZ$2=$D$2:$CP$2),0))</f>
        <v>238.72009</v>
      </c>
      <c r="M1347" s="59" cm="1">
        <f t="array" ref="M1347">INDEX($D$1:$CP$117,MATCH($D1347,$D$1:$D$117,0),MATCH(1,($F1347=$D$1:$CP$1)*(BA$2=$D$2:$CP$2),0))</f>
        <v>580.66462333333334</v>
      </c>
      <c r="N1347" s="61" cm="1">
        <f t="array" ref="N1347">INDEX($D$1:$CP$117,MATCH($D1347,$D$1:$D$117,0),MATCH(1,($F1347=$D$1:$CP$1)*(BB$2=$D$2:$CP$2),0))</f>
        <v>0.58888473585730816</v>
      </c>
    </row>
    <row r="1348" spans="4:14" x14ac:dyDescent="0.25">
      <c r="D1348" t="str">
        <f t="shared" ref="D1348:E1348" si="1285">D1234</f>
        <v>ROU</v>
      </c>
      <c r="E1348" t="str">
        <f t="shared" si="1285"/>
        <v>High income</v>
      </c>
      <c r="F1348">
        <f t="shared" si="1275"/>
        <v>2019</v>
      </c>
      <c r="G1348" s="60" cm="1">
        <f t="array" ref="G1348">INDEX($D$1:$CP$117,MATCH($D1348,$D$1:$D$117,0),MATCH(1,($F1348=$D$1:$CP$1)*(G$2=$D$2:$CP$2),0))</f>
        <v>0</v>
      </c>
      <c r="H1348" s="60" cm="1">
        <f t="array" ref="H1348">INDEX($D$1:$CP$117,MATCH($D1348,$D$1:$D$117,0),MATCH(1,($F1348=$D$1:$CP$1)*(H$2=$D$2:$CP$2),0))</f>
        <v>0</v>
      </c>
      <c r="I1348" s="60" cm="1">
        <f t="array" ref="I1348">INDEX($D$1:$CP$117,MATCH($D1348,$D$1:$D$117,0),MATCH(1,($F1348=$D$1:$CP$1)*(I$2=$D$2:$CP$2),0))</f>
        <v>0</v>
      </c>
      <c r="J1348" s="60" cm="1">
        <f t="array" ref="J1348">INDEX($D$1:$CP$117,MATCH($D1348,$D$1:$D$117,0),MATCH(1,($F1348=$D$1:$CP$1)*(J$2=$D$2:$CP$2),0))</f>
        <v>19000</v>
      </c>
      <c r="K1348" s="59" t="str" cm="1">
        <f t="array" ref="K1348">INDEX($D$1:$CP$117,MATCH($D1348,$D$1:$D$117,0),MATCH(1,($F1348=$D$1:$CP$1)*(AY$2=$D$2:$CP$2),0))</f>
        <v/>
      </c>
      <c r="L1348" s="59" t="str" cm="1">
        <f t="array" ref="L1348">INDEX($D$1:$CP$117,MATCH($D1348,$D$1:$D$117,0),MATCH(1,($F1348=$D$1:$CP$1)*(AZ$2=$D$2:$CP$2),0))</f>
        <v/>
      </c>
      <c r="M1348" s="59" t="str" cm="1">
        <f t="array" ref="M1348">INDEX($D$1:$CP$117,MATCH($D1348,$D$1:$D$117,0),MATCH(1,($F1348=$D$1:$CP$1)*(BA$2=$D$2:$CP$2),0))</f>
        <v/>
      </c>
      <c r="N1348" s="61" t="str" cm="1">
        <f t="array" ref="N1348">INDEX($D$1:$CP$117,MATCH($D1348,$D$1:$D$117,0),MATCH(1,($F1348=$D$1:$CP$1)*(BB$2=$D$2:$CP$2),0))</f>
        <v/>
      </c>
    </row>
    <row r="1349" spans="4:14" x14ac:dyDescent="0.25">
      <c r="D1349" t="str">
        <f t="shared" ref="D1349:E1349" si="1286">D1235</f>
        <v>RWA</v>
      </c>
      <c r="E1349" t="str">
        <f t="shared" si="1286"/>
        <v>Low income</v>
      </c>
      <c r="F1349">
        <f t="shared" si="1275"/>
        <v>2019</v>
      </c>
      <c r="G1349" s="60" cm="1">
        <f t="array" ref="G1349">INDEX($D$1:$CP$117,MATCH($D1349,$D$1:$D$117,0),MATCH(1,($F1349=$D$1:$CP$1)*(G$2=$D$2:$CP$2),0))</f>
        <v>0</v>
      </c>
      <c r="H1349" s="60" cm="1">
        <f t="array" ref="H1349">INDEX($D$1:$CP$117,MATCH($D1349,$D$1:$D$117,0),MATCH(1,($F1349=$D$1:$CP$1)*(H$2=$D$2:$CP$2),0))</f>
        <v>0</v>
      </c>
      <c r="I1349" s="60" cm="1">
        <f t="array" ref="I1349">INDEX($D$1:$CP$117,MATCH($D1349,$D$1:$D$117,0),MATCH(1,($F1349=$D$1:$CP$1)*(I$2=$D$2:$CP$2),0))</f>
        <v>0</v>
      </c>
      <c r="J1349" s="60" cm="1">
        <f t="array" ref="J1349">INDEX($D$1:$CP$117,MATCH($D1349,$D$1:$D$117,0),MATCH(1,($F1349=$D$1:$CP$1)*(J$2=$D$2:$CP$2),0))</f>
        <v>230000</v>
      </c>
      <c r="K1349" s="59" t="str" cm="1">
        <f t="array" ref="K1349">INDEX($D$1:$CP$117,MATCH($D1349,$D$1:$D$117,0),MATCH(1,($F1349=$D$1:$CP$1)*(AY$2=$D$2:$CP$2),0))</f>
        <v/>
      </c>
      <c r="L1349" s="59" t="str" cm="1">
        <f t="array" ref="L1349">INDEX($D$1:$CP$117,MATCH($D1349,$D$1:$D$117,0),MATCH(1,($F1349=$D$1:$CP$1)*(AZ$2=$D$2:$CP$2),0))</f>
        <v/>
      </c>
      <c r="M1349" s="59" t="str" cm="1">
        <f t="array" ref="M1349">INDEX($D$1:$CP$117,MATCH($D1349,$D$1:$D$117,0),MATCH(1,($F1349=$D$1:$CP$1)*(BA$2=$D$2:$CP$2),0))</f>
        <v/>
      </c>
      <c r="N1349" s="61" t="str" cm="1">
        <f t="array" ref="N1349">INDEX($D$1:$CP$117,MATCH($D1349,$D$1:$D$117,0),MATCH(1,($F1349=$D$1:$CP$1)*(BB$2=$D$2:$CP$2),0))</f>
        <v/>
      </c>
    </row>
    <row r="1350" spans="4:14" x14ac:dyDescent="0.25">
      <c r="D1350" t="str">
        <f t="shared" ref="D1350:E1350" si="1287">D1236</f>
        <v>SEN</v>
      </c>
      <c r="E1350" t="str">
        <f t="shared" si="1287"/>
        <v>Lower middle income</v>
      </c>
      <c r="F1350">
        <f t="shared" si="1275"/>
        <v>2019</v>
      </c>
      <c r="G1350" s="60" cm="1">
        <f t="array" ref="G1350">INDEX($D$1:$CP$117,MATCH($D1350,$D$1:$D$117,0),MATCH(1,($F1350=$D$1:$CP$1)*(G$2=$D$2:$CP$2),0))</f>
        <v>0</v>
      </c>
      <c r="H1350" s="60" cm="1">
        <f t="array" ref="H1350">INDEX($D$1:$CP$117,MATCH($D1350,$D$1:$D$117,0),MATCH(1,($F1350=$D$1:$CP$1)*(H$2=$D$2:$CP$2),0))</f>
        <v>0</v>
      </c>
      <c r="I1350" s="60" cm="1">
        <f t="array" ref="I1350">INDEX($D$1:$CP$117,MATCH($D1350,$D$1:$D$117,0),MATCH(1,($F1350=$D$1:$CP$1)*(I$2=$D$2:$CP$2),0))</f>
        <v>0</v>
      </c>
      <c r="J1350" s="60" cm="1">
        <f t="array" ref="J1350">INDEX($D$1:$CP$117,MATCH($D1350,$D$1:$D$117,0),MATCH(1,($F1350=$D$1:$CP$1)*(J$2=$D$2:$CP$2),0))</f>
        <v>41000</v>
      </c>
      <c r="K1350" s="59" t="str" cm="1">
        <f t="array" ref="K1350">INDEX($D$1:$CP$117,MATCH($D1350,$D$1:$D$117,0),MATCH(1,($F1350=$D$1:$CP$1)*(AY$2=$D$2:$CP$2),0))</f>
        <v/>
      </c>
      <c r="L1350" s="59" t="str" cm="1">
        <f t="array" ref="L1350">INDEX($D$1:$CP$117,MATCH($D1350,$D$1:$D$117,0),MATCH(1,($F1350=$D$1:$CP$1)*(AZ$2=$D$2:$CP$2),0))</f>
        <v/>
      </c>
      <c r="M1350" s="59" t="str" cm="1">
        <f t="array" ref="M1350">INDEX($D$1:$CP$117,MATCH($D1350,$D$1:$D$117,0),MATCH(1,($F1350=$D$1:$CP$1)*(BA$2=$D$2:$CP$2),0))</f>
        <v/>
      </c>
      <c r="N1350" s="61" t="str" cm="1">
        <f t="array" ref="N1350">INDEX($D$1:$CP$117,MATCH($D1350,$D$1:$D$117,0),MATCH(1,($F1350=$D$1:$CP$1)*(BB$2=$D$2:$CP$2),0))</f>
        <v/>
      </c>
    </row>
    <row r="1351" spans="4:14" x14ac:dyDescent="0.25">
      <c r="D1351" t="str">
        <f t="shared" ref="D1351:E1351" si="1288">D1237</f>
        <v>SRB</v>
      </c>
      <c r="E1351" t="str">
        <f t="shared" si="1288"/>
        <v>Middle income</v>
      </c>
      <c r="F1351">
        <f t="shared" si="1275"/>
        <v>2019</v>
      </c>
      <c r="G1351" s="60" cm="1">
        <f t="array" ref="G1351">INDEX($D$1:$CP$117,MATCH($D1351,$D$1:$D$117,0),MATCH(1,($F1351=$D$1:$CP$1)*(G$2=$D$2:$CP$2),0))</f>
        <v>0</v>
      </c>
      <c r="H1351" s="60" cm="1">
        <f t="array" ref="H1351">INDEX($D$1:$CP$117,MATCH($D1351,$D$1:$D$117,0),MATCH(1,($F1351=$D$1:$CP$1)*(H$2=$D$2:$CP$2),0))</f>
        <v>0</v>
      </c>
      <c r="I1351" s="60" cm="1">
        <f t="array" ref="I1351">INDEX($D$1:$CP$117,MATCH($D1351,$D$1:$D$117,0),MATCH(1,($F1351=$D$1:$CP$1)*(I$2=$D$2:$CP$2),0))</f>
        <v>0</v>
      </c>
      <c r="J1351" s="60" cm="1">
        <f t="array" ref="J1351">INDEX($D$1:$CP$117,MATCH($D1351,$D$1:$D$117,0),MATCH(1,($F1351=$D$1:$CP$1)*(J$2=$D$2:$CP$2),0))</f>
        <v>3200</v>
      </c>
      <c r="K1351" s="59" t="str" cm="1">
        <f t="array" ref="K1351">INDEX($D$1:$CP$117,MATCH($D1351,$D$1:$D$117,0),MATCH(1,($F1351=$D$1:$CP$1)*(AY$2=$D$2:$CP$2),0))</f>
        <v/>
      </c>
      <c r="L1351" s="59" t="str" cm="1">
        <f t="array" ref="L1351">INDEX($D$1:$CP$117,MATCH($D1351,$D$1:$D$117,0),MATCH(1,($F1351=$D$1:$CP$1)*(AZ$2=$D$2:$CP$2),0))</f>
        <v/>
      </c>
      <c r="M1351" s="59" t="str" cm="1">
        <f t="array" ref="M1351">INDEX($D$1:$CP$117,MATCH($D1351,$D$1:$D$117,0),MATCH(1,($F1351=$D$1:$CP$1)*(BA$2=$D$2:$CP$2),0))</f>
        <v/>
      </c>
      <c r="N1351" s="61" t="str" cm="1">
        <f t="array" ref="N1351">INDEX($D$1:$CP$117,MATCH($D1351,$D$1:$D$117,0),MATCH(1,($F1351=$D$1:$CP$1)*(BB$2=$D$2:$CP$2),0))</f>
        <v/>
      </c>
    </row>
    <row r="1352" spans="4:14" x14ac:dyDescent="0.25">
      <c r="D1352" t="str">
        <f t="shared" ref="D1352:E1352" si="1289">D1238</f>
        <v>SYC</v>
      </c>
      <c r="E1352" t="str">
        <f t="shared" si="1289"/>
        <v>High income</v>
      </c>
      <c r="F1352">
        <f t="shared" si="1275"/>
        <v>2019</v>
      </c>
      <c r="G1352" s="60" cm="1">
        <f t="array" ref="G1352">INDEX($D$1:$CP$117,MATCH($D1352,$D$1:$D$117,0),MATCH(1,($F1352=$D$1:$CP$1)*(G$2=$D$2:$CP$2),0))</f>
        <v>1864625</v>
      </c>
      <c r="H1352" s="60" cm="1">
        <f t="array" ref="H1352">INDEX($D$1:$CP$117,MATCH($D1352,$D$1:$D$117,0),MATCH(1,($F1352=$D$1:$CP$1)*(H$2=$D$2:$CP$2),0))</f>
        <v>0</v>
      </c>
      <c r="I1352" s="60" cm="1">
        <f t="array" ref="I1352">INDEX($D$1:$CP$117,MATCH($D1352,$D$1:$D$117,0),MATCH(1,($F1352=$D$1:$CP$1)*(I$2=$D$2:$CP$2),0))</f>
        <v>1943787.76</v>
      </c>
      <c r="J1352" s="60" t="str" cm="1">
        <f t="array" ref="J1352">INDEX($D$1:$CP$117,MATCH($D1352,$D$1:$D$117,0),MATCH(1,($F1352=$D$1:$CP$1)*(J$2=$D$2:$CP$2),0))</f>
        <v/>
      </c>
      <c r="K1352" s="59" t="str" cm="1">
        <f t="array" ref="K1352">INDEX($D$1:$CP$117,MATCH($D1352,$D$1:$D$117,0),MATCH(1,($F1352=$D$1:$CP$1)*(AY$2=$D$2:$CP$2),0))</f>
        <v/>
      </c>
      <c r="L1352" s="59" t="str" cm="1">
        <f t="array" ref="L1352">INDEX($D$1:$CP$117,MATCH($D1352,$D$1:$D$117,0),MATCH(1,($F1352=$D$1:$CP$1)*(AZ$2=$D$2:$CP$2),0))</f>
        <v/>
      </c>
      <c r="M1352" s="59" t="str" cm="1">
        <f t="array" ref="M1352">INDEX($D$1:$CP$117,MATCH($D1352,$D$1:$D$117,0),MATCH(1,($F1352=$D$1:$CP$1)*(BA$2=$D$2:$CP$2),0))</f>
        <v/>
      </c>
      <c r="N1352" s="61" t="str" cm="1">
        <f t="array" ref="N1352">INDEX($D$1:$CP$117,MATCH($D1352,$D$1:$D$117,0),MATCH(1,($F1352=$D$1:$CP$1)*(BB$2=$D$2:$CP$2),0))</f>
        <v/>
      </c>
    </row>
    <row r="1353" spans="4:14" x14ac:dyDescent="0.25">
      <c r="D1353" t="str">
        <f t="shared" ref="D1353:E1353" si="1290">D1239</f>
        <v>SLE</v>
      </c>
      <c r="E1353" t="str">
        <f t="shared" si="1290"/>
        <v>Low income</v>
      </c>
      <c r="F1353">
        <f t="shared" si="1275"/>
        <v>2019</v>
      </c>
      <c r="G1353" s="60" cm="1">
        <f t="array" ref="G1353">INDEX($D$1:$CP$117,MATCH($D1353,$D$1:$D$117,0),MATCH(1,($F1353=$D$1:$CP$1)*(G$2=$D$2:$CP$2),0))</f>
        <v>0</v>
      </c>
      <c r="H1353" s="60" cm="1">
        <f t="array" ref="H1353">INDEX($D$1:$CP$117,MATCH($D1353,$D$1:$D$117,0),MATCH(1,($F1353=$D$1:$CP$1)*(H$2=$D$2:$CP$2),0))</f>
        <v>0</v>
      </c>
      <c r="I1353" s="60" cm="1">
        <f t="array" ref="I1353">INDEX($D$1:$CP$117,MATCH($D1353,$D$1:$D$117,0),MATCH(1,($F1353=$D$1:$CP$1)*(I$2=$D$2:$CP$2),0))</f>
        <v>0</v>
      </c>
      <c r="J1353" s="60" cm="1">
        <f t="array" ref="J1353">INDEX($D$1:$CP$117,MATCH($D1353,$D$1:$D$117,0),MATCH(1,($F1353=$D$1:$CP$1)*(J$2=$D$2:$CP$2),0))</f>
        <v>78000</v>
      </c>
      <c r="K1353" s="59" t="str" cm="1">
        <f t="array" ref="K1353">INDEX($D$1:$CP$117,MATCH($D1353,$D$1:$D$117,0),MATCH(1,($F1353=$D$1:$CP$1)*(AY$2=$D$2:$CP$2),0))</f>
        <v/>
      </c>
      <c r="L1353" s="59" t="str" cm="1">
        <f t="array" ref="L1353">INDEX($D$1:$CP$117,MATCH($D1353,$D$1:$D$117,0),MATCH(1,($F1353=$D$1:$CP$1)*(AZ$2=$D$2:$CP$2),0))</f>
        <v/>
      </c>
      <c r="M1353" s="59" t="str" cm="1">
        <f t="array" ref="M1353">INDEX($D$1:$CP$117,MATCH($D1353,$D$1:$D$117,0),MATCH(1,($F1353=$D$1:$CP$1)*(BA$2=$D$2:$CP$2),0))</f>
        <v/>
      </c>
      <c r="N1353" s="61" t="str" cm="1">
        <f t="array" ref="N1353">INDEX($D$1:$CP$117,MATCH($D1353,$D$1:$D$117,0),MATCH(1,($F1353=$D$1:$CP$1)*(BB$2=$D$2:$CP$2),0))</f>
        <v/>
      </c>
    </row>
    <row r="1354" spans="4:14" x14ac:dyDescent="0.25">
      <c r="D1354" t="str">
        <f t="shared" ref="D1354:E1354" si="1291">D1240</f>
        <v>SGP</v>
      </c>
      <c r="E1354" t="str">
        <f t="shared" si="1291"/>
        <v>High income</v>
      </c>
      <c r="F1354">
        <f t="shared" si="1275"/>
        <v>2019</v>
      </c>
      <c r="G1354" s="60" cm="1">
        <f t="array" ref="G1354">INDEX($D$1:$CP$117,MATCH($D1354,$D$1:$D$117,0),MATCH(1,($F1354=$D$1:$CP$1)*(G$2=$D$2:$CP$2),0))</f>
        <v>0</v>
      </c>
      <c r="H1354" s="60" cm="1">
        <f t="array" ref="H1354">INDEX($D$1:$CP$117,MATCH($D1354,$D$1:$D$117,0),MATCH(1,($F1354=$D$1:$CP$1)*(H$2=$D$2:$CP$2),0))</f>
        <v>0</v>
      </c>
      <c r="I1354" s="60" cm="1">
        <f t="array" ref="I1354">INDEX($D$1:$CP$117,MATCH($D1354,$D$1:$D$117,0),MATCH(1,($F1354=$D$1:$CP$1)*(I$2=$D$2:$CP$2),0))</f>
        <v>0</v>
      </c>
      <c r="J1354" s="60" cm="1">
        <f t="array" ref="J1354">INDEX($D$1:$CP$117,MATCH($D1354,$D$1:$D$117,0),MATCH(1,($F1354=$D$1:$CP$1)*(J$2=$D$2:$CP$2),0))</f>
        <v>7900</v>
      </c>
      <c r="K1354" s="59" t="str" cm="1">
        <f t="array" ref="K1354">INDEX($D$1:$CP$117,MATCH($D1354,$D$1:$D$117,0),MATCH(1,($F1354=$D$1:$CP$1)*(AY$2=$D$2:$CP$2),0))</f>
        <v/>
      </c>
      <c r="L1354" s="59" t="str" cm="1">
        <f t="array" ref="L1354">INDEX($D$1:$CP$117,MATCH($D1354,$D$1:$D$117,0),MATCH(1,($F1354=$D$1:$CP$1)*(AZ$2=$D$2:$CP$2),0))</f>
        <v/>
      </c>
      <c r="M1354" s="59" t="str" cm="1">
        <f t="array" ref="M1354">INDEX($D$1:$CP$117,MATCH($D1354,$D$1:$D$117,0),MATCH(1,($F1354=$D$1:$CP$1)*(BA$2=$D$2:$CP$2),0))</f>
        <v/>
      </c>
      <c r="N1354" s="61" t="str" cm="1">
        <f t="array" ref="N1354">INDEX($D$1:$CP$117,MATCH($D1354,$D$1:$D$117,0),MATCH(1,($F1354=$D$1:$CP$1)*(BB$2=$D$2:$CP$2),0))</f>
        <v/>
      </c>
    </row>
    <row r="1355" spans="4:14" x14ac:dyDescent="0.25">
      <c r="D1355" t="str">
        <f t="shared" ref="D1355:E1355" si="1292">D1241</f>
        <v>SOM</v>
      </c>
      <c r="E1355" t="str">
        <f t="shared" si="1292"/>
        <v>Low income</v>
      </c>
      <c r="F1355">
        <f t="shared" si="1275"/>
        <v>2019</v>
      </c>
      <c r="G1355" s="60" cm="1">
        <f t="array" ref="G1355">INDEX($D$1:$CP$117,MATCH($D1355,$D$1:$D$117,0),MATCH(1,($F1355=$D$1:$CP$1)*(G$2=$D$2:$CP$2),0))</f>
        <v>0</v>
      </c>
      <c r="H1355" s="60" cm="1">
        <f t="array" ref="H1355">INDEX($D$1:$CP$117,MATCH($D1355,$D$1:$D$117,0),MATCH(1,($F1355=$D$1:$CP$1)*(H$2=$D$2:$CP$2),0))</f>
        <v>6500000</v>
      </c>
      <c r="I1355" s="60" cm="1">
        <f t="array" ref="I1355">INDEX($D$1:$CP$117,MATCH($D1355,$D$1:$D$117,0),MATCH(1,($F1355=$D$1:$CP$1)*(I$2=$D$2:$CP$2),0))</f>
        <v>6500000</v>
      </c>
      <c r="J1355" s="60" cm="1">
        <f t="array" ref="J1355">INDEX($D$1:$CP$117,MATCH($D1355,$D$1:$D$117,0),MATCH(1,($F1355=$D$1:$CP$1)*(J$2=$D$2:$CP$2),0))</f>
        <v>11000</v>
      </c>
      <c r="K1355" s="59" cm="1">
        <f t="array" ref="K1355">INDEX($D$1:$CP$117,MATCH($D1355,$D$1:$D$117,0),MATCH(1,($F1355=$D$1:$CP$1)*(AY$2=$D$2:$CP$2),0))</f>
        <v>0</v>
      </c>
      <c r="L1355" s="59" cm="1">
        <f t="array" ref="L1355">INDEX($D$1:$CP$117,MATCH($D1355,$D$1:$D$117,0),MATCH(1,($F1355=$D$1:$CP$1)*(AZ$2=$D$2:$CP$2),0))</f>
        <v>590.90909090909088</v>
      </c>
      <c r="M1355" s="59" cm="1">
        <f t="array" ref="M1355">INDEX($D$1:$CP$117,MATCH($D1355,$D$1:$D$117,0),MATCH(1,($F1355=$D$1:$CP$1)*(BA$2=$D$2:$CP$2),0))</f>
        <v>590.90909090909088</v>
      </c>
      <c r="N1355" s="61" cm="1">
        <f t="array" ref="N1355">INDEX($D$1:$CP$117,MATCH($D1355,$D$1:$D$117,0),MATCH(1,($F1355=$D$1:$CP$1)*(BB$2=$D$2:$CP$2),0))</f>
        <v>0</v>
      </c>
    </row>
    <row r="1356" spans="4:14" x14ac:dyDescent="0.25">
      <c r="D1356" t="str">
        <f t="shared" ref="D1356:E1356" si="1293">D1242</f>
        <v>ZAF</v>
      </c>
      <c r="E1356" t="str">
        <f t="shared" si="1293"/>
        <v>Middle income</v>
      </c>
      <c r="F1356">
        <f t="shared" si="1275"/>
        <v>2019</v>
      </c>
      <c r="G1356" s="60" cm="1">
        <f t="array" ref="G1356">INDEX($D$1:$CP$117,MATCH($D1356,$D$1:$D$117,0),MATCH(1,($F1356=$D$1:$CP$1)*(G$2=$D$2:$CP$2),0))</f>
        <v>0</v>
      </c>
      <c r="H1356" s="60" cm="1">
        <f t="array" ref="H1356">INDEX($D$1:$CP$117,MATCH($D1356,$D$1:$D$117,0),MATCH(1,($F1356=$D$1:$CP$1)*(H$2=$D$2:$CP$2),0))</f>
        <v>0</v>
      </c>
      <c r="I1356" s="60" cm="1">
        <f t="array" ref="I1356">INDEX($D$1:$CP$117,MATCH($D1356,$D$1:$D$117,0),MATCH(1,($F1356=$D$1:$CP$1)*(I$2=$D$2:$CP$2),0))</f>
        <v>0</v>
      </c>
      <c r="J1356" s="60" cm="1">
        <f t="array" ref="J1356">INDEX($D$1:$CP$117,MATCH($D1356,$D$1:$D$117,0),MATCH(1,($F1356=$D$1:$CP$1)*(J$2=$D$2:$CP$2),0))</f>
        <v>7500000</v>
      </c>
      <c r="K1356" s="59" t="str" cm="1">
        <f t="array" ref="K1356">INDEX($D$1:$CP$117,MATCH($D1356,$D$1:$D$117,0),MATCH(1,($F1356=$D$1:$CP$1)*(AY$2=$D$2:$CP$2),0))</f>
        <v/>
      </c>
      <c r="L1356" s="59" t="str" cm="1">
        <f t="array" ref="L1356">INDEX($D$1:$CP$117,MATCH($D1356,$D$1:$D$117,0),MATCH(1,($F1356=$D$1:$CP$1)*(AZ$2=$D$2:$CP$2),0))</f>
        <v/>
      </c>
      <c r="M1356" s="59" t="str" cm="1">
        <f t="array" ref="M1356">INDEX($D$1:$CP$117,MATCH($D1356,$D$1:$D$117,0),MATCH(1,($F1356=$D$1:$CP$1)*(BA$2=$D$2:$CP$2),0))</f>
        <v/>
      </c>
      <c r="N1356" s="61" t="str" cm="1">
        <f t="array" ref="N1356">INDEX($D$1:$CP$117,MATCH($D1356,$D$1:$D$117,0),MATCH(1,($F1356=$D$1:$CP$1)*(BB$2=$D$2:$CP$2),0))</f>
        <v/>
      </c>
    </row>
    <row r="1357" spans="4:14" x14ac:dyDescent="0.25">
      <c r="D1357" t="str">
        <f t="shared" ref="D1357:E1357" si="1294">D1243</f>
        <v>LKA</v>
      </c>
      <c r="E1357" t="str">
        <f t="shared" si="1294"/>
        <v>Lower middle income</v>
      </c>
      <c r="F1357">
        <f t="shared" si="1275"/>
        <v>2019</v>
      </c>
      <c r="G1357" s="60" cm="1">
        <f t="array" ref="G1357">INDEX($D$1:$CP$117,MATCH($D1357,$D$1:$D$117,0),MATCH(1,($F1357=$D$1:$CP$1)*(G$2=$D$2:$CP$2),0))</f>
        <v>2743563</v>
      </c>
      <c r="H1357" s="60" cm="1">
        <f t="array" ref="H1357">INDEX($D$1:$CP$117,MATCH($D1357,$D$1:$D$117,0),MATCH(1,($F1357=$D$1:$CP$1)*(H$2=$D$2:$CP$2),0))</f>
        <v>1606379.51</v>
      </c>
      <c r="I1357" s="60" cm="1">
        <f t="array" ref="I1357">INDEX($D$1:$CP$117,MATCH($D1357,$D$1:$D$117,0),MATCH(1,($F1357=$D$1:$CP$1)*(I$2=$D$2:$CP$2),0))</f>
        <v>4349942.51</v>
      </c>
      <c r="J1357" s="60" cm="1">
        <f t="array" ref="J1357">INDEX($D$1:$CP$117,MATCH($D1357,$D$1:$D$117,0),MATCH(1,($F1357=$D$1:$CP$1)*(J$2=$D$2:$CP$2),0))</f>
        <v>3600</v>
      </c>
      <c r="K1357" s="59" cm="1">
        <f t="array" ref="K1357">INDEX($D$1:$CP$117,MATCH($D1357,$D$1:$D$117,0),MATCH(1,($F1357=$D$1:$CP$1)*(AY$2=$D$2:$CP$2),0))</f>
        <v>762.1008333333333</v>
      </c>
      <c r="L1357" s="59" cm="1">
        <f t="array" ref="L1357">INDEX($D$1:$CP$117,MATCH($D1357,$D$1:$D$117,0),MATCH(1,($F1357=$D$1:$CP$1)*(AZ$2=$D$2:$CP$2),0))</f>
        <v>446.21653055555555</v>
      </c>
      <c r="M1357" s="59" cm="1">
        <f t="array" ref="M1357">INDEX($D$1:$CP$117,MATCH($D1357,$D$1:$D$117,0),MATCH(1,($F1357=$D$1:$CP$1)*(BA$2=$D$2:$CP$2),0))</f>
        <v>1208.3173638888888</v>
      </c>
      <c r="N1357" s="61" cm="1">
        <f t="array" ref="N1357">INDEX($D$1:$CP$117,MATCH($D1357,$D$1:$D$117,0),MATCH(1,($F1357=$D$1:$CP$1)*(BB$2=$D$2:$CP$2),0))</f>
        <v>0.63071247348508064</v>
      </c>
    </row>
    <row r="1358" spans="4:14" x14ac:dyDescent="0.25">
      <c r="D1358" t="str">
        <f t="shared" ref="D1358:E1358" si="1295">D1244</f>
        <v>SDN</v>
      </c>
      <c r="E1358" t="str">
        <f t="shared" si="1295"/>
        <v>Low income</v>
      </c>
      <c r="F1358">
        <f t="shared" si="1275"/>
        <v>2019</v>
      </c>
      <c r="G1358" s="60" cm="1">
        <f t="array" ref="G1358">INDEX($D$1:$CP$117,MATCH($D1358,$D$1:$D$117,0),MATCH(1,($F1358=$D$1:$CP$1)*(G$2=$D$2:$CP$2),0))</f>
        <v>0</v>
      </c>
      <c r="H1358" s="60" cm="1">
        <f t="array" ref="H1358">INDEX($D$1:$CP$117,MATCH($D1358,$D$1:$D$117,0),MATCH(1,($F1358=$D$1:$CP$1)*(H$2=$D$2:$CP$2),0))</f>
        <v>0</v>
      </c>
      <c r="I1358" s="60" cm="1">
        <f t="array" ref="I1358">INDEX($D$1:$CP$117,MATCH($D1358,$D$1:$D$117,0),MATCH(1,($F1358=$D$1:$CP$1)*(I$2=$D$2:$CP$2),0))</f>
        <v>0</v>
      </c>
      <c r="J1358" s="60" cm="1">
        <f t="array" ref="J1358">INDEX($D$1:$CP$117,MATCH($D1358,$D$1:$D$117,0),MATCH(1,($F1358=$D$1:$CP$1)*(J$2=$D$2:$CP$2),0))</f>
        <v>46000</v>
      </c>
      <c r="K1358" s="59" t="str" cm="1">
        <f t="array" ref="K1358">INDEX($D$1:$CP$117,MATCH($D1358,$D$1:$D$117,0),MATCH(1,($F1358=$D$1:$CP$1)*(AY$2=$D$2:$CP$2),0))</f>
        <v/>
      </c>
      <c r="L1358" s="59" t="str" cm="1">
        <f t="array" ref="L1358">INDEX($D$1:$CP$117,MATCH($D1358,$D$1:$D$117,0),MATCH(1,($F1358=$D$1:$CP$1)*(AZ$2=$D$2:$CP$2),0))</f>
        <v/>
      </c>
      <c r="M1358" s="59" t="str" cm="1">
        <f t="array" ref="M1358">INDEX($D$1:$CP$117,MATCH($D1358,$D$1:$D$117,0),MATCH(1,($F1358=$D$1:$CP$1)*(BA$2=$D$2:$CP$2),0))</f>
        <v/>
      </c>
      <c r="N1358" s="61" t="str" cm="1">
        <f t="array" ref="N1358">INDEX($D$1:$CP$117,MATCH($D1358,$D$1:$D$117,0),MATCH(1,($F1358=$D$1:$CP$1)*(BB$2=$D$2:$CP$2),0))</f>
        <v/>
      </c>
    </row>
    <row r="1359" spans="4:14" x14ac:dyDescent="0.25">
      <c r="D1359" t="str">
        <f t="shared" ref="D1359:E1359" si="1296">D1245</f>
        <v>SUR</v>
      </c>
      <c r="E1359" t="str">
        <f t="shared" si="1296"/>
        <v>Middle income</v>
      </c>
      <c r="F1359">
        <f t="shared" si="1275"/>
        <v>2019</v>
      </c>
      <c r="G1359" s="60" cm="1">
        <f t="array" ref="G1359">INDEX($D$1:$CP$117,MATCH($D1359,$D$1:$D$117,0),MATCH(1,($F1359=$D$1:$CP$1)*(G$2=$D$2:$CP$2),0))</f>
        <v>0</v>
      </c>
      <c r="H1359" s="60" cm="1">
        <f t="array" ref="H1359">INDEX($D$1:$CP$117,MATCH($D1359,$D$1:$D$117,0),MATCH(1,($F1359=$D$1:$CP$1)*(H$2=$D$2:$CP$2),0))</f>
        <v>0</v>
      </c>
      <c r="I1359" s="60" cm="1">
        <f t="array" ref="I1359">INDEX($D$1:$CP$117,MATCH($D1359,$D$1:$D$117,0),MATCH(1,($F1359=$D$1:$CP$1)*(I$2=$D$2:$CP$2),0))</f>
        <v>0</v>
      </c>
      <c r="J1359" s="60" cm="1">
        <f t="array" ref="J1359">INDEX($D$1:$CP$117,MATCH($D1359,$D$1:$D$117,0),MATCH(1,($F1359=$D$1:$CP$1)*(J$2=$D$2:$CP$2),0))</f>
        <v>5800</v>
      </c>
      <c r="K1359" s="59" t="str" cm="1">
        <f t="array" ref="K1359">INDEX($D$1:$CP$117,MATCH($D1359,$D$1:$D$117,0),MATCH(1,($F1359=$D$1:$CP$1)*(AY$2=$D$2:$CP$2),0))</f>
        <v/>
      </c>
      <c r="L1359" s="59" t="str" cm="1">
        <f t="array" ref="L1359">INDEX($D$1:$CP$117,MATCH($D1359,$D$1:$D$117,0),MATCH(1,($F1359=$D$1:$CP$1)*(AZ$2=$D$2:$CP$2),0))</f>
        <v/>
      </c>
      <c r="M1359" s="59" t="str" cm="1">
        <f t="array" ref="M1359">INDEX($D$1:$CP$117,MATCH($D1359,$D$1:$D$117,0),MATCH(1,($F1359=$D$1:$CP$1)*(BA$2=$D$2:$CP$2),0))</f>
        <v/>
      </c>
      <c r="N1359" s="61" t="str" cm="1">
        <f t="array" ref="N1359">INDEX($D$1:$CP$117,MATCH($D1359,$D$1:$D$117,0),MATCH(1,($F1359=$D$1:$CP$1)*(BB$2=$D$2:$CP$2),0))</f>
        <v/>
      </c>
    </row>
    <row r="1360" spans="4:14" x14ac:dyDescent="0.25">
      <c r="D1360" t="str">
        <f t="shared" ref="D1360:E1360" si="1297">D1246</f>
        <v>TJK</v>
      </c>
      <c r="E1360" t="str">
        <f t="shared" si="1297"/>
        <v>Low income</v>
      </c>
      <c r="F1360">
        <f t="shared" si="1275"/>
        <v>2019</v>
      </c>
      <c r="G1360" s="60" cm="1">
        <f t="array" ref="G1360">INDEX($D$1:$CP$117,MATCH($D1360,$D$1:$D$117,0),MATCH(1,($F1360=$D$1:$CP$1)*(G$2=$D$2:$CP$2),0))</f>
        <v>0</v>
      </c>
      <c r="H1360" s="60" cm="1">
        <f t="array" ref="H1360">INDEX($D$1:$CP$117,MATCH($D1360,$D$1:$D$117,0),MATCH(1,($F1360=$D$1:$CP$1)*(H$2=$D$2:$CP$2),0))</f>
        <v>0</v>
      </c>
      <c r="I1360" s="60" cm="1">
        <f t="array" ref="I1360">INDEX($D$1:$CP$117,MATCH($D1360,$D$1:$D$117,0),MATCH(1,($F1360=$D$1:$CP$1)*(I$2=$D$2:$CP$2),0))</f>
        <v>0</v>
      </c>
      <c r="J1360" s="60" cm="1">
        <f t="array" ref="J1360">INDEX($D$1:$CP$117,MATCH($D1360,$D$1:$D$117,0),MATCH(1,($F1360=$D$1:$CP$1)*(J$2=$D$2:$CP$2),0))</f>
        <v>14000</v>
      </c>
      <c r="K1360" s="59" t="str" cm="1">
        <f t="array" ref="K1360">INDEX($D$1:$CP$117,MATCH($D1360,$D$1:$D$117,0),MATCH(1,($F1360=$D$1:$CP$1)*(AY$2=$D$2:$CP$2),0))</f>
        <v/>
      </c>
      <c r="L1360" s="59" t="str" cm="1">
        <f t="array" ref="L1360">INDEX($D$1:$CP$117,MATCH($D1360,$D$1:$D$117,0),MATCH(1,($F1360=$D$1:$CP$1)*(AZ$2=$D$2:$CP$2),0))</f>
        <v/>
      </c>
      <c r="M1360" s="59" t="str" cm="1">
        <f t="array" ref="M1360">INDEX($D$1:$CP$117,MATCH($D1360,$D$1:$D$117,0),MATCH(1,($F1360=$D$1:$CP$1)*(BA$2=$D$2:$CP$2),0))</f>
        <v/>
      </c>
      <c r="N1360" s="61" t="str" cm="1">
        <f t="array" ref="N1360">INDEX($D$1:$CP$117,MATCH($D1360,$D$1:$D$117,0),MATCH(1,($F1360=$D$1:$CP$1)*(BB$2=$D$2:$CP$2),0))</f>
        <v/>
      </c>
    </row>
    <row r="1361" spans="4:14" x14ac:dyDescent="0.25">
      <c r="D1361" t="str">
        <f t="shared" ref="D1361:E1361" si="1298">D1247</f>
        <v>THA</v>
      </c>
      <c r="E1361" t="str">
        <f t="shared" si="1298"/>
        <v>Middle income</v>
      </c>
      <c r="F1361">
        <f t="shared" si="1275"/>
        <v>2019</v>
      </c>
      <c r="G1361" s="60" cm="1">
        <f t="array" ref="G1361">INDEX($D$1:$CP$117,MATCH($D1361,$D$1:$D$117,0),MATCH(1,($F1361=$D$1:$CP$1)*(G$2=$D$2:$CP$2),0))</f>
        <v>271162577</v>
      </c>
      <c r="H1361" s="60" cm="1">
        <f t="array" ref="H1361">INDEX($D$1:$CP$117,MATCH($D1361,$D$1:$D$117,0),MATCH(1,($F1361=$D$1:$CP$1)*(H$2=$D$2:$CP$2),0))</f>
        <v>24470169.530000001</v>
      </c>
      <c r="I1361" s="60" cm="1">
        <f t="array" ref="I1361">INDEX($D$1:$CP$117,MATCH($D1361,$D$1:$D$117,0),MATCH(1,($F1361=$D$1:$CP$1)*(I$2=$D$2:$CP$2),0))</f>
        <v>295888255.94999999</v>
      </c>
      <c r="J1361" s="60" cm="1">
        <f t="array" ref="J1361">INDEX($D$1:$CP$117,MATCH($D1361,$D$1:$D$117,0),MATCH(1,($F1361=$D$1:$CP$1)*(J$2=$D$2:$CP$2),0))</f>
        <v>470000</v>
      </c>
      <c r="K1361" s="59" cm="1">
        <f t="array" ref="K1361">INDEX($D$1:$CP$117,MATCH($D1361,$D$1:$D$117,0),MATCH(1,($F1361=$D$1:$CP$1)*(AY$2=$D$2:$CP$2),0))</f>
        <v>576.94165319148931</v>
      </c>
      <c r="L1361" s="59" cm="1">
        <f t="array" ref="L1361">INDEX($D$1:$CP$117,MATCH($D1361,$D$1:$D$117,0),MATCH(1,($F1361=$D$1:$CP$1)*(AZ$2=$D$2:$CP$2),0))</f>
        <v>52.064190489361707</v>
      </c>
      <c r="M1361" s="59" cm="1">
        <f t="array" ref="M1361">INDEX($D$1:$CP$117,MATCH($D1361,$D$1:$D$117,0),MATCH(1,($F1361=$D$1:$CP$1)*(BA$2=$D$2:$CP$2),0))</f>
        <v>629.54948074468086</v>
      </c>
      <c r="N1361" s="61" cm="1">
        <f t="array" ref="N1361">INDEX($D$1:$CP$117,MATCH($D1361,$D$1:$D$117,0),MATCH(1,($F1361=$D$1:$CP$1)*(BB$2=$D$2:$CP$2),0))</f>
        <v>0.91643575419844225</v>
      </c>
    </row>
    <row r="1362" spans="4:14" x14ac:dyDescent="0.25">
      <c r="D1362" t="str">
        <f t="shared" ref="D1362:E1362" si="1299">D1248</f>
        <v>MKD</v>
      </c>
      <c r="E1362" t="str">
        <f t="shared" si="1299"/>
        <v>Middle income</v>
      </c>
      <c r="F1362">
        <f t="shared" si="1275"/>
        <v>2019</v>
      </c>
      <c r="G1362" s="60" cm="1">
        <f t="array" ref="G1362">INDEX($D$1:$CP$117,MATCH($D1362,$D$1:$D$117,0),MATCH(1,($F1362=$D$1:$CP$1)*(G$2=$D$2:$CP$2),0))</f>
        <v>2200000</v>
      </c>
      <c r="H1362" s="60" cm="1">
        <f t="array" ref="H1362">INDEX($D$1:$CP$117,MATCH($D1362,$D$1:$D$117,0),MATCH(1,($F1362=$D$1:$CP$1)*(H$2=$D$2:$CP$2),0))</f>
        <v>109800</v>
      </c>
      <c r="I1362" s="60" cm="1">
        <f t="array" ref="I1362">INDEX($D$1:$CP$117,MATCH($D1362,$D$1:$D$117,0),MATCH(1,($F1362=$D$1:$CP$1)*(I$2=$D$2:$CP$2),0))</f>
        <v>2309800</v>
      </c>
      <c r="J1362" s="60" t="str" cm="1">
        <f t="array" ref="J1362">INDEX($D$1:$CP$117,MATCH($D1362,$D$1:$D$117,0),MATCH(1,($F1362=$D$1:$CP$1)*(J$2=$D$2:$CP$2),0))</f>
        <v/>
      </c>
      <c r="K1362" s="59" t="str" cm="1">
        <f t="array" ref="K1362">INDEX($D$1:$CP$117,MATCH($D1362,$D$1:$D$117,0),MATCH(1,($F1362=$D$1:$CP$1)*(AY$2=$D$2:$CP$2),0))</f>
        <v/>
      </c>
      <c r="L1362" s="59" t="str" cm="1">
        <f t="array" ref="L1362">INDEX($D$1:$CP$117,MATCH($D1362,$D$1:$D$117,0),MATCH(1,($F1362=$D$1:$CP$1)*(AZ$2=$D$2:$CP$2),0))</f>
        <v/>
      </c>
      <c r="M1362" s="59" t="str" cm="1">
        <f t="array" ref="M1362">INDEX($D$1:$CP$117,MATCH($D1362,$D$1:$D$117,0),MATCH(1,($F1362=$D$1:$CP$1)*(BA$2=$D$2:$CP$2),0))</f>
        <v/>
      </c>
      <c r="N1362" s="61" t="str" cm="1">
        <f t="array" ref="N1362">INDEX($D$1:$CP$117,MATCH($D1362,$D$1:$D$117,0),MATCH(1,($F1362=$D$1:$CP$1)*(BB$2=$D$2:$CP$2),0))</f>
        <v/>
      </c>
    </row>
    <row r="1363" spans="4:14" x14ac:dyDescent="0.25">
      <c r="D1363" t="str">
        <f t="shared" ref="D1363:E1363" si="1300">D1249</f>
        <v>TGO</v>
      </c>
      <c r="E1363" t="str">
        <f t="shared" si="1300"/>
        <v>Low income</v>
      </c>
      <c r="F1363">
        <f t="shared" si="1275"/>
        <v>2019</v>
      </c>
      <c r="G1363" s="60" cm="1">
        <f t="array" ref="G1363">INDEX($D$1:$CP$117,MATCH($D1363,$D$1:$D$117,0),MATCH(1,($F1363=$D$1:$CP$1)*(G$2=$D$2:$CP$2),0))</f>
        <v>3843147</v>
      </c>
      <c r="H1363" s="60" cm="1">
        <f t="array" ref="H1363">INDEX($D$1:$CP$117,MATCH($D1363,$D$1:$D$117,0),MATCH(1,($F1363=$D$1:$CP$1)*(H$2=$D$2:$CP$2),0))</f>
        <v>14545993.859999999</v>
      </c>
      <c r="I1363" s="60" cm="1">
        <f t="array" ref="I1363">INDEX($D$1:$CP$117,MATCH($D1363,$D$1:$D$117,0),MATCH(1,($F1363=$D$1:$CP$1)*(I$2=$D$2:$CP$2),0))</f>
        <v>20353231.550000001</v>
      </c>
      <c r="J1363" s="60" cm="1">
        <f t="array" ref="J1363">INDEX($D$1:$CP$117,MATCH($D1363,$D$1:$D$117,0),MATCH(1,($F1363=$D$1:$CP$1)*(J$2=$D$2:$CP$2),0))</f>
        <v>120000</v>
      </c>
      <c r="K1363" s="59" cm="1">
        <f t="array" ref="K1363">INDEX($D$1:$CP$117,MATCH($D1363,$D$1:$D$117,0),MATCH(1,($F1363=$D$1:$CP$1)*(AY$2=$D$2:$CP$2),0))</f>
        <v>32.026224999999997</v>
      </c>
      <c r="L1363" s="59" cm="1">
        <f t="array" ref="L1363">INDEX($D$1:$CP$117,MATCH($D1363,$D$1:$D$117,0),MATCH(1,($F1363=$D$1:$CP$1)*(AZ$2=$D$2:$CP$2),0))</f>
        <v>121.21661549999999</v>
      </c>
      <c r="M1363" s="59" cm="1">
        <f t="array" ref="M1363">INDEX($D$1:$CP$117,MATCH($D1363,$D$1:$D$117,0),MATCH(1,($F1363=$D$1:$CP$1)*(BA$2=$D$2:$CP$2),0))</f>
        <v>169.61026291666667</v>
      </c>
      <c r="N1363" s="61" cm="1">
        <f t="array" ref="N1363">INDEX($D$1:$CP$117,MATCH($D1363,$D$1:$D$117,0),MATCH(1,($F1363=$D$1:$CP$1)*(BB$2=$D$2:$CP$2),0))</f>
        <v>0.18882244770609902</v>
      </c>
    </row>
    <row r="1364" spans="4:14" x14ac:dyDescent="0.25">
      <c r="D1364" t="str">
        <f t="shared" ref="D1364:E1364" si="1301">D1250</f>
        <v>TTO</v>
      </c>
      <c r="E1364" t="str">
        <f t="shared" si="1301"/>
        <v>High income</v>
      </c>
      <c r="F1364">
        <f t="shared" si="1275"/>
        <v>2019</v>
      </c>
      <c r="G1364" s="60" cm="1">
        <f t="array" ref="G1364">INDEX($D$1:$CP$117,MATCH($D1364,$D$1:$D$117,0),MATCH(1,($F1364=$D$1:$CP$1)*(G$2=$D$2:$CP$2),0))</f>
        <v>0</v>
      </c>
      <c r="H1364" s="60" cm="1">
        <f t="array" ref="H1364">INDEX($D$1:$CP$117,MATCH($D1364,$D$1:$D$117,0),MATCH(1,($F1364=$D$1:$CP$1)*(H$2=$D$2:$CP$2),0))</f>
        <v>0</v>
      </c>
      <c r="I1364" s="60" cm="1">
        <f t="array" ref="I1364">INDEX($D$1:$CP$117,MATCH($D1364,$D$1:$D$117,0),MATCH(1,($F1364=$D$1:$CP$1)*(I$2=$D$2:$CP$2),0))</f>
        <v>0</v>
      </c>
      <c r="J1364" s="60" cm="1">
        <f t="array" ref="J1364">INDEX($D$1:$CP$117,MATCH($D1364,$D$1:$D$117,0),MATCH(1,($F1364=$D$1:$CP$1)*(J$2=$D$2:$CP$2),0))</f>
        <v>11000</v>
      </c>
      <c r="K1364" s="59" t="str" cm="1">
        <f t="array" ref="K1364">INDEX($D$1:$CP$117,MATCH($D1364,$D$1:$D$117,0),MATCH(1,($F1364=$D$1:$CP$1)*(AY$2=$D$2:$CP$2),0))</f>
        <v/>
      </c>
      <c r="L1364" s="59" t="str" cm="1">
        <f t="array" ref="L1364">INDEX($D$1:$CP$117,MATCH($D1364,$D$1:$D$117,0),MATCH(1,($F1364=$D$1:$CP$1)*(AZ$2=$D$2:$CP$2),0))</f>
        <v/>
      </c>
      <c r="M1364" s="59" t="str" cm="1">
        <f t="array" ref="M1364">INDEX($D$1:$CP$117,MATCH($D1364,$D$1:$D$117,0),MATCH(1,($F1364=$D$1:$CP$1)*(BA$2=$D$2:$CP$2),0))</f>
        <v/>
      </c>
      <c r="N1364" s="61" t="str" cm="1">
        <f t="array" ref="N1364">INDEX($D$1:$CP$117,MATCH($D1364,$D$1:$D$117,0),MATCH(1,($F1364=$D$1:$CP$1)*(BB$2=$D$2:$CP$2),0))</f>
        <v/>
      </c>
    </row>
    <row r="1365" spans="4:14" x14ac:dyDescent="0.25">
      <c r="D1365" t="str">
        <f t="shared" ref="D1365:E1365" si="1302">D1251</f>
        <v>TUN</v>
      </c>
      <c r="E1365" t="str">
        <f t="shared" si="1302"/>
        <v>Lower middle income</v>
      </c>
      <c r="F1365">
        <f t="shared" si="1275"/>
        <v>2019</v>
      </c>
      <c r="G1365" s="60" cm="1">
        <f t="array" ref="G1365">INDEX($D$1:$CP$117,MATCH($D1365,$D$1:$D$117,0),MATCH(1,($F1365=$D$1:$CP$1)*(G$2=$D$2:$CP$2),0))</f>
        <v>0</v>
      </c>
      <c r="H1365" s="60" cm="1">
        <f t="array" ref="H1365">INDEX($D$1:$CP$117,MATCH($D1365,$D$1:$D$117,0),MATCH(1,($F1365=$D$1:$CP$1)*(H$2=$D$2:$CP$2),0))</f>
        <v>0</v>
      </c>
      <c r="I1365" s="60" cm="1">
        <f t="array" ref="I1365">INDEX($D$1:$CP$117,MATCH($D1365,$D$1:$D$117,0),MATCH(1,($F1365=$D$1:$CP$1)*(I$2=$D$2:$CP$2),0))</f>
        <v>0</v>
      </c>
      <c r="J1365" s="60" cm="1">
        <f t="array" ref="J1365">INDEX($D$1:$CP$117,MATCH($D1365,$D$1:$D$117,0),MATCH(1,($F1365=$D$1:$CP$1)*(J$2=$D$2:$CP$2),0))</f>
        <v>6500</v>
      </c>
      <c r="K1365" s="59" t="str" cm="1">
        <f t="array" ref="K1365">INDEX($D$1:$CP$117,MATCH($D1365,$D$1:$D$117,0),MATCH(1,($F1365=$D$1:$CP$1)*(AY$2=$D$2:$CP$2),0))</f>
        <v/>
      </c>
      <c r="L1365" s="59" t="str" cm="1">
        <f t="array" ref="L1365">INDEX($D$1:$CP$117,MATCH($D1365,$D$1:$D$117,0),MATCH(1,($F1365=$D$1:$CP$1)*(AZ$2=$D$2:$CP$2),0))</f>
        <v/>
      </c>
      <c r="M1365" s="59" t="str" cm="1">
        <f t="array" ref="M1365">INDEX($D$1:$CP$117,MATCH($D1365,$D$1:$D$117,0),MATCH(1,($F1365=$D$1:$CP$1)*(BA$2=$D$2:$CP$2),0))</f>
        <v/>
      </c>
      <c r="N1365" s="61" t="str" cm="1">
        <f t="array" ref="N1365">INDEX($D$1:$CP$117,MATCH($D1365,$D$1:$D$117,0),MATCH(1,($F1365=$D$1:$CP$1)*(BB$2=$D$2:$CP$2),0))</f>
        <v/>
      </c>
    </row>
    <row r="1366" spans="4:14" x14ac:dyDescent="0.25">
      <c r="D1366" t="str">
        <f t="shared" ref="D1366:E1366" si="1303">D1252</f>
        <v>UGA</v>
      </c>
      <c r="E1366" t="str">
        <f t="shared" si="1303"/>
        <v>Low income</v>
      </c>
      <c r="F1366">
        <f t="shared" si="1275"/>
        <v>2019</v>
      </c>
      <c r="G1366" s="60" cm="1">
        <f t="array" ref="G1366">INDEX($D$1:$CP$117,MATCH($D1366,$D$1:$D$117,0),MATCH(1,($F1366=$D$1:$CP$1)*(G$2=$D$2:$CP$2),0))</f>
        <v>0</v>
      </c>
      <c r="H1366" s="60" cm="1">
        <f t="array" ref="H1366">INDEX($D$1:$CP$117,MATCH($D1366,$D$1:$D$117,0),MATCH(1,($F1366=$D$1:$CP$1)*(H$2=$D$2:$CP$2),0))</f>
        <v>0</v>
      </c>
      <c r="I1366" s="60" cm="1">
        <f t="array" ref="I1366">INDEX($D$1:$CP$117,MATCH($D1366,$D$1:$D$117,0),MATCH(1,($F1366=$D$1:$CP$1)*(I$2=$D$2:$CP$2),0))</f>
        <v>0</v>
      </c>
      <c r="J1366" s="60" cm="1">
        <f t="array" ref="J1366">INDEX($D$1:$CP$117,MATCH($D1366,$D$1:$D$117,0),MATCH(1,($F1366=$D$1:$CP$1)*(J$2=$D$2:$CP$2),0))</f>
        <v>1500000</v>
      </c>
      <c r="K1366" s="59" t="str" cm="1">
        <f t="array" ref="K1366">INDEX($D$1:$CP$117,MATCH($D1366,$D$1:$D$117,0),MATCH(1,($F1366=$D$1:$CP$1)*(AY$2=$D$2:$CP$2),0))</f>
        <v/>
      </c>
      <c r="L1366" s="59" t="str" cm="1">
        <f t="array" ref="L1366">INDEX($D$1:$CP$117,MATCH($D1366,$D$1:$D$117,0),MATCH(1,($F1366=$D$1:$CP$1)*(AZ$2=$D$2:$CP$2),0))</f>
        <v/>
      </c>
      <c r="M1366" s="59" t="str" cm="1">
        <f t="array" ref="M1366">INDEX($D$1:$CP$117,MATCH($D1366,$D$1:$D$117,0),MATCH(1,($F1366=$D$1:$CP$1)*(BA$2=$D$2:$CP$2),0))</f>
        <v/>
      </c>
      <c r="N1366" s="61" t="str" cm="1">
        <f t="array" ref="N1366">INDEX($D$1:$CP$117,MATCH($D1366,$D$1:$D$117,0),MATCH(1,($F1366=$D$1:$CP$1)*(BB$2=$D$2:$CP$2),0))</f>
        <v/>
      </c>
    </row>
    <row r="1367" spans="4:14" x14ac:dyDescent="0.25">
      <c r="D1367" t="str">
        <f t="shared" ref="D1367:E1367" si="1304">D1253</f>
        <v>UKR</v>
      </c>
      <c r="E1367" t="str">
        <f t="shared" si="1304"/>
        <v>Lower middle income</v>
      </c>
      <c r="F1367">
        <f t="shared" si="1275"/>
        <v>2019</v>
      </c>
      <c r="G1367" s="60" cm="1">
        <f t="array" ref="G1367">INDEX($D$1:$CP$117,MATCH($D1367,$D$1:$D$117,0),MATCH(1,($F1367=$D$1:$CP$1)*(G$2=$D$2:$CP$2),0))</f>
        <v>0</v>
      </c>
      <c r="H1367" s="60" cm="1">
        <f t="array" ref="H1367">INDEX($D$1:$CP$117,MATCH($D1367,$D$1:$D$117,0),MATCH(1,($F1367=$D$1:$CP$1)*(H$2=$D$2:$CP$2),0))</f>
        <v>0</v>
      </c>
      <c r="I1367" s="60" cm="1">
        <f t="array" ref="I1367">INDEX($D$1:$CP$117,MATCH($D1367,$D$1:$D$117,0),MATCH(1,($F1367=$D$1:$CP$1)*(I$2=$D$2:$CP$2),0))</f>
        <v>0</v>
      </c>
      <c r="J1367" s="60" cm="1">
        <f t="array" ref="J1367">INDEX($D$1:$CP$117,MATCH($D1367,$D$1:$D$117,0),MATCH(1,($F1367=$D$1:$CP$1)*(J$2=$D$2:$CP$2),0))</f>
        <v>250000</v>
      </c>
      <c r="K1367" s="59" t="str" cm="1">
        <f t="array" ref="K1367">INDEX($D$1:$CP$117,MATCH($D1367,$D$1:$D$117,0),MATCH(1,($F1367=$D$1:$CP$1)*(AY$2=$D$2:$CP$2),0))</f>
        <v/>
      </c>
      <c r="L1367" s="59" t="str" cm="1">
        <f t="array" ref="L1367">INDEX($D$1:$CP$117,MATCH($D1367,$D$1:$D$117,0),MATCH(1,($F1367=$D$1:$CP$1)*(AZ$2=$D$2:$CP$2),0))</f>
        <v/>
      </c>
      <c r="M1367" s="59" t="str" cm="1">
        <f t="array" ref="M1367">INDEX($D$1:$CP$117,MATCH($D1367,$D$1:$D$117,0),MATCH(1,($F1367=$D$1:$CP$1)*(BA$2=$D$2:$CP$2),0))</f>
        <v/>
      </c>
      <c r="N1367" s="61" t="str" cm="1">
        <f t="array" ref="N1367">INDEX($D$1:$CP$117,MATCH($D1367,$D$1:$D$117,0),MATCH(1,($F1367=$D$1:$CP$1)*(BB$2=$D$2:$CP$2),0))</f>
        <v/>
      </c>
    </row>
    <row r="1368" spans="4:14" x14ac:dyDescent="0.25">
      <c r="D1368" t="str">
        <f t="shared" ref="D1368:E1368" si="1305">D1254</f>
        <v>TZA</v>
      </c>
      <c r="E1368" t="str">
        <f t="shared" si="1305"/>
        <v>Lower middle income</v>
      </c>
      <c r="F1368">
        <f t="shared" si="1275"/>
        <v>2019</v>
      </c>
      <c r="G1368" s="60" cm="1">
        <f t="array" ref="G1368">INDEX($D$1:$CP$117,MATCH($D1368,$D$1:$D$117,0),MATCH(1,($F1368=$D$1:$CP$1)*(G$2=$D$2:$CP$2),0))</f>
        <v>0</v>
      </c>
      <c r="H1368" s="60" cm="1">
        <f t="array" ref="H1368">INDEX($D$1:$CP$117,MATCH($D1368,$D$1:$D$117,0),MATCH(1,($F1368=$D$1:$CP$1)*(H$2=$D$2:$CP$2),0))</f>
        <v>0</v>
      </c>
      <c r="I1368" s="60" cm="1">
        <f t="array" ref="I1368">INDEX($D$1:$CP$117,MATCH($D1368,$D$1:$D$117,0),MATCH(1,($F1368=$D$1:$CP$1)*(I$2=$D$2:$CP$2),0))</f>
        <v>532800000</v>
      </c>
      <c r="J1368" s="60" cm="1">
        <f t="array" ref="J1368">INDEX($D$1:$CP$117,MATCH($D1368,$D$1:$D$117,0),MATCH(1,($F1368=$D$1:$CP$1)*(J$2=$D$2:$CP$2),0))</f>
        <v>1700000</v>
      </c>
      <c r="K1368" s="59" cm="1">
        <f t="array" ref="K1368">INDEX($D$1:$CP$117,MATCH($D1368,$D$1:$D$117,0),MATCH(1,($F1368=$D$1:$CP$1)*(AY$2=$D$2:$CP$2),0))</f>
        <v>0</v>
      </c>
      <c r="L1368" s="59" t="str" cm="1">
        <f t="array" ref="L1368">INDEX($D$1:$CP$117,MATCH($D1368,$D$1:$D$117,0),MATCH(1,($F1368=$D$1:$CP$1)*(AZ$2=$D$2:$CP$2),0))</f>
        <v/>
      </c>
      <c r="M1368" s="59" cm="1">
        <f t="array" ref="M1368">INDEX($D$1:$CP$117,MATCH($D1368,$D$1:$D$117,0),MATCH(1,($F1368=$D$1:$CP$1)*(BA$2=$D$2:$CP$2),0))</f>
        <v>313.41176470588238</v>
      </c>
      <c r="N1368" s="61" cm="1">
        <f t="array" ref="N1368">INDEX($D$1:$CP$117,MATCH($D1368,$D$1:$D$117,0),MATCH(1,($F1368=$D$1:$CP$1)*(BB$2=$D$2:$CP$2),0))</f>
        <v>0</v>
      </c>
    </row>
    <row r="1369" spans="4:14" x14ac:dyDescent="0.25">
      <c r="D1369" t="str">
        <f t="shared" ref="D1369:E1369" si="1306">D1255</f>
        <v>UZB</v>
      </c>
      <c r="E1369" t="str">
        <f t="shared" si="1306"/>
        <v>Lower middle income</v>
      </c>
      <c r="F1369">
        <f t="shared" si="1275"/>
        <v>2019</v>
      </c>
      <c r="G1369" s="60" cm="1">
        <f t="array" ref="G1369">INDEX($D$1:$CP$117,MATCH($D1369,$D$1:$D$117,0),MATCH(1,($F1369=$D$1:$CP$1)*(G$2=$D$2:$CP$2),0))</f>
        <v>2396487</v>
      </c>
      <c r="H1369" s="60" cm="1">
        <f t="array" ref="H1369">INDEX($D$1:$CP$117,MATCH($D1369,$D$1:$D$117,0),MATCH(1,($F1369=$D$1:$CP$1)*(H$2=$D$2:$CP$2),0))</f>
        <v>557994.76</v>
      </c>
      <c r="I1369" s="60" cm="1">
        <f t="array" ref="I1369">INDEX($D$1:$CP$117,MATCH($D1369,$D$1:$D$117,0),MATCH(1,($F1369=$D$1:$CP$1)*(I$2=$D$2:$CP$2),0))</f>
        <v>2954481.76</v>
      </c>
      <c r="J1369" s="60" cm="1">
        <f t="array" ref="J1369">INDEX($D$1:$CP$117,MATCH($D1369,$D$1:$D$117,0),MATCH(1,($F1369=$D$1:$CP$1)*(J$2=$D$2:$CP$2),0))</f>
        <v>50000</v>
      </c>
      <c r="K1369" s="59" cm="1">
        <f t="array" ref="K1369">INDEX($D$1:$CP$117,MATCH($D1369,$D$1:$D$117,0),MATCH(1,($F1369=$D$1:$CP$1)*(AY$2=$D$2:$CP$2),0))</f>
        <v>47.929740000000002</v>
      </c>
      <c r="L1369" s="59" cm="1">
        <f t="array" ref="L1369">INDEX($D$1:$CP$117,MATCH($D1369,$D$1:$D$117,0),MATCH(1,($F1369=$D$1:$CP$1)*(AZ$2=$D$2:$CP$2),0))</f>
        <v>11.159895199999999</v>
      </c>
      <c r="M1369" s="59" cm="1">
        <f t="array" ref="M1369">INDEX($D$1:$CP$117,MATCH($D1369,$D$1:$D$117,0),MATCH(1,($F1369=$D$1:$CP$1)*(BA$2=$D$2:$CP$2),0))</f>
        <v>59.089635199999996</v>
      </c>
      <c r="N1369" s="61" cm="1">
        <f t="array" ref="N1369">INDEX($D$1:$CP$117,MATCH($D1369,$D$1:$D$117,0),MATCH(1,($F1369=$D$1:$CP$1)*(BB$2=$D$2:$CP$2),0))</f>
        <v>0.81113616352128037</v>
      </c>
    </row>
    <row r="1370" spans="4:14" x14ac:dyDescent="0.25">
      <c r="D1370" t="str">
        <f t="shared" ref="D1370:E1370" si="1307">D1256</f>
        <v>VEN</v>
      </c>
      <c r="E1370" t="str">
        <f t="shared" si="1307"/>
        <v>Middle income</v>
      </c>
      <c r="F1370">
        <f t="shared" si="1275"/>
        <v>2019</v>
      </c>
      <c r="G1370" s="60" cm="1">
        <f t="array" ref="G1370">INDEX($D$1:$CP$117,MATCH($D1370,$D$1:$D$117,0),MATCH(1,($F1370=$D$1:$CP$1)*(G$2=$D$2:$CP$2),0))</f>
        <v>6420000</v>
      </c>
      <c r="H1370" s="60" cm="1">
        <f t="array" ref="H1370">INDEX($D$1:$CP$117,MATCH($D1370,$D$1:$D$117,0),MATCH(1,($F1370=$D$1:$CP$1)*(H$2=$D$2:$CP$2),0))</f>
        <v>8641770</v>
      </c>
      <c r="I1370" s="60" cm="1">
        <f t="array" ref="I1370">INDEX($D$1:$CP$117,MATCH($D1370,$D$1:$D$117,0),MATCH(1,($F1370=$D$1:$CP$1)*(I$2=$D$2:$CP$2),0))</f>
        <v>15061770</v>
      </c>
      <c r="J1370" s="60" cm="1">
        <f t="array" ref="J1370">INDEX($D$1:$CP$117,MATCH($D1370,$D$1:$D$117,0),MATCH(1,($F1370=$D$1:$CP$1)*(J$2=$D$2:$CP$2),0))</f>
        <v>110000</v>
      </c>
      <c r="K1370" s="59" cm="1">
        <f t="array" ref="K1370">INDEX($D$1:$CP$117,MATCH($D1370,$D$1:$D$117,0),MATCH(1,($F1370=$D$1:$CP$1)*(AY$2=$D$2:$CP$2),0))</f>
        <v>58.363636363636367</v>
      </c>
      <c r="L1370" s="59" cm="1">
        <f t="array" ref="L1370">INDEX($D$1:$CP$117,MATCH($D1370,$D$1:$D$117,0),MATCH(1,($F1370=$D$1:$CP$1)*(AZ$2=$D$2:$CP$2),0))</f>
        <v>78.561545454545453</v>
      </c>
      <c r="M1370" s="59" cm="1">
        <f t="array" ref="M1370">INDEX($D$1:$CP$117,MATCH($D1370,$D$1:$D$117,0),MATCH(1,($F1370=$D$1:$CP$1)*(BA$2=$D$2:$CP$2),0))</f>
        <v>136.92518181818181</v>
      </c>
      <c r="N1370" s="61" cm="1">
        <f t="array" ref="N1370">INDEX($D$1:$CP$117,MATCH($D1370,$D$1:$D$117,0),MATCH(1,($F1370=$D$1:$CP$1)*(BB$2=$D$2:$CP$2),0))</f>
        <v>0.42624472422563886</v>
      </c>
    </row>
    <row r="1371" spans="4:14" x14ac:dyDescent="0.25">
      <c r="D1371" t="str">
        <f t="shared" ref="D1371:E1371" si="1308">D1257</f>
        <v>VNM</v>
      </c>
      <c r="E1371" t="str">
        <f t="shared" si="1308"/>
        <v>Lower middle income</v>
      </c>
      <c r="F1371">
        <f t="shared" si="1275"/>
        <v>2019</v>
      </c>
      <c r="G1371" s="60" cm="1">
        <f t="array" ref="G1371">INDEX($D$1:$CP$117,MATCH($D1371,$D$1:$D$117,0),MATCH(1,($F1371=$D$1:$CP$1)*(G$2=$D$2:$CP$2),0))</f>
        <v>0</v>
      </c>
      <c r="H1371" s="60" cm="1">
        <f t="array" ref="H1371">INDEX($D$1:$CP$117,MATCH($D1371,$D$1:$D$117,0),MATCH(1,($F1371=$D$1:$CP$1)*(H$2=$D$2:$CP$2),0))</f>
        <v>0</v>
      </c>
      <c r="I1371" s="60" cm="1">
        <f t="array" ref="I1371">INDEX($D$1:$CP$117,MATCH($D1371,$D$1:$D$117,0),MATCH(1,($F1371=$D$1:$CP$1)*(I$2=$D$2:$CP$2),0))</f>
        <v>0</v>
      </c>
      <c r="J1371" s="60" cm="1">
        <f t="array" ref="J1371">INDEX($D$1:$CP$117,MATCH($D1371,$D$1:$D$117,0),MATCH(1,($F1371=$D$1:$CP$1)*(J$2=$D$2:$CP$2),0))</f>
        <v>230000</v>
      </c>
      <c r="K1371" s="59" t="str" cm="1">
        <f t="array" ref="K1371">INDEX($D$1:$CP$117,MATCH($D1371,$D$1:$D$117,0),MATCH(1,($F1371=$D$1:$CP$1)*(AY$2=$D$2:$CP$2),0))</f>
        <v/>
      </c>
      <c r="L1371" s="59" t="str" cm="1">
        <f t="array" ref="L1371">INDEX($D$1:$CP$117,MATCH($D1371,$D$1:$D$117,0),MATCH(1,($F1371=$D$1:$CP$1)*(AZ$2=$D$2:$CP$2),0))</f>
        <v/>
      </c>
      <c r="M1371" s="59" t="str" cm="1">
        <f t="array" ref="M1371">INDEX($D$1:$CP$117,MATCH($D1371,$D$1:$D$117,0),MATCH(1,($F1371=$D$1:$CP$1)*(BA$2=$D$2:$CP$2),0))</f>
        <v/>
      </c>
      <c r="N1371" s="61" t="str" cm="1">
        <f t="array" ref="N1371">INDEX($D$1:$CP$117,MATCH($D1371,$D$1:$D$117,0),MATCH(1,($F1371=$D$1:$CP$1)*(BB$2=$D$2:$CP$2),0))</f>
        <v/>
      </c>
    </row>
    <row r="1372" spans="4:14" x14ac:dyDescent="0.25">
      <c r="D1372" t="str">
        <f t="shared" ref="D1372:E1372" si="1309">D1258</f>
        <v>YEM</v>
      </c>
      <c r="E1372" t="str">
        <f t="shared" si="1309"/>
        <v>Low income</v>
      </c>
      <c r="F1372">
        <f t="shared" si="1275"/>
        <v>2019</v>
      </c>
      <c r="G1372" s="60" cm="1">
        <f t="array" ref="G1372">INDEX($D$1:$CP$117,MATCH($D1372,$D$1:$D$117,0),MATCH(1,($F1372=$D$1:$CP$1)*(G$2=$D$2:$CP$2),0))</f>
        <v>0</v>
      </c>
      <c r="H1372" s="60" cm="1">
        <f t="array" ref="H1372">INDEX($D$1:$CP$117,MATCH($D1372,$D$1:$D$117,0),MATCH(1,($F1372=$D$1:$CP$1)*(H$2=$D$2:$CP$2),0))</f>
        <v>0</v>
      </c>
      <c r="I1372" s="60" cm="1">
        <f t="array" ref="I1372">INDEX($D$1:$CP$117,MATCH($D1372,$D$1:$D$117,0),MATCH(1,($F1372=$D$1:$CP$1)*(I$2=$D$2:$CP$2),0))</f>
        <v>0</v>
      </c>
      <c r="J1372" s="60" cm="1">
        <f t="array" ref="J1372">INDEX($D$1:$CP$117,MATCH($D1372,$D$1:$D$117,0),MATCH(1,($F1372=$D$1:$CP$1)*(J$2=$D$2:$CP$2),0))</f>
        <v>11000</v>
      </c>
      <c r="K1372" s="59" t="str" cm="1">
        <f t="array" ref="K1372">INDEX($D$1:$CP$117,MATCH($D1372,$D$1:$D$117,0),MATCH(1,($F1372=$D$1:$CP$1)*(AY$2=$D$2:$CP$2),0))</f>
        <v/>
      </c>
      <c r="L1372" s="59" t="str" cm="1">
        <f t="array" ref="L1372">INDEX($D$1:$CP$117,MATCH($D1372,$D$1:$D$117,0),MATCH(1,($F1372=$D$1:$CP$1)*(AZ$2=$D$2:$CP$2),0))</f>
        <v/>
      </c>
      <c r="M1372" s="59" t="str" cm="1">
        <f t="array" ref="M1372">INDEX($D$1:$CP$117,MATCH($D1372,$D$1:$D$117,0),MATCH(1,($F1372=$D$1:$CP$1)*(BA$2=$D$2:$CP$2),0))</f>
        <v/>
      </c>
      <c r="N1372" s="61" t="str" cm="1">
        <f t="array" ref="N1372">INDEX($D$1:$CP$117,MATCH($D1372,$D$1:$D$117,0),MATCH(1,($F1372=$D$1:$CP$1)*(BB$2=$D$2:$CP$2),0))</f>
        <v/>
      </c>
    </row>
    <row r="1373" spans="4:14" x14ac:dyDescent="0.25">
      <c r="D1373" t="str">
        <f t="shared" ref="D1373:E1373" si="1310">D1259</f>
        <v>ZMB</v>
      </c>
      <c r="E1373" t="str">
        <f t="shared" si="1310"/>
        <v>Lower middle income</v>
      </c>
      <c r="F1373">
        <f t="shared" si="1275"/>
        <v>2019</v>
      </c>
      <c r="G1373" s="60" cm="1">
        <f t="array" ref="G1373">INDEX($D$1:$CP$117,MATCH($D1373,$D$1:$D$117,0),MATCH(1,($F1373=$D$1:$CP$1)*(G$2=$D$2:$CP$2),0))</f>
        <v>0</v>
      </c>
      <c r="H1373" s="60" cm="1">
        <f t="array" ref="H1373">INDEX($D$1:$CP$117,MATCH($D1373,$D$1:$D$117,0),MATCH(1,($F1373=$D$1:$CP$1)*(H$2=$D$2:$CP$2),0))</f>
        <v>0</v>
      </c>
      <c r="I1373" s="60" cm="1">
        <f t="array" ref="I1373">INDEX($D$1:$CP$117,MATCH($D1373,$D$1:$D$117,0),MATCH(1,($F1373=$D$1:$CP$1)*(I$2=$D$2:$CP$2),0))</f>
        <v>0</v>
      </c>
      <c r="J1373" s="60" cm="1">
        <f t="array" ref="J1373">INDEX($D$1:$CP$117,MATCH($D1373,$D$1:$D$117,0),MATCH(1,($F1373=$D$1:$CP$1)*(J$2=$D$2:$CP$2),0))</f>
        <v>1200000</v>
      </c>
      <c r="K1373" s="59" t="str" cm="1">
        <f t="array" ref="K1373">INDEX($D$1:$CP$117,MATCH($D1373,$D$1:$D$117,0),MATCH(1,($F1373=$D$1:$CP$1)*(AY$2=$D$2:$CP$2),0))</f>
        <v/>
      </c>
      <c r="L1373" s="59" t="str" cm="1">
        <f t="array" ref="L1373">INDEX($D$1:$CP$117,MATCH($D1373,$D$1:$D$117,0),MATCH(1,($F1373=$D$1:$CP$1)*(AZ$2=$D$2:$CP$2),0))</f>
        <v/>
      </c>
      <c r="M1373" s="59" t="str" cm="1">
        <f t="array" ref="M1373">INDEX($D$1:$CP$117,MATCH($D1373,$D$1:$D$117,0),MATCH(1,($F1373=$D$1:$CP$1)*(BA$2=$D$2:$CP$2),0))</f>
        <v/>
      </c>
      <c r="N1373" s="61" t="str" cm="1">
        <f t="array" ref="N1373">INDEX($D$1:$CP$117,MATCH($D1373,$D$1:$D$117,0),MATCH(1,($F1373=$D$1:$CP$1)*(BB$2=$D$2:$CP$2),0))</f>
        <v/>
      </c>
    </row>
    <row r="1374" spans="4:14" x14ac:dyDescent="0.25">
      <c r="D1374" t="str">
        <f t="shared" ref="D1374:E1374" si="1311">D1260</f>
        <v>ZWE</v>
      </c>
      <c r="E1374" t="str">
        <f t="shared" si="1311"/>
        <v>Lower middle income</v>
      </c>
      <c r="F1374">
        <f t="shared" si="1275"/>
        <v>2019</v>
      </c>
      <c r="G1374" s="60" cm="1">
        <f t="array" ref="G1374">INDEX($D$1:$CP$117,MATCH($D1374,$D$1:$D$117,0),MATCH(1,($F1374=$D$1:$CP$1)*(G$2=$D$2:$CP$2),0))</f>
        <v>45231793</v>
      </c>
      <c r="H1374" s="60" cm="1">
        <f t="array" ref="H1374">INDEX($D$1:$CP$117,MATCH($D1374,$D$1:$D$117,0),MATCH(1,($F1374=$D$1:$CP$1)*(H$2=$D$2:$CP$2),0))</f>
        <v>298433984.5</v>
      </c>
      <c r="I1374" s="60" cm="1">
        <f t="array" ref="I1374">INDEX($D$1:$CP$117,MATCH($D1374,$D$1:$D$117,0),MATCH(1,($F1374=$D$1:$CP$1)*(I$2=$D$2:$CP$2),0))</f>
        <v>374088926.31999999</v>
      </c>
      <c r="J1374" s="60" cm="1">
        <f t="array" ref="J1374">INDEX($D$1:$CP$117,MATCH($D1374,$D$1:$D$117,0),MATCH(1,($F1374=$D$1:$CP$1)*(J$2=$D$2:$CP$2),0))</f>
        <v>1400000</v>
      </c>
      <c r="K1374" s="59" cm="1">
        <f t="array" ref="K1374">INDEX($D$1:$CP$117,MATCH($D1374,$D$1:$D$117,0),MATCH(1,($F1374=$D$1:$CP$1)*(AY$2=$D$2:$CP$2),0))</f>
        <v>32.30842357142857</v>
      </c>
      <c r="L1374" s="59" cm="1">
        <f t="array" ref="L1374">INDEX($D$1:$CP$117,MATCH($D1374,$D$1:$D$117,0),MATCH(1,($F1374=$D$1:$CP$1)*(AZ$2=$D$2:$CP$2),0))</f>
        <v>213.16713178571428</v>
      </c>
      <c r="M1374" s="59" cm="1">
        <f t="array" ref="M1374">INDEX($D$1:$CP$117,MATCH($D1374,$D$1:$D$117,0),MATCH(1,($F1374=$D$1:$CP$1)*(BA$2=$D$2:$CP$2),0))</f>
        <v>267.20637594285716</v>
      </c>
      <c r="N1374" s="61" cm="1">
        <f t="array" ref="N1374">INDEX($D$1:$CP$117,MATCH($D1374,$D$1:$D$117,0),MATCH(1,($F1374=$D$1:$CP$1)*(BB$2=$D$2:$CP$2),0))</f>
        <v>0.12091187366853035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BE67-93B8-45C7-A524-32504D17DB33}">
  <dimension ref="A1:M1255"/>
  <sheetViews>
    <sheetView workbookViewId="0">
      <selection activeCell="G6" sqref="G6"/>
    </sheetView>
  </sheetViews>
  <sheetFormatPr defaultRowHeight="15.75" x14ac:dyDescent="0.25"/>
  <cols>
    <col min="2" max="2" width="11.125" bestFit="1" customWidth="1"/>
    <col min="4" max="4" width="18.875" bestFit="1" customWidth="1"/>
    <col min="6" max="6" width="15.875" bestFit="1" customWidth="1"/>
    <col min="7" max="7" width="14.375" bestFit="1" customWidth="1"/>
    <col min="8" max="8" width="15.875" bestFit="1" customWidth="1"/>
    <col min="10" max="10" width="9.125" bestFit="1" customWidth="1"/>
    <col min="11" max="12" width="9.75" bestFit="1" customWidth="1"/>
  </cols>
  <sheetData>
    <row r="1" spans="1:13" x14ac:dyDescent="0.25">
      <c r="A1" t="s">
        <v>356</v>
      </c>
      <c r="B1" t="s">
        <v>358</v>
      </c>
      <c r="C1" t="s">
        <v>359</v>
      </c>
      <c r="D1" t="s">
        <v>357</v>
      </c>
      <c r="E1" t="s">
        <v>343</v>
      </c>
      <c r="F1" t="s">
        <v>240</v>
      </c>
      <c r="G1" t="s">
        <v>2</v>
      </c>
      <c r="H1" t="s">
        <v>260</v>
      </c>
      <c r="I1" t="s">
        <v>261</v>
      </c>
      <c r="J1" s="66" t="s">
        <v>345</v>
      </c>
      <c r="K1" s="66" t="s">
        <v>346</v>
      </c>
      <c r="L1" s="66" t="s">
        <v>347</v>
      </c>
      <c r="M1" t="s">
        <v>344</v>
      </c>
    </row>
    <row r="2" spans="1:13" x14ac:dyDescent="0.25">
      <c r="A2" t="s">
        <v>195</v>
      </c>
      <c r="B2" t="s">
        <v>194</v>
      </c>
      <c r="C2">
        <v>0.1</v>
      </c>
      <c r="D2" t="s">
        <v>55</v>
      </c>
      <c r="E2">
        <v>2009</v>
      </c>
      <c r="F2" s="67">
        <v>132200</v>
      </c>
      <c r="G2" s="67">
        <v>3109218</v>
      </c>
      <c r="H2" s="67">
        <v>3241418</v>
      </c>
      <c r="I2">
        <v>4100</v>
      </c>
      <c r="J2" s="66">
        <v>32.243902439024389</v>
      </c>
      <c r="K2" s="66">
        <v>758.34585365853661</v>
      </c>
      <c r="L2" s="66">
        <v>790.58975609756101</v>
      </c>
      <c r="M2" s="56">
        <v>4.0784619570817457E-2</v>
      </c>
    </row>
    <row r="3" spans="1:13" x14ac:dyDescent="0.25">
      <c r="A3" t="s">
        <v>197</v>
      </c>
      <c r="B3" t="s">
        <v>196</v>
      </c>
      <c r="C3">
        <v>0.1</v>
      </c>
      <c r="D3" t="s">
        <v>51</v>
      </c>
      <c r="E3">
        <v>2009</v>
      </c>
      <c r="F3" s="67" t="s">
        <v>247</v>
      </c>
      <c r="G3" s="67" t="s">
        <v>247</v>
      </c>
      <c r="H3" s="67" t="s">
        <v>247</v>
      </c>
      <c r="I3">
        <v>1000</v>
      </c>
      <c r="J3" s="66" t="s">
        <v>247</v>
      </c>
      <c r="K3" s="66" t="s">
        <v>247</v>
      </c>
      <c r="L3" s="66" t="s">
        <v>247</v>
      </c>
      <c r="M3" s="56" t="s">
        <v>247</v>
      </c>
    </row>
    <row r="4" spans="1:13" x14ac:dyDescent="0.25">
      <c r="A4" t="s">
        <v>199</v>
      </c>
      <c r="B4" t="s">
        <v>198</v>
      </c>
      <c r="C4">
        <v>0.1</v>
      </c>
      <c r="D4" t="s">
        <v>47</v>
      </c>
      <c r="E4">
        <v>2009</v>
      </c>
      <c r="F4" s="67">
        <v>2537184</v>
      </c>
      <c r="G4" s="67">
        <v>171000.23290000018</v>
      </c>
      <c r="H4" s="67">
        <v>2708184.2329000002</v>
      </c>
      <c r="I4">
        <v>6900</v>
      </c>
      <c r="J4" s="66">
        <v>367.70782608695652</v>
      </c>
      <c r="K4" s="66">
        <v>24.782642449275389</v>
      </c>
      <c r="L4" s="66">
        <v>392.4904685362319</v>
      </c>
      <c r="M4" s="56">
        <v>0.9368579763434749</v>
      </c>
    </row>
    <row r="5" spans="1:13" x14ac:dyDescent="0.25">
      <c r="A5" t="s">
        <v>80</v>
      </c>
      <c r="B5" t="s">
        <v>79</v>
      </c>
      <c r="C5">
        <v>1.9</v>
      </c>
      <c r="D5" t="s">
        <v>47</v>
      </c>
      <c r="E5">
        <v>2009</v>
      </c>
      <c r="F5" s="67">
        <v>16044315</v>
      </c>
      <c r="G5" s="67">
        <v>18379173.789999999</v>
      </c>
      <c r="H5" s="67">
        <v>34423488.789999999</v>
      </c>
      <c r="I5">
        <v>200000</v>
      </c>
      <c r="J5" s="66">
        <v>80.221575000000001</v>
      </c>
      <c r="K5" s="66">
        <v>91.895868949999993</v>
      </c>
      <c r="L5" s="66">
        <v>172.11744394999999</v>
      </c>
      <c r="M5" s="56">
        <v>0.46608625575048812</v>
      </c>
    </row>
    <row r="6" spans="1:13" x14ac:dyDescent="0.25">
      <c r="A6" t="s">
        <v>146</v>
      </c>
      <c r="B6" t="s">
        <v>145</v>
      </c>
      <c r="C6">
        <v>0.4</v>
      </c>
      <c r="D6" t="s">
        <v>51</v>
      </c>
      <c r="E6">
        <v>2009</v>
      </c>
      <c r="F6" s="67" t="s">
        <v>247</v>
      </c>
      <c r="G6" s="67" t="s">
        <v>247</v>
      </c>
      <c r="H6" s="67" t="s">
        <v>247</v>
      </c>
      <c r="I6">
        <v>97000</v>
      </c>
      <c r="J6" s="66" t="s">
        <v>247</v>
      </c>
      <c r="K6" s="66" t="s">
        <v>247</v>
      </c>
      <c r="L6" s="66" t="s">
        <v>247</v>
      </c>
      <c r="M6" s="56" t="s">
        <v>247</v>
      </c>
    </row>
    <row r="7" spans="1:13" x14ac:dyDescent="0.25">
      <c r="A7" t="s">
        <v>170</v>
      </c>
      <c r="B7" t="s">
        <v>169</v>
      </c>
      <c r="C7">
        <v>0.2</v>
      </c>
      <c r="D7" t="s">
        <v>51</v>
      </c>
      <c r="E7">
        <v>2009</v>
      </c>
      <c r="F7" s="67">
        <v>632640</v>
      </c>
      <c r="G7" s="67">
        <v>1668431.3029999998</v>
      </c>
      <c r="H7" s="67">
        <v>2301071.3029999998</v>
      </c>
      <c r="I7">
        <v>3200</v>
      </c>
      <c r="J7" s="66">
        <v>197.7</v>
      </c>
      <c r="K7" s="66">
        <v>521.38478218749992</v>
      </c>
      <c r="L7" s="66">
        <v>719.08478218749997</v>
      </c>
      <c r="M7" s="56">
        <v>0.27493281028501881</v>
      </c>
    </row>
    <row r="8" spans="1:13" x14ac:dyDescent="0.25">
      <c r="A8" t="s">
        <v>201</v>
      </c>
      <c r="B8" t="s">
        <v>200</v>
      </c>
      <c r="C8">
        <v>0.1</v>
      </c>
      <c r="D8" t="s">
        <v>51</v>
      </c>
      <c r="E8">
        <v>2009</v>
      </c>
      <c r="F8" s="67">
        <v>4145046</v>
      </c>
      <c r="G8" s="67">
        <v>1916604.1150000002</v>
      </c>
      <c r="H8" s="67">
        <v>6061650.1150000002</v>
      </c>
      <c r="I8">
        <v>9400</v>
      </c>
      <c r="J8" s="66">
        <v>440.96234042553192</v>
      </c>
      <c r="K8" s="66">
        <v>203.89405478723407</v>
      </c>
      <c r="L8" s="66">
        <v>644.85639521276596</v>
      </c>
      <c r="M8" s="56">
        <v>0.68381478992704947</v>
      </c>
    </row>
    <row r="9" spans="1:13" x14ac:dyDescent="0.25">
      <c r="A9" t="s">
        <v>246</v>
      </c>
      <c r="B9" t="s">
        <v>3</v>
      </c>
      <c r="C9">
        <v>0</v>
      </c>
      <c r="D9" t="s">
        <v>242</v>
      </c>
      <c r="E9">
        <v>2009</v>
      </c>
      <c r="F9" s="67">
        <v>4400000</v>
      </c>
      <c r="G9" s="67">
        <v>486400</v>
      </c>
      <c r="H9" s="67">
        <v>4886400</v>
      </c>
      <c r="I9">
        <v>0</v>
      </c>
      <c r="J9" s="66" t="s">
        <v>247</v>
      </c>
      <c r="K9" s="66" t="s">
        <v>247</v>
      </c>
      <c r="L9" s="66" t="s">
        <v>247</v>
      </c>
      <c r="M9" s="56" t="s">
        <v>247</v>
      </c>
    </row>
    <row r="10" spans="1:13" x14ac:dyDescent="0.25">
      <c r="A10" t="s">
        <v>234</v>
      </c>
      <c r="B10" t="s">
        <v>233</v>
      </c>
      <c r="C10">
        <v>0</v>
      </c>
      <c r="D10" t="s">
        <v>47</v>
      </c>
      <c r="E10">
        <v>2009</v>
      </c>
      <c r="F10" s="67">
        <v>0</v>
      </c>
      <c r="G10" s="67">
        <v>26938053.800000001</v>
      </c>
      <c r="H10" s="67">
        <v>26938053.800000001</v>
      </c>
      <c r="I10">
        <v>0</v>
      </c>
      <c r="J10" s="66" t="s">
        <v>247</v>
      </c>
      <c r="K10" s="66" t="s">
        <v>247</v>
      </c>
      <c r="L10" s="66" t="s">
        <v>247</v>
      </c>
      <c r="M10" s="56" t="s">
        <v>247</v>
      </c>
    </row>
    <row r="11" spans="1:13" x14ac:dyDescent="0.25">
      <c r="A11" t="s">
        <v>115</v>
      </c>
      <c r="B11" t="s">
        <v>4</v>
      </c>
      <c r="C11">
        <v>0.8</v>
      </c>
      <c r="D11" t="s">
        <v>103</v>
      </c>
      <c r="E11">
        <v>2009</v>
      </c>
      <c r="F11" s="67" t="s">
        <v>247</v>
      </c>
      <c r="G11" s="67" t="s">
        <v>247</v>
      </c>
      <c r="H11" s="67" t="s">
        <v>247</v>
      </c>
      <c r="I11">
        <v>3000</v>
      </c>
      <c r="J11" s="66" t="s">
        <v>247</v>
      </c>
      <c r="K11" s="66" t="s">
        <v>247</v>
      </c>
      <c r="L11" s="66" t="s">
        <v>247</v>
      </c>
      <c r="M11" s="56" t="s">
        <v>247</v>
      </c>
    </row>
    <row r="12" spans="1:13" x14ac:dyDescent="0.25">
      <c r="A12" t="s">
        <v>132</v>
      </c>
      <c r="B12" t="s">
        <v>5</v>
      </c>
      <c r="C12">
        <v>0.5</v>
      </c>
      <c r="D12" t="s">
        <v>51</v>
      </c>
      <c r="E12">
        <v>2009</v>
      </c>
      <c r="F12" s="67">
        <v>11351741</v>
      </c>
      <c r="G12" s="67">
        <v>6382932.9990000017</v>
      </c>
      <c r="H12" s="67">
        <v>17734673.999000002</v>
      </c>
      <c r="I12">
        <v>11000</v>
      </c>
      <c r="J12" s="66">
        <v>1031.9764545454545</v>
      </c>
      <c r="K12" s="66">
        <v>580.2666362727274</v>
      </c>
      <c r="L12" s="66">
        <v>1612.2430908181821</v>
      </c>
      <c r="M12" s="56">
        <v>0.64008737914438607</v>
      </c>
    </row>
    <row r="13" spans="1:13" x14ac:dyDescent="0.25">
      <c r="A13" t="s">
        <v>241</v>
      </c>
      <c r="B13" t="s">
        <v>6</v>
      </c>
      <c r="C13">
        <v>0</v>
      </c>
      <c r="D13" t="s">
        <v>242</v>
      </c>
      <c r="E13">
        <v>2009</v>
      </c>
      <c r="F13" s="67">
        <v>1400000</v>
      </c>
      <c r="G13" s="67">
        <v>652000</v>
      </c>
      <c r="H13" s="67">
        <v>2052000</v>
      </c>
      <c r="I13">
        <v>0</v>
      </c>
      <c r="J13" s="66" t="s">
        <v>247</v>
      </c>
      <c r="K13" s="66" t="s">
        <v>247</v>
      </c>
      <c r="L13" s="66" t="s">
        <v>247</v>
      </c>
      <c r="M13" s="56" t="s">
        <v>247</v>
      </c>
    </row>
    <row r="14" spans="1:13" x14ac:dyDescent="0.25">
      <c r="A14" t="s">
        <v>105</v>
      </c>
      <c r="B14" t="s">
        <v>104</v>
      </c>
      <c r="C14">
        <v>1</v>
      </c>
      <c r="D14" t="s">
        <v>47</v>
      </c>
      <c r="E14">
        <v>2009</v>
      </c>
      <c r="F14" s="67">
        <v>12819904</v>
      </c>
      <c r="G14" s="67">
        <v>19615293.377</v>
      </c>
      <c r="H14" s="67">
        <v>32435197.377</v>
      </c>
      <c r="I14">
        <v>62000</v>
      </c>
      <c r="J14" s="66">
        <v>206.77264516129031</v>
      </c>
      <c r="K14" s="66">
        <v>316.37569962903228</v>
      </c>
      <c r="L14" s="66">
        <v>523.14834479032254</v>
      </c>
      <c r="M14" s="56">
        <v>0.39524667758275073</v>
      </c>
    </row>
    <row r="15" spans="1:13" x14ac:dyDescent="0.25">
      <c r="A15" t="s">
        <v>172</v>
      </c>
      <c r="B15" t="s">
        <v>171</v>
      </c>
      <c r="C15">
        <v>0.2</v>
      </c>
      <c r="D15" t="s">
        <v>47</v>
      </c>
      <c r="E15">
        <v>2009</v>
      </c>
      <c r="F15" s="67">
        <v>1800000</v>
      </c>
      <c r="G15" s="67">
        <v>7900000</v>
      </c>
      <c r="H15" s="67">
        <v>9700000</v>
      </c>
      <c r="I15">
        <v>16000</v>
      </c>
      <c r="J15" s="66">
        <v>112.5</v>
      </c>
      <c r="K15" s="66">
        <v>493.75</v>
      </c>
      <c r="L15" s="66">
        <v>606.25</v>
      </c>
      <c r="M15" s="56">
        <v>0.18556701030927836</v>
      </c>
    </row>
    <row r="16" spans="1:13" x14ac:dyDescent="0.25">
      <c r="A16" t="s">
        <v>50</v>
      </c>
      <c r="B16" t="s">
        <v>7</v>
      </c>
      <c r="C16">
        <v>20.7</v>
      </c>
      <c r="D16" t="s">
        <v>51</v>
      </c>
      <c r="E16">
        <v>2009</v>
      </c>
      <c r="F16" s="67">
        <v>220095576</v>
      </c>
      <c r="G16" s="67">
        <v>86335716.825800002</v>
      </c>
      <c r="H16" s="67">
        <v>306431292.8258</v>
      </c>
      <c r="I16">
        <v>330000</v>
      </c>
      <c r="J16" s="66">
        <v>666.95629090909085</v>
      </c>
      <c r="K16" s="66">
        <v>261.62338432060608</v>
      </c>
      <c r="L16" s="66">
        <v>928.57967522969693</v>
      </c>
      <c r="M16" s="56">
        <v>0.71825424215117573</v>
      </c>
    </row>
    <row r="17" spans="1:13" x14ac:dyDescent="0.25">
      <c r="A17" t="s">
        <v>134</v>
      </c>
      <c r="B17" t="s">
        <v>133</v>
      </c>
      <c r="C17">
        <v>0.5</v>
      </c>
      <c r="D17" t="s">
        <v>51</v>
      </c>
      <c r="E17">
        <v>2009</v>
      </c>
      <c r="F17" s="67">
        <v>653545481</v>
      </c>
      <c r="G17" s="67">
        <v>3303384.5</v>
      </c>
      <c r="H17" s="67">
        <v>656848865.5</v>
      </c>
      <c r="I17">
        <v>650000</v>
      </c>
      <c r="J17" s="66">
        <v>1005.4545861538462</v>
      </c>
      <c r="K17" s="66">
        <v>5.0821300000000003</v>
      </c>
      <c r="L17" s="66">
        <v>1010.5367161538461</v>
      </c>
      <c r="M17" s="56">
        <v>0.99497086061420636</v>
      </c>
    </row>
    <row r="18" spans="1:13" x14ac:dyDescent="0.25">
      <c r="A18" t="s">
        <v>203</v>
      </c>
      <c r="B18" t="s">
        <v>202</v>
      </c>
      <c r="C18">
        <v>0.1</v>
      </c>
      <c r="D18" t="s">
        <v>51</v>
      </c>
      <c r="E18">
        <v>2009</v>
      </c>
      <c r="F18" s="67">
        <v>5695293</v>
      </c>
      <c r="G18" s="67">
        <v>5355739.1569999997</v>
      </c>
      <c r="H18" s="67">
        <v>11051032.157</v>
      </c>
      <c r="I18">
        <v>1400</v>
      </c>
      <c r="J18" s="66">
        <v>4068.0664285714288</v>
      </c>
      <c r="K18" s="66">
        <v>3825.5279692857139</v>
      </c>
      <c r="L18" s="66">
        <v>7893.5943978571422</v>
      </c>
      <c r="M18" s="56">
        <v>0.51536299226063331</v>
      </c>
    </row>
    <row r="19" spans="1:13" x14ac:dyDescent="0.25">
      <c r="A19" t="s">
        <v>122</v>
      </c>
      <c r="B19" t="s">
        <v>121</v>
      </c>
      <c r="C19">
        <v>0.7</v>
      </c>
      <c r="D19" t="s">
        <v>55</v>
      </c>
      <c r="E19">
        <v>2009</v>
      </c>
      <c r="F19" s="67">
        <v>15130314</v>
      </c>
      <c r="G19" s="67">
        <v>46962435.530000001</v>
      </c>
      <c r="H19" s="67">
        <v>62092749.530000001</v>
      </c>
      <c r="I19">
        <v>120000</v>
      </c>
      <c r="J19" s="66">
        <v>126.08595</v>
      </c>
      <c r="K19" s="66">
        <v>391.35362941666665</v>
      </c>
      <c r="L19" s="66">
        <v>517.43957941666667</v>
      </c>
      <c r="M19" s="56">
        <v>0.24367279778277198</v>
      </c>
    </row>
    <row r="20" spans="1:13" x14ac:dyDescent="0.25">
      <c r="A20" t="s">
        <v>107</v>
      </c>
      <c r="B20" t="s">
        <v>106</v>
      </c>
      <c r="C20">
        <v>1</v>
      </c>
      <c r="D20" t="s">
        <v>55</v>
      </c>
      <c r="E20">
        <v>2009</v>
      </c>
      <c r="F20" s="67">
        <v>1900945</v>
      </c>
      <c r="G20" s="67">
        <v>25133198.1994</v>
      </c>
      <c r="H20" s="67">
        <v>27034143.1994</v>
      </c>
      <c r="I20">
        <v>97000</v>
      </c>
      <c r="J20" s="66">
        <v>19.597371134020619</v>
      </c>
      <c r="K20" s="66">
        <v>259.10513607628866</v>
      </c>
      <c r="L20" s="66">
        <v>278.70250721030931</v>
      </c>
      <c r="M20" s="56">
        <v>7.0316450792573662E-2</v>
      </c>
    </row>
    <row r="21" spans="1:13" x14ac:dyDescent="0.25">
      <c r="A21" t="s">
        <v>127</v>
      </c>
      <c r="B21" t="s">
        <v>126</v>
      </c>
      <c r="C21">
        <v>0.6</v>
      </c>
      <c r="D21" t="s">
        <v>47</v>
      </c>
      <c r="E21">
        <v>2009</v>
      </c>
      <c r="F21" s="67">
        <v>18978</v>
      </c>
      <c r="G21" s="67">
        <v>1091792.6529999999</v>
      </c>
      <c r="H21" s="67">
        <v>1110770.6529999999</v>
      </c>
      <c r="I21">
        <v>2000</v>
      </c>
      <c r="J21" s="66">
        <v>9.4890000000000008</v>
      </c>
      <c r="K21" s="66">
        <v>545.89632649999999</v>
      </c>
      <c r="L21" s="66">
        <v>555.38532650000002</v>
      </c>
      <c r="M21" s="56">
        <v>1.7085435187492302E-2</v>
      </c>
    </row>
    <row r="22" spans="1:13" x14ac:dyDescent="0.25">
      <c r="A22" t="s">
        <v>135</v>
      </c>
      <c r="B22" t="s">
        <v>8</v>
      </c>
      <c r="C22">
        <v>0.5</v>
      </c>
      <c r="D22" t="s">
        <v>47</v>
      </c>
      <c r="E22">
        <v>2009</v>
      </c>
      <c r="F22" s="67">
        <v>1703403</v>
      </c>
      <c r="G22" s="67">
        <v>52031794.850000001</v>
      </c>
      <c r="H22" s="67">
        <v>53735197.850000001</v>
      </c>
      <c r="I22">
        <v>86000</v>
      </c>
      <c r="J22" s="66">
        <v>19.807011627906977</v>
      </c>
      <c r="K22" s="66">
        <v>605.02087034883721</v>
      </c>
      <c r="L22" s="66">
        <v>624.82788197674415</v>
      </c>
      <c r="M22" s="56">
        <v>3.1699948416585202E-2</v>
      </c>
    </row>
    <row r="23" spans="1:13" x14ac:dyDescent="0.25">
      <c r="A23" t="s">
        <v>71</v>
      </c>
      <c r="B23" t="s">
        <v>70</v>
      </c>
      <c r="C23">
        <v>3.1</v>
      </c>
      <c r="D23" t="s">
        <v>47</v>
      </c>
      <c r="E23">
        <v>2009</v>
      </c>
      <c r="F23" s="67">
        <v>1923386</v>
      </c>
      <c r="G23" s="67">
        <v>75047524.989999995</v>
      </c>
      <c r="H23" s="67">
        <v>76970910.989999995</v>
      </c>
      <c r="I23">
        <v>510000</v>
      </c>
      <c r="J23" s="66">
        <v>3.7713450980392156</v>
      </c>
      <c r="K23" s="66">
        <v>147.15200978431372</v>
      </c>
      <c r="L23" s="66">
        <v>150.92335488235292</v>
      </c>
      <c r="M23" s="56">
        <v>2.498847909244422E-2</v>
      </c>
    </row>
    <row r="24" spans="1:13" x14ac:dyDescent="0.25">
      <c r="A24" t="s">
        <v>65</v>
      </c>
      <c r="B24" t="s">
        <v>64</v>
      </c>
      <c r="C24">
        <v>3.5</v>
      </c>
      <c r="D24" t="s">
        <v>55</v>
      </c>
      <c r="E24">
        <v>2009</v>
      </c>
      <c r="F24" s="67">
        <v>2200000</v>
      </c>
      <c r="G24" s="67">
        <v>9200000</v>
      </c>
      <c r="H24" s="67">
        <v>11400000</v>
      </c>
      <c r="I24">
        <v>130000</v>
      </c>
      <c r="J24" s="66">
        <v>16.923076923076923</v>
      </c>
      <c r="K24" s="66">
        <v>70.769230769230774</v>
      </c>
      <c r="L24" s="66">
        <v>87.692307692307693</v>
      </c>
      <c r="M24" s="56">
        <v>0.19298245614035087</v>
      </c>
    </row>
    <row r="25" spans="1:13" x14ac:dyDescent="0.25">
      <c r="A25" t="s">
        <v>98</v>
      </c>
      <c r="B25" t="s">
        <v>97</v>
      </c>
      <c r="C25">
        <v>1.2</v>
      </c>
      <c r="D25" t="s">
        <v>55</v>
      </c>
      <c r="E25">
        <v>2009</v>
      </c>
      <c r="F25" s="67">
        <v>2063160</v>
      </c>
      <c r="G25" s="67">
        <v>10594107.02</v>
      </c>
      <c r="H25" s="67">
        <v>12657267.02</v>
      </c>
      <c r="I25">
        <v>100000</v>
      </c>
      <c r="J25" s="66">
        <v>20.631599999999999</v>
      </c>
      <c r="K25" s="66">
        <v>105.9410702</v>
      </c>
      <c r="L25" s="66">
        <v>126.57267019999999</v>
      </c>
      <c r="M25" s="56">
        <v>0.1630020127362376</v>
      </c>
    </row>
    <row r="26" spans="1:13" x14ac:dyDescent="0.25">
      <c r="A26" t="s">
        <v>137</v>
      </c>
      <c r="B26" t="s">
        <v>136</v>
      </c>
      <c r="C26">
        <v>0.5</v>
      </c>
      <c r="D26" t="s">
        <v>103</v>
      </c>
      <c r="E26">
        <v>2009</v>
      </c>
      <c r="F26" s="67">
        <v>110436733</v>
      </c>
      <c r="G26" s="67">
        <v>309231.59399999998</v>
      </c>
      <c r="H26" s="67">
        <v>141307412.05399999</v>
      </c>
      <c r="I26">
        <v>34000</v>
      </c>
      <c r="J26" s="66">
        <v>3248.1392058823531</v>
      </c>
      <c r="K26" s="66">
        <v>9.0950468823529409</v>
      </c>
      <c r="L26" s="66">
        <v>4156.1003545294116</v>
      </c>
      <c r="M26" s="56">
        <v>0.78153531647580599</v>
      </c>
    </row>
    <row r="27" spans="1:13" x14ac:dyDescent="0.25">
      <c r="A27" t="s">
        <v>139</v>
      </c>
      <c r="B27" t="s">
        <v>138</v>
      </c>
      <c r="C27">
        <v>0.5</v>
      </c>
      <c r="D27" t="s">
        <v>51</v>
      </c>
      <c r="E27">
        <v>2009</v>
      </c>
      <c r="F27" s="67">
        <v>87782780</v>
      </c>
      <c r="G27" s="67">
        <v>220540.8363</v>
      </c>
      <c r="H27" s="67">
        <v>105630779.18629999</v>
      </c>
      <c r="I27">
        <v>130000</v>
      </c>
      <c r="J27" s="66">
        <v>675.25215384615387</v>
      </c>
      <c r="K27" s="66">
        <v>1.6964679715384614</v>
      </c>
      <c r="L27" s="66">
        <v>812.54445527923076</v>
      </c>
      <c r="M27" s="56">
        <v>0.83103410460674865</v>
      </c>
    </row>
    <row r="28" spans="1:13" x14ac:dyDescent="0.25">
      <c r="A28" t="s">
        <v>205</v>
      </c>
      <c r="B28" t="s">
        <v>204</v>
      </c>
      <c r="C28">
        <v>0.1</v>
      </c>
      <c r="D28" t="s">
        <v>47</v>
      </c>
      <c r="E28">
        <v>2009</v>
      </c>
      <c r="F28" s="67" t="s">
        <v>247</v>
      </c>
      <c r="G28" s="67" t="s">
        <v>247</v>
      </c>
      <c r="H28" s="67" t="s">
        <v>247</v>
      </c>
      <c r="I28">
        <v>100</v>
      </c>
      <c r="J28" s="66" t="s">
        <v>247</v>
      </c>
      <c r="K28" s="66" t="s">
        <v>247</v>
      </c>
      <c r="L28" s="66" t="s">
        <v>247</v>
      </c>
      <c r="M28" s="56" t="s">
        <v>247</v>
      </c>
    </row>
    <row r="29" spans="1:13" x14ac:dyDescent="0.25">
      <c r="A29" t="s">
        <v>73</v>
      </c>
      <c r="B29" t="s">
        <v>72</v>
      </c>
      <c r="C29">
        <v>3.1</v>
      </c>
      <c r="D29" t="s">
        <v>47</v>
      </c>
      <c r="E29">
        <v>2009</v>
      </c>
      <c r="F29" s="67">
        <v>4400000</v>
      </c>
      <c r="G29" s="67">
        <v>7500000</v>
      </c>
      <c r="H29" s="67">
        <v>11900000</v>
      </c>
      <c r="I29">
        <v>81000</v>
      </c>
      <c r="J29" s="66">
        <v>54.320987654320987</v>
      </c>
      <c r="K29" s="66">
        <v>92.592592592592595</v>
      </c>
      <c r="L29" s="66">
        <v>146.91358024691357</v>
      </c>
      <c r="M29" s="56">
        <v>0.36974789915966388</v>
      </c>
    </row>
    <row r="30" spans="1:13" x14ac:dyDescent="0.25">
      <c r="A30" t="s">
        <v>148</v>
      </c>
      <c r="B30" t="s">
        <v>147</v>
      </c>
      <c r="C30">
        <v>0.4</v>
      </c>
      <c r="D30" t="s">
        <v>51</v>
      </c>
      <c r="E30">
        <v>2009</v>
      </c>
      <c r="F30" s="67" t="s">
        <v>247</v>
      </c>
      <c r="G30" s="67" t="s">
        <v>247</v>
      </c>
      <c r="H30" s="67" t="s">
        <v>247</v>
      </c>
      <c r="I30">
        <v>7700</v>
      </c>
      <c r="J30" s="66" t="s">
        <v>247</v>
      </c>
      <c r="K30" s="66" t="s">
        <v>247</v>
      </c>
      <c r="L30" s="66" t="s">
        <v>247</v>
      </c>
      <c r="M30" s="56" t="s">
        <v>247</v>
      </c>
    </row>
    <row r="31" spans="1:13" x14ac:dyDescent="0.25">
      <c r="A31" t="s">
        <v>76</v>
      </c>
      <c r="B31" t="s">
        <v>9</v>
      </c>
      <c r="C31">
        <v>2.4</v>
      </c>
      <c r="D31" t="s">
        <v>47</v>
      </c>
      <c r="E31">
        <v>2009</v>
      </c>
      <c r="F31" s="67">
        <v>8529681</v>
      </c>
      <c r="G31" s="67">
        <v>107625176.59999999</v>
      </c>
      <c r="H31" s="67">
        <v>119936505.632</v>
      </c>
      <c r="I31">
        <v>500000</v>
      </c>
      <c r="J31" s="66">
        <v>17.059362</v>
      </c>
      <c r="K31" s="66">
        <v>215.25035319999998</v>
      </c>
      <c r="L31" s="66">
        <v>239.87301126399998</v>
      </c>
      <c r="M31" s="56">
        <v>7.1118305098628917E-2</v>
      </c>
    </row>
    <row r="32" spans="1:13" x14ac:dyDescent="0.25">
      <c r="A32" t="s">
        <v>150</v>
      </c>
      <c r="B32" t="s">
        <v>149</v>
      </c>
      <c r="C32">
        <v>0.4</v>
      </c>
      <c r="D32" t="s">
        <v>51</v>
      </c>
      <c r="E32">
        <v>2009</v>
      </c>
      <c r="F32" s="67">
        <v>56999895</v>
      </c>
      <c r="G32" s="67">
        <v>11720931.109999999</v>
      </c>
      <c r="H32" s="67">
        <v>68720826.109999999</v>
      </c>
      <c r="I32">
        <v>15000</v>
      </c>
      <c r="J32" s="66">
        <v>3799.9929999999999</v>
      </c>
      <c r="K32" s="66">
        <v>781.39540733333331</v>
      </c>
      <c r="L32" s="66">
        <v>4581.3884073333329</v>
      </c>
      <c r="M32" s="56">
        <v>0.82944135317525802</v>
      </c>
    </row>
    <row r="33" spans="1:13" x14ac:dyDescent="0.25">
      <c r="A33" t="s">
        <v>117</v>
      </c>
      <c r="B33" t="s">
        <v>116</v>
      </c>
      <c r="C33">
        <v>0.8</v>
      </c>
      <c r="D33" t="s">
        <v>55</v>
      </c>
      <c r="E33">
        <v>2009</v>
      </c>
      <c r="F33" s="67">
        <v>162272</v>
      </c>
      <c r="G33" s="67">
        <v>85047024</v>
      </c>
      <c r="H33" s="67">
        <v>186945819</v>
      </c>
      <c r="I33">
        <v>530000</v>
      </c>
      <c r="J33" s="66">
        <v>0.30617358490566038</v>
      </c>
      <c r="K33" s="66">
        <v>160.46608301886792</v>
      </c>
      <c r="L33" s="66">
        <v>352.7279603773585</v>
      </c>
      <c r="M33" s="56">
        <v>8.6801620313316555E-4</v>
      </c>
    </row>
    <row r="34" spans="1:13" x14ac:dyDescent="0.25">
      <c r="A34" t="s">
        <v>119</v>
      </c>
      <c r="B34" t="s">
        <v>118</v>
      </c>
      <c r="C34">
        <v>0.8</v>
      </c>
      <c r="D34" t="s">
        <v>47</v>
      </c>
      <c r="E34">
        <v>2009</v>
      </c>
      <c r="F34" s="67">
        <v>0</v>
      </c>
      <c r="G34" s="67">
        <v>2000000</v>
      </c>
      <c r="H34" s="67">
        <v>2000000</v>
      </c>
      <c r="I34">
        <v>11000</v>
      </c>
      <c r="J34" s="66">
        <v>0</v>
      </c>
      <c r="K34" s="66">
        <v>181.81818181818181</v>
      </c>
      <c r="L34" s="66">
        <v>181.81818181818181</v>
      </c>
      <c r="M34" s="56">
        <v>0</v>
      </c>
    </row>
    <row r="35" spans="1:13" x14ac:dyDescent="0.25">
      <c r="A35" t="s">
        <v>111</v>
      </c>
      <c r="B35" t="s">
        <v>10</v>
      </c>
      <c r="C35">
        <v>0.9</v>
      </c>
      <c r="D35" t="s">
        <v>51</v>
      </c>
      <c r="E35">
        <v>2009</v>
      </c>
      <c r="F35" s="67" t="s">
        <v>247</v>
      </c>
      <c r="G35" s="67" t="s">
        <v>247</v>
      </c>
      <c r="H35" s="67" t="s">
        <v>247</v>
      </c>
      <c r="I35">
        <v>81000</v>
      </c>
      <c r="J35" s="66" t="s">
        <v>247</v>
      </c>
      <c r="K35" s="66" t="s">
        <v>247</v>
      </c>
      <c r="L35" s="66" t="s">
        <v>247</v>
      </c>
      <c r="M35" s="56" t="s">
        <v>247</v>
      </c>
    </row>
    <row r="36" spans="1:13" x14ac:dyDescent="0.25">
      <c r="A36" t="s">
        <v>152</v>
      </c>
      <c r="B36" t="s">
        <v>151</v>
      </c>
      <c r="C36">
        <v>0.4</v>
      </c>
      <c r="D36" t="s">
        <v>51</v>
      </c>
      <c r="E36">
        <v>2009</v>
      </c>
      <c r="F36" s="67" t="s">
        <v>247</v>
      </c>
      <c r="G36" s="67" t="s">
        <v>247</v>
      </c>
      <c r="H36" s="67" t="s">
        <v>247</v>
      </c>
      <c r="I36">
        <v>32000</v>
      </c>
      <c r="J36" s="66" t="s">
        <v>247</v>
      </c>
      <c r="K36" s="66" t="s">
        <v>247</v>
      </c>
      <c r="L36" s="66" t="s">
        <v>247</v>
      </c>
      <c r="M36" s="56" t="s">
        <v>247</v>
      </c>
    </row>
    <row r="37" spans="1:13" x14ac:dyDescent="0.25">
      <c r="A37" t="s">
        <v>141</v>
      </c>
      <c r="B37" t="s">
        <v>140</v>
      </c>
      <c r="C37">
        <v>0.5</v>
      </c>
      <c r="D37" t="s">
        <v>47</v>
      </c>
      <c r="E37">
        <v>2009</v>
      </c>
      <c r="F37" s="67" t="s">
        <v>247</v>
      </c>
      <c r="G37" s="67" t="s">
        <v>247</v>
      </c>
      <c r="H37" s="67" t="s">
        <v>247</v>
      </c>
      <c r="I37">
        <v>26000</v>
      </c>
      <c r="J37" s="66" t="s">
        <v>247</v>
      </c>
      <c r="K37" s="66" t="s">
        <v>247</v>
      </c>
      <c r="L37" s="66" t="s">
        <v>247</v>
      </c>
      <c r="M37" s="56" t="s">
        <v>247</v>
      </c>
    </row>
    <row r="38" spans="1:13" x14ac:dyDescent="0.25">
      <c r="A38" t="s">
        <v>60</v>
      </c>
      <c r="B38" t="s">
        <v>59</v>
      </c>
      <c r="C38">
        <v>7.2</v>
      </c>
      <c r="D38" t="s">
        <v>51</v>
      </c>
      <c r="E38">
        <v>2009</v>
      </c>
      <c r="F38" s="67">
        <v>918700</v>
      </c>
      <c r="G38" s="67">
        <v>1943600</v>
      </c>
      <c r="H38" s="67">
        <v>2862300</v>
      </c>
      <c r="I38">
        <v>31000</v>
      </c>
      <c r="J38" s="66">
        <v>29.635483870967743</v>
      </c>
      <c r="K38" s="66">
        <v>62.696774193548386</v>
      </c>
      <c r="L38" s="66">
        <v>92.332258064516125</v>
      </c>
      <c r="M38" s="56">
        <v>0.32096565698913465</v>
      </c>
    </row>
    <row r="39" spans="1:13" x14ac:dyDescent="0.25">
      <c r="A39" t="s">
        <v>129</v>
      </c>
      <c r="B39" t="s">
        <v>128</v>
      </c>
      <c r="C39">
        <v>0.6</v>
      </c>
      <c r="D39" t="s">
        <v>55</v>
      </c>
      <c r="E39">
        <v>2009</v>
      </c>
      <c r="F39" s="67">
        <v>1200000</v>
      </c>
      <c r="G39" s="67">
        <v>12400000</v>
      </c>
      <c r="H39" s="67">
        <v>13600000</v>
      </c>
      <c r="I39">
        <v>18000</v>
      </c>
      <c r="J39" s="66">
        <v>66.666666666666671</v>
      </c>
      <c r="K39" s="66">
        <v>688.88888888888891</v>
      </c>
      <c r="L39" s="66">
        <v>755.55555555555554</v>
      </c>
      <c r="M39" s="56">
        <v>8.8235294117647065E-2</v>
      </c>
    </row>
    <row r="40" spans="1:13" x14ac:dyDescent="0.25">
      <c r="A40" t="s">
        <v>46</v>
      </c>
      <c r="B40" t="s">
        <v>11</v>
      </c>
      <c r="C40">
        <v>27</v>
      </c>
      <c r="D40" t="s">
        <v>47</v>
      </c>
      <c r="E40">
        <v>2009</v>
      </c>
      <c r="F40" s="67" t="s">
        <v>247</v>
      </c>
      <c r="G40" s="67" t="s">
        <v>247</v>
      </c>
      <c r="H40" s="67" t="s">
        <v>247</v>
      </c>
      <c r="I40">
        <v>170000</v>
      </c>
      <c r="J40" s="66" t="s">
        <v>247</v>
      </c>
      <c r="K40" s="66" t="s">
        <v>247</v>
      </c>
      <c r="L40" s="66" t="s">
        <v>247</v>
      </c>
      <c r="M40" s="56" t="s">
        <v>247</v>
      </c>
    </row>
    <row r="41" spans="1:13" x14ac:dyDescent="0.25">
      <c r="A41" t="s">
        <v>112</v>
      </c>
      <c r="B41" t="s">
        <v>12</v>
      </c>
      <c r="C41">
        <v>0.9</v>
      </c>
      <c r="D41" t="s">
        <v>55</v>
      </c>
      <c r="E41">
        <v>2009</v>
      </c>
      <c r="F41" s="67" t="s">
        <v>247</v>
      </c>
      <c r="G41" s="67" t="s">
        <v>247</v>
      </c>
      <c r="H41" s="67" t="s">
        <v>247</v>
      </c>
      <c r="I41">
        <v>670000</v>
      </c>
      <c r="J41" s="66" t="s">
        <v>247</v>
      </c>
      <c r="K41" s="66" t="s">
        <v>247</v>
      </c>
      <c r="L41" s="66" t="s">
        <v>247</v>
      </c>
      <c r="M41" s="56" t="s">
        <v>247</v>
      </c>
    </row>
    <row r="42" spans="1:13" x14ac:dyDescent="0.25">
      <c r="A42" t="s">
        <v>174</v>
      </c>
      <c r="B42" t="s">
        <v>173</v>
      </c>
      <c r="C42">
        <v>0.2</v>
      </c>
      <c r="D42" t="s">
        <v>51</v>
      </c>
      <c r="E42">
        <v>2009</v>
      </c>
      <c r="F42" s="67">
        <v>274162</v>
      </c>
      <c r="G42" s="67">
        <v>2058089.247</v>
      </c>
      <c r="H42" s="67">
        <v>2332251.247</v>
      </c>
      <c r="I42">
        <v>500</v>
      </c>
      <c r="J42" s="66">
        <v>548.32399999999996</v>
      </c>
      <c r="K42" s="66">
        <v>4116.1784939999998</v>
      </c>
      <c r="L42" s="66">
        <v>4664.5024940000003</v>
      </c>
      <c r="M42" s="56">
        <v>0.11755251513003048</v>
      </c>
    </row>
    <row r="43" spans="1:13" x14ac:dyDescent="0.25">
      <c r="A43" t="s">
        <v>67</v>
      </c>
      <c r="B43" t="s">
        <v>66</v>
      </c>
      <c r="C43">
        <v>3.5</v>
      </c>
      <c r="D43" t="s">
        <v>51</v>
      </c>
      <c r="E43">
        <v>2009</v>
      </c>
      <c r="F43" s="67">
        <v>3857125</v>
      </c>
      <c r="G43" s="67">
        <v>2543529.3280000002</v>
      </c>
      <c r="H43" s="67">
        <v>6583069.5822000001</v>
      </c>
      <c r="I43">
        <v>42000</v>
      </c>
      <c r="J43" s="66">
        <v>91.836309523809518</v>
      </c>
      <c r="K43" s="66">
        <v>60.560222095238103</v>
      </c>
      <c r="L43" s="66">
        <v>156.73975195714286</v>
      </c>
      <c r="M43" s="56">
        <v>0.58591587888259644</v>
      </c>
    </row>
    <row r="44" spans="1:13" x14ac:dyDescent="0.25">
      <c r="A44" t="s">
        <v>82</v>
      </c>
      <c r="B44" t="s">
        <v>81</v>
      </c>
      <c r="C44">
        <v>1.9</v>
      </c>
      <c r="D44" t="s">
        <v>55</v>
      </c>
      <c r="E44">
        <v>2009</v>
      </c>
      <c r="F44" s="67" t="s">
        <v>247</v>
      </c>
      <c r="G44" s="67" t="s">
        <v>247</v>
      </c>
      <c r="H44" s="67" t="s">
        <v>247</v>
      </c>
      <c r="I44">
        <v>19000</v>
      </c>
      <c r="J44" s="66" t="s">
        <v>247</v>
      </c>
      <c r="K44" s="66" t="s">
        <v>247</v>
      </c>
      <c r="L44" s="66" t="s">
        <v>247</v>
      </c>
      <c r="M44" s="56" t="s">
        <v>247</v>
      </c>
    </row>
    <row r="45" spans="1:13" x14ac:dyDescent="0.25">
      <c r="A45" t="s">
        <v>153</v>
      </c>
      <c r="B45" t="s">
        <v>13</v>
      </c>
      <c r="C45">
        <v>0.4</v>
      </c>
      <c r="D45" t="s">
        <v>51</v>
      </c>
      <c r="E45">
        <v>2009</v>
      </c>
      <c r="F45" s="67">
        <v>3372270</v>
      </c>
      <c r="G45" s="67">
        <v>5715057.7050000001</v>
      </c>
      <c r="H45" s="67">
        <v>10372885.445</v>
      </c>
      <c r="I45">
        <v>2400</v>
      </c>
      <c r="J45" s="66">
        <v>1405.1125</v>
      </c>
      <c r="K45" s="66">
        <v>2381.2740437500001</v>
      </c>
      <c r="L45" s="66">
        <v>4322.0356020833333</v>
      </c>
      <c r="M45" s="56">
        <v>0.32510433262574218</v>
      </c>
    </row>
    <row r="46" spans="1:13" x14ac:dyDescent="0.25">
      <c r="A46" t="s">
        <v>86</v>
      </c>
      <c r="B46" t="s">
        <v>85</v>
      </c>
      <c r="C46">
        <v>1.7</v>
      </c>
      <c r="D46" t="s">
        <v>47</v>
      </c>
      <c r="E46">
        <v>2009</v>
      </c>
      <c r="F46" s="67">
        <v>6051970</v>
      </c>
      <c r="G46" s="67">
        <v>40544315</v>
      </c>
      <c r="H46" s="67">
        <v>54228387</v>
      </c>
      <c r="I46">
        <v>290000</v>
      </c>
      <c r="J46" s="66">
        <v>20.868862068965516</v>
      </c>
      <c r="K46" s="66">
        <v>139.80798275862068</v>
      </c>
      <c r="L46" s="66">
        <v>186.99443793103447</v>
      </c>
      <c r="M46" s="56">
        <v>0.11160151232231931</v>
      </c>
    </row>
    <row r="47" spans="1:13" x14ac:dyDescent="0.25">
      <c r="A47" t="s">
        <v>158</v>
      </c>
      <c r="B47" t="s">
        <v>157</v>
      </c>
      <c r="C47">
        <v>0.3</v>
      </c>
      <c r="D47" t="s">
        <v>51</v>
      </c>
      <c r="E47">
        <v>2009</v>
      </c>
      <c r="F47" s="67">
        <v>26325377</v>
      </c>
      <c r="G47" s="67">
        <v>14480296.73</v>
      </c>
      <c r="H47" s="67">
        <v>45025408.166000001</v>
      </c>
      <c r="I47">
        <v>34000</v>
      </c>
      <c r="J47" s="66">
        <v>774.27579411764702</v>
      </c>
      <c r="K47" s="66">
        <v>425.89108029411767</v>
      </c>
      <c r="L47" s="66">
        <v>1324.276710764706</v>
      </c>
      <c r="M47" s="56">
        <v>0.58467825328630907</v>
      </c>
    </row>
    <row r="48" spans="1:13" x14ac:dyDescent="0.25">
      <c r="A48" t="s">
        <v>92</v>
      </c>
      <c r="B48" t="s">
        <v>91</v>
      </c>
      <c r="C48">
        <v>1.4</v>
      </c>
      <c r="D48" t="s">
        <v>55</v>
      </c>
      <c r="E48">
        <v>2009</v>
      </c>
      <c r="F48" s="67">
        <v>398818</v>
      </c>
      <c r="G48" s="67">
        <v>12722272.08</v>
      </c>
      <c r="H48" s="67">
        <v>13508991.968</v>
      </c>
      <c r="I48">
        <v>93000</v>
      </c>
      <c r="J48" s="66">
        <v>4.2883655913978496</v>
      </c>
      <c r="K48" s="66">
        <v>136.79862451612902</v>
      </c>
      <c r="L48" s="66">
        <v>145.25797815053764</v>
      </c>
      <c r="M48" s="56">
        <v>2.9522410032126536E-2</v>
      </c>
    </row>
    <row r="49" spans="1:13" x14ac:dyDescent="0.25">
      <c r="A49" t="s">
        <v>69</v>
      </c>
      <c r="B49" t="s">
        <v>68</v>
      </c>
      <c r="C49">
        <v>3.4</v>
      </c>
      <c r="D49" t="s">
        <v>55</v>
      </c>
      <c r="E49">
        <v>2009</v>
      </c>
      <c r="F49" s="67">
        <v>238000</v>
      </c>
      <c r="G49" s="67">
        <v>5000000</v>
      </c>
      <c r="H49" s="67">
        <v>5238000</v>
      </c>
      <c r="I49">
        <v>34000</v>
      </c>
      <c r="J49" s="66">
        <v>7</v>
      </c>
      <c r="K49" s="66">
        <v>147.05882352941177</v>
      </c>
      <c r="L49" s="66">
        <v>154.05882352941177</v>
      </c>
      <c r="M49" s="56">
        <v>4.5437189767086675E-2</v>
      </c>
    </row>
    <row r="50" spans="1:13" x14ac:dyDescent="0.25">
      <c r="A50" t="s">
        <v>93</v>
      </c>
      <c r="B50" t="s">
        <v>14</v>
      </c>
      <c r="C50">
        <v>1.4</v>
      </c>
      <c r="D50" t="s">
        <v>51</v>
      </c>
      <c r="E50">
        <v>2009</v>
      </c>
      <c r="F50" s="67" t="s">
        <v>247</v>
      </c>
      <c r="G50" s="67" t="s">
        <v>247</v>
      </c>
      <c r="H50" s="67" t="s">
        <v>247</v>
      </c>
      <c r="I50">
        <v>6700</v>
      </c>
      <c r="J50" s="66" t="s">
        <v>247</v>
      </c>
      <c r="K50" s="66" t="s">
        <v>247</v>
      </c>
      <c r="L50" s="66" t="s">
        <v>247</v>
      </c>
      <c r="M50" s="56" t="s">
        <v>247</v>
      </c>
    </row>
    <row r="51" spans="1:13" x14ac:dyDescent="0.25">
      <c r="A51" t="s">
        <v>83</v>
      </c>
      <c r="B51" t="s">
        <v>15</v>
      </c>
      <c r="C51">
        <v>1.9</v>
      </c>
      <c r="D51" t="s">
        <v>55</v>
      </c>
      <c r="E51">
        <v>2009</v>
      </c>
      <c r="F51" s="67">
        <v>1608233</v>
      </c>
      <c r="G51" s="67">
        <v>134110233.40000001</v>
      </c>
      <c r="H51" s="67">
        <v>135718466.40000001</v>
      </c>
      <c r="I51">
        <v>140000</v>
      </c>
      <c r="J51" s="66">
        <v>11.487378571428572</v>
      </c>
      <c r="K51" s="66">
        <v>957.93023857142862</v>
      </c>
      <c r="L51" s="66">
        <v>969.41761714285724</v>
      </c>
      <c r="M51" s="56">
        <v>1.1849772861860159E-2</v>
      </c>
    </row>
    <row r="52" spans="1:13" x14ac:dyDescent="0.25">
      <c r="A52" t="s">
        <v>160</v>
      </c>
      <c r="B52" t="s">
        <v>159</v>
      </c>
      <c r="C52">
        <v>0.3</v>
      </c>
      <c r="D52" t="s">
        <v>47</v>
      </c>
      <c r="E52">
        <v>2009</v>
      </c>
      <c r="F52" s="67">
        <v>14785269</v>
      </c>
      <c r="G52" s="67">
        <v>13385132.34</v>
      </c>
      <c r="H52" s="67">
        <v>31974902.982999999</v>
      </c>
      <c r="I52">
        <v>25000</v>
      </c>
      <c r="J52" s="66">
        <v>591.41075999999998</v>
      </c>
      <c r="K52" s="66">
        <v>535.40529360000005</v>
      </c>
      <c r="L52" s="66">
        <v>1278.9961193199999</v>
      </c>
      <c r="M52" s="56">
        <v>0.46240230995730747</v>
      </c>
    </row>
    <row r="53" spans="1:13" x14ac:dyDescent="0.25">
      <c r="A53" t="s">
        <v>235</v>
      </c>
      <c r="B53" t="s">
        <v>16</v>
      </c>
      <c r="C53">
        <v>0</v>
      </c>
      <c r="D53" t="s">
        <v>47</v>
      </c>
      <c r="E53">
        <v>2009</v>
      </c>
      <c r="F53" s="67">
        <v>23093678</v>
      </c>
      <c r="G53" s="67">
        <v>116907887</v>
      </c>
      <c r="H53" s="67">
        <v>140001565</v>
      </c>
      <c r="I53">
        <v>0</v>
      </c>
      <c r="J53" s="66" t="s">
        <v>247</v>
      </c>
      <c r="K53" s="66" t="s">
        <v>247</v>
      </c>
      <c r="L53" s="66" t="s">
        <v>247</v>
      </c>
      <c r="M53" s="56" t="s">
        <v>247</v>
      </c>
    </row>
    <row r="54" spans="1:13" x14ac:dyDescent="0.25">
      <c r="A54" t="s">
        <v>245</v>
      </c>
      <c r="B54" t="s">
        <v>244</v>
      </c>
      <c r="C54">
        <v>4.1000000000000002E-2</v>
      </c>
      <c r="D54" t="s">
        <v>242</v>
      </c>
      <c r="E54">
        <v>2009</v>
      </c>
      <c r="F54" s="67">
        <v>21318844</v>
      </c>
      <c r="G54" s="67">
        <v>38966576.009999998</v>
      </c>
      <c r="H54" s="67">
        <v>60285420.009999998</v>
      </c>
      <c r="I54">
        <v>0</v>
      </c>
      <c r="J54" s="66" t="s">
        <v>247</v>
      </c>
      <c r="K54" s="66" t="s">
        <v>247</v>
      </c>
      <c r="L54" s="66" t="s">
        <v>247</v>
      </c>
      <c r="M54" s="56" t="s">
        <v>247</v>
      </c>
    </row>
    <row r="55" spans="1:13" x14ac:dyDescent="0.25">
      <c r="A55" t="s">
        <v>207</v>
      </c>
      <c r="B55" t="s">
        <v>206</v>
      </c>
      <c r="C55">
        <v>0.1</v>
      </c>
      <c r="D55" t="s">
        <v>51</v>
      </c>
      <c r="E55">
        <v>2009</v>
      </c>
      <c r="F55" s="67">
        <v>36200000</v>
      </c>
      <c r="G55" s="67">
        <v>4600000</v>
      </c>
      <c r="H55" s="67">
        <v>40800000</v>
      </c>
      <c r="I55">
        <v>46000</v>
      </c>
      <c r="J55" s="66">
        <v>786.95652173913038</v>
      </c>
      <c r="K55" s="66">
        <v>100</v>
      </c>
      <c r="L55" s="66">
        <v>886.95652173913038</v>
      </c>
      <c r="M55" s="56">
        <v>0.88725490196078427</v>
      </c>
    </row>
    <row r="56" spans="1:13" x14ac:dyDescent="0.25">
      <c r="A56" t="s">
        <v>94</v>
      </c>
      <c r="B56" t="s">
        <v>17</v>
      </c>
      <c r="C56">
        <v>1.4</v>
      </c>
      <c r="D56" t="s">
        <v>51</v>
      </c>
      <c r="E56">
        <v>2009</v>
      </c>
      <c r="F56" s="67">
        <v>3437894</v>
      </c>
      <c r="G56" s="67">
        <v>11708616.439999999</v>
      </c>
      <c r="H56" s="67">
        <v>15192487.45149</v>
      </c>
      <c r="I56">
        <v>27000</v>
      </c>
      <c r="J56" s="66">
        <v>127.3294074074074</v>
      </c>
      <c r="K56" s="66">
        <v>433.65246074074071</v>
      </c>
      <c r="L56" s="66">
        <v>562.6847204255555</v>
      </c>
      <c r="M56" s="56">
        <v>0.2262890794530707</v>
      </c>
    </row>
    <row r="57" spans="1:13" x14ac:dyDescent="0.25">
      <c r="A57" t="s">
        <v>162</v>
      </c>
      <c r="B57" t="s">
        <v>161</v>
      </c>
      <c r="C57">
        <v>0.3</v>
      </c>
      <c r="D57" t="s">
        <v>51</v>
      </c>
      <c r="E57">
        <v>2009</v>
      </c>
      <c r="F57" s="67">
        <v>16266673</v>
      </c>
      <c r="G57" s="67">
        <v>6511405.5599999996</v>
      </c>
      <c r="H57" s="67">
        <v>22778078.559999999</v>
      </c>
      <c r="I57">
        <v>12000</v>
      </c>
      <c r="J57" s="66">
        <v>1355.5560833333334</v>
      </c>
      <c r="K57" s="66">
        <v>542.61712999999997</v>
      </c>
      <c r="L57" s="66">
        <v>1898.1732133333333</v>
      </c>
      <c r="M57" s="56">
        <v>0.71413718927835679</v>
      </c>
    </row>
    <row r="58" spans="1:13" x14ac:dyDescent="0.25">
      <c r="A58" t="s">
        <v>63</v>
      </c>
      <c r="B58" t="s">
        <v>18</v>
      </c>
      <c r="C58">
        <v>4.5</v>
      </c>
      <c r="D58" t="s">
        <v>47</v>
      </c>
      <c r="E58">
        <v>2009</v>
      </c>
      <c r="F58" s="67">
        <v>107771988</v>
      </c>
      <c r="G58" s="67">
        <v>563092175</v>
      </c>
      <c r="H58" s="67">
        <v>670864163</v>
      </c>
      <c r="I58">
        <v>1400000</v>
      </c>
      <c r="J58" s="66">
        <v>76.979991428571424</v>
      </c>
      <c r="K58" s="66">
        <v>402.20869642857144</v>
      </c>
      <c r="L58" s="66">
        <v>479.18868785714284</v>
      </c>
      <c r="M58" s="56">
        <v>0.16064651228060903</v>
      </c>
    </row>
    <row r="59" spans="1:13" x14ac:dyDescent="0.25">
      <c r="A59" t="s">
        <v>176</v>
      </c>
      <c r="B59" t="s">
        <v>175</v>
      </c>
      <c r="C59">
        <v>0.2</v>
      </c>
      <c r="D59" t="s">
        <v>47</v>
      </c>
      <c r="E59">
        <v>2009</v>
      </c>
      <c r="F59" s="67">
        <v>1501495</v>
      </c>
      <c r="G59" s="67">
        <v>10652301</v>
      </c>
      <c r="H59" s="67">
        <v>12153796</v>
      </c>
      <c r="I59">
        <v>3600</v>
      </c>
      <c r="J59" s="66">
        <v>417.08194444444445</v>
      </c>
      <c r="K59" s="66">
        <v>2958.9724999999999</v>
      </c>
      <c r="L59" s="66">
        <v>3376.0544444444445</v>
      </c>
      <c r="M59" s="56">
        <v>0.12354123765118322</v>
      </c>
    </row>
    <row r="60" spans="1:13" x14ac:dyDescent="0.25">
      <c r="A60" t="s">
        <v>163</v>
      </c>
      <c r="B60" t="s">
        <v>19</v>
      </c>
      <c r="C60">
        <v>0.3</v>
      </c>
      <c r="D60" t="s">
        <v>47</v>
      </c>
      <c r="E60">
        <v>2009</v>
      </c>
      <c r="F60" s="67">
        <v>114730</v>
      </c>
      <c r="G60" s="67">
        <v>5882668</v>
      </c>
      <c r="H60" s="67">
        <v>5997398</v>
      </c>
      <c r="I60">
        <v>8100</v>
      </c>
      <c r="J60" s="66">
        <v>14.164197530864197</v>
      </c>
      <c r="K60" s="66">
        <v>726.25530864197526</v>
      </c>
      <c r="L60" s="66">
        <v>740.41950617283953</v>
      </c>
      <c r="M60" s="56">
        <v>1.9129962693821553E-2</v>
      </c>
    </row>
    <row r="61" spans="1:13" x14ac:dyDescent="0.25">
      <c r="A61" t="s">
        <v>142</v>
      </c>
      <c r="B61" t="s">
        <v>20</v>
      </c>
      <c r="C61">
        <v>0.5</v>
      </c>
      <c r="D61" t="s">
        <v>103</v>
      </c>
      <c r="E61">
        <v>2009</v>
      </c>
      <c r="F61" s="67">
        <v>6786301</v>
      </c>
      <c r="G61" s="67">
        <v>341391.25270000001</v>
      </c>
      <c r="H61" s="67">
        <v>7134019.1872699996</v>
      </c>
      <c r="I61">
        <v>3900</v>
      </c>
      <c r="J61" s="66">
        <v>1740.0771794871796</v>
      </c>
      <c r="K61" s="66">
        <v>87.536218641025641</v>
      </c>
      <c r="L61" s="66">
        <v>1829.2356890435897</v>
      </c>
      <c r="M61" s="56">
        <v>0.95125914605185391</v>
      </c>
    </row>
    <row r="62" spans="1:13" x14ac:dyDescent="0.25">
      <c r="A62" t="s">
        <v>209</v>
      </c>
      <c r="B62" t="s">
        <v>208</v>
      </c>
      <c r="C62">
        <v>0.1</v>
      </c>
      <c r="D62" t="s">
        <v>51</v>
      </c>
      <c r="E62">
        <v>2009</v>
      </c>
      <c r="F62" s="67">
        <v>3200000</v>
      </c>
      <c r="G62" s="67">
        <v>1250000</v>
      </c>
      <c r="H62" s="67">
        <v>4450000</v>
      </c>
      <c r="I62">
        <v>1300</v>
      </c>
      <c r="J62" s="66">
        <v>2461.5384615384614</v>
      </c>
      <c r="K62" s="66">
        <v>961.53846153846155</v>
      </c>
      <c r="L62" s="66">
        <v>3423.0769230769229</v>
      </c>
      <c r="M62" s="56">
        <v>0.7191011235955056</v>
      </c>
    </row>
    <row r="63" spans="1:13" x14ac:dyDescent="0.25">
      <c r="A63" t="s">
        <v>49</v>
      </c>
      <c r="B63" t="s">
        <v>21</v>
      </c>
      <c r="C63">
        <v>22.8</v>
      </c>
      <c r="D63" t="s">
        <v>47</v>
      </c>
      <c r="E63">
        <v>2009</v>
      </c>
      <c r="F63" s="67">
        <v>46292864</v>
      </c>
      <c r="G63" s="67">
        <v>35021784.350000001</v>
      </c>
      <c r="H63" s="67">
        <v>81741090.201399997</v>
      </c>
      <c r="I63">
        <v>300000</v>
      </c>
      <c r="J63" s="66">
        <v>154.30954666666668</v>
      </c>
      <c r="K63" s="66">
        <v>116.73928116666667</v>
      </c>
      <c r="L63" s="66">
        <v>272.47030067133335</v>
      </c>
      <c r="M63" s="56">
        <v>0.56633528970484825</v>
      </c>
    </row>
    <row r="64" spans="1:13" x14ac:dyDescent="0.25">
      <c r="A64" t="s">
        <v>90</v>
      </c>
      <c r="B64" t="s">
        <v>89</v>
      </c>
      <c r="C64">
        <v>1.5</v>
      </c>
      <c r="D64" t="s">
        <v>55</v>
      </c>
      <c r="E64">
        <v>2009</v>
      </c>
      <c r="F64" s="67" t="s">
        <v>247</v>
      </c>
      <c r="G64" s="67" t="s">
        <v>247</v>
      </c>
      <c r="H64" s="67" t="s">
        <v>247</v>
      </c>
      <c r="I64">
        <v>51000</v>
      </c>
      <c r="J64" s="66" t="s">
        <v>247</v>
      </c>
      <c r="K64" s="66" t="s">
        <v>247</v>
      </c>
      <c r="L64" s="66" t="s">
        <v>247</v>
      </c>
      <c r="M64" s="56" t="s">
        <v>247</v>
      </c>
    </row>
    <row r="65" spans="1:13" x14ac:dyDescent="0.25">
      <c r="A65" t="s">
        <v>178</v>
      </c>
      <c r="B65" t="s">
        <v>177</v>
      </c>
      <c r="C65">
        <v>0.2</v>
      </c>
      <c r="D65" t="s">
        <v>103</v>
      </c>
      <c r="E65">
        <v>2009</v>
      </c>
      <c r="F65" s="67" t="s">
        <v>247</v>
      </c>
      <c r="G65" s="67" t="s">
        <v>247</v>
      </c>
      <c r="H65" s="67" t="s">
        <v>247</v>
      </c>
      <c r="I65">
        <v>2000</v>
      </c>
      <c r="J65" s="66" t="s">
        <v>247</v>
      </c>
      <c r="K65" s="66" t="s">
        <v>247</v>
      </c>
      <c r="L65" s="66" t="s">
        <v>247</v>
      </c>
      <c r="M65" s="56" t="s">
        <v>247</v>
      </c>
    </row>
    <row r="66" spans="1:13" x14ac:dyDescent="0.25">
      <c r="A66" t="s">
        <v>165</v>
      </c>
      <c r="B66" t="s">
        <v>164</v>
      </c>
      <c r="C66">
        <v>0.3</v>
      </c>
      <c r="D66" t="s">
        <v>55</v>
      </c>
      <c r="E66">
        <v>2009</v>
      </c>
      <c r="F66" s="67" t="s">
        <v>247</v>
      </c>
      <c r="G66" s="67" t="s">
        <v>247</v>
      </c>
      <c r="H66" s="67" t="s">
        <v>247</v>
      </c>
      <c r="I66">
        <v>8300</v>
      </c>
      <c r="J66" s="66" t="s">
        <v>247</v>
      </c>
      <c r="K66" s="66" t="s">
        <v>247</v>
      </c>
      <c r="L66" s="66" t="s">
        <v>247</v>
      </c>
      <c r="M66" s="56" t="s">
        <v>247</v>
      </c>
    </row>
    <row r="67" spans="1:13" x14ac:dyDescent="0.25">
      <c r="A67" t="s">
        <v>58</v>
      </c>
      <c r="B67" t="s">
        <v>22</v>
      </c>
      <c r="C67">
        <v>8.9</v>
      </c>
      <c r="D67" t="s">
        <v>55</v>
      </c>
      <c r="E67">
        <v>2009</v>
      </c>
      <c r="F67" s="67">
        <v>0</v>
      </c>
      <c r="G67" s="67">
        <v>71804797</v>
      </c>
      <c r="H67" s="67">
        <v>71804797</v>
      </c>
      <c r="I67">
        <v>890000</v>
      </c>
      <c r="J67" s="66">
        <v>0</v>
      </c>
      <c r="K67" s="66">
        <v>80.679547191011238</v>
      </c>
      <c r="L67" s="66">
        <v>80.679547191011238</v>
      </c>
      <c r="M67" s="56">
        <v>0</v>
      </c>
    </row>
    <row r="68" spans="1:13" x14ac:dyDescent="0.25">
      <c r="A68" t="s">
        <v>154</v>
      </c>
      <c r="B68" t="s">
        <v>23</v>
      </c>
      <c r="C68">
        <v>0.4</v>
      </c>
      <c r="D68" t="s">
        <v>51</v>
      </c>
      <c r="E68">
        <v>2009</v>
      </c>
      <c r="F68" s="67">
        <v>27253235</v>
      </c>
      <c r="G68" s="67">
        <v>447058.84379999997</v>
      </c>
      <c r="H68" s="67">
        <v>28179411.500100002</v>
      </c>
      <c r="I68">
        <v>69000</v>
      </c>
      <c r="J68" s="66">
        <v>394.97442028985506</v>
      </c>
      <c r="K68" s="66">
        <v>6.4791136782608696</v>
      </c>
      <c r="L68" s="66">
        <v>408.39726811739132</v>
      </c>
      <c r="M68" s="56">
        <v>0.96713286577696223</v>
      </c>
    </row>
    <row r="69" spans="1:13" x14ac:dyDescent="0.25">
      <c r="A69" t="s">
        <v>100</v>
      </c>
      <c r="B69" t="s">
        <v>99</v>
      </c>
      <c r="C69">
        <v>1.2</v>
      </c>
      <c r="D69" t="s">
        <v>55</v>
      </c>
      <c r="E69">
        <v>2009</v>
      </c>
      <c r="F69" s="67">
        <v>5281569</v>
      </c>
      <c r="G69" s="67">
        <v>22879947.59</v>
      </c>
      <c r="H69" s="67">
        <v>28408825.418000001</v>
      </c>
      <c r="I69">
        <v>110000</v>
      </c>
      <c r="J69" s="66">
        <v>48.014263636363637</v>
      </c>
      <c r="K69" s="66">
        <v>207.99952354545454</v>
      </c>
      <c r="L69" s="66">
        <v>258.26204925454545</v>
      </c>
      <c r="M69" s="56">
        <v>0.18591296620991471</v>
      </c>
    </row>
    <row r="70" spans="1:13" x14ac:dyDescent="0.25">
      <c r="A70" t="s">
        <v>180</v>
      </c>
      <c r="B70" t="s">
        <v>179</v>
      </c>
      <c r="C70">
        <v>0.2</v>
      </c>
      <c r="D70" t="s">
        <v>47</v>
      </c>
      <c r="E70">
        <v>2009</v>
      </c>
      <c r="F70" s="67">
        <v>86917</v>
      </c>
      <c r="G70" s="67">
        <v>0</v>
      </c>
      <c r="H70" s="67">
        <v>86917</v>
      </c>
      <c r="I70">
        <v>7300</v>
      </c>
      <c r="J70" s="66">
        <v>11.906438356164383</v>
      </c>
      <c r="K70" s="66">
        <v>0</v>
      </c>
      <c r="L70" s="66">
        <v>11.906438356164383</v>
      </c>
      <c r="M70" s="56">
        <v>1</v>
      </c>
    </row>
    <row r="71" spans="1:13" x14ac:dyDescent="0.25">
      <c r="A71" t="s">
        <v>102</v>
      </c>
      <c r="B71" t="s">
        <v>101</v>
      </c>
      <c r="C71">
        <v>1.2</v>
      </c>
      <c r="D71" t="s">
        <v>103</v>
      </c>
      <c r="E71">
        <v>2009</v>
      </c>
      <c r="F71" s="67" t="s">
        <v>247</v>
      </c>
      <c r="G71" s="67" t="s">
        <v>247</v>
      </c>
      <c r="H71" s="67" t="s">
        <v>247</v>
      </c>
      <c r="I71">
        <v>11000</v>
      </c>
      <c r="J71" s="66" t="s">
        <v>247</v>
      </c>
      <c r="K71" s="66" t="s">
        <v>247</v>
      </c>
      <c r="L71" s="66" t="s">
        <v>247</v>
      </c>
      <c r="M71" s="56" t="s">
        <v>247</v>
      </c>
    </row>
    <row r="72" spans="1:13" x14ac:dyDescent="0.25">
      <c r="A72" t="s">
        <v>211</v>
      </c>
      <c r="B72" t="s">
        <v>210</v>
      </c>
      <c r="C72">
        <v>0.1</v>
      </c>
      <c r="D72" t="s">
        <v>47</v>
      </c>
      <c r="E72">
        <v>2009</v>
      </c>
      <c r="F72" s="67">
        <v>1157336</v>
      </c>
      <c r="G72" s="67">
        <v>3506192.4479999999</v>
      </c>
      <c r="H72" s="67">
        <v>4758316.4952600002</v>
      </c>
      <c r="I72">
        <v>500</v>
      </c>
      <c r="J72" s="66">
        <v>2314.672</v>
      </c>
      <c r="K72" s="66">
        <v>7012.3848959999996</v>
      </c>
      <c r="L72" s="66">
        <v>9516.63299052</v>
      </c>
      <c r="M72" s="56">
        <v>0.24322383791680965</v>
      </c>
    </row>
    <row r="73" spans="1:13" x14ac:dyDescent="0.25">
      <c r="A73" t="s">
        <v>213</v>
      </c>
      <c r="B73" t="s">
        <v>212</v>
      </c>
      <c r="C73">
        <v>0.1</v>
      </c>
      <c r="D73" t="s">
        <v>51</v>
      </c>
      <c r="E73">
        <v>2009</v>
      </c>
      <c r="F73" s="67">
        <v>0</v>
      </c>
      <c r="G73" s="67">
        <v>830100</v>
      </c>
      <c r="H73" s="67">
        <v>830100</v>
      </c>
      <c r="I73">
        <v>200</v>
      </c>
      <c r="J73" s="66">
        <v>0</v>
      </c>
      <c r="K73" s="66">
        <v>4150.5</v>
      </c>
      <c r="L73" s="66">
        <v>4150.5</v>
      </c>
      <c r="M73" s="56">
        <v>0</v>
      </c>
    </row>
    <row r="74" spans="1:13" x14ac:dyDescent="0.25">
      <c r="A74" t="s">
        <v>215</v>
      </c>
      <c r="B74" t="s">
        <v>214</v>
      </c>
      <c r="C74">
        <v>0.1</v>
      </c>
      <c r="D74" t="s">
        <v>47</v>
      </c>
      <c r="E74">
        <v>2009</v>
      </c>
      <c r="F74" s="67">
        <v>5823291</v>
      </c>
      <c r="G74" s="67">
        <v>7629376</v>
      </c>
      <c r="H74" s="67">
        <v>14648004</v>
      </c>
      <c r="I74">
        <v>16000</v>
      </c>
      <c r="J74" s="66">
        <v>363.95568750000001</v>
      </c>
      <c r="K74" s="66">
        <v>476.83600000000001</v>
      </c>
      <c r="L74" s="66">
        <v>915.50025000000005</v>
      </c>
      <c r="M74" s="56">
        <v>0.3975484304892325</v>
      </c>
    </row>
    <row r="75" spans="1:13" x14ac:dyDescent="0.25">
      <c r="A75" t="s">
        <v>54</v>
      </c>
      <c r="B75" t="s">
        <v>24</v>
      </c>
      <c r="C75">
        <v>12.4</v>
      </c>
      <c r="D75" t="s">
        <v>55</v>
      </c>
      <c r="E75">
        <v>2009</v>
      </c>
      <c r="F75" s="67" t="s">
        <v>247</v>
      </c>
      <c r="G75" s="67" t="s">
        <v>247</v>
      </c>
      <c r="H75" s="67" t="s">
        <v>247</v>
      </c>
      <c r="I75">
        <v>1500000</v>
      </c>
      <c r="J75" s="66" t="s">
        <v>247</v>
      </c>
      <c r="K75" s="66" t="s">
        <v>247</v>
      </c>
      <c r="L75" s="66" t="s">
        <v>247</v>
      </c>
      <c r="M75" s="56" t="s">
        <v>247</v>
      </c>
    </row>
    <row r="76" spans="1:13" x14ac:dyDescent="0.25">
      <c r="A76" t="s">
        <v>123</v>
      </c>
      <c r="B76" t="s">
        <v>25</v>
      </c>
      <c r="C76">
        <v>0.7</v>
      </c>
      <c r="D76" t="s">
        <v>47</v>
      </c>
      <c r="E76">
        <v>2009</v>
      </c>
      <c r="F76" s="67" t="s">
        <v>247</v>
      </c>
      <c r="G76" s="67" t="s">
        <v>247</v>
      </c>
      <c r="H76" s="67" t="s">
        <v>247</v>
      </c>
      <c r="I76">
        <v>230000</v>
      </c>
      <c r="J76" s="66" t="s">
        <v>247</v>
      </c>
      <c r="K76" s="66" t="s">
        <v>247</v>
      </c>
      <c r="L76" s="66" t="s">
        <v>247</v>
      </c>
      <c r="M76" s="56" t="s">
        <v>247</v>
      </c>
    </row>
    <row r="77" spans="1:13" x14ac:dyDescent="0.25">
      <c r="A77" t="s">
        <v>56</v>
      </c>
      <c r="B77" t="s">
        <v>26</v>
      </c>
      <c r="C77">
        <v>11.5</v>
      </c>
      <c r="D77" t="s">
        <v>51</v>
      </c>
      <c r="E77">
        <v>2009</v>
      </c>
      <c r="F77" s="67">
        <v>120839011</v>
      </c>
      <c r="G77" s="67">
        <v>121978961.2</v>
      </c>
      <c r="H77" s="67">
        <v>373541930.09320003</v>
      </c>
      <c r="I77">
        <v>180000</v>
      </c>
      <c r="J77" s="66">
        <v>671.32783888888889</v>
      </c>
      <c r="K77" s="66">
        <v>677.66089555555561</v>
      </c>
      <c r="L77" s="66">
        <v>2075.2329449622225</v>
      </c>
      <c r="M77" s="56">
        <v>0.32349517220155238</v>
      </c>
    </row>
    <row r="78" spans="1:13" x14ac:dyDescent="0.25">
      <c r="A78" t="s">
        <v>216</v>
      </c>
      <c r="B78" t="s">
        <v>27</v>
      </c>
      <c r="C78">
        <v>0.1</v>
      </c>
      <c r="D78" t="s">
        <v>47</v>
      </c>
      <c r="E78">
        <v>2009</v>
      </c>
      <c r="F78" s="67">
        <v>265416</v>
      </c>
      <c r="G78" s="67">
        <v>19713138.48</v>
      </c>
      <c r="H78" s="67">
        <v>20454800.16</v>
      </c>
      <c r="I78">
        <v>33000</v>
      </c>
      <c r="J78" s="66">
        <v>8.0429090909090917</v>
      </c>
      <c r="K78" s="66">
        <v>597.36783272727268</v>
      </c>
      <c r="L78" s="66">
        <v>619.84242909090915</v>
      </c>
      <c r="M78" s="56">
        <v>1.2975731756061312E-2</v>
      </c>
    </row>
    <row r="79" spans="1:13" x14ac:dyDescent="0.25">
      <c r="A79" t="s">
        <v>182</v>
      </c>
      <c r="B79" t="s">
        <v>181</v>
      </c>
      <c r="C79">
        <v>0.2</v>
      </c>
      <c r="D79" t="s">
        <v>47</v>
      </c>
      <c r="E79">
        <v>2009</v>
      </c>
      <c r="F79" s="67">
        <v>6300000</v>
      </c>
      <c r="G79" s="67">
        <v>8600000</v>
      </c>
      <c r="H79" s="67">
        <v>14900000</v>
      </c>
      <c r="I79">
        <v>7800</v>
      </c>
      <c r="J79" s="66">
        <v>807.69230769230774</v>
      </c>
      <c r="K79" s="66">
        <v>1102.5641025641025</v>
      </c>
      <c r="L79" s="66">
        <v>1910.2564102564102</v>
      </c>
      <c r="M79" s="56">
        <v>0.42281879194630878</v>
      </c>
    </row>
    <row r="80" spans="1:13" x14ac:dyDescent="0.25">
      <c r="A80" t="s">
        <v>184</v>
      </c>
      <c r="B80" t="s">
        <v>183</v>
      </c>
      <c r="C80">
        <v>0.2</v>
      </c>
      <c r="D80" t="s">
        <v>55</v>
      </c>
      <c r="E80">
        <v>2009</v>
      </c>
      <c r="F80" s="67">
        <v>92356</v>
      </c>
      <c r="G80" s="67">
        <v>9988335.8690000009</v>
      </c>
      <c r="H80" s="67">
        <v>10080691.869000001</v>
      </c>
      <c r="I80">
        <v>38000</v>
      </c>
      <c r="J80" s="66">
        <v>2.430421052631579</v>
      </c>
      <c r="K80" s="66">
        <v>262.85094392105265</v>
      </c>
      <c r="L80" s="66">
        <v>265.28136497368422</v>
      </c>
      <c r="M80" s="56">
        <v>9.1616727502615031E-3</v>
      </c>
    </row>
    <row r="81" spans="1:13" x14ac:dyDescent="0.25">
      <c r="A81" t="s">
        <v>95</v>
      </c>
      <c r="B81" t="s">
        <v>28</v>
      </c>
      <c r="C81">
        <v>1.3</v>
      </c>
      <c r="D81" t="s">
        <v>47</v>
      </c>
      <c r="E81">
        <v>2009</v>
      </c>
      <c r="F81" s="67">
        <v>97790519</v>
      </c>
      <c r="G81" s="67">
        <v>317218608</v>
      </c>
      <c r="H81" s="67">
        <v>415287430</v>
      </c>
      <c r="I81">
        <v>1300000</v>
      </c>
      <c r="J81" s="66">
        <v>75.22347615384615</v>
      </c>
      <c r="K81" s="66">
        <v>244.01431384615384</v>
      </c>
      <c r="L81" s="66">
        <v>319.4518692307692</v>
      </c>
      <c r="M81" s="56">
        <v>0.23547671308038387</v>
      </c>
    </row>
    <row r="82" spans="1:13" x14ac:dyDescent="0.25">
      <c r="A82" t="s">
        <v>218</v>
      </c>
      <c r="B82" t="s">
        <v>217</v>
      </c>
      <c r="C82">
        <v>0.1</v>
      </c>
      <c r="D82" t="s">
        <v>103</v>
      </c>
      <c r="E82">
        <v>2009</v>
      </c>
      <c r="F82" s="67">
        <v>621234</v>
      </c>
      <c r="G82" s="67">
        <v>190537</v>
      </c>
      <c r="H82" s="67">
        <v>811771</v>
      </c>
      <c r="I82">
        <v>1800</v>
      </c>
      <c r="J82" s="66">
        <v>345.13</v>
      </c>
      <c r="K82" s="66">
        <v>105.85388888888889</v>
      </c>
      <c r="L82" s="66">
        <v>450.98388888888888</v>
      </c>
      <c r="M82" s="56">
        <v>0.76528232715876765</v>
      </c>
    </row>
    <row r="83" spans="1:13" x14ac:dyDescent="0.25">
      <c r="A83" t="s">
        <v>220</v>
      </c>
      <c r="B83" t="s">
        <v>219</v>
      </c>
      <c r="C83">
        <v>0.1</v>
      </c>
      <c r="D83" t="s">
        <v>47</v>
      </c>
      <c r="E83">
        <v>2009</v>
      </c>
      <c r="F83" s="67">
        <v>5767308</v>
      </c>
      <c r="G83" s="67">
        <v>8261902.1799999997</v>
      </c>
      <c r="H83" s="67">
        <v>14064508.18</v>
      </c>
      <c r="I83">
        <v>57000</v>
      </c>
      <c r="J83" s="66">
        <v>101.18084210526315</v>
      </c>
      <c r="K83" s="66">
        <v>144.94565228070175</v>
      </c>
      <c r="L83" s="66">
        <v>246.74575754385964</v>
      </c>
      <c r="M83" s="56">
        <v>0.41006112166803121</v>
      </c>
    </row>
    <row r="84" spans="1:13" x14ac:dyDescent="0.25">
      <c r="A84" t="s">
        <v>113</v>
      </c>
      <c r="B84" t="s">
        <v>29</v>
      </c>
      <c r="C84">
        <v>0.9</v>
      </c>
      <c r="D84" t="s">
        <v>47</v>
      </c>
      <c r="E84">
        <v>2009</v>
      </c>
      <c r="F84" s="67">
        <v>9860880</v>
      </c>
      <c r="G84" s="67">
        <v>40132667.049999997</v>
      </c>
      <c r="H84" s="67">
        <v>50333020.230099998</v>
      </c>
      <c r="I84">
        <v>31000</v>
      </c>
      <c r="J84" s="66">
        <v>318.09290322580642</v>
      </c>
      <c r="K84" s="66">
        <v>1294.6021629032257</v>
      </c>
      <c r="L84" s="66">
        <v>1623.6458138741934</v>
      </c>
      <c r="M84" s="56">
        <v>0.19591274187244234</v>
      </c>
    </row>
    <row r="85" spans="1:13" x14ac:dyDescent="0.25">
      <c r="A85" t="s">
        <v>144</v>
      </c>
      <c r="B85" t="s">
        <v>143</v>
      </c>
      <c r="C85">
        <v>0.5</v>
      </c>
      <c r="D85" t="s">
        <v>51</v>
      </c>
      <c r="E85">
        <v>2009</v>
      </c>
      <c r="F85" s="67">
        <v>7721028</v>
      </c>
      <c r="G85" s="67">
        <v>3696709</v>
      </c>
      <c r="H85" s="67">
        <v>14042677</v>
      </c>
      <c r="I85">
        <v>19000</v>
      </c>
      <c r="J85" s="66">
        <v>406.36989473684213</v>
      </c>
      <c r="K85" s="66">
        <v>194.56363157894737</v>
      </c>
      <c r="L85" s="66">
        <v>739.08826315789474</v>
      </c>
      <c r="M85" s="56">
        <v>0.54982593418619541</v>
      </c>
    </row>
    <row r="86" spans="1:13" x14ac:dyDescent="0.25">
      <c r="A86" t="s">
        <v>167</v>
      </c>
      <c r="B86" t="s">
        <v>166</v>
      </c>
      <c r="C86">
        <v>0.3</v>
      </c>
      <c r="D86" t="s">
        <v>51</v>
      </c>
      <c r="E86">
        <v>2009</v>
      </c>
      <c r="F86" s="67">
        <v>24899402</v>
      </c>
      <c r="G86" s="67">
        <v>29550796.809999999</v>
      </c>
      <c r="H86" s="67">
        <v>62229415.310000002</v>
      </c>
      <c r="I86">
        <v>56000</v>
      </c>
      <c r="J86" s="66">
        <v>444.6321785714286</v>
      </c>
      <c r="K86" s="66">
        <v>527.69280017857136</v>
      </c>
      <c r="L86" s="66">
        <v>1111.2395591071429</v>
      </c>
      <c r="M86" s="56">
        <v>0.40012270525059512</v>
      </c>
    </row>
    <row r="87" spans="1:13" x14ac:dyDescent="0.25">
      <c r="A87" t="s">
        <v>186</v>
      </c>
      <c r="B87" t="s">
        <v>185</v>
      </c>
      <c r="C87">
        <v>0.2</v>
      </c>
      <c r="D87" t="s">
        <v>47</v>
      </c>
      <c r="E87">
        <v>2009</v>
      </c>
      <c r="F87" s="67">
        <v>1870624</v>
      </c>
      <c r="G87" s="67">
        <v>8763309.2890000008</v>
      </c>
      <c r="H87" s="67">
        <v>12030977.525</v>
      </c>
      <c r="I87">
        <v>12000</v>
      </c>
      <c r="J87" s="66">
        <v>155.88533333333334</v>
      </c>
      <c r="K87" s="66">
        <v>730.27577408333343</v>
      </c>
      <c r="L87" s="66">
        <v>1002.5814604166667</v>
      </c>
      <c r="M87" s="56">
        <v>0.15548395765122999</v>
      </c>
    </row>
    <row r="88" spans="1:13" x14ac:dyDescent="0.25">
      <c r="A88" t="s">
        <v>124</v>
      </c>
      <c r="B88" t="s">
        <v>30</v>
      </c>
      <c r="C88">
        <v>0.7</v>
      </c>
      <c r="D88" t="s">
        <v>47</v>
      </c>
      <c r="E88">
        <v>2009</v>
      </c>
      <c r="F88" s="67">
        <v>5544671</v>
      </c>
      <c r="G88" s="67">
        <v>5933726.2439999999</v>
      </c>
      <c r="H88" s="67">
        <v>11859795.5868</v>
      </c>
      <c r="I88">
        <v>12000</v>
      </c>
      <c r="J88" s="66">
        <v>462.05591666666669</v>
      </c>
      <c r="K88" s="66">
        <v>494.47718700000001</v>
      </c>
      <c r="L88" s="66">
        <v>988.31629889999999</v>
      </c>
      <c r="M88" s="56">
        <v>0.46751826027855331</v>
      </c>
    </row>
    <row r="89" spans="1:13" x14ac:dyDescent="0.25">
      <c r="A89" t="s">
        <v>222</v>
      </c>
      <c r="B89" t="s">
        <v>221</v>
      </c>
      <c r="C89">
        <v>0.1</v>
      </c>
      <c r="D89" t="s">
        <v>103</v>
      </c>
      <c r="E89">
        <v>2009</v>
      </c>
      <c r="F89" s="67">
        <v>80101093</v>
      </c>
      <c r="G89" s="67">
        <v>4154847</v>
      </c>
      <c r="H89" s="67">
        <v>84255940</v>
      </c>
      <c r="I89">
        <v>14000</v>
      </c>
      <c r="J89" s="66">
        <v>5721.5066428571427</v>
      </c>
      <c r="K89" s="66">
        <v>296.77478571428571</v>
      </c>
      <c r="L89" s="66">
        <v>6018.2814285714285</v>
      </c>
      <c r="M89" s="56">
        <v>0.95068778533596565</v>
      </c>
    </row>
    <row r="90" spans="1:13" x14ac:dyDescent="0.25">
      <c r="A90" t="s">
        <v>74</v>
      </c>
      <c r="B90" t="s">
        <v>31</v>
      </c>
      <c r="C90">
        <v>2.6</v>
      </c>
      <c r="D90" t="s">
        <v>55</v>
      </c>
      <c r="E90">
        <v>2009</v>
      </c>
      <c r="F90" s="67">
        <v>16635507</v>
      </c>
      <c r="G90" s="67">
        <v>156678132</v>
      </c>
      <c r="H90" s="67">
        <v>173621081</v>
      </c>
      <c r="I90">
        <v>210000</v>
      </c>
      <c r="J90" s="66">
        <v>79.216700000000003</v>
      </c>
      <c r="K90" s="66">
        <v>746.08634285714288</v>
      </c>
      <c r="L90" s="66">
        <v>826.76705238095235</v>
      </c>
      <c r="M90" s="56">
        <v>9.5815017993120324E-2</v>
      </c>
    </row>
    <row r="91" spans="1:13" x14ac:dyDescent="0.25">
      <c r="A91" t="s">
        <v>156</v>
      </c>
      <c r="B91" t="s">
        <v>155</v>
      </c>
      <c r="C91">
        <v>0.4</v>
      </c>
      <c r="D91" t="s">
        <v>47</v>
      </c>
      <c r="E91">
        <v>2009</v>
      </c>
      <c r="F91" s="67" t="s">
        <v>247</v>
      </c>
      <c r="G91" s="67" t="s">
        <v>247</v>
      </c>
      <c r="H91" s="67" t="s">
        <v>247</v>
      </c>
      <c r="I91">
        <v>44000</v>
      </c>
      <c r="J91" s="66" t="s">
        <v>247</v>
      </c>
      <c r="K91" s="66" t="s">
        <v>247</v>
      </c>
      <c r="L91" s="66" t="s">
        <v>247</v>
      </c>
      <c r="M91" s="56" t="s">
        <v>247</v>
      </c>
    </row>
    <row r="92" spans="1:13" x14ac:dyDescent="0.25">
      <c r="A92" t="s">
        <v>224</v>
      </c>
      <c r="B92" t="s">
        <v>223</v>
      </c>
      <c r="C92">
        <v>0.1</v>
      </c>
      <c r="D92" t="s">
        <v>51</v>
      </c>
      <c r="E92">
        <v>2009</v>
      </c>
      <c r="F92" s="67" t="s">
        <v>247</v>
      </c>
      <c r="G92" s="67" t="s">
        <v>247</v>
      </c>
      <c r="H92" s="67" t="s">
        <v>247</v>
      </c>
      <c r="I92">
        <v>1600</v>
      </c>
      <c r="J92" s="66" t="s">
        <v>247</v>
      </c>
      <c r="K92" s="66" t="s">
        <v>247</v>
      </c>
      <c r="L92" s="66" t="s">
        <v>247</v>
      </c>
      <c r="M92" s="56" t="s">
        <v>247</v>
      </c>
    </row>
    <row r="93" spans="1:13" x14ac:dyDescent="0.25">
      <c r="A93" t="s">
        <v>237</v>
      </c>
      <c r="B93" t="s">
        <v>236</v>
      </c>
      <c r="C93">
        <v>0</v>
      </c>
      <c r="D93" t="s">
        <v>103</v>
      </c>
      <c r="E93">
        <v>2009</v>
      </c>
      <c r="F93" s="67">
        <v>1518746</v>
      </c>
      <c r="G93" s="67">
        <v>229903.35709999999</v>
      </c>
      <c r="H93" s="67">
        <v>1748649.3570999999</v>
      </c>
      <c r="I93">
        <v>0</v>
      </c>
      <c r="J93" s="66" t="s">
        <v>247</v>
      </c>
      <c r="K93" s="66" t="s">
        <v>247</v>
      </c>
      <c r="L93" s="66" t="s">
        <v>247</v>
      </c>
      <c r="M93" s="56" t="s">
        <v>247</v>
      </c>
    </row>
    <row r="94" spans="1:13" x14ac:dyDescent="0.25">
      <c r="A94" t="s">
        <v>88</v>
      </c>
      <c r="B94" t="s">
        <v>87</v>
      </c>
      <c r="C94">
        <v>1.6</v>
      </c>
      <c r="D94" t="s">
        <v>55</v>
      </c>
      <c r="E94">
        <v>2009</v>
      </c>
      <c r="F94" s="67">
        <v>400400</v>
      </c>
      <c r="G94" s="67">
        <v>13900000</v>
      </c>
      <c r="H94" s="67">
        <v>14300400</v>
      </c>
      <c r="I94">
        <v>61000</v>
      </c>
      <c r="J94" s="66">
        <v>6.5639344262295083</v>
      </c>
      <c r="K94" s="66">
        <v>227.86885245901638</v>
      </c>
      <c r="L94" s="66">
        <v>234.43278688524589</v>
      </c>
      <c r="M94" s="56">
        <v>2.7999216805124336E-2</v>
      </c>
    </row>
    <row r="95" spans="1:13" x14ac:dyDescent="0.25">
      <c r="A95" t="s">
        <v>188</v>
      </c>
      <c r="B95" t="s">
        <v>187</v>
      </c>
      <c r="C95">
        <v>0.2</v>
      </c>
      <c r="D95" t="s">
        <v>103</v>
      </c>
      <c r="E95">
        <v>2009</v>
      </c>
      <c r="F95" s="67">
        <v>14361842</v>
      </c>
      <c r="G95" s="67">
        <v>0</v>
      </c>
      <c r="H95" s="67">
        <v>14361842</v>
      </c>
      <c r="I95">
        <v>6000</v>
      </c>
      <c r="J95" s="66">
        <v>2393.6403333333333</v>
      </c>
      <c r="K95" s="66">
        <v>0</v>
      </c>
      <c r="L95" s="66">
        <v>2393.6403333333333</v>
      </c>
      <c r="M95" s="56">
        <v>1</v>
      </c>
    </row>
    <row r="96" spans="1:13" x14ac:dyDescent="0.25">
      <c r="A96" t="s">
        <v>226</v>
      </c>
      <c r="B96" t="s">
        <v>225</v>
      </c>
      <c r="C96">
        <v>0.1</v>
      </c>
      <c r="D96" t="s">
        <v>55</v>
      </c>
      <c r="E96">
        <v>2009</v>
      </c>
      <c r="F96" s="67">
        <v>0</v>
      </c>
      <c r="G96" s="67">
        <v>6000000</v>
      </c>
      <c r="H96" s="67">
        <v>6000000</v>
      </c>
      <c r="I96">
        <v>16000</v>
      </c>
      <c r="J96" s="66">
        <v>0</v>
      </c>
      <c r="K96" s="66">
        <v>375</v>
      </c>
      <c r="L96" s="66">
        <v>375</v>
      </c>
      <c r="M96" s="56">
        <v>0</v>
      </c>
    </row>
    <row r="97" spans="1:13" x14ac:dyDescent="0.25">
      <c r="A97" t="s">
        <v>52</v>
      </c>
      <c r="B97" t="s">
        <v>32</v>
      </c>
      <c r="C97">
        <v>19</v>
      </c>
      <c r="D97" t="s">
        <v>51</v>
      </c>
      <c r="E97">
        <v>2009</v>
      </c>
      <c r="F97" s="67">
        <v>1930462155</v>
      </c>
      <c r="G97" s="67">
        <v>265130624.19999999</v>
      </c>
      <c r="H97" s="67">
        <v>2329049277.4000001</v>
      </c>
      <c r="I97">
        <v>5700000</v>
      </c>
      <c r="J97" s="66">
        <v>338.67757105263161</v>
      </c>
      <c r="K97" s="66">
        <v>46.514144596491228</v>
      </c>
      <c r="L97" s="66">
        <v>408.60513638596495</v>
      </c>
      <c r="M97" s="56">
        <v>0.82886273542268851</v>
      </c>
    </row>
    <row r="98" spans="1:13" x14ac:dyDescent="0.25">
      <c r="A98" t="s">
        <v>228</v>
      </c>
      <c r="B98" t="s">
        <v>227</v>
      </c>
      <c r="C98">
        <v>0.1</v>
      </c>
      <c r="D98" t="s">
        <v>47</v>
      </c>
      <c r="E98">
        <v>2009</v>
      </c>
      <c r="F98" s="67">
        <v>2085088</v>
      </c>
      <c r="G98" s="67">
        <v>2138113.2510000002</v>
      </c>
      <c r="H98" s="67">
        <v>4504057.8013000004</v>
      </c>
      <c r="I98">
        <v>4000</v>
      </c>
      <c r="J98" s="66">
        <v>521.27200000000005</v>
      </c>
      <c r="K98" s="66">
        <v>534.52831275000005</v>
      </c>
      <c r="L98" s="66">
        <v>1126.0144503250001</v>
      </c>
      <c r="M98" s="56">
        <v>0.46293544443372464</v>
      </c>
    </row>
    <row r="99" spans="1:13" x14ac:dyDescent="0.25">
      <c r="A99" t="s">
        <v>190</v>
      </c>
      <c r="B99" t="s">
        <v>189</v>
      </c>
      <c r="C99">
        <v>0.2</v>
      </c>
      <c r="D99" t="s">
        <v>55</v>
      </c>
      <c r="E99">
        <v>2009</v>
      </c>
      <c r="F99" s="67">
        <v>2073696</v>
      </c>
      <c r="G99" s="67">
        <v>13284928</v>
      </c>
      <c r="H99" s="67">
        <v>15358624</v>
      </c>
      <c r="I99">
        <v>41000</v>
      </c>
      <c r="J99" s="66">
        <v>50.577951219512194</v>
      </c>
      <c r="K99" s="66">
        <v>324.02263414634149</v>
      </c>
      <c r="L99" s="66">
        <v>374.60058536585365</v>
      </c>
      <c r="M99" s="56">
        <v>0.13501834539344149</v>
      </c>
    </row>
    <row r="100" spans="1:13" x14ac:dyDescent="0.25">
      <c r="A100" t="s">
        <v>96</v>
      </c>
      <c r="B100" t="s">
        <v>33</v>
      </c>
      <c r="C100">
        <v>1.3</v>
      </c>
      <c r="D100" t="s">
        <v>51</v>
      </c>
      <c r="E100">
        <v>2009</v>
      </c>
      <c r="F100" s="67">
        <v>2200000</v>
      </c>
      <c r="G100" s="67">
        <v>1700000</v>
      </c>
      <c r="H100" s="67">
        <v>3900000</v>
      </c>
      <c r="I100">
        <v>4600</v>
      </c>
      <c r="J100" s="66">
        <v>478.26086956521738</v>
      </c>
      <c r="K100" s="66">
        <v>369.56521739130437</v>
      </c>
      <c r="L100" s="66">
        <v>847.82608695652175</v>
      </c>
      <c r="M100" s="56">
        <v>0.5641025641025641</v>
      </c>
    </row>
    <row r="101" spans="1:13" x14ac:dyDescent="0.25">
      <c r="A101" t="s">
        <v>192</v>
      </c>
      <c r="B101" t="s">
        <v>191</v>
      </c>
      <c r="C101">
        <v>0.2</v>
      </c>
      <c r="D101" t="s">
        <v>55</v>
      </c>
      <c r="E101">
        <v>2009</v>
      </c>
      <c r="F101" s="67">
        <v>1150678</v>
      </c>
      <c r="G101" s="67">
        <v>6328161.7879999997</v>
      </c>
      <c r="H101" s="67">
        <v>7501040.7195300004</v>
      </c>
      <c r="I101">
        <v>4100</v>
      </c>
      <c r="J101" s="66">
        <v>280.65317073170729</v>
      </c>
      <c r="K101" s="66">
        <v>1543.4540946341463</v>
      </c>
      <c r="L101" s="66">
        <v>1829.5221267146342</v>
      </c>
      <c r="M101" s="56">
        <v>0.15340244681035395</v>
      </c>
    </row>
    <row r="102" spans="1:13" x14ac:dyDescent="0.25">
      <c r="A102" t="s">
        <v>108</v>
      </c>
      <c r="B102" t="s">
        <v>34</v>
      </c>
      <c r="C102">
        <v>1</v>
      </c>
      <c r="D102" t="s">
        <v>51</v>
      </c>
      <c r="E102">
        <v>2009</v>
      </c>
      <c r="F102" s="67">
        <v>195119743</v>
      </c>
      <c r="G102" s="67">
        <v>13986791.210000001</v>
      </c>
      <c r="H102" s="67">
        <v>209106534.21000001</v>
      </c>
      <c r="I102">
        <v>590000</v>
      </c>
      <c r="J102" s="66">
        <v>330.71142881355934</v>
      </c>
      <c r="K102" s="66">
        <v>23.706425779661018</v>
      </c>
      <c r="L102" s="66">
        <v>354.41785459322034</v>
      </c>
      <c r="M102" s="56">
        <v>0.93311164922300593</v>
      </c>
    </row>
    <row r="103" spans="1:13" x14ac:dyDescent="0.25">
      <c r="A103" t="s">
        <v>239</v>
      </c>
      <c r="B103" t="s">
        <v>238</v>
      </c>
      <c r="C103">
        <v>0</v>
      </c>
      <c r="D103" t="s">
        <v>51</v>
      </c>
      <c r="E103">
        <v>2009</v>
      </c>
      <c r="F103" s="67">
        <v>2300000</v>
      </c>
      <c r="G103" s="67">
        <v>2500000</v>
      </c>
      <c r="H103" s="67">
        <v>4800000</v>
      </c>
      <c r="I103">
        <v>0</v>
      </c>
      <c r="J103" s="66" t="s">
        <v>247</v>
      </c>
      <c r="K103" s="66" t="s">
        <v>247</v>
      </c>
      <c r="L103" s="66" t="s">
        <v>247</v>
      </c>
      <c r="M103" s="56" t="s">
        <v>247</v>
      </c>
    </row>
    <row r="104" spans="1:13" x14ac:dyDescent="0.25">
      <c r="A104" t="s">
        <v>78</v>
      </c>
      <c r="B104" t="s">
        <v>77</v>
      </c>
      <c r="C104">
        <v>2.2000000000000002</v>
      </c>
      <c r="D104" t="s">
        <v>55</v>
      </c>
      <c r="E104">
        <v>2009</v>
      </c>
      <c r="F104" s="67">
        <v>3245307</v>
      </c>
      <c r="G104" s="67">
        <v>11421700.76</v>
      </c>
      <c r="H104" s="67">
        <v>15272333.491699999</v>
      </c>
      <c r="I104">
        <v>110000</v>
      </c>
      <c r="J104" s="66">
        <v>29.502790909090908</v>
      </c>
      <c r="K104" s="66">
        <v>103.83364327272727</v>
      </c>
      <c r="L104" s="66">
        <v>138.83939537909089</v>
      </c>
      <c r="M104" s="56">
        <v>0.21249581812522073</v>
      </c>
    </row>
    <row r="105" spans="1:13" x14ac:dyDescent="0.25">
      <c r="A105" t="s">
        <v>125</v>
      </c>
      <c r="B105" t="s">
        <v>35</v>
      </c>
      <c r="C105">
        <v>0.7</v>
      </c>
      <c r="D105" t="s">
        <v>103</v>
      </c>
      <c r="E105">
        <v>2009</v>
      </c>
      <c r="F105" s="67">
        <v>11400000</v>
      </c>
      <c r="G105" s="67">
        <v>0</v>
      </c>
      <c r="H105" s="67">
        <v>13778000</v>
      </c>
      <c r="I105">
        <v>11000</v>
      </c>
      <c r="J105" s="66">
        <v>1036.3636363636363</v>
      </c>
      <c r="K105" s="66" t="s">
        <v>247</v>
      </c>
      <c r="L105" s="66">
        <v>1252.5454545454545</v>
      </c>
      <c r="M105" s="56">
        <v>0.8274060095804906</v>
      </c>
    </row>
    <row r="106" spans="1:13" x14ac:dyDescent="0.25">
      <c r="A106" t="s">
        <v>230</v>
      </c>
      <c r="B106" t="s">
        <v>229</v>
      </c>
      <c r="C106">
        <v>0.1</v>
      </c>
      <c r="D106" t="s">
        <v>47</v>
      </c>
      <c r="E106">
        <v>2009</v>
      </c>
      <c r="F106" s="67" t="s">
        <v>247</v>
      </c>
      <c r="G106" s="67" t="s">
        <v>247</v>
      </c>
      <c r="H106" s="67" t="s">
        <v>247</v>
      </c>
      <c r="I106">
        <v>2600</v>
      </c>
      <c r="J106" s="66" t="s">
        <v>247</v>
      </c>
      <c r="K106" s="66" t="s">
        <v>247</v>
      </c>
      <c r="L106" s="66" t="s">
        <v>247</v>
      </c>
      <c r="M106" s="56" t="s">
        <v>247</v>
      </c>
    </row>
    <row r="107" spans="1:13" x14ac:dyDescent="0.25">
      <c r="A107" t="s">
        <v>61</v>
      </c>
      <c r="B107" t="s">
        <v>36</v>
      </c>
      <c r="C107">
        <v>5.8</v>
      </c>
      <c r="D107" t="s">
        <v>55</v>
      </c>
      <c r="E107">
        <v>2009</v>
      </c>
      <c r="F107" s="67">
        <v>38700000</v>
      </c>
      <c r="G107" s="67">
        <v>0</v>
      </c>
      <c r="H107" s="67">
        <v>296700000</v>
      </c>
      <c r="I107">
        <v>1100000</v>
      </c>
      <c r="J107" s="66">
        <v>35.18181818181818</v>
      </c>
      <c r="K107" s="66" t="s">
        <v>247</v>
      </c>
      <c r="L107" s="66">
        <v>269.72727272727275</v>
      </c>
      <c r="M107" s="56">
        <v>0.13043478260869565</v>
      </c>
    </row>
    <row r="108" spans="1:13" x14ac:dyDescent="0.25">
      <c r="A108" t="s">
        <v>110</v>
      </c>
      <c r="B108" t="s">
        <v>37</v>
      </c>
      <c r="C108">
        <v>1</v>
      </c>
      <c r="D108" t="s">
        <v>47</v>
      </c>
      <c r="E108">
        <v>2009</v>
      </c>
      <c r="F108" s="67">
        <v>38052604</v>
      </c>
      <c r="G108" s="67">
        <v>26558618.879999999</v>
      </c>
      <c r="H108" s="67">
        <v>65397492.188100003</v>
      </c>
      <c r="I108">
        <v>240000</v>
      </c>
      <c r="J108" s="66">
        <v>158.55251666666666</v>
      </c>
      <c r="K108" s="66">
        <v>110.660912</v>
      </c>
      <c r="L108" s="66">
        <v>272.48955078375002</v>
      </c>
      <c r="M108" s="56">
        <v>0.58186640996188244</v>
      </c>
    </row>
    <row r="109" spans="1:13" x14ac:dyDescent="0.25">
      <c r="A109" t="s">
        <v>62</v>
      </c>
      <c r="B109" t="s">
        <v>38</v>
      </c>
      <c r="C109">
        <v>4.8</v>
      </c>
      <c r="D109" t="s">
        <v>47</v>
      </c>
      <c r="E109">
        <v>2009</v>
      </c>
      <c r="F109" s="67" t="s">
        <v>247</v>
      </c>
      <c r="G109" s="67" t="s">
        <v>247</v>
      </c>
      <c r="H109" s="67" t="s">
        <v>247</v>
      </c>
      <c r="I109">
        <v>1300000</v>
      </c>
      <c r="J109" s="66" t="s">
        <v>247</v>
      </c>
      <c r="K109" s="66" t="s">
        <v>247</v>
      </c>
      <c r="L109" s="66" t="s">
        <v>247</v>
      </c>
      <c r="M109" s="56" t="s">
        <v>247</v>
      </c>
    </row>
    <row r="110" spans="1:13" x14ac:dyDescent="0.25">
      <c r="A110" t="s">
        <v>193</v>
      </c>
      <c r="B110" t="s">
        <v>39</v>
      </c>
      <c r="C110">
        <v>0.2</v>
      </c>
      <c r="D110" t="s">
        <v>47</v>
      </c>
      <c r="E110">
        <v>2009</v>
      </c>
      <c r="F110" s="67">
        <v>8236478</v>
      </c>
      <c r="G110" s="67">
        <v>7703423</v>
      </c>
      <c r="H110" s="67">
        <v>15939901</v>
      </c>
      <c r="I110">
        <v>18000</v>
      </c>
      <c r="J110" s="66">
        <v>457.58211111111109</v>
      </c>
      <c r="K110" s="66">
        <v>427.96794444444447</v>
      </c>
      <c r="L110" s="66">
        <v>885.55005555555556</v>
      </c>
      <c r="M110" s="56">
        <v>0.51672077511648284</v>
      </c>
    </row>
    <row r="111" spans="1:13" x14ac:dyDescent="0.25">
      <c r="A111" t="s">
        <v>131</v>
      </c>
      <c r="B111" t="s">
        <v>130</v>
      </c>
      <c r="C111">
        <v>0.6</v>
      </c>
      <c r="D111" t="s">
        <v>51</v>
      </c>
      <c r="E111">
        <v>2009</v>
      </c>
      <c r="F111" s="67">
        <v>83078900</v>
      </c>
      <c r="G111" s="67">
        <v>345384.35350000003</v>
      </c>
      <c r="H111" s="67">
        <v>83424284.353499994</v>
      </c>
      <c r="I111">
        <v>110000</v>
      </c>
      <c r="J111" s="66">
        <v>755.26272727272726</v>
      </c>
      <c r="K111" s="66">
        <v>3.1398577590909094</v>
      </c>
      <c r="L111" s="66">
        <v>758.40258503181815</v>
      </c>
      <c r="M111" s="56">
        <v>0.99585990630693966</v>
      </c>
    </row>
    <row r="112" spans="1:13" x14ac:dyDescent="0.25">
      <c r="A112" t="s">
        <v>168</v>
      </c>
      <c r="B112" t="s">
        <v>40</v>
      </c>
      <c r="C112">
        <v>0.3</v>
      </c>
      <c r="D112" t="s">
        <v>47</v>
      </c>
      <c r="E112">
        <v>2009</v>
      </c>
      <c r="F112" s="67">
        <v>17176061</v>
      </c>
      <c r="G112" s="67">
        <v>94161904.230000004</v>
      </c>
      <c r="H112" s="67">
        <v>127374483.76000001</v>
      </c>
      <c r="I112">
        <v>210000</v>
      </c>
      <c r="J112" s="66">
        <v>81.79076666666667</v>
      </c>
      <c r="K112" s="66">
        <v>448.39002014285717</v>
      </c>
      <c r="L112" s="66">
        <v>606.54516076190475</v>
      </c>
      <c r="M112" s="56">
        <v>0.13484695280385411</v>
      </c>
    </row>
    <row r="113" spans="1:13" x14ac:dyDescent="0.25">
      <c r="A113" t="s">
        <v>232</v>
      </c>
      <c r="B113" t="s">
        <v>231</v>
      </c>
      <c r="C113">
        <v>0.1</v>
      </c>
      <c r="D113" t="s">
        <v>55</v>
      </c>
      <c r="E113">
        <v>2009</v>
      </c>
      <c r="F113" s="67">
        <v>126000</v>
      </c>
      <c r="G113" s="67">
        <v>4800000</v>
      </c>
      <c r="H113" s="67">
        <v>4926000</v>
      </c>
      <c r="I113">
        <v>5100</v>
      </c>
      <c r="J113" s="66">
        <v>24.705882352941178</v>
      </c>
      <c r="K113" s="66">
        <v>941.17647058823525</v>
      </c>
      <c r="L113" s="66">
        <v>965.88235294117646</v>
      </c>
      <c r="M113" s="56">
        <v>2.5578562728380026E-2</v>
      </c>
    </row>
    <row r="114" spans="1:13" x14ac:dyDescent="0.25">
      <c r="A114" t="s">
        <v>57</v>
      </c>
      <c r="B114" t="s">
        <v>41</v>
      </c>
      <c r="C114">
        <v>11.5</v>
      </c>
      <c r="D114" t="s">
        <v>47</v>
      </c>
      <c r="E114">
        <v>2009</v>
      </c>
      <c r="F114" s="67" t="s">
        <v>247</v>
      </c>
      <c r="G114" s="67" t="s">
        <v>247</v>
      </c>
      <c r="H114" s="67" t="s">
        <v>247</v>
      </c>
      <c r="I114">
        <v>900000</v>
      </c>
      <c r="J114" s="66" t="s">
        <v>247</v>
      </c>
      <c r="K114" s="66" t="s">
        <v>247</v>
      </c>
      <c r="L114" s="66" t="s">
        <v>247</v>
      </c>
      <c r="M114" s="56" t="s">
        <v>247</v>
      </c>
    </row>
    <row r="115" spans="1:13" x14ac:dyDescent="0.25">
      <c r="A115" t="s">
        <v>53</v>
      </c>
      <c r="B115" t="s">
        <v>42</v>
      </c>
      <c r="C115">
        <v>12.8</v>
      </c>
      <c r="D115" t="s">
        <v>47</v>
      </c>
      <c r="E115">
        <v>2009</v>
      </c>
      <c r="F115" s="67">
        <v>8883551</v>
      </c>
      <c r="G115" s="67">
        <v>61552176.659999996</v>
      </c>
      <c r="H115" s="67">
        <v>90338609.659999996</v>
      </c>
      <c r="I115">
        <v>1200000</v>
      </c>
      <c r="J115" s="66">
        <v>7.4029591666666663</v>
      </c>
      <c r="K115" s="66">
        <v>51.293480549999998</v>
      </c>
      <c r="L115" s="66">
        <v>75.28217471666666</v>
      </c>
      <c r="M115" s="56">
        <v>9.8336149221626187E-2</v>
      </c>
    </row>
    <row r="116" spans="1:13" x14ac:dyDescent="0.25">
      <c r="A116" t="s">
        <v>195</v>
      </c>
      <c r="B116" t="s">
        <v>194</v>
      </c>
      <c r="C116">
        <v>0.1</v>
      </c>
      <c r="D116" t="s">
        <v>55</v>
      </c>
      <c r="E116">
        <v>2010</v>
      </c>
      <c r="F116" s="67">
        <v>200000</v>
      </c>
      <c r="G116" s="67">
        <v>4237825</v>
      </c>
      <c r="H116" s="67">
        <v>4437825</v>
      </c>
      <c r="I116">
        <v>4600</v>
      </c>
      <c r="J116" s="66">
        <v>43.478260869565219</v>
      </c>
      <c r="K116" s="66">
        <v>921.26630434782612</v>
      </c>
      <c r="L116" s="66">
        <v>964.74456521739125</v>
      </c>
      <c r="M116" s="56">
        <v>4.5067121844597303E-2</v>
      </c>
    </row>
    <row r="117" spans="1:13" x14ac:dyDescent="0.25">
      <c r="A117" t="s">
        <v>197</v>
      </c>
      <c r="B117" t="s">
        <v>196</v>
      </c>
      <c r="C117">
        <v>0.1</v>
      </c>
      <c r="D117" t="s">
        <v>51</v>
      </c>
      <c r="E117">
        <v>2010</v>
      </c>
      <c r="F117" s="67" t="s">
        <v>243</v>
      </c>
      <c r="G117" s="67">
        <v>0</v>
      </c>
      <c r="H117" s="67" t="s">
        <v>243</v>
      </c>
      <c r="I117">
        <v>1000</v>
      </c>
      <c r="J117" s="66" t="s">
        <v>247</v>
      </c>
      <c r="K117" s="66" t="s">
        <v>247</v>
      </c>
      <c r="L117" s="66" t="s">
        <v>247</v>
      </c>
      <c r="M117" s="56" t="s">
        <v>247</v>
      </c>
    </row>
    <row r="118" spans="1:13" x14ac:dyDescent="0.25">
      <c r="A118" t="s">
        <v>199</v>
      </c>
      <c r="B118" t="s">
        <v>198</v>
      </c>
      <c r="C118">
        <v>0.1</v>
      </c>
      <c r="D118" t="s">
        <v>47</v>
      </c>
      <c r="E118">
        <v>2010</v>
      </c>
      <c r="F118" s="67">
        <v>5320965</v>
      </c>
      <c r="G118" s="67">
        <v>438044.20629999973</v>
      </c>
      <c r="H118" s="67">
        <v>5759009.2062999997</v>
      </c>
      <c r="I118">
        <v>7900</v>
      </c>
      <c r="J118" s="66">
        <v>673.53987341772154</v>
      </c>
      <c r="K118" s="66">
        <v>55.448633708860726</v>
      </c>
      <c r="L118" s="66">
        <v>728.98850712658225</v>
      </c>
      <c r="M118" s="56">
        <v>0.92393757491812889</v>
      </c>
    </row>
    <row r="119" spans="1:13" x14ac:dyDescent="0.25">
      <c r="A119" t="s">
        <v>80</v>
      </c>
      <c r="B119" t="s">
        <v>79</v>
      </c>
      <c r="C119">
        <v>1.9</v>
      </c>
      <c r="D119" t="s">
        <v>47</v>
      </c>
      <c r="E119">
        <v>2010</v>
      </c>
      <c r="F119" s="67">
        <v>15877187</v>
      </c>
      <c r="G119" s="67">
        <v>18187724.060000002</v>
      </c>
      <c r="H119" s="67">
        <v>34064911.060000002</v>
      </c>
      <c r="I119">
        <v>220000</v>
      </c>
      <c r="J119" s="66">
        <v>72.169031818181821</v>
      </c>
      <c r="K119" s="66">
        <v>82.671473000000006</v>
      </c>
      <c r="L119" s="66">
        <v>154.84050481818184</v>
      </c>
      <c r="M119" s="56">
        <v>0.46608626019997007</v>
      </c>
    </row>
    <row r="120" spans="1:13" x14ac:dyDescent="0.25">
      <c r="A120" t="s">
        <v>146</v>
      </c>
      <c r="B120" t="s">
        <v>145</v>
      </c>
      <c r="C120">
        <v>0.4</v>
      </c>
      <c r="D120" t="s">
        <v>51</v>
      </c>
      <c r="E120">
        <v>2010</v>
      </c>
      <c r="F120" s="67" t="s">
        <v>243</v>
      </c>
      <c r="G120" s="67">
        <v>0</v>
      </c>
      <c r="H120" s="67" t="s">
        <v>243</v>
      </c>
      <c r="I120">
        <v>100000</v>
      </c>
      <c r="J120" s="66" t="s">
        <v>247</v>
      </c>
      <c r="K120" s="66" t="s">
        <v>247</v>
      </c>
      <c r="L120" s="66" t="s">
        <v>247</v>
      </c>
      <c r="M120" s="56" t="s">
        <v>247</v>
      </c>
    </row>
    <row r="121" spans="1:13" x14ac:dyDescent="0.25">
      <c r="A121" t="s">
        <v>170</v>
      </c>
      <c r="B121" t="s">
        <v>169</v>
      </c>
      <c r="C121">
        <v>0.2</v>
      </c>
      <c r="D121" t="s">
        <v>51</v>
      </c>
      <c r="E121">
        <v>2010</v>
      </c>
      <c r="F121" s="67">
        <v>1961038</v>
      </c>
      <c r="G121" s="67">
        <v>3091325.5814659996</v>
      </c>
      <c r="H121" s="67">
        <v>5052363.5814659996</v>
      </c>
      <c r="I121">
        <v>3300</v>
      </c>
      <c r="J121" s="66">
        <v>594.25393939393939</v>
      </c>
      <c r="K121" s="66">
        <v>936.76532771696952</v>
      </c>
      <c r="L121" s="66">
        <v>1531.0192671109089</v>
      </c>
      <c r="M121" s="56">
        <v>0.38814269170845839</v>
      </c>
    </row>
    <row r="122" spans="1:13" x14ac:dyDescent="0.25">
      <c r="A122" t="s">
        <v>201</v>
      </c>
      <c r="B122" t="s">
        <v>200</v>
      </c>
      <c r="C122">
        <v>0.1</v>
      </c>
      <c r="D122" t="s">
        <v>51</v>
      </c>
      <c r="E122">
        <v>2010</v>
      </c>
      <c r="F122" s="67">
        <v>6857540</v>
      </c>
      <c r="G122" s="67">
        <v>1378710.7000000002</v>
      </c>
      <c r="H122" s="67">
        <v>8236250.7000000002</v>
      </c>
      <c r="I122">
        <v>9500</v>
      </c>
      <c r="J122" s="66">
        <v>721.84631578947369</v>
      </c>
      <c r="K122" s="66">
        <v>145.12744210526319</v>
      </c>
      <c r="L122" s="66">
        <v>866.97375789473688</v>
      </c>
      <c r="M122" s="56">
        <v>0.8326045733406342</v>
      </c>
    </row>
    <row r="123" spans="1:13" x14ac:dyDescent="0.25">
      <c r="A123" t="s">
        <v>246</v>
      </c>
      <c r="B123" t="s">
        <v>3</v>
      </c>
      <c r="C123">
        <v>0</v>
      </c>
      <c r="D123" t="s">
        <v>242</v>
      </c>
      <c r="E123">
        <v>2010</v>
      </c>
      <c r="F123" s="67" t="s">
        <v>243</v>
      </c>
      <c r="G123" s="67">
        <v>0</v>
      </c>
      <c r="H123" s="67" t="s">
        <v>243</v>
      </c>
      <c r="I123">
        <v>0</v>
      </c>
      <c r="J123" s="66" t="s">
        <v>247</v>
      </c>
      <c r="K123" s="66" t="s">
        <v>247</v>
      </c>
      <c r="L123" s="66" t="s">
        <v>247</v>
      </c>
      <c r="M123" s="56" t="s">
        <v>247</v>
      </c>
    </row>
    <row r="124" spans="1:13" x14ac:dyDescent="0.25">
      <c r="A124" t="s">
        <v>234</v>
      </c>
      <c r="B124" t="s">
        <v>233</v>
      </c>
      <c r="C124">
        <v>0</v>
      </c>
      <c r="D124" t="s">
        <v>47</v>
      </c>
      <c r="E124">
        <v>2010</v>
      </c>
      <c r="F124" s="67">
        <v>1202508</v>
      </c>
      <c r="G124" s="67">
        <v>14000815.755720001</v>
      </c>
      <c r="H124" s="67">
        <v>15203323.755720001</v>
      </c>
      <c r="I124">
        <v>0</v>
      </c>
      <c r="J124" s="66" t="s">
        <v>247</v>
      </c>
      <c r="K124" s="66" t="s">
        <v>247</v>
      </c>
      <c r="L124" s="66" t="s">
        <v>247</v>
      </c>
      <c r="M124" s="56" t="s">
        <v>247</v>
      </c>
    </row>
    <row r="125" spans="1:13" x14ac:dyDescent="0.25">
      <c r="A125" t="s">
        <v>115</v>
      </c>
      <c r="B125" t="s">
        <v>4</v>
      </c>
      <c r="C125">
        <v>0.8</v>
      </c>
      <c r="D125" t="s">
        <v>103</v>
      </c>
      <c r="E125">
        <v>2010</v>
      </c>
      <c r="F125" s="67">
        <v>7400000</v>
      </c>
      <c r="G125" s="67">
        <v>0</v>
      </c>
      <c r="H125" s="67">
        <v>7400000</v>
      </c>
      <c r="I125">
        <v>3000</v>
      </c>
      <c r="J125" s="66">
        <v>2466.6666666666665</v>
      </c>
      <c r="K125" s="66">
        <v>0</v>
      </c>
      <c r="L125" s="66">
        <v>2466.6666666666665</v>
      </c>
      <c r="M125" s="56">
        <v>1</v>
      </c>
    </row>
    <row r="126" spans="1:13" x14ac:dyDescent="0.25">
      <c r="A126" t="s">
        <v>132</v>
      </c>
      <c r="B126" t="s">
        <v>5</v>
      </c>
      <c r="C126">
        <v>0.5</v>
      </c>
      <c r="D126" t="s">
        <v>51</v>
      </c>
      <c r="E126">
        <v>2010</v>
      </c>
      <c r="F126" s="67">
        <v>13246041</v>
      </c>
      <c r="G126" s="67">
        <v>6476941.0520000011</v>
      </c>
      <c r="H126" s="67">
        <v>19722982.052000001</v>
      </c>
      <c r="I126">
        <v>12000</v>
      </c>
      <c r="J126" s="66">
        <v>1103.8367499999999</v>
      </c>
      <c r="K126" s="66">
        <v>539.74508766666679</v>
      </c>
      <c r="L126" s="66">
        <v>1643.5818376666668</v>
      </c>
      <c r="M126" s="56">
        <v>0.67160437326751965</v>
      </c>
    </row>
    <row r="127" spans="1:13" x14ac:dyDescent="0.25">
      <c r="A127" t="s">
        <v>241</v>
      </c>
      <c r="B127" t="s">
        <v>6</v>
      </c>
      <c r="C127">
        <v>0</v>
      </c>
      <c r="D127" t="s">
        <v>242</v>
      </c>
      <c r="E127">
        <v>2010</v>
      </c>
      <c r="F127" s="67">
        <v>1100000</v>
      </c>
      <c r="G127" s="67">
        <v>1730500</v>
      </c>
      <c r="H127" s="67">
        <v>2830500</v>
      </c>
      <c r="I127">
        <v>0</v>
      </c>
      <c r="J127" s="66" t="s">
        <v>247</v>
      </c>
      <c r="K127" s="66" t="s">
        <v>247</v>
      </c>
      <c r="L127" s="66" t="s">
        <v>247</v>
      </c>
      <c r="M127" s="56" t="s">
        <v>247</v>
      </c>
    </row>
    <row r="128" spans="1:13" x14ac:dyDescent="0.25">
      <c r="A128" t="s">
        <v>105</v>
      </c>
      <c r="B128" t="s">
        <v>104</v>
      </c>
      <c r="C128">
        <v>1</v>
      </c>
      <c r="D128" t="s">
        <v>47</v>
      </c>
      <c r="E128">
        <v>2010</v>
      </c>
      <c r="F128" s="67">
        <v>6937649</v>
      </c>
      <c r="G128" s="67">
        <v>11259885.640000001</v>
      </c>
      <c r="H128" s="67">
        <v>18197534.640000001</v>
      </c>
      <c r="I128">
        <v>64000</v>
      </c>
      <c r="J128" s="66">
        <v>108.40076562500001</v>
      </c>
      <c r="K128" s="66">
        <v>175.93571312500001</v>
      </c>
      <c r="L128" s="66">
        <v>284.33647875000003</v>
      </c>
      <c r="M128" s="56">
        <v>0.38124114816906868</v>
      </c>
    </row>
    <row r="129" spans="1:13" x14ac:dyDescent="0.25">
      <c r="A129" t="s">
        <v>172</v>
      </c>
      <c r="B129" t="s">
        <v>171</v>
      </c>
      <c r="C129">
        <v>0.2</v>
      </c>
      <c r="D129" t="s">
        <v>47</v>
      </c>
      <c r="E129">
        <v>2010</v>
      </c>
      <c r="F129" s="67" t="s">
        <v>243</v>
      </c>
      <c r="G129" s="67">
        <v>0</v>
      </c>
      <c r="H129" s="67" t="s">
        <v>243</v>
      </c>
      <c r="I129">
        <v>16000</v>
      </c>
      <c r="J129" s="66" t="s">
        <v>247</v>
      </c>
      <c r="K129" s="66" t="s">
        <v>247</v>
      </c>
      <c r="L129" s="66" t="s">
        <v>247</v>
      </c>
      <c r="M129" s="56" t="s">
        <v>247</v>
      </c>
    </row>
    <row r="130" spans="1:13" x14ac:dyDescent="0.25">
      <c r="A130" t="s">
        <v>50</v>
      </c>
      <c r="B130" t="s">
        <v>7</v>
      </c>
      <c r="C130">
        <v>20.7</v>
      </c>
      <c r="D130" t="s">
        <v>51</v>
      </c>
      <c r="E130">
        <v>2010</v>
      </c>
      <c r="F130" s="67">
        <v>262400227</v>
      </c>
      <c r="G130" s="67">
        <v>100840489.40850002</v>
      </c>
      <c r="H130" s="67">
        <v>363240716.40850002</v>
      </c>
      <c r="I130">
        <v>340000</v>
      </c>
      <c r="J130" s="66">
        <v>771.76537352941182</v>
      </c>
      <c r="K130" s="66">
        <v>296.58967473088239</v>
      </c>
      <c r="L130" s="66">
        <v>1068.3550482602941</v>
      </c>
      <c r="M130" s="56">
        <v>0.72238660245594577</v>
      </c>
    </row>
    <row r="131" spans="1:13" x14ac:dyDescent="0.25">
      <c r="A131" t="s">
        <v>134</v>
      </c>
      <c r="B131" t="s">
        <v>133</v>
      </c>
      <c r="C131">
        <v>0.5</v>
      </c>
      <c r="D131" t="s">
        <v>51</v>
      </c>
      <c r="E131">
        <v>2010</v>
      </c>
      <c r="F131" s="67">
        <v>725071213</v>
      </c>
      <c r="G131" s="67">
        <v>9171380.7539999485</v>
      </c>
      <c r="H131" s="67">
        <v>734242593.75399995</v>
      </c>
      <c r="I131">
        <v>670000</v>
      </c>
      <c r="J131" s="66">
        <v>1082.1958402985074</v>
      </c>
      <c r="K131" s="66">
        <v>13.688627991044699</v>
      </c>
      <c r="L131" s="66">
        <v>1095.8844682895522</v>
      </c>
      <c r="M131" s="56">
        <v>0.98750905922372467</v>
      </c>
    </row>
    <row r="132" spans="1:13" x14ac:dyDescent="0.25">
      <c r="A132" t="s">
        <v>203</v>
      </c>
      <c r="B132" t="s">
        <v>202</v>
      </c>
      <c r="C132">
        <v>0.1</v>
      </c>
      <c r="D132" t="s">
        <v>51</v>
      </c>
      <c r="E132">
        <v>2010</v>
      </c>
      <c r="F132" s="67">
        <v>4252150</v>
      </c>
      <c r="G132" s="67">
        <v>5640456.1280000005</v>
      </c>
      <c r="H132" s="67">
        <v>9892606.1280000005</v>
      </c>
      <c r="I132">
        <v>1600</v>
      </c>
      <c r="J132" s="66">
        <v>2657.59375</v>
      </c>
      <c r="K132" s="66">
        <v>3525.2850800000001</v>
      </c>
      <c r="L132" s="66">
        <v>6182.8788300000006</v>
      </c>
      <c r="M132" s="56">
        <v>0.42983112285899344</v>
      </c>
    </row>
    <row r="133" spans="1:13" x14ac:dyDescent="0.25">
      <c r="A133" t="s">
        <v>122</v>
      </c>
      <c r="B133" t="s">
        <v>121</v>
      </c>
      <c r="C133">
        <v>0.7</v>
      </c>
      <c r="D133" t="s">
        <v>55</v>
      </c>
      <c r="E133">
        <v>2010</v>
      </c>
      <c r="F133" s="67">
        <v>11118728</v>
      </c>
      <c r="G133" s="67">
        <v>47163995.806000002</v>
      </c>
      <c r="H133" s="67">
        <v>58282723.806000002</v>
      </c>
      <c r="I133">
        <v>110000</v>
      </c>
      <c r="J133" s="66">
        <v>101.07934545454546</v>
      </c>
      <c r="K133" s="66">
        <v>428.76359823636363</v>
      </c>
      <c r="L133" s="66">
        <v>529.84294369090912</v>
      </c>
      <c r="M133" s="56">
        <v>0.19077227819704895</v>
      </c>
    </row>
    <row r="134" spans="1:13" x14ac:dyDescent="0.25">
      <c r="A134" t="s">
        <v>107</v>
      </c>
      <c r="B134" t="s">
        <v>106</v>
      </c>
      <c r="C134">
        <v>1</v>
      </c>
      <c r="D134" t="s">
        <v>55</v>
      </c>
      <c r="E134">
        <v>2010</v>
      </c>
      <c r="F134" s="67">
        <v>1774303</v>
      </c>
      <c r="G134" s="67">
        <v>40002138.888449997</v>
      </c>
      <c r="H134" s="67">
        <v>41776441.888449997</v>
      </c>
      <c r="I134">
        <v>95000</v>
      </c>
      <c r="J134" s="66">
        <v>18.676873684210527</v>
      </c>
      <c r="K134" s="66">
        <v>421.0751461942105</v>
      </c>
      <c r="L134" s="66">
        <v>439.75201987842104</v>
      </c>
      <c r="M134" s="56">
        <v>4.2471376684919272E-2</v>
      </c>
    </row>
    <row r="135" spans="1:13" x14ac:dyDescent="0.25">
      <c r="A135" t="s">
        <v>127</v>
      </c>
      <c r="B135" t="s">
        <v>126</v>
      </c>
      <c r="C135">
        <v>0.6</v>
      </c>
      <c r="D135" t="s">
        <v>47</v>
      </c>
      <c r="E135">
        <v>2010</v>
      </c>
      <c r="F135" s="67">
        <v>499368</v>
      </c>
      <c r="G135" s="67">
        <v>2050697.4279999998</v>
      </c>
      <c r="H135" s="67">
        <v>2550065.4279999998</v>
      </c>
      <c r="I135">
        <v>2100</v>
      </c>
      <c r="J135" s="66">
        <v>237.79428571428571</v>
      </c>
      <c r="K135" s="66">
        <v>976.52258476190468</v>
      </c>
      <c r="L135" s="66">
        <v>1214.3168704761904</v>
      </c>
      <c r="M135" s="56">
        <v>0.19582556373530038</v>
      </c>
    </row>
    <row r="136" spans="1:13" x14ac:dyDescent="0.25">
      <c r="A136" t="s">
        <v>135</v>
      </c>
      <c r="B136" t="s">
        <v>8</v>
      </c>
      <c r="C136">
        <v>0.5</v>
      </c>
      <c r="D136" t="s">
        <v>47</v>
      </c>
      <c r="E136">
        <v>2010</v>
      </c>
      <c r="F136" s="67">
        <v>2436832</v>
      </c>
      <c r="G136" s="67">
        <v>55622637.210000001</v>
      </c>
      <c r="H136" s="67">
        <v>58059469.210000001</v>
      </c>
      <c r="I136">
        <v>85000</v>
      </c>
      <c r="J136" s="66">
        <v>28.668611764705883</v>
      </c>
      <c r="K136" s="66">
        <v>654.38396717647061</v>
      </c>
      <c r="L136" s="66">
        <v>683.05257894117653</v>
      </c>
      <c r="M136" s="56">
        <v>4.1971310333307123E-2</v>
      </c>
    </row>
    <row r="137" spans="1:13" x14ac:dyDescent="0.25">
      <c r="A137" t="s">
        <v>71</v>
      </c>
      <c r="B137" t="s">
        <v>70</v>
      </c>
      <c r="C137">
        <v>3.1</v>
      </c>
      <c r="D137" t="s">
        <v>47</v>
      </c>
      <c r="E137">
        <v>2010</v>
      </c>
      <c r="F137" s="67">
        <v>14395254</v>
      </c>
      <c r="G137" s="67">
        <v>49790369.685000002</v>
      </c>
      <c r="H137" s="67">
        <v>64185623.685000002</v>
      </c>
      <c r="I137">
        <v>520000</v>
      </c>
      <c r="J137" s="66">
        <v>27.68318076923077</v>
      </c>
      <c r="K137" s="66">
        <v>95.750710932692314</v>
      </c>
      <c r="L137" s="66">
        <v>123.43389170192309</v>
      </c>
      <c r="M137" s="56">
        <v>0.22427536220021385</v>
      </c>
    </row>
    <row r="138" spans="1:13" x14ac:dyDescent="0.25">
      <c r="A138" t="s">
        <v>65</v>
      </c>
      <c r="B138" t="s">
        <v>64</v>
      </c>
      <c r="C138">
        <v>3.5</v>
      </c>
      <c r="D138" t="s">
        <v>55</v>
      </c>
      <c r="E138">
        <v>2010</v>
      </c>
      <c r="F138" s="67">
        <v>1900000</v>
      </c>
      <c r="G138" s="67">
        <v>13000000</v>
      </c>
      <c r="H138" s="67">
        <v>14900000</v>
      </c>
      <c r="I138">
        <v>130000</v>
      </c>
      <c r="J138" s="66">
        <v>14.615384615384615</v>
      </c>
      <c r="K138" s="66">
        <v>100</v>
      </c>
      <c r="L138" s="66">
        <v>114.61538461538461</v>
      </c>
      <c r="M138" s="56">
        <v>0.12751677852348994</v>
      </c>
    </row>
    <row r="139" spans="1:13" x14ac:dyDescent="0.25">
      <c r="A139" t="s">
        <v>98</v>
      </c>
      <c r="B139" t="s">
        <v>97</v>
      </c>
      <c r="C139">
        <v>1.2</v>
      </c>
      <c r="D139" t="s">
        <v>55</v>
      </c>
      <c r="E139">
        <v>2010</v>
      </c>
      <c r="F139" s="67">
        <v>3862235</v>
      </c>
      <c r="G139" s="67">
        <v>7929254.4330000002</v>
      </c>
      <c r="H139" s="67">
        <v>11791489.433</v>
      </c>
      <c r="I139">
        <v>100000</v>
      </c>
      <c r="J139" s="66">
        <v>38.622349999999997</v>
      </c>
      <c r="K139" s="66">
        <v>79.292544329999998</v>
      </c>
      <c r="L139" s="66">
        <v>117.91489433</v>
      </c>
      <c r="M139" s="56">
        <v>0.32754428708480526</v>
      </c>
    </row>
    <row r="140" spans="1:13" x14ac:dyDescent="0.25">
      <c r="A140" t="s">
        <v>137</v>
      </c>
      <c r="B140" t="s">
        <v>136</v>
      </c>
      <c r="C140">
        <v>0.5</v>
      </c>
      <c r="D140" t="s">
        <v>103</v>
      </c>
      <c r="E140">
        <v>2010</v>
      </c>
      <c r="F140" s="67">
        <v>119224642</v>
      </c>
      <c r="G140" s="67">
        <v>468526.85550000001</v>
      </c>
      <c r="H140" s="67">
        <v>157229158.8055</v>
      </c>
      <c r="I140">
        <v>37000</v>
      </c>
      <c r="J140" s="66">
        <v>3222.2876216216218</v>
      </c>
      <c r="K140" s="66">
        <v>12.662887986486487</v>
      </c>
      <c r="L140" s="66">
        <v>4249.4367244729729</v>
      </c>
      <c r="M140" s="56">
        <v>0.75828582246303688</v>
      </c>
    </row>
    <row r="141" spans="1:13" x14ac:dyDescent="0.25">
      <c r="A141" t="s">
        <v>139</v>
      </c>
      <c r="B141" t="s">
        <v>138</v>
      </c>
      <c r="C141">
        <v>0.5</v>
      </c>
      <c r="D141" t="s">
        <v>51</v>
      </c>
      <c r="E141">
        <v>2010</v>
      </c>
      <c r="F141" s="67">
        <v>86962224</v>
      </c>
      <c r="G141" s="67">
        <v>275590.78769999999</v>
      </c>
      <c r="H141" s="67">
        <v>113064729.66769999</v>
      </c>
      <c r="I141">
        <v>130000</v>
      </c>
      <c r="J141" s="66">
        <v>668.94018461538462</v>
      </c>
      <c r="K141" s="66">
        <v>2.1199291361538459</v>
      </c>
      <c r="L141" s="66">
        <v>869.72868975153835</v>
      </c>
      <c r="M141" s="56">
        <v>0.76913661984231607</v>
      </c>
    </row>
    <row r="142" spans="1:13" x14ac:dyDescent="0.25">
      <c r="A142" t="s">
        <v>205</v>
      </c>
      <c r="B142" t="s">
        <v>204</v>
      </c>
      <c r="C142">
        <v>0.1</v>
      </c>
      <c r="D142" t="s">
        <v>47</v>
      </c>
      <c r="E142">
        <v>2010</v>
      </c>
      <c r="F142" s="67">
        <v>169643</v>
      </c>
      <c r="G142" s="67">
        <v>0</v>
      </c>
      <c r="H142" s="67">
        <v>169643</v>
      </c>
      <c r="I142">
        <v>100</v>
      </c>
      <c r="J142" s="66">
        <v>1696.43</v>
      </c>
      <c r="K142" s="66">
        <v>0</v>
      </c>
      <c r="L142" s="66">
        <v>1696.43</v>
      </c>
      <c r="M142" s="56">
        <v>1</v>
      </c>
    </row>
    <row r="143" spans="1:13" x14ac:dyDescent="0.25">
      <c r="A143" t="s">
        <v>73</v>
      </c>
      <c r="B143" t="s">
        <v>72</v>
      </c>
      <c r="C143">
        <v>3.1</v>
      </c>
      <c r="D143" t="s">
        <v>47</v>
      </c>
      <c r="E143">
        <v>2010</v>
      </c>
      <c r="F143" s="67">
        <v>8100000</v>
      </c>
      <c r="G143" s="67">
        <v>8400000</v>
      </c>
      <c r="H143" s="67">
        <v>16500000</v>
      </c>
      <c r="I143">
        <v>83000</v>
      </c>
      <c r="J143" s="66">
        <v>97.590361445783131</v>
      </c>
      <c r="K143" s="66">
        <v>101.20481927710843</v>
      </c>
      <c r="L143" s="66">
        <v>198.79518072289156</v>
      </c>
      <c r="M143" s="56">
        <v>0.49090909090909091</v>
      </c>
    </row>
    <row r="144" spans="1:13" x14ac:dyDescent="0.25">
      <c r="A144" t="s">
        <v>148</v>
      </c>
      <c r="B144" t="s">
        <v>147</v>
      </c>
      <c r="C144">
        <v>0.4</v>
      </c>
      <c r="D144" t="s">
        <v>51</v>
      </c>
      <c r="E144">
        <v>2010</v>
      </c>
      <c r="F144" s="67">
        <v>24765744</v>
      </c>
      <c r="G144" s="67">
        <v>2178897</v>
      </c>
      <c r="H144" s="67">
        <v>30556390</v>
      </c>
      <c r="I144">
        <v>8300</v>
      </c>
      <c r="J144" s="66">
        <v>2983.8245783132529</v>
      </c>
      <c r="K144" s="66">
        <v>262.51771084337349</v>
      </c>
      <c r="L144" s="66">
        <v>3681.4927710843372</v>
      </c>
      <c r="M144" s="56">
        <v>0.81049312435140408</v>
      </c>
    </row>
    <row r="145" spans="1:13" x14ac:dyDescent="0.25">
      <c r="A145" t="s">
        <v>76</v>
      </c>
      <c r="B145" t="s">
        <v>9</v>
      </c>
      <c r="C145">
        <v>2.4</v>
      </c>
      <c r="D145" t="s">
        <v>47</v>
      </c>
      <c r="E145">
        <v>2010</v>
      </c>
      <c r="F145" s="67">
        <v>4654699</v>
      </c>
      <c r="G145" s="67">
        <v>106998408</v>
      </c>
      <c r="H145" s="67">
        <v>114776945.68000001</v>
      </c>
      <c r="I145">
        <v>500000</v>
      </c>
      <c r="J145" s="66">
        <v>9.3093979999999998</v>
      </c>
      <c r="K145" s="66">
        <v>213.996816</v>
      </c>
      <c r="L145" s="66">
        <v>229.55389136000002</v>
      </c>
      <c r="M145" s="56">
        <v>4.0554302716656845E-2</v>
      </c>
    </row>
    <row r="146" spans="1:13" x14ac:dyDescent="0.25">
      <c r="A146" t="s">
        <v>150</v>
      </c>
      <c r="B146" t="s">
        <v>149</v>
      </c>
      <c r="C146">
        <v>0.4</v>
      </c>
      <c r="D146" t="s">
        <v>51</v>
      </c>
      <c r="E146">
        <v>2010</v>
      </c>
      <c r="F146" s="67">
        <v>58593535</v>
      </c>
      <c r="G146" s="67">
        <v>8261406.9529999997</v>
      </c>
      <c r="H146" s="67">
        <v>66854941.953000002</v>
      </c>
      <c r="I146">
        <v>17000</v>
      </c>
      <c r="J146" s="66">
        <v>3446.6785294117649</v>
      </c>
      <c r="K146" s="66">
        <v>485.96511488235291</v>
      </c>
      <c r="L146" s="66">
        <v>3932.6436442941176</v>
      </c>
      <c r="M146" s="56">
        <v>0.87642787935097022</v>
      </c>
    </row>
    <row r="147" spans="1:13" x14ac:dyDescent="0.25">
      <c r="A147" t="s">
        <v>117</v>
      </c>
      <c r="B147" t="s">
        <v>116</v>
      </c>
      <c r="C147">
        <v>0.8</v>
      </c>
      <c r="D147" t="s">
        <v>55</v>
      </c>
      <c r="E147">
        <v>2010</v>
      </c>
      <c r="F147" s="67">
        <v>2759539</v>
      </c>
      <c r="G147" s="67">
        <v>102437817</v>
      </c>
      <c r="H147" s="67">
        <v>195554363</v>
      </c>
      <c r="I147">
        <v>530000</v>
      </c>
      <c r="J147" s="66">
        <v>5.2066773584905661</v>
      </c>
      <c r="K147" s="66">
        <v>193.27889999999999</v>
      </c>
      <c r="L147" s="66">
        <v>368.97049622641509</v>
      </c>
      <c r="M147" s="56">
        <v>1.4111365032545963E-2</v>
      </c>
    </row>
    <row r="148" spans="1:13" x14ac:dyDescent="0.25">
      <c r="A148" t="s">
        <v>119</v>
      </c>
      <c r="B148" t="s">
        <v>118</v>
      </c>
      <c r="C148">
        <v>0.8</v>
      </c>
      <c r="D148" t="s">
        <v>47</v>
      </c>
      <c r="E148">
        <v>2010</v>
      </c>
      <c r="F148" s="67">
        <v>627300</v>
      </c>
      <c r="G148" s="67">
        <v>4400000</v>
      </c>
      <c r="H148" s="67">
        <v>5027300</v>
      </c>
      <c r="I148">
        <v>11000</v>
      </c>
      <c r="J148" s="66">
        <v>57.027272727272724</v>
      </c>
      <c r="K148" s="66">
        <v>400</v>
      </c>
      <c r="L148" s="66">
        <v>457.0272727272727</v>
      </c>
      <c r="M148" s="56">
        <v>0.12477870825293895</v>
      </c>
    </row>
    <row r="149" spans="1:13" x14ac:dyDescent="0.25">
      <c r="A149" t="s">
        <v>111</v>
      </c>
      <c r="B149" t="s">
        <v>10</v>
      </c>
      <c r="C149">
        <v>0.9</v>
      </c>
      <c r="D149" t="s">
        <v>51</v>
      </c>
      <c r="E149">
        <v>2010</v>
      </c>
      <c r="F149" s="67" t="s">
        <v>247</v>
      </c>
      <c r="G149" s="67" t="s">
        <v>247</v>
      </c>
      <c r="H149" s="67" t="s">
        <v>247</v>
      </c>
      <c r="I149">
        <v>80000</v>
      </c>
      <c r="J149" s="66" t="s">
        <v>247</v>
      </c>
      <c r="K149" s="66" t="s">
        <v>247</v>
      </c>
      <c r="L149" s="66" t="s">
        <v>247</v>
      </c>
      <c r="M149" s="56" t="s">
        <v>247</v>
      </c>
    </row>
    <row r="150" spans="1:13" x14ac:dyDescent="0.25">
      <c r="A150" t="s">
        <v>152</v>
      </c>
      <c r="B150" t="s">
        <v>151</v>
      </c>
      <c r="C150">
        <v>0.4</v>
      </c>
      <c r="D150" t="s">
        <v>51</v>
      </c>
      <c r="E150">
        <v>2010</v>
      </c>
      <c r="F150" s="67">
        <v>24270868</v>
      </c>
      <c r="G150" s="67">
        <v>2975539.57</v>
      </c>
      <c r="H150" s="67">
        <v>28641874.300000001</v>
      </c>
      <c r="I150">
        <v>34000</v>
      </c>
      <c r="J150" s="66">
        <v>713.84905882352939</v>
      </c>
      <c r="K150" s="66">
        <v>87.515869705882352</v>
      </c>
      <c r="L150" s="66">
        <v>842.40806764705883</v>
      </c>
      <c r="M150" s="56">
        <v>0.84739105219800503</v>
      </c>
    </row>
    <row r="151" spans="1:13" x14ac:dyDescent="0.25">
      <c r="A151" t="s">
        <v>141</v>
      </c>
      <c r="B151" t="s">
        <v>140</v>
      </c>
      <c r="C151">
        <v>0.5</v>
      </c>
      <c r="D151" t="s">
        <v>47</v>
      </c>
      <c r="E151">
        <v>2010</v>
      </c>
      <c r="F151" s="67">
        <v>37297450</v>
      </c>
      <c r="G151" s="67">
        <v>11455432</v>
      </c>
      <c r="H151" s="67">
        <v>49857063</v>
      </c>
      <c r="I151">
        <v>27000</v>
      </c>
      <c r="J151" s="66">
        <v>1381.3870370370371</v>
      </c>
      <c r="K151" s="66">
        <v>424.27525925925926</v>
      </c>
      <c r="L151" s="66">
        <v>1846.5578888888888</v>
      </c>
      <c r="M151" s="56">
        <v>0.748087587911065</v>
      </c>
    </row>
    <row r="152" spans="1:13" x14ac:dyDescent="0.25">
      <c r="A152" t="s">
        <v>60</v>
      </c>
      <c r="B152" t="s">
        <v>59</v>
      </c>
      <c r="C152">
        <v>7.2</v>
      </c>
      <c r="D152" t="s">
        <v>51</v>
      </c>
      <c r="E152">
        <v>2010</v>
      </c>
      <c r="F152" s="67" t="s">
        <v>243</v>
      </c>
      <c r="G152" s="67">
        <v>0</v>
      </c>
      <c r="H152" s="67" t="s">
        <v>243</v>
      </c>
      <c r="I152">
        <v>34000</v>
      </c>
      <c r="J152" s="66" t="s">
        <v>247</v>
      </c>
      <c r="K152" s="66" t="s">
        <v>247</v>
      </c>
      <c r="L152" s="66" t="s">
        <v>247</v>
      </c>
      <c r="M152" s="56" t="s">
        <v>247</v>
      </c>
    </row>
    <row r="153" spans="1:13" x14ac:dyDescent="0.25">
      <c r="A153" t="s">
        <v>129</v>
      </c>
      <c r="B153" t="s">
        <v>128</v>
      </c>
      <c r="C153">
        <v>0.6</v>
      </c>
      <c r="D153" t="s">
        <v>55</v>
      </c>
      <c r="E153">
        <v>2010</v>
      </c>
      <c r="F153" s="67" t="s">
        <v>243</v>
      </c>
      <c r="G153" s="67">
        <v>0</v>
      </c>
      <c r="H153" s="67" t="s">
        <v>243</v>
      </c>
      <c r="I153">
        <v>17000</v>
      </c>
      <c r="J153" s="66" t="s">
        <v>247</v>
      </c>
      <c r="K153" s="66" t="s">
        <v>247</v>
      </c>
      <c r="L153" s="66" t="s">
        <v>247</v>
      </c>
      <c r="M153" s="56" t="s">
        <v>247</v>
      </c>
    </row>
    <row r="154" spans="1:13" x14ac:dyDescent="0.25">
      <c r="A154" t="s">
        <v>46</v>
      </c>
      <c r="B154" t="s">
        <v>11</v>
      </c>
      <c r="C154">
        <v>27</v>
      </c>
      <c r="D154" t="s">
        <v>47</v>
      </c>
      <c r="E154">
        <v>2010</v>
      </c>
      <c r="F154" s="67" t="s">
        <v>247</v>
      </c>
      <c r="G154" s="67" t="s">
        <v>247</v>
      </c>
      <c r="H154" s="67" t="s">
        <v>247</v>
      </c>
      <c r="I154">
        <v>180000</v>
      </c>
      <c r="J154" s="66" t="s">
        <v>247</v>
      </c>
      <c r="K154" s="66" t="s">
        <v>247</v>
      </c>
      <c r="L154" s="66" t="s">
        <v>247</v>
      </c>
      <c r="M154" s="56" t="s">
        <v>247</v>
      </c>
    </row>
    <row r="155" spans="1:13" x14ac:dyDescent="0.25">
      <c r="A155" t="s">
        <v>112</v>
      </c>
      <c r="B155" t="s">
        <v>12</v>
      </c>
      <c r="C155">
        <v>0.9</v>
      </c>
      <c r="D155" t="s">
        <v>55</v>
      </c>
      <c r="E155">
        <v>2010</v>
      </c>
      <c r="F155" s="67" t="s">
        <v>247</v>
      </c>
      <c r="G155" s="67" t="s">
        <v>247</v>
      </c>
      <c r="H155" s="67" t="s">
        <v>247</v>
      </c>
      <c r="I155">
        <v>670000</v>
      </c>
      <c r="J155" s="66" t="s">
        <v>247</v>
      </c>
      <c r="K155" s="66" t="s">
        <v>247</v>
      </c>
      <c r="L155" s="66" t="s">
        <v>247</v>
      </c>
      <c r="M155" s="56" t="s">
        <v>247</v>
      </c>
    </row>
    <row r="156" spans="1:13" x14ac:dyDescent="0.25">
      <c r="A156" t="s">
        <v>174</v>
      </c>
      <c r="B156" t="s">
        <v>173</v>
      </c>
      <c r="C156">
        <v>0.2</v>
      </c>
      <c r="D156" t="s">
        <v>51</v>
      </c>
      <c r="E156">
        <v>2010</v>
      </c>
      <c r="F156" s="67">
        <v>274162</v>
      </c>
      <c r="G156" s="67">
        <v>2058089.247</v>
      </c>
      <c r="H156" s="67">
        <v>2332251.247</v>
      </c>
      <c r="I156">
        <v>500</v>
      </c>
      <c r="J156" s="66">
        <v>548.32399999999996</v>
      </c>
      <c r="K156" s="66">
        <v>4116.1784939999998</v>
      </c>
      <c r="L156" s="66">
        <v>4664.5024940000003</v>
      </c>
      <c r="M156" s="56">
        <v>0.11755251513003048</v>
      </c>
    </row>
    <row r="157" spans="1:13" x14ac:dyDescent="0.25">
      <c r="A157" t="s">
        <v>67</v>
      </c>
      <c r="B157" t="s">
        <v>66</v>
      </c>
      <c r="C157">
        <v>3.5</v>
      </c>
      <c r="D157" t="s">
        <v>51</v>
      </c>
      <c r="E157">
        <v>2010</v>
      </c>
      <c r="F157" s="67">
        <v>5679337</v>
      </c>
      <c r="G157" s="67">
        <v>2356057.6570000001</v>
      </c>
      <c r="H157" s="67">
        <v>8035394.6569999997</v>
      </c>
      <c r="I157">
        <v>44000</v>
      </c>
      <c r="J157" s="66">
        <v>129.07584090909091</v>
      </c>
      <c r="K157" s="66">
        <v>53.546764931818181</v>
      </c>
      <c r="L157" s="66">
        <v>182.62260584090907</v>
      </c>
      <c r="M157" s="56">
        <v>0.70679005107141446</v>
      </c>
    </row>
    <row r="158" spans="1:13" x14ac:dyDescent="0.25">
      <c r="A158" t="s">
        <v>82</v>
      </c>
      <c r="B158" t="s">
        <v>81</v>
      </c>
      <c r="C158">
        <v>1.9</v>
      </c>
      <c r="D158" t="s">
        <v>55</v>
      </c>
      <c r="E158">
        <v>2010</v>
      </c>
      <c r="F158" s="67" t="s">
        <v>247</v>
      </c>
      <c r="G158" s="67" t="s">
        <v>247</v>
      </c>
      <c r="H158" s="67" t="s">
        <v>247</v>
      </c>
      <c r="I158">
        <v>20000</v>
      </c>
      <c r="J158" s="66" t="s">
        <v>247</v>
      </c>
      <c r="K158" s="66" t="s">
        <v>247</v>
      </c>
      <c r="L158" s="66" t="s">
        <v>247</v>
      </c>
      <c r="M158" s="56" t="s">
        <v>247</v>
      </c>
    </row>
    <row r="159" spans="1:13" x14ac:dyDescent="0.25">
      <c r="A159" t="s">
        <v>153</v>
      </c>
      <c r="B159" t="s">
        <v>13</v>
      </c>
      <c r="C159">
        <v>0.4</v>
      </c>
      <c r="D159" t="s">
        <v>51</v>
      </c>
      <c r="E159">
        <v>2010</v>
      </c>
      <c r="F159" s="67">
        <v>4260499</v>
      </c>
      <c r="G159" s="67">
        <v>6832963</v>
      </c>
      <c r="H159" s="67">
        <v>15909290</v>
      </c>
      <c r="I159">
        <v>2900</v>
      </c>
      <c r="J159" s="66">
        <v>1469.1375862068965</v>
      </c>
      <c r="K159" s="66">
        <v>2356.1941379310347</v>
      </c>
      <c r="L159" s="66">
        <v>5485.9620689655176</v>
      </c>
      <c r="M159" s="56">
        <v>0.26779944296697084</v>
      </c>
    </row>
    <row r="160" spans="1:13" x14ac:dyDescent="0.25">
      <c r="A160" t="s">
        <v>86</v>
      </c>
      <c r="B160" t="s">
        <v>85</v>
      </c>
      <c r="C160">
        <v>1.7</v>
      </c>
      <c r="D160" t="s">
        <v>47</v>
      </c>
      <c r="E160">
        <v>2010</v>
      </c>
      <c r="F160" s="67">
        <v>8087144</v>
      </c>
      <c r="G160" s="67">
        <v>48015481</v>
      </c>
      <c r="H160" s="67">
        <v>62147564</v>
      </c>
      <c r="I160">
        <v>290000</v>
      </c>
      <c r="J160" s="66">
        <v>27.886703448275863</v>
      </c>
      <c r="K160" s="66">
        <v>165.57062413793105</v>
      </c>
      <c r="L160" s="66">
        <v>214.3019448275862</v>
      </c>
      <c r="M160" s="56">
        <v>0.13012809319444926</v>
      </c>
    </row>
    <row r="161" spans="1:13" x14ac:dyDescent="0.25">
      <c r="A161" t="s">
        <v>158</v>
      </c>
      <c r="B161" t="s">
        <v>157</v>
      </c>
      <c r="C161">
        <v>0.3</v>
      </c>
      <c r="D161" t="s">
        <v>51</v>
      </c>
      <c r="E161">
        <v>2010</v>
      </c>
      <c r="F161" s="67">
        <v>28765245</v>
      </c>
      <c r="G161" s="67">
        <v>12885695.66</v>
      </c>
      <c r="H161" s="67">
        <v>46082033.711999997</v>
      </c>
      <c r="I161">
        <v>35000</v>
      </c>
      <c r="J161" s="66">
        <v>821.86414285714284</v>
      </c>
      <c r="K161" s="66">
        <v>368.16273314285712</v>
      </c>
      <c r="L161" s="66">
        <v>1316.6295346285713</v>
      </c>
      <c r="M161" s="56">
        <v>0.6242182187482187</v>
      </c>
    </row>
    <row r="162" spans="1:13" x14ac:dyDescent="0.25">
      <c r="A162" t="s">
        <v>92</v>
      </c>
      <c r="B162" t="s">
        <v>91</v>
      </c>
      <c r="C162">
        <v>1.4</v>
      </c>
      <c r="D162" t="s">
        <v>55</v>
      </c>
      <c r="E162">
        <v>2010</v>
      </c>
      <c r="F162" s="67">
        <v>317576</v>
      </c>
      <c r="G162" s="67">
        <v>11106795.27</v>
      </c>
      <c r="H162" s="67">
        <v>11942596.701099999</v>
      </c>
      <c r="I162">
        <v>95000</v>
      </c>
      <c r="J162" s="66">
        <v>3.3429052631578946</v>
      </c>
      <c r="K162" s="66">
        <v>116.91363442105262</v>
      </c>
      <c r="L162" s="66">
        <v>125.71154422210526</v>
      </c>
      <c r="M162" s="56">
        <v>2.6591871763596349E-2</v>
      </c>
    </row>
    <row r="163" spans="1:13" x14ac:dyDescent="0.25">
      <c r="A163" t="s">
        <v>69</v>
      </c>
      <c r="B163" t="s">
        <v>68</v>
      </c>
      <c r="C163">
        <v>3.4</v>
      </c>
      <c r="D163" t="s">
        <v>55</v>
      </c>
      <c r="E163">
        <v>2010</v>
      </c>
      <c r="F163" s="67">
        <v>611800</v>
      </c>
      <c r="G163" s="67">
        <v>4600000</v>
      </c>
      <c r="H163" s="67">
        <v>5211800</v>
      </c>
      <c r="I163">
        <v>35000</v>
      </c>
      <c r="J163" s="66">
        <v>17.48</v>
      </c>
      <c r="K163" s="66">
        <v>131.42857142857142</v>
      </c>
      <c r="L163" s="66">
        <v>148.90857142857143</v>
      </c>
      <c r="M163" s="56">
        <v>0.11738746690203</v>
      </c>
    </row>
    <row r="164" spans="1:13" x14ac:dyDescent="0.25">
      <c r="A164" t="s">
        <v>93</v>
      </c>
      <c r="B164" t="s">
        <v>14</v>
      </c>
      <c r="C164">
        <v>1.4</v>
      </c>
      <c r="D164" t="s">
        <v>51</v>
      </c>
      <c r="E164">
        <v>2010</v>
      </c>
      <c r="F164" s="67" t="s">
        <v>247</v>
      </c>
      <c r="G164" s="67" t="s">
        <v>247</v>
      </c>
      <c r="H164" s="67" t="s">
        <v>247</v>
      </c>
      <c r="I164">
        <v>7000</v>
      </c>
      <c r="J164" s="66" t="s">
        <v>247</v>
      </c>
      <c r="K164" s="66" t="s">
        <v>247</v>
      </c>
      <c r="L164" s="66" t="s">
        <v>247</v>
      </c>
      <c r="M164" s="56" t="s">
        <v>247</v>
      </c>
    </row>
    <row r="165" spans="1:13" x14ac:dyDescent="0.25">
      <c r="A165" t="s">
        <v>83</v>
      </c>
      <c r="B165" t="s">
        <v>15</v>
      </c>
      <c r="C165">
        <v>1.9</v>
      </c>
      <c r="D165" t="s">
        <v>55</v>
      </c>
      <c r="E165">
        <v>2010</v>
      </c>
      <c r="F165" s="67">
        <v>1608233</v>
      </c>
      <c r="G165" s="67">
        <v>164523916.59999999</v>
      </c>
      <c r="H165" s="67">
        <v>166132149.59999999</v>
      </c>
      <c r="I165">
        <v>140000</v>
      </c>
      <c r="J165" s="66">
        <v>11.487378571428572</v>
      </c>
      <c r="K165" s="66">
        <v>1175.1708328571428</v>
      </c>
      <c r="L165" s="66">
        <v>1186.6582114285713</v>
      </c>
      <c r="M165" s="56">
        <v>9.6804441757491113E-3</v>
      </c>
    </row>
    <row r="166" spans="1:13" x14ac:dyDescent="0.25">
      <c r="A166" t="s">
        <v>160</v>
      </c>
      <c r="B166" t="s">
        <v>159</v>
      </c>
      <c r="C166">
        <v>0.3</v>
      </c>
      <c r="D166" t="s">
        <v>47</v>
      </c>
      <c r="E166">
        <v>2010</v>
      </c>
      <c r="F166" s="67">
        <v>16025455</v>
      </c>
      <c r="G166" s="67">
        <v>15716345.67</v>
      </c>
      <c r="H166" s="67">
        <v>36184175.200999998</v>
      </c>
      <c r="I166">
        <v>25000</v>
      </c>
      <c r="J166" s="66">
        <v>641.01819999999998</v>
      </c>
      <c r="K166" s="66">
        <v>628.65382680000005</v>
      </c>
      <c r="L166" s="66">
        <v>1447.36700804</v>
      </c>
      <c r="M166" s="56">
        <v>0.4428857341912581</v>
      </c>
    </row>
    <row r="167" spans="1:13" x14ac:dyDescent="0.25">
      <c r="A167" t="s">
        <v>235</v>
      </c>
      <c r="B167" t="s">
        <v>16</v>
      </c>
      <c r="C167">
        <v>0</v>
      </c>
      <c r="D167" t="s">
        <v>47</v>
      </c>
      <c r="E167">
        <v>2010</v>
      </c>
      <c r="F167" s="67">
        <v>225715496</v>
      </c>
      <c r="G167" s="67">
        <v>0</v>
      </c>
      <c r="H167" s="67">
        <v>225715496</v>
      </c>
      <c r="I167">
        <v>0</v>
      </c>
      <c r="J167" s="66" t="s">
        <v>247</v>
      </c>
      <c r="K167" s="66" t="s">
        <v>247</v>
      </c>
      <c r="L167" s="66" t="s">
        <v>247</v>
      </c>
      <c r="M167" s="56" t="s">
        <v>247</v>
      </c>
    </row>
    <row r="168" spans="1:13" x14ac:dyDescent="0.25">
      <c r="A168" t="s">
        <v>245</v>
      </c>
      <c r="B168" t="s">
        <v>244</v>
      </c>
      <c r="C168">
        <v>4.1000000000000002E-2</v>
      </c>
      <c r="D168" t="s">
        <v>242</v>
      </c>
      <c r="E168">
        <v>2010</v>
      </c>
      <c r="F168" s="67">
        <v>27577082</v>
      </c>
      <c r="G168" s="67">
        <v>41224115</v>
      </c>
      <c r="H168" s="67">
        <v>68801197</v>
      </c>
      <c r="I168">
        <v>0</v>
      </c>
      <c r="J168" s="66" t="s">
        <v>247</v>
      </c>
      <c r="K168" s="66" t="s">
        <v>247</v>
      </c>
      <c r="L168" s="66" t="s">
        <v>247</v>
      </c>
      <c r="M168" s="56" t="s">
        <v>247</v>
      </c>
    </row>
    <row r="169" spans="1:13" x14ac:dyDescent="0.25">
      <c r="A169" t="s">
        <v>207</v>
      </c>
      <c r="B169" t="s">
        <v>206</v>
      </c>
      <c r="C169">
        <v>0.1</v>
      </c>
      <c r="D169" t="s">
        <v>51</v>
      </c>
      <c r="E169">
        <v>2010</v>
      </c>
      <c r="F169" s="67" t="s">
        <v>243</v>
      </c>
      <c r="G169" s="67">
        <v>0</v>
      </c>
      <c r="H169" s="67" t="s">
        <v>243</v>
      </c>
      <c r="I169">
        <v>48000</v>
      </c>
      <c r="J169" s="66" t="s">
        <v>247</v>
      </c>
      <c r="K169" s="66" t="s">
        <v>247</v>
      </c>
      <c r="L169" s="66" t="s">
        <v>247</v>
      </c>
      <c r="M169" s="56" t="s">
        <v>247</v>
      </c>
    </row>
    <row r="170" spans="1:13" x14ac:dyDescent="0.25">
      <c r="A170" t="s">
        <v>94</v>
      </c>
      <c r="B170" t="s">
        <v>17</v>
      </c>
      <c r="C170">
        <v>1.4</v>
      </c>
      <c r="D170" t="s">
        <v>51</v>
      </c>
      <c r="E170">
        <v>2010</v>
      </c>
      <c r="F170" s="67">
        <v>3848958</v>
      </c>
      <c r="G170" s="67">
        <v>10771906.439999999</v>
      </c>
      <c r="H170" s="67">
        <v>14666841.45149</v>
      </c>
      <c r="I170">
        <v>28000</v>
      </c>
      <c r="J170" s="66">
        <v>137.4627857142857</v>
      </c>
      <c r="K170" s="66">
        <v>384.71094428571428</v>
      </c>
      <c r="L170" s="66">
        <v>523.81576612464289</v>
      </c>
      <c r="M170" s="56">
        <v>0.2624258271782835</v>
      </c>
    </row>
    <row r="171" spans="1:13" x14ac:dyDescent="0.25">
      <c r="A171" t="s">
        <v>162</v>
      </c>
      <c r="B171" t="s">
        <v>161</v>
      </c>
      <c r="C171">
        <v>0.3</v>
      </c>
      <c r="D171" t="s">
        <v>51</v>
      </c>
      <c r="E171">
        <v>2010</v>
      </c>
      <c r="F171" s="67" t="s">
        <v>243</v>
      </c>
      <c r="G171" s="67">
        <v>0</v>
      </c>
      <c r="H171" s="67" t="s">
        <v>243</v>
      </c>
      <c r="I171">
        <v>13000</v>
      </c>
      <c r="J171" s="66" t="s">
        <v>247</v>
      </c>
      <c r="K171" s="66" t="s">
        <v>247</v>
      </c>
      <c r="L171" s="66" t="s">
        <v>247</v>
      </c>
      <c r="M171" s="56" t="s">
        <v>247</v>
      </c>
    </row>
    <row r="172" spans="1:13" x14ac:dyDescent="0.25">
      <c r="A172" t="s">
        <v>63</v>
      </c>
      <c r="B172" t="s">
        <v>18</v>
      </c>
      <c r="C172">
        <v>4.5</v>
      </c>
      <c r="D172" t="s">
        <v>47</v>
      </c>
      <c r="E172">
        <v>2010</v>
      </c>
      <c r="F172" s="67">
        <v>134682271</v>
      </c>
      <c r="G172" s="67">
        <v>591376322.79999995</v>
      </c>
      <c r="H172" s="67">
        <v>726058593.79999995</v>
      </c>
      <c r="I172">
        <v>1400000</v>
      </c>
      <c r="J172" s="66">
        <v>96.201622142857147</v>
      </c>
      <c r="K172" s="66">
        <v>422.4116591428571</v>
      </c>
      <c r="L172" s="66">
        <v>518.61328128571427</v>
      </c>
      <c r="M172" s="56">
        <v>0.18549779886924603</v>
      </c>
    </row>
    <row r="173" spans="1:13" x14ac:dyDescent="0.25">
      <c r="A173" t="s">
        <v>176</v>
      </c>
      <c r="B173" t="s">
        <v>175</v>
      </c>
      <c r="C173">
        <v>0.2</v>
      </c>
      <c r="D173" t="s">
        <v>47</v>
      </c>
      <c r="E173">
        <v>2010</v>
      </c>
      <c r="F173" s="67">
        <v>1407901</v>
      </c>
      <c r="G173" s="67">
        <v>9827360</v>
      </c>
      <c r="H173" s="67">
        <v>11235261</v>
      </c>
      <c r="I173">
        <v>4100</v>
      </c>
      <c r="J173" s="66">
        <v>343.39048780487803</v>
      </c>
      <c r="K173" s="66">
        <v>2396.9170731707318</v>
      </c>
      <c r="L173" s="66">
        <v>2740.3075609756097</v>
      </c>
      <c r="M173" s="56">
        <v>0.12531092958143117</v>
      </c>
    </row>
    <row r="174" spans="1:13" x14ac:dyDescent="0.25">
      <c r="A174" t="s">
        <v>163</v>
      </c>
      <c r="B174" t="s">
        <v>19</v>
      </c>
      <c r="C174">
        <v>0.3</v>
      </c>
      <c r="D174" t="s">
        <v>47</v>
      </c>
      <c r="E174">
        <v>2010</v>
      </c>
      <c r="F174" s="67">
        <v>827689</v>
      </c>
      <c r="G174" s="67">
        <v>7752050.0700000003</v>
      </c>
      <c r="H174" s="67">
        <v>8586397.0700000003</v>
      </c>
      <c r="I174">
        <v>8800</v>
      </c>
      <c r="J174" s="66">
        <v>94.055568181818188</v>
      </c>
      <c r="K174" s="66">
        <v>880.91478068181823</v>
      </c>
      <c r="L174" s="66">
        <v>975.72693977272729</v>
      </c>
      <c r="M174" s="56">
        <v>9.6395379022461175E-2</v>
      </c>
    </row>
    <row r="175" spans="1:13" x14ac:dyDescent="0.25">
      <c r="A175" t="s">
        <v>142</v>
      </c>
      <c r="B175" t="s">
        <v>20</v>
      </c>
      <c r="C175">
        <v>0.5</v>
      </c>
      <c r="D175" t="s">
        <v>103</v>
      </c>
      <c r="E175">
        <v>2010</v>
      </c>
      <c r="F175" s="67">
        <v>5996109</v>
      </c>
      <c r="G175" s="67">
        <v>172558.44649999999</v>
      </c>
      <c r="H175" s="67">
        <v>6176719.8595860004</v>
      </c>
      <c r="I175">
        <v>4000</v>
      </c>
      <c r="J175" s="66">
        <v>1499.0272500000001</v>
      </c>
      <c r="K175" s="66">
        <v>43.139611625000001</v>
      </c>
      <c r="L175" s="66">
        <v>1544.1799648965002</v>
      </c>
      <c r="M175" s="56">
        <v>0.97075942187896047</v>
      </c>
    </row>
    <row r="176" spans="1:13" x14ac:dyDescent="0.25">
      <c r="A176" t="s">
        <v>209</v>
      </c>
      <c r="B176" t="s">
        <v>208</v>
      </c>
      <c r="C176">
        <v>0.1</v>
      </c>
      <c r="D176" t="s">
        <v>51</v>
      </c>
      <c r="E176">
        <v>2010</v>
      </c>
      <c r="F176" s="67">
        <v>1570000</v>
      </c>
      <c r="G176" s="67">
        <v>850000</v>
      </c>
      <c r="H176" s="67">
        <v>2420000</v>
      </c>
      <c r="I176">
        <v>1400</v>
      </c>
      <c r="J176" s="66">
        <v>1121.4285714285713</v>
      </c>
      <c r="K176" s="66">
        <v>607.14285714285711</v>
      </c>
      <c r="L176" s="66">
        <v>1728.5714285714287</v>
      </c>
      <c r="M176" s="56">
        <v>0.64876033057851235</v>
      </c>
    </row>
    <row r="177" spans="1:13" x14ac:dyDescent="0.25">
      <c r="A177" t="s">
        <v>49</v>
      </c>
      <c r="B177" t="s">
        <v>21</v>
      </c>
      <c r="C177">
        <v>22.8</v>
      </c>
      <c r="D177" t="s">
        <v>47</v>
      </c>
      <c r="E177">
        <v>2010</v>
      </c>
      <c r="F177" s="67">
        <v>0</v>
      </c>
      <c r="G177" s="67">
        <v>0</v>
      </c>
      <c r="H177" s="67" t="s">
        <v>243</v>
      </c>
      <c r="I177">
        <v>310000</v>
      </c>
      <c r="J177" s="66" t="s">
        <v>247</v>
      </c>
      <c r="K177" s="66" t="s">
        <v>247</v>
      </c>
      <c r="L177" s="66" t="s">
        <v>247</v>
      </c>
      <c r="M177" s="56" t="s">
        <v>247</v>
      </c>
    </row>
    <row r="178" spans="1:13" x14ac:dyDescent="0.25">
      <c r="A178" t="s">
        <v>90</v>
      </c>
      <c r="B178" t="s">
        <v>89</v>
      </c>
      <c r="C178">
        <v>1.5</v>
      </c>
      <c r="D178" t="s">
        <v>55</v>
      </c>
      <c r="E178">
        <v>2010</v>
      </c>
      <c r="F178" s="67">
        <v>83100</v>
      </c>
      <c r="G178" s="67">
        <v>28274594.890000001</v>
      </c>
      <c r="H178" s="67">
        <v>28357694.890000001</v>
      </c>
      <c r="I178">
        <v>51000</v>
      </c>
      <c r="J178" s="66">
        <v>1.6294117647058823</v>
      </c>
      <c r="K178" s="66">
        <v>554.40382137254903</v>
      </c>
      <c r="L178" s="66">
        <v>556.03323313725491</v>
      </c>
      <c r="M178" s="56">
        <v>2.9304215424542216E-3</v>
      </c>
    </row>
    <row r="179" spans="1:13" x14ac:dyDescent="0.25">
      <c r="A179" t="s">
        <v>178</v>
      </c>
      <c r="B179" t="s">
        <v>177</v>
      </c>
      <c r="C179">
        <v>0.2</v>
      </c>
      <c r="D179" t="s">
        <v>103</v>
      </c>
      <c r="E179">
        <v>2010</v>
      </c>
      <c r="F179" s="67" t="s">
        <v>243</v>
      </c>
      <c r="G179" s="67">
        <v>0</v>
      </c>
      <c r="H179" s="67" t="s">
        <v>243</v>
      </c>
      <c r="I179">
        <v>2100</v>
      </c>
      <c r="J179" s="66" t="s">
        <v>247</v>
      </c>
      <c r="K179" s="66" t="s">
        <v>247</v>
      </c>
      <c r="L179" s="66" t="s">
        <v>247</v>
      </c>
      <c r="M179" s="56" t="s">
        <v>247</v>
      </c>
    </row>
    <row r="180" spans="1:13" x14ac:dyDescent="0.25">
      <c r="A180" t="s">
        <v>165</v>
      </c>
      <c r="B180" t="s">
        <v>164</v>
      </c>
      <c r="C180">
        <v>0.3</v>
      </c>
      <c r="D180" t="s">
        <v>55</v>
      </c>
      <c r="E180">
        <v>2010</v>
      </c>
      <c r="F180" s="67">
        <v>4473518</v>
      </c>
      <c r="G180" s="67">
        <v>4938014.7130000005</v>
      </c>
      <c r="H180" s="67">
        <v>9431066.6829199996</v>
      </c>
      <c r="I180">
        <v>9900</v>
      </c>
      <c r="J180" s="66">
        <v>451.87050505050507</v>
      </c>
      <c r="K180" s="66">
        <v>498.789364949495</v>
      </c>
      <c r="L180" s="66">
        <v>952.63299827474748</v>
      </c>
      <c r="M180" s="56">
        <v>0.47433849747894391</v>
      </c>
    </row>
    <row r="181" spans="1:13" x14ac:dyDescent="0.25">
      <c r="A181" t="s">
        <v>58</v>
      </c>
      <c r="B181" t="s">
        <v>22</v>
      </c>
      <c r="C181">
        <v>8.9</v>
      </c>
      <c r="D181" t="s">
        <v>55</v>
      </c>
      <c r="E181">
        <v>2010</v>
      </c>
      <c r="F181" s="67">
        <v>0</v>
      </c>
      <c r="G181" s="67">
        <v>65560000</v>
      </c>
      <c r="H181" s="67">
        <v>65560000</v>
      </c>
      <c r="I181">
        <v>910000</v>
      </c>
      <c r="J181" s="66">
        <v>0</v>
      </c>
      <c r="K181" s="66">
        <v>72.043956043956044</v>
      </c>
      <c r="L181" s="66">
        <v>72.043956043956044</v>
      </c>
      <c r="M181" s="56">
        <v>0</v>
      </c>
    </row>
    <row r="182" spans="1:13" x14ac:dyDescent="0.25">
      <c r="A182" t="s">
        <v>154</v>
      </c>
      <c r="B182" t="s">
        <v>23</v>
      </c>
      <c r="C182">
        <v>0.4</v>
      </c>
      <c r="D182" t="s">
        <v>51</v>
      </c>
      <c r="E182">
        <v>2010</v>
      </c>
      <c r="F182" s="67">
        <v>31383249</v>
      </c>
      <c r="G182" s="67">
        <v>561880.00659999996</v>
      </c>
      <c r="H182" s="67">
        <v>31945129.0066</v>
      </c>
      <c r="I182">
        <v>71000</v>
      </c>
      <c r="J182" s="66">
        <v>442.01759154929579</v>
      </c>
      <c r="K182" s="66">
        <v>7.9138029098591547</v>
      </c>
      <c r="L182" s="66">
        <v>449.93139445915494</v>
      </c>
      <c r="M182" s="56">
        <v>0.98241108976320257</v>
      </c>
    </row>
    <row r="183" spans="1:13" x14ac:dyDescent="0.25">
      <c r="A183" t="s">
        <v>100</v>
      </c>
      <c r="B183" t="s">
        <v>99</v>
      </c>
      <c r="C183">
        <v>1.2</v>
      </c>
      <c r="D183" t="s">
        <v>55</v>
      </c>
      <c r="E183">
        <v>2010</v>
      </c>
      <c r="F183" s="67">
        <v>6502189</v>
      </c>
      <c r="G183" s="67">
        <v>30015865.399999999</v>
      </c>
      <c r="H183" s="67">
        <v>36703031.8046</v>
      </c>
      <c r="I183">
        <v>120000</v>
      </c>
      <c r="J183" s="66">
        <v>54.184908333333333</v>
      </c>
      <c r="K183" s="66">
        <v>250.13221166666665</v>
      </c>
      <c r="L183" s="66">
        <v>305.85859837166669</v>
      </c>
      <c r="M183" s="56">
        <v>0.177156727395612</v>
      </c>
    </row>
    <row r="184" spans="1:13" x14ac:dyDescent="0.25">
      <c r="A184" t="s">
        <v>180</v>
      </c>
      <c r="B184" t="s">
        <v>179</v>
      </c>
      <c r="C184">
        <v>0.2</v>
      </c>
      <c r="D184" t="s">
        <v>47</v>
      </c>
      <c r="E184">
        <v>2010</v>
      </c>
      <c r="F184" s="67">
        <v>698854</v>
      </c>
      <c r="G184" s="67">
        <v>247500</v>
      </c>
      <c r="H184" s="67">
        <v>946354</v>
      </c>
      <c r="I184">
        <v>7200</v>
      </c>
      <c r="J184" s="66">
        <v>97.06305555555555</v>
      </c>
      <c r="K184" s="66">
        <v>34.375</v>
      </c>
      <c r="L184" s="66">
        <v>131.43805555555556</v>
      </c>
      <c r="M184" s="56">
        <v>0.73846995944435156</v>
      </c>
    </row>
    <row r="185" spans="1:13" x14ac:dyDescent="0.25">
      <c r="A185" t="s">
        <v>102</v>
      </c>
      <c r="B185" t="s">
        <v>101</v>
      </c>
      <c r="C185">
        <v>1.2</v>
      </c>
      <c r="D185" t="s">
        <v>103</v>
      </c>
      <c r="E185">
        <v>2010</v>
      </c>
      <c r="F185" s="67">
        <v>4900000</v>
      </c>
      <c r="G185" s="67">
        <v>2400000</v>
      </c>
      <c r="H185" s="67">
        <v>7565500</v>
      </c>
      <c r="I185">
        <v>11000</v>
      </c>
      <c r="J185" s="66">
        <v>445.45454545454544</v>
      </c>
      <c r="K185" s="66">
        <v>218.18181818181819</v>
      </c>
      <c r="L185" s="66">
        <v>687.77272727272725</v>
      </c>
      <c r="M185" s="56">
        <v>0.64767695459652364</v>
      </c>
    </row>
    <row r="186" spans="1:13" x14ac:dyDescent="0.25">
      <c r="A186" t="s">
        <v>211</v>
      </c>
      <c r="B186" t="s">
        <v>210</v>
      </c>
      <c r="C186">
        <v>0.1</v>
      </c>
      <c r="D186" t="s">
        <v>47</v>
      </c>
      <c r="E186">
        <v>2010</v>
      </c>
      <c r="F186" s="67">
        <v>950996</v>
      </c>
      <c r="G186" s="67">
        <v>2550191.111</v>
      </c>
      <c r="H186" s="67">
        <v>3883709.3332000002</v>
      </c>
      <c r="I186">
        <v>500</v>
      </c>
      <c r="J186" s="66">
        <v>1901.992</v>
      </c>
      <c r="K186" s="66">
        <v>5100.3822220000002</v>
      </c>
      <c r="L186" s="66">
        <v>7767.4186664000008</v>
      </c>
      <c r="M186" s="56">
        <v>0.24486796472392602</v>
      </c>
    </row>
    <row r="187" spans="1:13" x14ac:dyDescent="0.25">
      <c r="A187" t="s">
        <v>213</v>
      </c>
      <c r="B187" t="s">
        <v>212</v>
      </c>
      <c r="C187">
        <v>0.1</v>
      </c>
      <c r="D187" t="s">
        <v>51</v>
      </c>
      <c r="E187">
        <v>2010</v>
      </c>
      <c r="F187" s="67" t="s">
        <v>243</v>
      </c>
      <c r="G187" s="67">
        <v>0</v>
      </c>
      <c r="H187" s="67" t="s">
        <v>243</v>
      </c>
      <c r="I187">
        <v>200</v>
      </c>
      <c r="J187" s="66" t="s">
        <v>247</v>
      </c>
      <c r="K187" s="66" t="s">
        <v>247</v>
      </c>
      <c r="L187" s="66" t="s">
        <v>247</v>
      </c>
      <c r="M187" s="56" t="s">
        <v>247</v>
      </c>
    </row>
    <row r="188" spans="1:13" x14ac:dyDescent="0.25">
      <c r="A188" t="s">
        <v>215</v>
      </c>
      <c r="B188" t="s">
        <v>214</v>
      </c>
      <c r="C188">
        <v>0.1</v>
      </c>
      <c r="D188" t="s">
        <v>47</v>
      </c>
      <c r="E188">
        <v>2010</v>
      </c>
      <c r="F188" s="67">
        <v>6357832</v>
      </c>
      <c r="G188" s="67">
        <v>7099104</v>
      </c>
      <c r="H188" s="67">
        <v>14832191</v>
      </c>
      <c r="I188">
        <v>17000</v>
      </c>
      <c r="J188" s="66">
        <v>373.99011764705881</v>
      </c>
      <c r="K188" s="66">
        <v>417.59435294117645</v>
      </c>
      <c r="L188" s="66">
        <v>872.48182352941171</v>
      </c>
      <c r="M188" s="56">
        <v>0.42865089857594202</v>
      </c>
    </row>
    <row r="189" spans="1:13" x14ac:dyDescent="0.25">
      <c r="A189" t="s">
        <v>54</v>
      </c>
      <c r="B189" t="s">
        <v>24</v>
      </c>
      <c r="C189">
        <v>12.4</v>
      </c>
      <c r="D189" t="s">
        <v>55</v>
      </c>
      <c r="E189">
        <v>2010</v>
      </c>
      <c r="F189" s="67">
        <v>10136250</v>
      </c>
      <c r="G189" s="67">
        <v>203113942.19999999</v>
      </c>
      <c r="H189" s="67">
        <v>213485240.19999999</v>
      </c>
      <c r="I189">
        <v>1600000</v>
      </c>
      <c r="J189" s="66">
        <v>6.3351562499999998</v>
      </c>
      <c r="K189" s="66">
        <v>126.946213875</v>
      </c>
      <c r="L189" s="66">
        <v>133.428275125</v>
      </c>
      <c r="M189" s="56">
        <v>4.7479863200397494E-2</v>
      </c>
    </row>
    <row r="190" spans="1:13" x14ac:dyDescent="0.25">
      <c r="A190" t="s">
        <v>123</v>
      </c>
      <c r="B190" t="s">
        <v>25</v>
      </c>
      <c r="C190">
        <v>0.7</v>
      </c>
      <c r="D190" t="s">
        <v>47</v>
      </c>
      <c r="E190">
        <v>2010</v>
      </c>
      <c r="F190" s="67">
        <v>2600000</v>
      </c>
      <c r="G190" s="67">
        <v>0</v>
      </c>
      <c r="H190" s="67">
        <v>40500000</v>
      </c>
      <c r="I190">
        <v>230000</v>
      </c>
      <c r="J190" s="66">
        <v>11.304347826086957</v>
      </c>
      <c r="K190" s="66" t="s">
        <v>247</v>
      </c>
      <c r="L190" s="66">
        <v>176.08695652173913</v>
      </c>
      <c r="M190" s="56">
        <v>6.4197530864197536E-2</v>
      </c>
    </row>
    <row r="191" spans="1:13" x14ac:dyDescent="0.25">
      <c r="A191" t="s">
        <v>56</v>
      </c>
      <c r="B191" t="s">
        <v>26</v>
      </c>
      <c r="C191">
        <v>11.5</v>
      </c>
      <c r="D191" t="s">
        <v>51</v>
      </c>
      <c r="E191">
        <v>2010</v>
      </c>
      <c r="F191" s="67">
        <v>168791097</v>
      </c>
      <c r="G191" s="67">
        <v>110213091</v>
      </c>
      <c r="H191" s="67">
        <v>522362401.5133</v>
      </c>
      <c r="I191">
        <v>180000</v>
      </c>
      <c r="J191" s="66">
        <v>937.72831666666661</v>
      </c>
      <c r="K191" s="66">
        <v>612.29494999999997</v>
      </c>
      <c r="L191" s="66">
        <v>2902.0133417405555</v>
      </c>
      <c r="M191" s="56">
        <v>0.32313025690786124</v>
      </c>
    </row>
    <row r="192" spans="1:13" x14ac:dyDescent="0.25">
      <c r="A192" t="s">
        <v>216</v>
      </c>
      <c r="B192" t="s">
        <v>27</v>
      </c>
      <c r="C192">
        <v>0.1</v>
      </c>
      <c r="D192" t="s">
        <v>47</v>
      </c>
      <c r="E192">
        <v>2010</v>
      </c>
      <c r="F192" s="67">
        <v>0</v>
      </c>
      <c r="G192" s="67">
        <v>0</v>
      </c>
      <c r="H192" s="67" t="s">
        <v>243</v>
      </c>
      <c r="I192">
        <v>32000</v>
      </c>
      <c r="J192" s="66" t="s">
        <v>247</v>
      </c>
      <c r="K192" s="66" t="s">
        <v>247</v>
      </c>
      <c r="L192" s="66" t="s">
        <v>247</v>
      </c>
      <c r="M192" s="56" t="s">
        <v>247</v>
      </c>
    </row>
    <row r="193" spans="1:13" x14ac:dyDescent="0.25">
      <c r="A193" t="s">
        <v>182</v>
      </c>
      <c r="B193" t="s">
        <v>181</v>
      </c>
      <c r="C193">
        <v>0.2</v>
      </c>
      <c r="D193" t="s">
        <v>47</v>
      </c>
      <c r="E193">
        <v>2010</v>
      </c>
      <c r="F193" s="67">
        <v>9700000</v>
      </c>
      <c r="G193" s="67">
        <v>14100000</v>
      </c>
      <c r="H193" s="67">
        <v>23800000</v>
      </c>
      <c r="I193">
        <v>8000</v>
      </c>
      <c r="J193" s="66">
        <v>1212.5</v>
      </c>
      <c r="K193" s="66">
        <v>1762.5</v>
      </c>
      <c r="L193" s="66">
        <v>2975</v>
      </c>
      <c r="M193" s="56">
        <v>0.40756302521008403</v>
      </c>
    </row>
    <row r="194" spans="1:13" x14ac:dyDescent="0.25">
      <c r="A194" t="s">
        <v>184</v>
      </c>
      <c r="B194" t="s">
        <v>183</v>
      </c>
      <c r="C194">
        <v>0.2</v>
      </c>
      <c r="D194" t="s">
        <v>55</v>
      </c>
      <c r="E194">
        <v>2010</v>
      </c>
      <c r="F194" s="67">
        <v>69420</v>
      </c>
      <c r="G194" s="67">
        <v>14111144.6</v>
      </c>
      <c r="H194" s="67">
        <v>14180564.6</v>
      </c>
      <c r="I194">
        <v>37000</v>
      </c>
      <c r="J194" s="66">
        <v>1.8762162162162161</v>
      </c>
      <c r="K194" s="66">
        <v>381.38228648648646</v>
      </c>
      <c r="L194" s="66">
        <v>383.25850270270269</v>
      </c>
      <c r="M194" s="56">
        <v>4.8954327248718994E-3</v>
      </c>
    </row>
    <row r="195" spans="1:13" x14ac:dyDescent="0.25">
      <c r="A195" t="s">
        <v>95</v>
      </c>
      <c r="B195" t="s">
        <v>28</v>
      </c>
      <c r="C195">
        <v>1.3</v>
      </c>
      <c r="D195" t="s">
        <v>47</v>
      </c>
      <c r="E195">
        <v>2010</v>
      </c>
      <c r="F195" s="67">
        <v>125139587</v>
      </c>
      <c r="G195" s="67">
        <v>370927337</v>
      </c>
      <c r="H195" s="67">
        <v>496917471</v>
      </c>
      <c r="I195">
        <v>1400000</v>
      </c>
      <c r="J195" s="66">
        <v>89.385419285714292</v>
      </c>
      <c r="K195" s="66">
        <v>264.94809785714284</v>
      </c>
      <c r="L195" s="66">
        <v>354.94105071428572</v>
      </c>
      <c r="M195" s="56">
        <v>0.25183173122926888</v>
      </c>
    </row>
    <row r="196" spans="1:13" x14ac:dyDescent="0.25">
      <c r="A196" t="s">
        <v>218</v>
      </c>
      <c r="B196" t="s">
        <v>217</v>
      </c>
      <c r="C196">
        <v>0.1</v>
      </c>
      <c r="D196" t="s">
        <v>103</v>
      </c>
      <c r="E196">
        <v>2010</v>
      </c>
      <c r="F196" s="67" t="s">
        <v>243</v>
      </c>
      <c r="G196" s="67">
        <v>0</v>
      </c>
      <c r="H196" s="67" t="s">
        <v>243</v>
      </c>
      <c r="I196">
        <v>1800</v>
      </c>
      <c r="J196" s="66" t="s">
        <v>247</v>
      </c>
      <c r="K196" s="66" t="s">
        <v>247</v>
      </c>
      <c r="L196" s="66" t="s">
        <v>247</v>
      </c>
      <c r="M196" s="56" t="s">
        <v>247</v>
      </c>
    </row>
    <row r="197" spans="1:13" x14ac:dyDescent="0.25">
      <c r="A197" t="s">
        <v>220</v>
      </c>
      <c r="B197" t="s">
        <v>219</v>
      </c>
      <c r="C197">
        <v>0.1</v>
      </c>
      <c r="D197" t="s">
        <v>47</v>
      </c>
      <c r="E197">
        <v>2010</v>
      </c>
      <c r="F197" s="67">
        <v>4768321</v>
      </c>
      <c r="G197" s="67">
        <v>8163973.9639999997</v>
      </c>
      <c r="H197" s="67">
        <v>12951614.964</v>
      </c>
      <c r="I197">
        <v>68000</v>
      </c>
      <c r="J197" s="66">
        <v>70.122367647058823</v>
      </c>
      <c r="K197" s="66">
        <v>120.05844064705882</v>
      </c>
      <c r="L197" s="66">
        <v>190.46492594117646</v>
      </c>
      <c r="M197" s="56">
        <v>0.36816420293947216</v>
      </c>
    </row>
    <row r="198" spans="1:13" x14ac:dyDescent="0.25">
      <c r="A198" t="s">
        <v>113</v>
      </c>
      <c r="B198" t="s">
        <v>29</v>
      </c>
      <c r="C198">
        <v>0.9</v>
      </c>
      <c r="D198" t="s">
        <v>47</v>
      </c>
      <c r="E198">
        <v>2010</v>
      </c>
      <c r="F198" s="67">
        <v>12077392</v>
      </c>
      <c r="G198" s="67">
        <v>38821670.079999998</v>
      </c>
      <c r="H198" s="67">
        <v>51209268.519400001</v>
      </c>
      <c r="I198">
        <v>33000</v>
      </c>
      <c r="J198" s="66">
        <v>365.98157575757574</v>
      </c>
      <c r="K198" s="66">
        <v>1176.4142448484847</v>
      </c>
      <c r="L198" s="66">
        <v>1551.7960157393939</v>
      </c>
      <c r="M198" s="56">
        <v>0.23584386868218257</v>
      </c>
    </row>
    <row r="199" spans="1:13" x14ac:dyDescent="0.25">
      <c r="A199" t="s">
        <v>144</v>
      </c>
      <c r="B199" t="s">
        <v>143</v>
      </c>
      <c r="C199">
        <v>0.5</v>
      </c>
      <c r="D199" t="s">
        <v>51</v>
      </c>
      <c r="E199">
        <v>2010</v>
      </c>
      <c r="F199" s="67">
        <v>2677348</v>
      </c>
      <c r="G199" s="67">
        <v>6767336</v>
      </c>
      <c r="H199" s="67">
        <v>12414684</v>
      </c>
      <c r="I199">
        <v>20000</v>
      </c>
      <c r="J199" s="66">
        <v>133.8674</v>
      </c>
      <c r="K199" s="66">
        <v>338.36680000000001</v>
      </c>
      <c r="L199" s="66">
        <v>620.73419999999999</v>
      </c>
      <c r="M199" s="56">
        <v>0.21565977837212771</v>
      </c>
    </row>
    <row r="200" spans="1:13" x14ac:dyDescent="0.25">
      <c r="A200" t="s">
        <v>167</v>
      </c>
      <c r="B200" t="s">
        <v>166</v>
      </c>
      <c r="C200">
        <v>0.3</v>
      </c>
      <c r="D200" t="s">
        <v>51</v>
      </c>
      <c r="E200">
        <v>2010</v>
      </c>
      <c r="F200" s="67">
        <v>15445506</v>
      </c>
      <c r="G200" s="67">
        <v>12474168.439999999</v>
      </c>
      <c r="H200" s="67">
        <v>36431352.439999998</v>
      </c>
      <c r="I200">
        <v>57000</v>
      </c>
      <c r="J200" s="66">
        <v>270.97378947368423</v>
      </c>
      <c r="K200" s="66">
        <v>218.84506035087719</v>
      </c>
      <c r="L200" s="66">
        <v>639.14653403508771</v>
      </c>
      <c r="M200" s="56">
        <v>0.42396191646845166</v>
      </c>
    </row>
    <row r="201" spans="1:13" x14ac:dyDescent="0.25">
      <c r="A201" t="s">
        <v>186</v>
      </c>
      <c r="B201" t="s">
        <v>185</v>
      </c>
      <c r="C201">
        <v>0.2</v>
      </c>
      <c r="D201" t="s">
        <v>47</v>
      </c>
      <c r="E201">
        <v>2010</v>
      </c>
      <c r="F201" s="67">
        <v>3372467</v>
      </c>
      <c r="G201" s="67">
        <v>5002719.7290000003</v>
      </c>
      <c r="H201" s="67">
        <v>12495864.971999999</v>
      </c>
      <c r="I201">
        <v>17000</v>
      </c>
      <c r="J201" s="66">
        <v>198.38041176470588</v>
      </c>
      <c r="K201" s="66">
        <v>294.27763111764705</v>
      </c>
      <c r="L201" s="66">
        <v>735.05088070588226</v>
      </c>
      <c r="M201" s="56">
        <v>0.26988663910476196</v>
      </c>
    </row>
    <row r="202" spans="1:13" x14ac:dyDescent="0.25">
      <c r="A202" t="s">
        <v>124</v>
      </c>
      <c r="B202" t="s">
        <v>30</v>
      </c>
      <c r="C202">
        <v>0.7</v>
      </c>
      <c r="D202" t="s">
        <v>47</v>
      </c>
      <c r="E202">
        <v>2010</v>
      </c>
      <c r="F202" s="67">
        <v>4617721</v>
      </c>
      <c r="G202" s="67">
        <v>6103214.7039999999</v>
      </c>
      <c r="H202" s="67">
        <v>10948535.551999999</v>
      </c>
      <c r="I202">
        <v>13000</v>
      </c>
      <c r="J202" s="66">
        <v>355.20930769230768</v>
      </c>
      <c r="K202" s="66">
        <v>469.47805415384613</v>
      </c>
      <c r="L202" s="66">
        <v>842.19504246153838</v>
      </c>
      <c r="M202" s="56">
        <v>0.4217660871692076</v>
      </c>
    </row>
    <row r="203" spans="1:13" x14ac:dyDescent="0.25">
      <c r="A203" t="s">
        <v>222</v>
      </c>
      <c r="B203" t="s">
        <v>221</v>
      </c>
      <c r="C203">
        <v>0.1</v>
      </c>
      <c r="D203" t="s">
        <v>103</v>
      </c>
      <c r="E203">
        <v>2010</v>
      </c>
      <c r="F203" s="67">
        <v>91512275</v>
      </c>
      <c r="G203" s="67">
        <v>3995755</v>
      </c>
      <c r="H203" s="67">
        <v>95508030</v>
      </c>
      <c r="I203">
        <v>15000</v>
      </c>
      <c r="J203" s="66">
        <v>6100.8183333333336</v>
      </c>
      <c r="K203" s="66">
        <v>266.38366666666667</v>
      </c>
      <c r="L203" s="66">
        <v>6367.2020000000002</v>
      </c>
      <c r="M203" s="56">
        <v>0.95816315130780105</v>
      </c>
    </row>
    <row r="204" spans="1:13" x14ac:dyDescent="0.25">
      <c r="A204" t="s">
        <v>74</v>
      </c>
      <c r="B204" t="s">
        <v>31</v>
      </c>
      <c r="C204">
        <v>2.6</v>
      </c>
      <c r="D204" t="s">
        <v>55</v>
      </c>
      <c r="E204">
        <v>2010</v>
      </c>
      <c r="F204" s="67" t="s">
        <v>247</v>
      </c>
      <c r="G204" s="67" t="s">
        <v>247</v>
      </c>
      <c r="H204" s="67" t="s">
        <v>247</v>
      </c>
      <c r="I204">
        <v>210000</v>
      </c>
      <c r="J204" s="66" t="s">
        <v>247</v>
      </c>
      <c r="K204" s="66" t="s">
        <v>247</v>
      </c>
      <c r="L204" s="66" t="s">
        <v>247</v>
      </c>
      <c r="M204" s="56" t="s">
        <v>247</v>
      </c>
    </row>
    <row r="205" spans="1:13" x14ac:dyDescent="0.25">
      <c r="A205" t="s">
        <v>156</v>
      </c>
      <c r="B205" t="s">
        <v>155</v>
      </c>
      <c r="C205">
        <v>0.4</v>
      </c>
      <c r="D205" t="s">
        <v>47</v>
      </c>
      <c r="E205">
        <v>2010</v>
      </c>
      <c r="F205" s="67" t="s">
        <v>243</v>
      </c>
      <c r="G205" s="67">
        <v>0</v>
      </c>
      <c r="H205" s="67" t="s">
        <v>243</v>
      </c>
      <c r="I205">
        <v>44000</v>
      </c>
      <c r="J205" s="66" t="s">
        <v>247</v>
      </c>
      <c r="K205" s="66" t="s">
        <v>247</v>
      </c>
      <c r="L205" s="66" t="s">
        <v>247</v>
      </c>
      <c r="M205" s="56" t="s">
        <v>247</v>
      </c>
    </row>
    <row r="206" spans="1:13" x14ac:dyDescent="0.25">
      <c r="A206" t="s">
        <v>224</v>
      </c>
      <c r="B206" t="s">
        <v>223</v>
      </c>
      <c r="C206">
        <v>0.1</v>
      </c>
      <c r="D206" t="s">
        <v>51</v>
      </c>
      <c r="E206">
        <v>2010</v>
      </c>
      <c r="F206" s="67" t="s">
        <v>243</v>
      </c>
      <c r="G206" s="67">
        <v>0</v>
      </c>
      <c r="H206" s="67" t="s">
        <v>243</v>
      </c>
      <c r="I206">
        <v>1800</v>
      </c>
      <c r="J206" s="66" t="s">
        <v>247</v>
      </c>
      <c r="K206" s="66" t="s">
        <v>247</v>
      </c>
      <c r="L206" s="66" t="s">
        <v>247</v>
      </c>
      <c r="M206" s="56" t="s">
        <v>247</v>
      </c>
    </row>
    <row r="207" spans="1:13" x14ac:dyDescent="0.25">
      <c r="A207" t="s">
        <v>237</v>
      </c>
      <c r="B207" t="s">
        <v>236</v>
      </c>
      <c r="C207">
        <v>0</v>
      </c>
      <c r="D207" t="s">
        <v>103</v>
      </c>
      <c r="E207">
        <v>2010</v>
      </c>
      <c r="F207" s="67">
        <v>2297113</v>
      </c>
      <c r="G207" s="67">
        <v>57495.090909999999</v>
      </c>
      <c r="H207" s="67">
        <v>2354608.0909099998</v>
      </c>
      <c r="I207">
        <v>0</v>
      </c>
      <c r="J207" s="66" t="s">
        <v>247</v>
      </c>
      <c r="K207" s="66" t="s">
        <v>247</v>
      </c>
      <c r="L207" s="66" t="s">
        <v>247</v>
      </c>
      <c r="M207" s="56" t="s">
        <v>247</v>
      </c>
    </row>
    <row r="208" spans="1:13" x14ac:dyDescent="0.25">
      <c r="A208" t="s">
        <v>88</v>
      </c>
      <c r="B208" t="s">
        <v>87</v>
      </c>
      <c r="C208">
        <v>1.6</v>
      </c>
      <c r="D208" t="s">
        <v>55</v>
      </c>
      <c r="E208">
        <v>2010</v>
      </c>
      <c r="F208" s="67" t="s">
        <v>247</v>
      </c>
      <c r="G208" s="67" t="s">
        <v>247</v>
      </c>
      <c r="H208" s="67" t="s">
        <v>247</v>
      </c>
      <c r="I208">
        <v>63000</v>
      </c>
      <c r="J208" s="66" t="s">
        <v>247</v>
      </c>
      <c r="K208" s="66" t="s">
        <v>247</v>
      </c>
      <c r="L208" s="66" t="s">
        <v>247</v>
      </c>
      <c r="M208" s="56" t="s">
        <v>247</v>
      </c>
    </row>
    <row r="209" spans="1:13" x14ac:dyDescent="0.25">
      <c r="A209" t="s">
        <v>188</v>
      </c>
      <c r="B209" t="s">
        <v>187</v>
      </c>
      <c r="C209">
        <v>0.2</v>
      </c>
      <c r="D209" t="s">
        <v>103</v>
      </c>
      <c r="E209">
        <v>2010</v>
      </c>
      <c r="F209" s="67">
        <v>16486429</v>
      </c>
      <c r="G209" s="67">
        <v>0</v>
      </c>
      <c r="H209" s="67">
        <v>16486429</v>
      </c>
      <c r="I209">
        <v>6500</v>
      </c>
      <c r="J209" s="66">
        <v>2536.3736923076922</v>
      </c>
      <c r="K209" s="66">
        <v>0</v>
      </c>
      <c r="L209" s="66">
        <v>2536.3736923076922</v>
      </c>
      <c r="M209" s="56">
        <v>1</v>
      </c>
    </row>
    <row r="210" spans="1:13" x14ac:dyDescent="0.25">
      <c r="A210" t="s">
        <v>226</v>
      </c>
      <c r="B210" t="s">
        <v>225</v>
      </c>
      <c r="C210">
        <v>0.1</v>
      </c>
      <c r="D210" t="s">
        <v>55</v>
      </c>
      <c r="E210">
        <v>2010</v>
      </c>
      <c r="F210" s="67" t="s">
        <v>247</v>
      </c>
      <c r="G210" s="67" t="s">
        <v>247</v>
      </c>
      <c r="H210" s="67" t="s">
        <v>247</v>
      </c>
      <c r="I210">
        <v>16000</v>
      </c>
      <c r="J210" s="66" t="s">
        <v>247</v>
      </c>
      <c r="K210" s="66" t="s">
        <v>247</v>
      </c>
      <c r="L210" s="66" t="s">
        <v>247</v>
      </c>
      <c r="M210" s="56" t="s">
        <v>247</v>
      </c>
    </row>
    <row r="211" spans="1:13" x14ac:dyDescent="0.25">
      <c r="A211" t="s">
        <v>52</v>
      </c>
      <c r="B211" t="s">
        <v>32</v>
      </c>
      <c r="C211">
        <v>19</v>
      </c>
      <c r="D211" t="s">
        <v>51</v>
      </c>
      <c r="E211">
        <v>2010</v>
      </c>
      <c r="F211" s="67" t="s">
        <v>247</v>
      </c>
      <c r="G211" s="67" t="s">
        <v>247</v>
      </c>
      <c r="H211" s="67" t="s">
        <v>247</v>
      </c>
      <c r="I211">
        <v>5900000</v>
      </c>
      <c r="J211" s="66" t="s">
        <v>247</v>
      </c>
      <c r="K211" s="66" t="s">
        <v>247</v>
      </c>
      <c r="L211" s="66" t="s">
        <v>247</v>
      </c>
      <c r="M211" s="56" t="s">
        <v>247</v>
      </c>
    </row>
    <row r="212" spans="1:13" x14ac:dyDescent="0.25">
      <c r="A212" t="s">
        <v>228</v>
      </c>
      <c r="B212" t="s">
        <v>227</v>
      </c>
      <c r="C212">
        <v>0.1</v>
      </c>
      <c r="D212" t="s">
        <v>47</v>
      </c>
      <c r="E212">
        <v>2010</v>
      </c>
      <c r="F212" s="67">
        <v>2277906</v>
      </c>
      <c r="G212" s="67">
        <v>2034477.2690000001</v>
      </c>
      <c r="H212" s="67">
        <v>4727897.1553999996</v>
      </c>
      <c r="I212">
        <v>4000</v>
      </c>
      <c r="J212" s="66">
        <v>569.47649999999999</v>
      </c>
      <c r="K212" s="66">
        <v>508.61931724999999</v>
      </c>
      <c r="L212" s="66">
        <v>1181.97428885</v>
      </c>
      <c r="M212" s="56">
        <v>0.48180108939093019</v>
      </c>
    </row>
    <row r="213" spans="1:13" x14ac:dyDescent="0.25">
      <c r="A213" t="s">
        <v>190</v>
      </c>
      <c r="B213" t="s">
        <v>189</v>
      </c>
      <c r="C213">
        <v>0.2</v>
      </c>
      <c r="D213" t="s">
        <v>55</v>
      </c>
      <c r="E213">
        <v>2010</v>
      </c>
      <c r="F213" s="67" t="s">
        <v>243</v>
      </c>
      <c r="G213" s="67">
        <v>0</v>
      </c>
      <c r="H213" s="67" t="s">
        <v>243</v>
      </c>
      <c r="I213">
        <v>42000</v>
      </c>
      <c r="J213" s="66" t="s">
        <v>247</v>
      </c>
      <c r="K213" s="66" t="s">
        <v>247</v>
      </c>
      <c r="L213" s="66" t="s">
        <v>247</v>
      </c>
      <c r="M213" s="56" t="s">
        <v>247</v>
      </c>
    </row>
    <row r="214" spans="1:13" x14ac:dyDescent="0.25">
      <c r="A214" t="s">
        <v>96</v>
      </c>
      <c r="B214" t="s">
        <v>33</v>
      </c>
      <c r="C214">
        <v>1.3</v>
      </c>
      <c r="D214" t="s">
        <v>51</v>
      </c>
      <c r="E214">
        <v>2010</v>
      </c>
      <c r="F214" s="67">
        <v>1900000</v>
      </c>
      <c r="G214" s="67">
        <v>4100000</v>
      </c>
      <c r="H214" s="67">
        <v>6000000</v>
      </c>
      <c r="I214">
        <v>4800</v>
      </c>
      <c r="J214" s="66">
        <v>395.83333333333331</v>
      </c>
      <c r="K214" s="66">
        <v>854.16666666666663</v>
      </c>
      <c r="L214" s="66">
        <v>1250</v>
      </c>
      <c r="M214" s="56">
        <v>0.31666666666666665</v>
      </c>
    </row>
    <row r="215" spans="1:13" x14ac:dyDescent="0.25">
      <c r="A215" t="s">
        <v>192</v>
      </c>
      <c r="B215" t="s">
        <v>191</v>
      </c>
      <c r="C215">
        <v>0.2</v>
      </c>
      <c r="D215" t="s">
        <v>55</v>
      </c>
      <c r="E215">
        <v>2010</v>
      </c>
      <c r="F215" s="67">
        <v>1718968</v>
      </c>
      <c r="G215" s="67">
        <v>13514153.550000001</v>
      </c>
      <c r="H215" s="67">
        <v>15293808.277690001</v>
      </c>
      <c r="I215">
        <v>5000</v>
      </c>
      <c r="J215" s="66">
        <v>343.79360000000003</v>
      </c>
      <c r="K215" s="66">
        <v>2702.8307100000002</v>
      </c>
      <c r="L215" s="66">
        <v>3058.761655538</v>
      </c>
      <c r="M215" s="56">
        <v>0.11239633509121219</v>
      </c>
    </row>
    <row r="216" spans="1:13" x14ac:dyDescent="0.25">
      <c r="A216" t="s">
        <v>108</v>
      </c>
      <c r="B216" t="s">
        <v>34</v>
      </c>
      <c r="C216">
        <v>1</v>
      </c>
      <c r="D216" t="s">
        <v>51</v>
      </c>
      <c r="E216">
        <v>2010</v>
      </c>
      <c r="F216" s="67">
        <v>200251009</v>
      </c>
      <c r="G216" s="67">
        <v>35926668.100000001</v>
      </c>
      <c r="H216" s="67">
        <v>242670429.06600001</v>
      </c>
      <c r="I216">
        <v>580000</v>
      </c>
      <c r="J216" s="66">
        <v>345.26036034482757</v>
      </c>
      <c r="K216" s="66">
        <v>61.942531206896554</v>
      </c>
      <c r="L216" s="66">
        <v>418.39729149310347</v>
      </c>
      <c r="M216" s="56">
        <v>0.82519740773828254</v>
      </c>
    </row>
    <row r="217" spans="1:13" x14ac:dyDescent="0.25">
      <c r="A217" t="s">
        <v>239</v>
      </c>
      <c r="B217" t="s">
        <v>238</v>
      </c>
      <c r="C217">
        <v>0</v>
      </c>
      <c r="D217" t="s">
        <v>51</v>
      </c>
      <c r="E217">
        <v>2010</v>
      </c>
      <c r="F217" s="67">
        <v>2400000</v>
      </c>
      <c r="G217" s="67">
        <v>2400000</v>
      </c>
      <c r="H217" s="67">
        <v>4800000</v>
      </c>
      <c r="I217">
        <v>0</v>
      </c>
      <c r="J217" s="66" t="s">
        <v>247</v>
      </c>
      <c r="K217" s="66" t="s">
        <v>247</v>
      </c>
      <c r="L217" s="66" t="s">
        <v>247</v>
      </c>
      <c r="M217" s="56" t="s">
        <v>247</v>
      </c>
    </row>
    <row r="218" spans="1:13" x14ac:dyDescent="0.25">
      <c r="A218" t="s">
        <v>78</v>
      </c>
      <c r="B218" t="s">
        <v>77</v>
      </c>
      <c r="C218">
        <v>2.2000000000000002</v>
      </c>
      <c r="D218" t="s">
        <v>55</v>
      </c>
      <c r="E218">
        <v>2010</v>
      </c>
      <c r="F218" s="67">
        <v>8878290</v>
      </c>
      <c r="G218" s="67">
        <v>13512726</v>
      </c>
      <c r="H218" s="67">
        <v>24317567.241</v>
      </c>
      <c r="I218">
        <v>110000</v>
      </c>
      <c r="J218" s="66">
        <v>80.711727272727273</v>
      </c>
      <c r="K218" s="66">
        <v>122.84296363636363</v>
      </c>
      <c r="L218" s="66">
        <v>221.06879309999999</v>
      </c>
      <c r="M218" s="56">
        <v>0.36509778762042411</v>
      </c>
    </row>
    <row r="219" spans="1:13" x14ac:dyDescent="0.25">
      <c r="A219" t="s">
        <v>125</v>
      </c>
      <c r="B219" t="s">
        <v>35</v>
      </c>
      <c r="C219">
        <v>0.7</v>
      </c>
      <c r="D219" t="s">
        <v>103</v>
      </c>
      <c r="E219">
        <v>2010</v>
      </c>
      <c r="F219" s="67" t="s">
        <v>247</v>
      </c>
      <c r="G219" s="67" t="s">
        <v>247</v>
      </c>
      <c r="H219" s="67" t="s">
        <v>247</v>
      </c>
      <c r="I219">
        <v>11000</v>
      </c>
      <c r="J219" s="66" t="s">
        <v>247</v>
      </c>
      <c r="K219" s="66" t="s">
        <v>247</v>
      </c>
      <c r="L219" s="66" t="s">
        <v>247</v>
      </c>
      <c r="M219" s="56" t="s">
        <v>247</v>
      </c>
    </row>
    <row r="220" spans="1:13" x14ac:dyDescent="0.25">
      <c r="A220" t="s">
        <v>230</v>
      </c>
      <c r="B220" t="s">
        <v>229</v>
      </c>
      <c r="C220">
        <v>0.1</v>
      </c>
      <c r="D220" t="s">
        <v>47</v>
      </c>
      <c r="E220">
        <v>2010</v>
      </c>
      <c r="F220" s="67">
        <v>110000</v>
      </c>
      <c r="G220" s="67">
        <v>2900000</v>
      </c>
      <c r="H220" s="67">
        <v>3010000</v>
      </c>
      <c r="I220">
        <v>3000</v>
      </c>
      <c r="J220" s="66">
        <v>36.666666666666664</v>
      </c>
      <c r="K220" s="66">
        <v>966.66666666666663</v>
      </c>
      <c r="L220" s="66">
        <v>1003.3333333333334</v>
      </c>
      <c r="M220" s="56">
        <v>3.6544850498338867E-2</v>
      </c>
    </row>
    <row r="221" spans="1:13" x14ac:dyDescent="0.25">
      <c r="A221" t="s">
        <v>61</v>
      </c>
      <c r="B221" t="s">
        <v>36</v>
      </c>
      <c r="C221">
        <v>5.8</v>
      </c>
      <c r="D221" t="s">
        <v>55</v>
      </c>
      <c r="E221">
        <v>2010</v>
      </c>
      <c r="F221" s="67" t="s">
        <v>247</v>
      </c>
      <c r="G221" s="67" t="s">
        <v>247</v>
      </c>
      <c r="H221" s="67" t="s">
        <v>247</v>
      </c>
      <c r="I221">
        <v>1200000</v>
      </c>
      <c r="J221" s="66" t="s">
        <v>247</v>
      </c>
      <c r="K221" s="66" t="s">
        <v>247</v>
      </c>
      <c r="L221" s="66" t="s">
        <v>247</v>
      </c>
      <c r="M221" s="56" t="s">
        <v>247</v>
      </c>
    </row>
    <row r="222" spans="1:13" x14ac:dyDescent="0.25">
      <c r="A222" t="s">
        <v>110</v>
      </c>
      <c r="B222" t="s">
        <v>37</v>
      </c>
      <c r="C222">
        <v>1</v>
      </c>
      <c r="D222" t="s">
        <v>47</v>
      </c>
      <c r="E222">
        <v>2010</v>
      </c>
      <c r="F222" s="67">
        <v>38054198</v>
      </c>
      <c r="G222" s="67">
        <v>33877729.939999998</v>
      </c>
      <c r="H222" s="67">
        <v>72838817.382100001</v>
      </c>
      <c r="I222">
        <v>240000</v>
      </c>
      <c r="J222" s="66">
        <v>158.55915833333333</v>
      </c>
      <c r="K222" s="66">
        <v>141.15720808333333</v>
      </c>
      <c r="L222" s="66">
        <v>303.49507242541665</v>
      </c>
      <c r="M222" s="56">
        <v>0.52244392986742461</v>
      </c>
    </row>
    <row r="223" spans="1:13" x14ac:dyDescent="0.25">
      <c r="A223" t="s">
        <v>62</v>
      </c>
      <c r="B223" t="s">
        <v>38</v>
      </c>
      <c r="C223">
        <v>4.8</v>
      </c>
      <c r="D223" t="s">
        <v>47</v>
      </c>
      <c r="E223">
        <v>2010</v>
      </c>
      <c r="F223" s="67">
        <v>51354930</v>
      </c>
      <c r="G223" s="67">
        <v>0</v>
      </c>
      <c r="H223" s="67">
        <v>525668655</v>
      </c>
      <c r="I223">
        <v>1300000</v>
      </c>
      <c r="J223" s="66">
        <v>39.503792307692308</v>
      </c>
      <c r="K223" s="66" t="s">
        <v>247</v>
      </c>
      <c r="L223" s="66">
        <v>404.36050384615385</v>
      </c>
      <c r="M223" s="56">
        <v>9.769448779478776E-2</v>
      </c>
    </row>
    <row r="224" spans="1:13" x14ac:dyDescent="0.25">
      <c r="A224" t="s">
        <v>193</v>
      </c>
      <c r="B224" t="s">
        <v>39</v>
      </c>
      <c r="C224">
        <v>0.2</v>
      </c>
      <c r="D224" t="s">
        <v>47</v>
      </c>
      <c r="E224">
        <v>2010</v>
      </c>
      <c r="F224" s="67">
        <v>16985205</v>
      </c>
      <c r="G224" s="67">
        <v>6678412.9000000004</v>
      </c>
      <c r="H224" s="67">
        <v>23663617.899999999</v>
      </c>
      <c r="I224">
        <v>21000</v>
      </c>
      <c r="J224" s="66">
        <v>808.81928571428568</v>
      </c>
      <c r="K224" s="66">
        <v>318.0196619047619</v>
      </c>
      <c r="L224" s="66">
        <v>1126.8389476190475</v>
      </c>
      <c r="M224" s="56">
        <v>0.71777718317535888</v>
      </c>
    </row>
    <row r="225" spans="1:13" x14ac:dyDescent="0.25">
      <c r="A225" t="s">
        <v>131</v>
      </c>
      <c r="B225" t="s">
        <v>130</v>
      </c>
      <c r="C225">
        <v>0.6</v>
      </c>
      <c r="D225" t="s">
        <v>51</v>
      </c>
      <c r="E225">
        <v>2010</v>
      </c>
      <c r="F225" s="67">
        <v>109037329</v>
      </c>
      <c r="G225" s="67">
        <v>626411.21539999999</v>
      </c>
      <c r="H225" s="67">
        <v>109663740.2154</v>
      </c>
      <c r="I225">
        <v>120000</v>
      </c>
      <c r="J225" s="66">
        <v>908.64440833333333</v>
      </c>
      <c r="K225" s="66">
        <v>5.220093461666667</v>
      </c>
      <c r="L225" s="66">
        <v>913.86450179499991</v>
      </c>
      <c r="M225" s="56">
        <v>0.99428789120114269</v>
      </c>
    </row>
    <row r="226" spans="1:13" x14ac:dyDescent="0.25">
      <c r="A226" t="s">
        <v>168</v>
      </c>
      <c r="B226" t="s">
        <v>40</v>
      </c>
      <c r="C226">
        <v>0.3</v>
      </c>
      <c r="D226" t="s">
        <v>47</v>
      </c>
      <c r="E226">
        <v>2010</v>
      </c>
      <c r="F226" s="67">
        <v>21431087</v>
      </c>
      <c r="G226" s="67">
        <v>102221779</v>
      </c>
      <c r="H226" s="67">
        <v>139253245</v>
      </c>
      <c r="I226">
        <v>220000</v>
      </c>
      <c r="J226" s="66">
        <v>97.414031818181812</v>
      </c>
      <c r="K226" s="66">
        <v>464.64445000000001</v>
      </c>
      <c r="L226" s="66">
        <v>632.96929545454543</v>
      </c>
      <c r="M226" s="56">
        <v>0.15390009044313474</v>
      </c>
    </row>
    <row r="227" spans="1:13" x14ac:dyDescent="0.25">
      <c r="A227" t="s">
        <v>232</v>
      </c>
      <c r="B227" t="s">
        <v>231</v>
      </c>
      <c r="C227">
        <v>0.1</v>
      </c>
      <c r="D227" t="s">
        <v>55</v>
      </c>
      <c r="E227">
        <v>2010</v>
      </c>
      <c r="F227" s="67">
        <v>442200</v>
      </c>
      <c r="G227" s="67">
        <v>1800000</v>
      </c>
      <c r="H227" s="67">
        <v>2242200</v>
      </c>
      <c r="I227">
        <v>5700</v>
      </c>
      <c r="J227" s="66">
        <v>77.578947368421055</v>
      </c>
      <c r="K227" s="66">
        <v>315.78947368421052</v>
      </c>
      <c r="L227" s="66">
        <v>393.36842105263156</v>
      </c>
      <c r="M227" s="56">
        <v>0.19721701899919722</v>
      </c>
    </row>
    <row r="228" spans="1:13" x14ac:dyDescent="0.25">
      <c r="A228" t="s">
        <v>57</v>
      </c>
      <c r="B228" t="s">
        <v>41</v>
      </c>
      <c r="C228">
        <v>11.5</v>
      </c>
      <c r="D228" t="s">
        <v>47</v>
      </c>
      <c r="E228">
        <v>2010</v>
      </c>
      <c r="F228" s="67" t="s">
        <v>247</v>
      </c>
      <c r="G228" s="67" t="s">
        <v>247</v>
      </c>
      <c r="H228" s="67" t="s">
        <v>247</v>
      </c>
      <c r="I228">
        <v>930000</v>
      </c>
      <c r="J228" s="66" t="s">
        <v>247</v>
      </c>
      <c r="K228" s="66" t="s">
        <v>247</v>
      </c>
      <c r="L228" s="66" t="s">
        <v>247</v>
      </c>
      <c r="M228" s="56" t="s">
        <v>247</v>
      </c>
    </row>
    <row r="229" spans="1:13" x14ac:dyDescent="0.25">
      <c r="A229" t="s">
        <v>53</v>
      </c>
      <c r="B229" t="s">
        <v>42</v>
      </c>
      <c r="C229">
        <v>12.8</v>
      </c>
      <c r="D229" t="s">
        <v>47</v>
      </c>
      <c r="E229">
        <v>2010</v>
      </c>
      <c r="F229" s="67">
        <v>20833554</v>
      </c>
      <c r="G229" s="67">
        <v>164119186</v>
      </c>
      <c r="H229" s="67">
        <v>268908534.60000002</v>
      </c>
      <c r="I229">
        <v>1200000</v>
      </c>
      <c r="J229" s="66">
        <v>17.361294999999998</v>
      </c>
      <c r="K229" s="66">
        <v>136.76598833333333</v>
      </c>
      <c r="L229" s="66">
        <v>224.09044550000002</v>
      </c>
      <c r="M229" s="56">
        <v>7.7474499018745521E-2</v>
      </c>
    </row>
    <row r="230" spans="1:13" x14ac:dyDescent="0.25">
      <c r="A230" t="s">
        <v>195</v>
      </c>
      <c r="B230" t="s">
        <v>194</v>
      </c>
      <c r="C230">
        <v>0.1</v>
      </c>
      <c r="D230" t="s">
        <v>55</v>
      </c>
      <c r="E230">
        <v>2011</v>
      </c>
      <c r="F230" s="67">
        <v>0</v>
      </c>
      <c r="G230" s="67">
        <v>8002073.5499999998</v>
      </c>
      <c r="H230" s="67">
        <v>8002073.5499999998</v>
      </c>
      <c r="I230">
        <v>5100</v>
      </c>
      <c r="J230" s="66">
        <v>0</v>
      </c>
      <c r="K230" s="66">
        <v>1569.0340294117648</v>
      </c>
      <c r="L230" s="66">
        <v>1569.0340294117648</v>
      </c>
      <c r="M230" s="56">
        <v>0</v>
      </c>
    </row>
    <row r="231" spans="1:13" x14ac:dyDescent="0.25">
      <c r="A231" t="s">
        <v>197</v>
      </c>
      <c r="B231" t="s">
        <v>196</v>
      </c>
      <c r="C231">
        <v>0.1</v>
      </c>
      <c r="D231" t="s">
        <v>51</v>
      </c>
      <c r="E231">
        <v>2011</v>
      </c>
      <c r="F231" s="67" t="s">
        <v>247</v>
      </c>
      <c r="G231" s="67" t="s">
        <v>247</v>
      </c>
      <c r="H231" s="67" t="s">
        <v>247</v>
      </c>
      <c r="I231">
        <v>1000</v>
      </c>
      <c r="J231" s="66" t="s">
        <v>247</v>
      </c>
      <c r="K231" s="66" t="s">
        <v>247</v>
      </c>
      <c r="L231" s="66" t="s">
        <v>247</v>
      </c>
      <c r="M231" s="56" t="s">
        <v>247</v>
      </c>
    </row>
    <row r="232" spans="1:13" x14ac:dyDescent="0.25">
      <c r="A232" t="s">
        <v>199</v>
      </c>
      <c r="B232" t="s">
        <v>198</v>
      </c>
      <c r="C232">
        <v>0.1</v>
      </c>
      <c r="D232" t="s">
        <v>47</v>
      </c>
      <c r="E232">
        <v>2011</v>
      </c>
      <c r="F232" s="67">
        <v>5508774</v>
      </c>
      <c r="G232" s="67">
        <v>805358.33889999986</v>
      </c>
      <c r="H232" s="67">
        <v>6314132.3388999999</v>
      </c>
      <c r="I232">
        <v>8900</v>
      </c>
      <c r="J232" s="66">
        <v>618.96337078651686</v>
      </c>
      <c r="K232" s="66">
        <v>90.489700999999982</v>
      </c>
      <c r="L232" s="66">
        <v>709.45307178651683</v>
      </c>
      <c r="M232" s="56">
        <v>0.87245146353072744</v>
      </c>
    </row>
    <row r="233" spans="1:13" x14ac:dyDescent="0.25">
      <c r="A233" t="s">
        <v>80</v>
      </c>
      <c r="B233" t="s">
        <v>79</v>
      </c>
      <c r="C233">
        <v>1.9</v>
      </c>
      <c r="D233" t="s">
        <v>47</v>
      </c>
      <c r="E233">
        <v>2011</v>
      </c>
      <c r="F233" s="67">
        <v>21462786</v>
      </c>
      <c r="G233" s="67">
        <v>12014753.379999999</v>
      </c>
      <c r="H233" s="67">
        <v>33477539.379999999</v>
      </c>
      <c r="I233">
        <v>230000</v>
      </c>
      <c r="J233" s="66">
        <v>93.316460869565219</v>
      </c>
      <c r="K233" s="66">
        <v>52.238058173913039</v>
      </c>
      <c r="L233" s="66">
        <v>145.55451904347825</v>
      </c>
      <c r="M233" s="56">
        <v>0.6411100217485578</v>
      </c>
    </row>
    <row r="234" spans="1:13" x14ac:dyDescent="0.25">
      <c r="A234" t="s">
        <v>146</v>
      </c>
      <c r="B234" t="s">
        <v>145</v>
      </c>
      <c r="C234">
        <v>0.4</v>
      </c>
      <c r="D234" t="s">
        <v>51</v>
      </c>
      <c r="E234">
        <v>2011</v>
      </c>
      <c r="F234" s="67" t="s">
        <v>247</v>
      </c>
      <c r="G234" s="67" t="s">
        <v>247</v>
      </c>
      <c r="H234" s="67" t="s">
        <v>247</v>
      </c>
      <c r="I234">
        <v>100000</v>
      </c>
      <c r="J234" s="66" t="s">
        <v>247</v>
      </c>
      <c r="K234" s="66" t="s">
        <v>247</v>
      </c>
      <c r="L234" s="66" t="s">
        <v>247</v>
      </c>
      <c r="M234" s="56" t="s">
        <v>247</v>
      </c>
    </row>
    <row r="235" spans="1:13" x14ac:dyDescent="0.25">
      <c r="A235" t="s">
        <v>170</v>
      </c>
      <c r="B235" t="s">
        <v>169</v>
      </c>
      <c r="C235">
        <v>0.2</v>
      </c>
      <c r="D235" t="s">
        <v>51</v>
      </c>
      <c r="E235">
        <v>2011</v>
      </c>
      <c r="F235" s="67">
        <v>2079270</v>
      </c>
      <c r="G235" s="67">
        <v>3507741.2084659999</v>
      </c>
      <c r="H235" s="67">
        <v>5587011.2084659999</v>
      </c>
      <c r="I235">
        <v>3300</v>
      </c>
      <c r="J235" s="66">
        <v>630.08181818181822</v>
      </c>
      <c r="K235" s="66">
        <v>1062.9518813533334</v>
      </c>
      <c r="L235" s="66">
        <v>1693.0336995351515</v>
      </c>
      <c r="M235" s="56">
        <v>0.37216141554348087</v>
      </c>
    </row>
    <row r="236" spans="1:13" x14ac:dyDescent="0.25">
      <c r="A236" t="s">
        <v>201</v>
      </c>
      <c r="B236" t="s">
        <v>200</v>
      </c>
      <c r="C236">
        <v>0.1</v>
      </c>
      <c r="D236" t="s">
        <v>51</v>
      </c>
      <c r="E236">
        <v>2011</v>
      </c>
      <c r="F236" s="67">
        <v>8563409</v>
      </c>
      <c r="G236" s="67">
        <v>5992295.3039999995</v>
      </c>
      <c r="H236" s="67">
        <v>14555704.304</v>
      </c>
      <c r="I236">
        <v>9500</v>
      </c>
      <c r="J236" s="66">
        <v>901.41147368421048</v>
      </c>
      <c r="K236" s="66">
        <v>630.76792673684201</v>
      </c>
      <c r="L236" s="66">
        <v>1532.1794004210526</v>
      </c>
      <c r="M236" s="56">
        <v>0.58831979690922409</v>
      </c>
    </row>
    <row r="237" spans="1:13" x14ac:dyDescent="0.25">
      <c r="A237" t="s">
        <v>246</v>
      </c>
      <c r="B237" t="s">
        <v>3</v>
      </c>
      <c r="C237">
        <v>0</v>
      </c>
      <c r="D237" t="s">
        <v>242</v>
      </c>
      <c r="E237">
        <v>2011</v>
      </c>
      <c r="F237" s="67" t="s">
        <v>247</v>
      </c>
      <c r="G237" s="67" t="s">
        <v>247</v>
      </c>
      <c r="H237" s="67" t="s">
        <v>247</v>
      </c>
      <c r="I237">
        <v>0</v>
      </c>
      <c r="J237" s="66" t="s">
        <v>247</v>
      </c>
      <c r="K237" s="66" t="s">
        <v>247</v>
      </c>
      <c r="L237" s="66" t="s">
        <v>247</v>
      </c>
      <c r="M237" s="56" t="s">
        <v>247</v>
      </c>
    </row>
    <row r="238" spans="1:13" x14ac:dyDescent="0.25">
      <c r="A238" t="s">
        <v>234</v>
      </c>
      <c r="B238" t="s">
        <v>233</v>
      </c>
      <c r="C238">
        <v>0</v>
      </c>
      <c r="D238" t="s">
        <v>47</v>
      </c>
      <c r="E238">
        <v>2011</v>
      </c>
      <c r="F238" s="67">
        <v>746225</v>
      </c>
      <c r="G238" s="67">
        <v>18058151.593199998</v>
      </c>
      <c r="H238" s="67">
        <v>18804376.593199998</v>
      </c>
      <c r="I238">
        <v>0</v>
      </c>
      <c r="J238" s="66" t="s">
        <v>247</v>
      </c>
      <c r="K238" s="66" t="s">
        <v>247</v>
      </c>
      <c r="L238" s="66" t="s">
        <v>247</v>
      </c>
      <c r="M238" s="56" t="s">
        <v>247</v>
      </c>
    </row>
    <row r="239" spans="1:13" x14ac:dyDescent="0.25">
      <c r="A239" t="s">
        <v>115</v>
      </c>
      <c r="B239" t="s">
        <v>4</v>
      </c>
      <c r="C239">
        <v>0.8</v>
      </c>
      <c r="D239" t="s">
        <v>103</v>
      </c>
      <c r="E239">
        <v>2011</v>
      </c>
      <c r="F239" s="67" t="s">
        <v>247</v>
      </c>
      <c r="G239" s="67" t="s">
        <v>247</v>
      </c>
      <c r="H239" s="67" t="s">
        <v>247</v>
      </c>
      <c r="I239">
        <v>3000</v>
      </c>
      <c r="J239" s="66" t="s">
        <v>247</v>
      </c>
      <c r="K239" s="66" t="s">
        <v>247</v>
      </c>
      <c r="L239" s="66" t="s">
        <v>247</v>
      </c>
      <c r="M239" s="56" t="s">
        <v>247</v>
      </c>
    </row>
    <row r="240" spans="1:13" x14ac:dyDescent="0.25">
      <c r="A240" t="s">
        <v>132</v>
      </c>
      <c r="B240" t="s">
        <v>5</v>
      </c>
      <c r="C240">
        <v>0.5</v>
      </c>
      <c r="D240" t="s">
        <v>51</v>
      </c>
      <c r="E240">
        <v>2011</v>
      </c>
      <c r="F240" s="67">
        <v>9668805</v>
      </c>
      <c r="G240" s="67">
        <v>10195678.489999998</v>
      </c>
      <c r="H240" s="67">
        <v>19864483.489999998</v>
      </c>
      <c r="I240">
        <v>14000</v>
      </c>
      <c r="J240" s="66">
        <v>690.62892857142856</v>
      </c>
      <c r="K240" s="66">
        <v>728.26274928571422</v>
      </c>
      <c r="L240" s="66">
        <v>1418.8916778571427</v>
      </c>
      <c r="M240" s="56">
        <v>0.48673830381078792</v>
      </c>
    </row>
    <row r="241" spans="1:13" x14ac:dyDescent="0.25">
      <c r="A241" t="s">
        <v>241</v>
      </c>
      <c r="B241" t="s">
        <v>6</v>
      </c>
      <c r="C241">
        <v>0</v>
      </c>
      <c r="D241" t="s">
        <v>242</v>
      </c>
      <c r="E241">
        <v>2011</v>
      </c>
      <c r="F241" s="67" t="s">
        <v>247</v>
      </c>
      <c r="G241" s="67" t="s">
        <v>247</v>
      </c>
      <c r="H241" s="67" t="s">
        <v>247</v>
      </c>
      <c r="I241">
        <v>0</v>
      </c>
      <c r="J241" s="66" t="s">
        <v>247</v>
      </c>
      <c r="K241" s="66" t="s">
        <v>247</v>
      </c>
      <c r="L241" s="66" t="s">
        <v>247</v>
      </c>
      <c r="M241" s="56" t="s">
        <v>247</v>
      </c>
    </row>
    <row r="242" spans="1:13" x14ac:dyDescent="0.25">
      <c r="A242" t="s">
        <v>105</v>
      </c>
      <c r="B242" t="s">
        <v>104</v>
      </c>
      <c r="C242">
        <v>1</v>
      </c>
      <c r="D242" t="s">
        <v>47</v>
      </c>
      <c r="E242">
        <v>2011</v>
      </c>
      <c r="F242" s="67">
        <v>7796210</v>
      </c>
      <c r="G242" s="67">
        <v>19753859.625999998</v>
      </c>
      <c r="H242" s="67">
        <v>27550069.625999998</v>
      </c>
      <c r="I242">
        <v>66000</v>
      </c>
      <c r="J242" s="66">
        <v>118.12439393939394</v>
      </c>
      <c r="K242" s="66">
        <v>299.30090342424239</v>
      </c>
      <c r="L242" s="66">
        <v>417.42529736363633</v>
      </c>
      <c r="M242" s="56">
        <v>0.28298331386583625</v>
      </c>
    </row>
    <row r="243" spans="1:13" x14ac:dyDescent="0.25">
      <c r="A243" t="s">
        <v>172</v>
      </c>
      <c r="B243" t="s">
        <v>171</v>
      </c>
      <c r="C243">
        <v>0.2</v>
      </c>
      <c r="D243" t="s">
        <v>47</v>
      </c>
      <c r="E243">
        <v>2011</v>
      </c>
      <c r="F243" s="67">
        <v>2300000</v>
      </c>
      <c r="G243" s="67">
        <v>7000000</v>
      </c>
      <c r="H243" s="67">
        <v>9300000</v>
      </c>
      <c r="I243">
        <v>16000</v>
      </c>
      <c r="J243" s="66">
        <v>143.75</v>
      </c>
      <c r="K243" s="66">
        <v>437.5</v>
      </c>
      <c r="L243" s="66">
        <v>581.25</v>
      </c>
      <c r="M243" s="56">
        <v>0.24731182795698925</v>
      </c>
    </row>
    <row r="244" spans="1:13" x14ac:dyDescent="0.25">
      <c r="A244" t="s">
        <v>50</v>
      </c>
      <c r="B244" t="s">
        <v>7</v>
      </c>
      <c r="C244">
        <v>20.7</v>
      </c>
      <c r="D244" t="s">
        <v>51</v>
      </c>
      <c r="E244">
        <v>2011</v>
      </c>
      <c r="F244" s="67">
        <v>299022611</v>
      </c>
      <c r="G244" s="67">
        <v>91593407.761799991</v>
      </c>
      <c r="H244" s="67">
        <v>390616018.76179999</v>
      </c>
      <c r="I244">
        <v>340000</v>
      </c>
      <c r="J244" s="66">
        <v>879.47826764705883</v>
      </c>
      <c r="K244" s="66">
        <v>269.39237577</v>
      </c>
      <c r="L244" s="66">
        <v>1148.8706434170588</v>
      </c>
      <c r="M244" s="56">
        <v>0.76551548486890342</v>
      </c>
    </row>
    <row r="245" spans="1:13" x14ac:dyDescent="0.25">
      <c r="A245" t="s">
        <v>134</v>
      </c>
      <c r="B245" t="s">
        <v>133</v>
      </c>
      <c r="C245">
        <v>0.5</v>
      </c>
      <c r="D245" t="s">
        <v>51</v>
      </c>
      <c r="E245">
        <v>2011</v>
      </c>
      <c r="F245" s="67">
        <v>802860939</v>
      </c>
      <c r="G245" s="67">
        <v>9743606.057000041</v>
      </c>
      <c r="H245" s="67">
        <v>812604545.05700004</v>
      </c>
      <c r="I245">
        <v>690000</v>
      </c>
      <c r="J245" s="66">
        <v>1163.5665782608696</v>
      </c>
      <c r="K245" s="66">
        <v>14.121168198550784</v>
      </c>
      <c r="L245" s="66">
        <v>1177.6877464594204</v>
      </c>
      <c r="M245" s="56">
        <v>0.98800941230729078</v>
      </c>
    </row>
    <row r="246" spans="1:13" x14ac:dyDescent="0.25">
      <c r="A246" t="s">
        <v>203</v>
      </c>
      <c r="B246" t="s">
        <v>202</v>
      </c>
      <c r="C246">
        <v>0.1</v>
      </c>
      <c r="D246" t="s">
        <v>51</v>
      </c>
      <c r="E246">
        <v>2011</v>
      </c>
      <c r="F246" s="67">
        <v>6961911</v>
      </c>
      <c r="G246" s="67">
        <v>6754981.5250000004</v>
      </c>
      <c r="H246" s="67">
        <v>13716892.525</v>
      </c>
      <c r="I246">
        <v>1800</v>
      </c>
      <c r="J246" s="66">
        <v>3867.7283333333335</v>
      </c>
      <c r="K246" s="66">
        <v>3752.767513888889</v>
      </c>
      <c r="L246" s="66">
        <v>7620.4958472222224</v>
      </c>
      <c r="M246" s="56">
        <v>0.50754287002769971</v>
      </c>
    </row>
    <row r="247" spans="1:13" x14ac:dyDescent="0.25">
      <c r="A247" t="s">
        <v>122</v>
      </c>
      <c r="B247" t="s">
        <v>121</v>
      </c>
      <c r="C247">
        <v>0.7</v>
      </c>
      <c r="D247" t="s">
        <v>55</v>
      </c>
      <c r="E247">
        <v>2011</v>
      </c>
      <c r="F247" s="67">
        <v>7214347</v>
      </c>
      <c r="G247" s="67">
        <v>40851828.899999999</v>
      </c>
      <c r="H247" s="67">
        <v>48066175.899999999</v>
      </c>
      <c r="I247">
        <v>110000</v>
      </c>
      <c r="J247" s="66">
        <v>65.584972727272728</v>
      </c>
      <c r="K247" s="66">
        <v>371.38026272727274</v>
      </c>
      <c r="L247" s="66">
        <v>436.96523545454545</v>
      </c>
      <c r="M247" s="56">
        <v>0.15009196935094643</v>
      </c>
    </row>
    <row r="248" spans="1:13" x14ac:dyDescent="0.25">
      <c r="A248" t="s">
        <v>107</v>
      </c>
      <c r="B248" t="s">
        <v>106</v>
      </c>
      <c r="C248">
        <v>1</v>
      </c>
      <c r="D248" t="s">
        <v>55</v>
      </c>
      <c r="E248">
        <v>2011</v>
      </c>
      <c r="F248" s="67">
        <v>2034615</v>
      </c>
      <c r="G248" s="67">
        <v>23408823.07</v>
      </c>
      <c r="H248" s="67">
        <v>25443438.07</v>
      </c>
      <c r="I248">
        <v>94000</v>
      </c>
      <c r="J248" s="66">
        <v>21.644840425531914</v>
      </c>
      <c r="K248" s="66">
        <v>249.03003265957446</v>
      </c>
      <c r="L248" s="66">
        <v>270.67487308510641</v>
      </c>
      <c r="M248" s="56">
        <v>7.9966197744281486E-2</v>
      </c>
    </row>
    <row r="249" spans="1:13" x14ac:dyDescent="0.25">
      <c r="A249" t="s">
        <v>127</v>
      </c>
      <c r="B249" t="s">
        <v>126</v>
      </c>
      <c r="C249">
        <v>0.6</v>
      </c>
      <c r="D249" t="s">
        <v>47</v>
      </c>
      <c r="E249">
        <v>2011</v>
      </c>
      <c r="F249" s="67">
        <v>522275</v>
      </c>
      <c r="G249" s="67">
        <v>3079697.7230000002</v>
      </c>
      <c r="H249" s="67">
        <v>3601972.7230000002</v>
      </c>
      <c r="I249">
        <v>2100</v>
      </c>
      <c r="J249" s="66">
        <v>248.70238095238096</v>
      </c>
      <c r="K249" s="66">
        <v>1466.5227252380953</v>
      </c>
      <c r="L249" s="66">
        <v>1715.2251061904763</v>
      </c>
      <c r="M249" s="56">
        <v>0.14499693367056071</v>
      </c>
    </row>
    <row r="250" spans="1:13" x14ac:dyDescent="0.25">
      <c r="A250" t="s">
        <v>135</v>
      </c>
      <c r="B250" t="s">
        <v>8</v>
      </c>
      <c r="C250">
        <v>0.5</v>
      </c>
      <c r="D250" t="s">
        <v>47</v>
      </c>
      <c r="E250">
        <v>2011</v>
      </c>
      <c r="F250" s="67">
        <v>5300117</v>
      </c>
      <c r="G250" s="67">
        <v>47533897.909999996</v>
      </c>
      <c r="H250" s="67">
        <v>52834014.909999996</v>
      </c>
      <c r="I250">
        <v>83000</v>
      </c>
      <c r="J250" s="66">
        <v>63.856831325301208</v>
      </c>
      <c r="K250" s="66">
        <v>572.6975651807229</v>
      </c>
      <c r="L250" s="66">
        <v>636.55439650602409</v>
      </c>
      <c r="M250" s="56">
        <v>0.10031637779238384</v>
      </c>
    </row>
    <row r="251" spans="1:13" x14ac:dyDescent="0.25">
      <c r="A251" t="s">
        <v>71</v>
      </c>
      <c r="B251" t="s">
        <v>70</v>
      </c>
      <c r="C251">
        <v>3.1</v>
      </c>
      <c r="D251" t="s">
        <v>47</v>
      </c>
      <c r="E251">
        <v>2011</v>
      </c>
      <c r="F251" s="67">
        <v>9170306</v>
      </c>
      <c r="G251" s="67">
        <v>38800908.202</v>
      </c>
      <c r="H251" s="67">
        <v>47971214.202</v>
      </c>
      <c r="I251">
        <v>520000</v>
      </c>
      <c r="J251" s="66">
        <v>17.635203846153846</v>
      </c>
      <c r="K251" s="66">
        <v>74.617131157692313</v>
      </c>
      <c r="L251" s="66">
        <v>92.252335003846156</v>
      </c>
      <c r="M251" s="56">
        <v>0.19116268271603754</v>
      </c>
    </row>
    <row r="252" spans="1:13" x14ac:dyDescent="0.25">
      <c r="A252" t="s">
        <v>65</v>
      </c>
      <c r="B252" t="s">
        <v>64</v>
      </c>
      <c r="C252">
        <v>3.5</v>
      </c>
      <c r="D252" t="s">
        <v>55</v>
      </c>
      <c r="E252">
        <v>2011</v>
      </c>
      <c r="F252" s="67">
        <v>1900000</v>
      </c>
      <c r="G252" s="67">
        <v>13900000</v>
      </c>
      <c r="H252" s="67">
        <v>15800000</v>
      </c>
      <c r="I252">
        <v>120000</v>
      </c>
      <c r="J252" s="66">
        <v>15.833333333333334</v>
      </c>
      <c r="K252" s="66">
        <v>115.83333333333333</v>
      </c>
      <c r="L252" s="66">
        <v>131.66666666666666</v>
      </c>
      <c r="M252" s="56">
        <v>0.12025316455696204</v>
      </c>
    </row>
    <row r="253" spans="1:13" x14ac:dyDescent="0.25">
      <c r="A253" t="s">
        <v>98</v>
      </c>
      <c r="B253" t="s">
        <v>97</v>
      </c>
      <c r="C253">
        <v>1.2</v>
      </c>
      <c r="D253" t="s">
        <v>55</v>
      </c>
      <c r="E253">
        <v>2011</v>
      </c>
      <c r="F253" s="67">
        <v>2610372</v>
      </c>
      <c r="G253" s="67">
        <v>15391386.366</v>
      </c>
      <c r="H253" s="67">
        <v>18001758.366</v>
      </c>
      <c r="I253">
        <v>110000</v>
      </c>
      <c r="J253" s="66">
        <v>23.730654545454545</v>
      </c>
      <c r="K253" s="66">
        <v>139.92169423636363</v>
      </c>
      <c r="L253" s="66">
        <v>163.65234878181818</v>
      </c>
      <c r="M253" s="56">
        <v>0.14500650141656279</v>
      </c>
    </row>
    <row r="254" spans="1:13" x14ac:dyDescent="0.25">
      <c r="A254" t="s">
        <v>137</v>
      </c>
      <c r="B254" t="s">
        <v>136</v>
      </c>
      <c r="C254">
        <v>0.5</v>
      </c>
      <c r="D254" t="s">
        <v>103</v>
      </c>
      <c r="E254">
        <v>2011</v>
      </c>
      <c r="F254" s="67">
        <v>123180023</v>
      </c>
      <c r="G254" s="67">
        <v>438142.3872</v>
      </c>
      <c r="H254" s="67">
        <v>165883779.12720001</v>
      </c>
      <c r="I254">
        <v>40000</v>
      </c>
      <c r="J254" s="66">
        <v>3079.500575</v>
      </c>
      <c r="K254" s="66">
        <v>10.95355968</v>
      </c>
      <c r="L254" s="66">
        <v>4147.0944781799999</v>
      </c>
      <c r="M254" s="56">
        <v>0.74256822245136656</v>
      </c>
    </row>
    <row r="255" spans="1:13" x14ac:dyDescent="0.25">
      <c r="A255" t="s">
        <v>139</v>
      </c>
      <c r="B255" t="s">
        <v>138</v>
      </c>
      <c r="C255">
        <v>0.5</v>
      </c>
      <c r="D255" t="s">
        <v>51</v>
      </c>
      <c r="E255">
        <v>2011</v>
      </c>
      <c r="F255" s="67">
        <v>62819944</v>
      </c>
      <c r="G255" s="67">
        <v>0</v>
      </c>
      <c r="H255" s="67">
        <v>96673834.900000006</v>
      </c>
      <c r="I255">
        <v>140000</v>
      </c>
      <c r="J255" s="66">
        <v>448.71388571428571</v>
      </c>
      <c r="K255" s="66">
        <v>0</v>
      </c>
      <c r="L255" s="66">
        <v>690.52739214285714</v>
      </c>
      <c r="M255" s="56">
        <v>0.64981330330984932</v>
      </c>
    </row>
    <row r="256" spans="1:13" x14ac:dyDescent="0.25">
      <c r="A256" t="s">
        <v>205</v>
      </c>
      <c r="B256" t="s">
        <v>204</v>
      </c>
      <c r="C256">
        <v>0.1</v>
      </c>
      <c r="D256" t="s">
        <v>47</v>
      </c>
      <c r="E256">
        <v>2011</v>
      </c>
      <c r="F256" s="67">
        <v>936323</v>
      </c>
      <c r="G256" s="67">
        <v>0</v>
      </c>
      <c r="H256" s="67">
        <v>936323</v>
      </c>
      <c r="I256">
        <v>200</v>
      </c>
      <c r="J256" s="66">
        <v>4681.6149999999998</v>
      </c>
      <c r="K256" s="66">
        <v>0</v>
      </c>
      <c r="L256" s="66">
        <v>4681.6149999999998</v>
      </c>
      <c r="M256" s="56">
        <v>1</v>
      </c>
    </row>
    <row r="257" spans="1:13" x14ac:dyDescent="0.25">
      <c r="A257" t="s">
        <v>73</v>
      </c>
      <c r="B257" t="s">
        <v>72</v>
      </c>
      <c r="C257">
        <v>3.1</v>
      </c>
      <c r="D257" t="s">
        <v>47</v>
      </c>
      <c r="E257">
        <v>2011</v>
      </c>
      <c r="F257" s="67" t="s">
        <v>247</v>
      </c>
      <c r="G257" s="67" t="s">
        <v>247</v>
      </c>
      <c r="H257" s="67" t="s">
        <v>247</v>
      </c>
      <c r="I257">
        <v>85000</v>
      </c>
      <c r="J257" s="66" t="s">
        <v>247</v>
      </c>
      <c r="K257" s="66" t="s">
        <v>247</v>
      </c>
      <c r="L257" s="66" t="s">
        <v>247</v>
      </c>
      <c r="M257" s="56" t="s">
        <v>247</v>
      </c>
    </row>
    <row r="258" spans="1:13" x14ac:dyDescent="0.25">
      <c r="A258" t="s">
        <v>148</v>
      </c>
      <c r="B258" t="s">
        <v>147</v>
      </c>
      <c r="C258">
        <v>0.4</v>
      </c>
      <c r="D258" t="s">
        <v>51</v>
      </c>
      <c r="E258">
        <v>2011</v>
      </c>
      <c r="F258" s="67" t="s">
        <v>247</v>
      </c>
      <c r="G258" s="67" t="s">
        <v>247</v>
      </c>
      <c r="H258" s="67" t="s">
        <v>247</v>
      </c>
      <c r="I258">
        <v>8900</v>
      </c>
      <c r="J258" s="66" t="s">
        <v>247</v>
      </c>
      <c r="K258" s="66" t="s">
        <v>247</v>
      </c>
      <c r="L258" s="66" t="s">
        <v>247</v>
      </c>
      <c r="M258" s="56" t="s">
        <v>247</v>
      </c>
    </row>
    <row r="259" spans="1:13" x14ac:dyDescent="0.25">
      <c r="A259" t="s">
        <v>76</v>
      </c>
      <c r="B259" t="s">
        <v>9</v>
      </c>
      <c r="C259">
        <v>2.4</v>
      </c>
      <c r="D259" t="s">
        <v>47</v>
      </c>
      <c r="E259">
        <v>2011</v>
      </c>
      <c r="F259" s="67">
        <v>11480025</v>
      </c>
      <c r="G259" s="67">
        <v>85825380.469999999</v>
      </c>
      <c r="H259" s="67">
        <v>97995386.861900002</v>
      </c>
      <c r="I259">
        <v>490000</v>
      </c>
      <c r="J259" s="66">
        <v>23.428622448979592</v>
      </c>
      <c r="K259" s="66">
        <v>175.15383769387756</v>
      </c>
      <c r="L259" s="66">
        <v>199.990585432449</v>
      </c>
      <c r="M259" s="56">
        <v>0.1171486267631988</v>
      </c>
    </row>
    <row r="260" spans="1:13" x14ac:dyDescent="0.25">
      <c r="A260" t="s">
        <v>150</v>
      </c>
      <c r="B260" t="s">
        <v>149</v>
      </c>
      <c r="C260">
        <v>0.4</v>
      </c>
      <c r="D260" t="s">
        <v>51</v>
      </c>
      <c r="E260">
        <v>2011</v>
      </c>
      <c r="F260" s="67">
        <v>61245963</v>
      </c>
      <c r="G260" s="67">
        <v>9321422.7280000001</v>
      </c>
      <c r="H260" s="67">
        <v>70567385.728</v>
      </c>
      <c r="I260">
        <v>19000</v>
      </c>
      <c r="J260" s="66">
        <v>3223.4717368421052</v>
      </c>
      <c r="K260" s="66">
        <v>490.60119621052633</v>
      </c>
      <c r="L260" s="66">
        <v>3714.0729330526315</v>
      </c>
      <c r="M260" s="56">
        <v>0.86790749534169853</v>
      </c>
    </row>
    <row r="261" spans="1:13" x14ac:dyDescent="0.25">
      <c r="A261" t="s">
        <v>117</v>
      </c>
      <c r="B261" t="s">
        <v>116</v>
      </c>
      <c r="C261">
        <v>0.8</v>
      </c>
      <c r="D261" t="s">
        <v>55</v>
      </c>
      <c r="E261">
        <v>2011</v>
      </c>
      <c r="F261" s="67">
        <v>1765235</v>
      </c>
      <c r="G261" s="67">
        <v>101268276</v>
      </c>
      <c r="H261" s="67">
        <v>190800215</v>
      </c>
      <c r="I261">
        <v>520000</v>
      </c>
      <c r="J261" s="66">
        <v>3.3946826923076925</v>
      </c>
      <c r="K261" s="66">
        <v>194.74668461538462</v>
      </c>
      <c r="L261" s="66">
        <v>366.92349038461538</v>
      </c>
      <c r="M261" s="56">
        <v>9.2517453400144233E-3</v>
      </c>
    </row>
    <row r="262" spans="1:13" x14ac:dyDescent="0.25">
      <c r="A262" t="s">
        <v>119</v>
      </c>
      <c r="B262" t="s">
        <v>118</v>
      </c>
      <c r="C262">
        <v>0.8</v>
      </c>
      <c r="D262" t="s">
        <v>47</v>
      </c>
      <c r="E262">
        <v>2011</v>
      </c>
      <c r="F262" s="67">
        <v>867100</v>
      </c>
      <c r="G262" s="67">
        <v>3000000</v>
      </c>
      <c r="H262" s="67">
        <v>3867100</v>
      </c>
      <c r="I262">
        <v>10000</v>
      </c>
      <c r="J262" s="66">
        <v>86.71</v>
      </c>
      <c r="K262" s="66">
        <v>300</v>
      </c>
      <c r="L262" s="66">
        <v>386.71</v>
      </c>
      <c r="M262" s="56">
        <v>0.22422487135062449</v>
      </c>
    </row>
    <row r="263" spans="1:13" x14ac:dyDescent="0.25">
      <c r="A263" t="s">
        <v>111</v>
      </c>
      <c r="B263" t="s">
        <v>10</v>
      </c>
      <c r="C263">
        <v>0.9</v>
      </c>
      <c r="D263" t="s">
        <v>51</v>
      </c>
      <c r="E263">
        <v>2011</v>
      </c>
      <c r="F263" s="67" t="s">
        <v>247</v>
      </c>
      <c r="G263" s="67" t="s">
        <v>247</v>
      </c>
      <c r="H263" s="67" t="s">
        <v>247</v>
      </c>
      <c r="I263">
        <v>78000</v>
      </c>
      <c r="J263" s="66" t="s">
        <v>247</v>
      </c>
      <c r="K263" s="66" t="s">
        <v>247</v>
      </c>
      <c r="L263" s="66" t="s">
        <v>247</v>
      </c>
      <c r="M263" s="56" t="s">
        <v>247</v>
      </c>
    </row>
    <row r="264" spans="1:13" x14ac:dyDescent="0.25">
      <c r="A264" t="s">
        <v>152</v>
      </c>
      <c r="B264" t="s">
        <v>151</v>
      </c>
      <c r="C264">
        <v>0.4</v>
      </c>
      <c r="D264" t="s">
        <v>51</v>
      </c>
      <c r="E264">
        <v>2011</v>
      </c>
      <c r="F264" s="67" t="s">
        <v>247</v>
      </c>
      <c r="G264" s="67" t="s">
        <v>247</v>
      </c>
      <c r="H264" s="67" t="s">
        <v>247</v>
      </c>
      <c r="I264">
        <v>35000</v>
      </c>
      <c r="J264" s="66" t="s">
        <v>247</v>
      </c>
      <c r="K264" s="66" t="s">
        <v>247</v>
      </c>
      <c r="L264" s="66" t="s">
        <v>247</v>
      </c>
      <c r="M264" s="56" t="s">
        <v>247</v>
      </c>
    </row>
    <row r="265" spans="1:13" x14ac:dyDescent="0.25">
      <c r="A265" t="s">
        <v>141</v>
      </c>
      <c r="B265" t="s">
        <v>140</v>
      </c>
      <c r="C265">
        <v>0.5</v>
      </c>
      <c r="D265" t="s">
        <v>47</v>
      </c>
      <c r="E265">
        <v>2011</v>
      </c>
      <c r="F265" s="67" t="s">
        <v>247</v>
      </c>
      <c r="G265" s="67" t="s">
        <v>247</v>
      </c>
      <c r="H265" s="67" t="s">
        <v>247</v>
      </c>
      <c r="I265">
        <v>27000</v>
      </c>
      <c r="J265" s="66" t="s">
        <v>247</v>
      </c>
      <c r="K265" s="66" t="s">
        <v>247</v>
      </c>
      <c r="L265" s="66" t="s">
        <v>247</v>
      </c>
      <c r="M265" s="56" t="s">
        <v>247</v>
      </c>
    </row>
    <row r="266" spans="1:13" x14ac:dyDescent="0.25">
      <c r="A266" t="s">
        <v>60</v>
      </c>
      <c r="B266" t="s">
        <v>59</v>
      </c>
      <c r="C266">
        <v>7.2</v>
      </c>
      <c r="D266" t="s">
        <v>51</v>
      </c>
      <c r="E266">
        <v>2011</v>
      </c>
      <c r="F266" s="67" t="s">
        <v>247</v>
      </c>
      <c r="G266" s="67" t="s">
        <v>247</v>
      </c>
      <c r="H266" s="67" t="s">
        <v>247</v>
      </c>
      <c r="I266">
        <v>37000</v>
      </c>
      <c r="J266" s="66" t="s">
        <v>247</v>
      </c>
      <c r="K266" s="66" t="s">
        <v>247</v>
      </c>
      <c r="L266" s="66" t="s">
        <v>247</v>
      </c>
      <c r="M266" s="56" t="s">
        <v>247</v>
      </c>
    </row>
    <row r="267" spans="1:13" x14ac:dyDescent="0.25">
      <c r="A267" t="s">
        <v>129</v>
      </c>
      <c r="B267" t="s">
        <v>128</v>
      </c>
      <c r="C267">
        <v>0.6</v>
      </c>
      <c r="D267" t="s">
        <v>55</v>
      </c>
      <c r="E267">
        <v>2011</v>
      </c>
      <c r="F267" s="67" t="s">
        <v>247</v>
      </c>
      <c r="G267" s="67" t="s">
        <v>247</v>
      </c>
      <c r="H267" s="67" t="s">
        <v>247</v>
      </c>
      <c r="I267">
        <v>17000</v>
      </c>
      <c r="J267" s="66" t="s">
        <v>247</v>
      </c>
      <c r="K267" s="66" t="s">
        <v>247</v>
      </c>
      <c r="L267" s="66" t="s">
        <v>247</v>
      </c>
      <c r="M267" s="56" t="s">
        <v>247</v>
      </c>
    </row>
    <row r="268" spans="1:13" x14ac:dyDescent="0.25">
      <c r="A268" t="s">
        <v>46</v>
      </c>
      <c r="B268" t="s">
        <v>11</v>
      </c>
      <c r="C268">
        <v>27</v>
      </c>
      <c r="D268" t="s">
        <v>47</v>
      </c>
      <c r="E268">
        <v>2011</v>
      </c>
      <c r="F268" s="67">
        <v>30900000</v>
      </c>
      <c r="G268" s="67">
        <v>0</v>
      </c>
      <c r="H268" s="67">
        <v>86800000</v>
      </c>
      <c r="I268">
        <v>180000</v>
      </c>
      <c r="J268" s="66">
        <v>171.66666666666666</v>
      </c>
      <c r="K268" s="66" t="s">
        <v>247</v>
      </c>
      <c r="L268" s="66">
        <v>482.22222222222223</v>
      </c>
      <c r="M268" s="56">
        <v>0.35599078341013823</v>
      </c>
    </row>
    <row r="269" spans="1:13" x14ac:dyDescent="0.25">
      <c r="A269" t="s">
        <v>112</v>
      </c>
      <c r="B269" t="s">
        <v>12</v>
      </c>
      <c r="C269">
        <v>0.9</v>
      </c>
      <c r="D269" t="s">
        <v>55</v>
      </c>
      <c r="E269">
        <v>2011</v>
      </c>
      <c r="F269" s="67">
        <v>54400000</v>
      </c>
      <c r="G269" s="67">
        <v>348900000</v>
      </c>
      <c r="H269" s="67">
        <v>403300000</v>
      </c>
      <c r="I269">
        <v>670000</v>
      </c>
      <c r="J269" s="66">
        <v>81.194029850746276</v>
      </c>
      <c r="K269" s="66">
        <v>520.74626865671644</v>
      </c>
      <c r="L269" s="66">
        <v>601.94029850746267</v>
      </c>
      <c r="M269" s="56">
        <v>0.1348871807587404</v>
      </c>
    </row>
    <row r="270" spans="1:13" x14ac:dyDescent="0.25">
      <c r="A270" t="s">
        <v>174</v>
      </c>
      <c r="B270" t="s">
        <v>173</v>
      </c>
      <c r="C270">
        <v>0.2</v>
      </c>
      <c r="D270" t="s">
        <v>51</v>
      </c>
      <c r="E270">
        <v>2011</v>
      </c>
      <c r="F270" s="67">
        <v>467602</v>
      </c>
      <c r="G270" s="67">
        <v>1787609.95</v>
      </c>
      <c r="H270" s="67">
        <v>2255211.9500000002</v>
      </c>
      <c r="I270">
        <v>500</v>
      </c>
      <c r="J270" s="66">
        <v>935.20399999999995</v>
      </c>
      <c r="K270" s="66">
        <v>3575.2199000000001</v>
      </c>
      <c r="L270" s="66">
        <v>4510.4239000000007</v>
      </c>
      <c r="M270" s="56">
        <v>0.20734281760080239</v>
      </c>
    </row>
    <row r="271" spans="1:13" x14ac:dyDescent="0.25">
      <c r="A271" t="s">
        <v>67</v>
      </c>
      <c r="B271" t="s">
        <v>66</v>
      </c>
      <c r="C271">
        <v>3.5</v>
      </c>
      <c r="D271" t="s">
        <v>51</v>
      </c>
      <c r="E271">
        <v>2011</v>
      </c>
      <c r="F271" s="67">
        <v>6423890</v>
      </c>
      <c r="G271" s="67">
        <v>3510777.2560000001</v>
      </c>
      <c r="H271" s="67">
        <v>9934667.2559999991</v>
      </c>
      <c r="I271">
        <v>45000</v>
      </c>
      <c r="J271" s="66">
        <v>142.75311111111111</v>
      </c>
      <c r="K271" s="66">
        <v>78.017272355555562</v>
      </c>
      <c r="L271" s="66">
        <v>220.77038346666666</v>
      </c>
      <c r="M271" s="56">
        <v>0.64661350344877622</v>
      </c>
    </row>
    <row r="272" spans="1:13" x14ac:dyDescent="0.25">
      <c r="A272" t="s">
        <v>82</v>
      </c>
      <c r="B272" t="s">
        <v>81</v>
      </c>
      <c r="C272">
        <v>1.9</v>
      </c>
      <c r="D272" t="s">
        <v>55</v>
      </c>
      <c r="E272">
        <v>2011</v>
      </c>
      <c r="F272" s="67" t="s">
        <v>247</v>
      </c>
      <c r="G272" s="67" t="s">
        <v>247</v>
      </c>
      <c r="H272" s="67" t="s">
        <v>247</v>
      </c>
      <c r="I272">
        <v>21000</v>
      </c>
      <c r="J272" s="66" t="s">
        <v>247</v>
      </c>
      <c r="K272" s="66" t="s">
        <v>247</v>
      </c>
      <c r="L272" s="66" t="s">
        <v>247</v>
      </c>
      <c r="M272" s="56" t="s">
        <v>247</v>
      </c>
    </row>
    <row r="273" spans="1:13" x14ac:dyDescent="0.25">
      <c r="A273" t="s">
        <v>153</v>
      </c>
      <c r="B273" t="s">
        <v>13</v>
      </c>
      <c r="C273">
        <v>0.4</v>
      </c>
      <c r="D273" t="s">
        <v>51</v>
      </c>
      <c r="E273">
        <v>2011</v>
      </c>
      <c r="F273" s="67">
        <v>4478054</v>
      </c>
      <c r="G273" s="67">
        <v>8521914</v>
      </c>
      <c r="H273" s="67">
        <v>14255584</v>
      </c>
      <c r="I273">
        <v>3400</v>
      </c>
      <c r="J273" s="66">
        <v>1317.0747058823529</v>
      </c>
      <c r="K273" s="66">
        <v>2506.4452941176469</v>
      </c>
      <c r="L273" s="66">
        <v>4192.8188235294119</v>
      </c>
      <c r="M273" s="56">
        <v>0.31412631008312247</v>
      </c>
    </row>
    <row r="274" spans="1:13" x14ac:dyDescent="0.25">
      <c r="A274" t="s">
        <v>86</v>
      </c>
      <c r="B274" t="s">
        <v>85</v>
      </c>
      <c r="C274">
        <v>1.7</v>
      </c>
      <c r="D274" t="s">
        <v>47</v>
      </c>
      <c r="E274">
        <v>2011</v>
      </c>
      <c r="F274" s="67">
        <v>14854634</v>
      </c>
      <c r="G274" s="67">
        <v>60807945</v>
      </c>
      <c r="H274" s="67">
        <v>81677333</v>
      </c>
      <c r="I274">
        <v>300000</v>
      </c>
      <c r="J274" s="66">
        <v>49.515446666666669</v>
      </c>
      <c r="K274" s="66">
        <v>202.69315</v>
      </c>
      <c r="L274" s="66">
        <v>272.25777666666664</v>
      </c>
      <c r="M274" s="56">
        <v>0.18186972388043085</v>
      </c>
    </row>
    <row r="275" spans="1:13" x14ac:dyDescent="0.25">
      <c r="A275" t="s">
        <v>158</v>
      </c>
      <c r="B275" t="s">
        <v>157</v>
      </c>
      <c r="C275">
        <v>0.3</v>
      </c>
      <c r="D275" t="s">
        <v>51</v>
      </c>
      <c r="E275">
        <v>2011</v>
      </c>
      <c r="F275" s="67">
        <v>26885645</v>
      </c>
      <c r="G275" s="67">
        <v>14967042.029999999</v>
      </c>
      <c r="H275" s="67">
        <v>46930846.413000003</v>
      </c>
      <c r="I275">
        <v>36000</v>
      </c>
      <c r="J275" s="66">
        <v>746.82347222222222</v>
      </c>
      <c r="K275" s="66">
        <v>415.75116750000001</v>
      </c>
      <c r="L275" s="66">
        <v>1303.6346225833333</v>
      </c>
      <c r="M275" s="56">
        <v>0.57287790557624774</v>
      </c>
    </row>
    <row r="276" spans="1:13" x14ac:dyDescent="0.25">
      <c r="A276" t="s">
        <v>92</v>
      </c>
      <c r="B276" t="s">
        <v>91</v>
      </c>
      <c r="C276">
        <v>1.4</v>
      </c>
      <c r="D276" t="s">
        <v>55</v>
      </c>
      <c r="E276">
        <v>2011</v>
      </c>
      <c r="F276" s="67">
        <v>638185</v>
      </c>
      <c r="G276" s="67">
        <v>14139106.41</v>
      </c>
      <c r="H276" s="67">
        <v>15044153.486300001</v>
      </c>
      <c r="I276">
        <v>97000</v>
      </c>
      <c r="J276" s="66">
        <v>6.579226804123711</v>
      </c>
      <c r="K276" s="66">
        <v>145.76398360824743</v>
      </c>
      <c r="L276" s="66">
        <v>155.09436583814434</v>
      </c>
      <c r="M276" s="56">
        <v>4.2420798257686271E-2</v>
      </c>
    </row>
    <row r="277" spans="1:13" x14ac:dyDescent="0.25">
      <c r="A277" t="s">
        <v>69</v>
      </c>
      <c r="B277" t="s">
        <v>68</v>
      </c>
      <c r="C277">
        <v>3.4</v>
      </c>
      <c r="D277" t="s">
        <v>55</v>
      </c>
      <c r="E277">
        <v>2011</v>
      </c>
      <c r="F277" s="67" t="s">
        <v>247</v>
      </c>
      <c r="G277" s="67" t="s">
        <v>247</v>
      </c>
      <c r="H277" s="67" t="s">
        <v>247</v>
      </c>
      <c r="I277">
        <v>36000</v>
      </c>
      <c r="J277" s="66" t="s">
        <v>247</v>
      </c>
      <c r="K277" s="66" t="s">
        <v>247</v>
      </c>
      <c r="L277" s="66" t="s">
        <v>247</v>
      </c>
      <c r="M277" s="56" t="s">
        <v>247</v>
      </c>
    </row>
    <row r="278" spans="1:13" x14ac:dyDescent="0.25">
      <c r="A278" t="s">
        <v>93</v>
      </c>
      <c r="B278" t="s">
        <v>14</v>
      </c>
      <c r="C278">
        <v>1.4</v>
      </c>
      <c r="D278" t="s">
        <v>51</v>
      </c>
      <c r="E278">
        <v>2011</v>
      </c>
      <c r="F278" s="67">
        <v>2400000</v>
      </c>
      <c r="G278" s="67">
        <v>0</v>
      </c>
      <c r="H278" s="67">
        <v>21600000</v>
      </c>
      <c r="I278">
        <v>7300</v>
      </c>
      <c r="J278" s="66">
        <v>328.76712328767121</v>
      </c>
      <c r="K278" s="66" t="s">
        <v>247</v>
      </c>
      <c r="L278" s="66">
        <v>2958.9041095890411</v>
      </c>
      <c r="M278" s="56">
        <v>0.1111111111111111</v>
      </c>
    </row>
    <row r="279" spans="1:13" x14ac:dyDescent="0.25">
      <c r="A279" t="s">
        <v>83</v>
      </c>
      <c r="B279" t="s">
        <v>15</v>
      </c>
      <c r="C279">
        <v>1.9</v>
      </c>
      <c r="D279" t="s">
        <v>55</v>
      </c>
      <c r="E279">
        <v>2011</v>
      </c>
      <c r="F279" s="67">
        <v>1608233</v>
      </c>
      <c r="G279" s="67">
        <v>207401048</v>
      </c>
      <c r="H279" s="67">
        <v>209009281</v>
      </c>
      <c r="I279">
        <v>140000</v>
      </c>
      <c r="J279" s="66">
        <v>11.487378571428572</v>
      </c>
      <c r="K279" s="66">
        <v>1481.4360571428572</v>
      </c>
      <c r="L279" s="66">
        <v>1492.9234357142857</v>
      </c>
      <c r="M279" s="56">
        <v>7.6945530471443516E-3</v>
      </c>
    </row>
    <row r="280" spans="1:13" x14ac:dyDescent="0.25">
      <c r="A280" t="s">
        <v>160</v>
      </c>
      <c r="B280" t="s">
        <v>159</v>
      </c>
      <c r="C280">
        <v>0.3</v>
      </c>
      <c r="D280" t="s">
        <v>47</v>
      </c>
      <c r="E280">
        <v>2011</v>
      </c>
      <c r="F280" s="67">
        <v>15999798</v>
      </c>
      <c r="G280" s="67">
        <v>15691182.85</v>
      </c>
      <c r="H280" s="67">
        <v>36126243.037</v>
      </c>
      <c r="I280">
        <v>24000</v>
      </c>
      <c r="J280" s="66">
        <v>666.65824999999995</v>
      </c>
      <c r="K280" s="66">
        <v>653.79928541666663</v>
      </c>
      <c r="L280" s="66">
        <v>1505.2601265416668</v>
      </c>
      <c r="M280" s="56">
        <v>0.44288574329783548</v>
      </c>
    </row>
    <row r="281" spans="1:13" x14ac:dyDescent="0.25">
      <c r="A281" t="s">
        <v>235</v>
      </c>
      <c r="B281" t="s">
        <v>16</v>
      </c>
      <c r="C281">
        <v>0</v>
      </c>
      <c r="D281" t="s">
        <v>47</v>
      </c>
      <c r="E281">
        <v>2011</v>
      </c>
      <c r="F281" s="67">
        <v>275000076</v>
      </c>
      <c r="G281" s="67">
        <v>0</v>
      </c>
      <c r="H281" s="67">
        <v>275000076</v>
      </c>
      <c r="I281">
        <v>0</v>
      </c>
      <c r="J281" s="66" t="s">
        <v>247</v>
      </c>
      <c r="K281" s="66" t="s">
        <v>247</v>
      </c>
      <c r="L281" s="66" t="s">
        <v>247</v>
      </c>
      <c r="M281" s="56" t="s">
        <v>247</v>
      </c>
    </row>
    <row r="282" spans="1:13" x14ac:dyDescent="0.25">
      <c r="A282" t="s">
        <v>245</v>
      </c>
      <c r="B282" t="s">
        <v>244</v>
      </c>
      <c r="C282">
        <v>4.1000000000000002E-2</v>
      </c>
      <c r="D282" t="s">
        <v>242</v>
      </c>
      <c r="E282">
        <v>2011</v>
      </c>
      <c r="F282" s="67">
        <v>29727973</v>
      </c>
      <c r="G282" s="67">
        <v>42815648</v>
      </c>
      <c r="H282" s="67">
        <v>72543621</v>
      </c>
      <c r="I282">
        <v>0</v>
      </c>
      <c r="J282" s="66" t="s">
        <v>247</v>
      </c>
      <c r="K282" s="66" t="s">
        <v>247</v>
      </c>
      <c r="L282" s="66" t="s">
        <v>247</v>
      </c>
      <c r="M282" s="56" t="s">
        <v>247</v>
      </c>
    </row>
    <row r="283" spans="1:13" x14ac:dyDescent="0.25">
      <c r="A283" t="s">
        <v>207</v>
      </c>
      <c r="B283" t="s">
        <v>206</v>
      </c>
      <c r="C283">
        <v>0.1</v>
      </c>
      <c r="D283" t="s">
        <v>51</v>
      </c>
      <c r="E283">
        <v>2011</v>
      </c>
      <c r="F283" s="67" t="s">
        <v>247</v>
      </c>
      <c r="G283" s="67" t="s">
        <v>247</v>
      </c>
      <c r="H283" s="67" t="s">
        <v>247</v>
      </c>
      <c r="I283">
        <v>50000</v>
      </c>
      <c r="J283" s="66" t="s">
        <v>247</v>
      </c>
      <c r="K283" s="66" t="s">
        <v>247</v>
      </c>
      <c r="L283" s="66" t="s">
        <v>247</v>
      </c>
      <c r="M283" s="56" t="s">
        <v>247</v>
      </c>
    </row>
    <row r="284" spans="1:13" x14ac:dyDescent="0.25">
      <c r="A284" t="s">
        <v>94</v>
      </c>
      <c r="B284" t="s">
        <v>17</v>
      </c>
      <c r="C284">
        <v>1.4</v>
      </c>
      <c r="D284" t="s">
        <v>51</v>
      </c>
      <c r="E284">
        <v>2011</v>
      </c>
      <c r="F284" s="67">
        <v>3498285</v>
      </c>
      <c r="G284" s="67">
        <v>8405744</v>
      </c>
      <c r="H284" s="67">
        <v>18364388</v>
      </c>
      <c r="I284">
        <v>28000</v>
      </c>
      <c r="J284" s="66">
        <v>124.93875</v>
      </c>
      <c r="K284" s="66">
        <v>300.20514285714285</v>
      </c>
      <c r="L284" s="66">
        <v>655.87099999999998</v>
      </c>
      <c r="M284" s="56">
        <v>0.19049287131158416</v>
      </c>
    </row>
    <row r="285" spans="1:13" x14ac:dyDescent="0.25">
      <c r="A285" t="s">
        <v>162</v>
      </c>
      <c r="B285" t="s">
        <v>161</v>
      </c>
      <c r="C285">
        <v>0.3</v>
      </c>
      <c r="D285" t="s">
        <v>51</v>
      </c>
      <c r="E285">
        <v>2011</v>
      </c>
      <c r="F285" s="67">
        <v>30346857</v>
      </c>
      <c r="G285" s="67">
        <v>6540160.8779999996</v>
      </c>
      <c r="H285" s="67">
        <v>36887017.877999999</v>
      </c>
      <c r="I285">
        <v>14000</v>
      </c>
      <c r="J285" s="66">
        <v>2167.6326428571429</v>
      </c>
      <c r="K285" s="66">
        <v>467.15434842857138</v>
      </c>
      <c r="L285" s="66">
        <v>2634.7869912857141</v>
      </c>
      <c r="M285" s="56">
        <v>0.8226974894085799</v>
      </c>
    </row>
    <row r="286" spans="1:13" x14ac:dyDescent="0.25">
      <c r="A286" t="s">
        <v>63</v>
      </c>
      <c r="B286" t="s">
        <v>18</v>
      </c>
      <c r="C286">
        <v>4.5</v>
      </c>
      <c r="D286" t="s">
        <v>47</v>
      </c>
      <c r="E286">
        <v>2011</v>
      </c>
      <c r="F286" s="67">
        <v>133150448</v>
      </c>
      <c r="G286" s="67">
        <v>601390268</v>
      </c>
      <c r="H286" s="67">
        <v>837615747.79999995</v>
      </c>
      <c r="I286">
        <v>1400000</v>
      </c>
      <c r="J286" s="66">
        <v>95.107462857142863</v>
      </c>
      <c r="K286" s="66">
        <v>429.56447714285713</v>
      </c>
      <c r="L286" s="66">
        <v>598.29696271428566</v>
      </c>
      <c r="M286" s="56">
        <v>0.15896363977124359</v>
      </c>
    </row>
    <row r="287" spans="1:13" x14ac:dyDescent="0.25">
      <c r="A287" t="s">
        <v>176</v>
      </c>
      <c r="B287" t="s">
        <v>175</v>
      </c>
      <c r="C287">
        <v>0.2</v>
      </c>
      <c r="D287" t="s">
        <v>47</v>
      </c>
      <c r="E287">
        <v>2011</v>
      </c>
      <c r="F287" s="67">
        <v>1441565</v>
      </c>
      <c r="G287" s="67">
        <v>4279280</v>
      </c>
      <c r="H287" s="67">
        <v>5720845</v>
      </c>
      <c r="I287">
        <v>4800</v>
      </c>
      <c r="J287" s="66">
        <v>300.32604166666664</v>
      </c>
      <c r="K287" s="66">
        <v>891.51666666666665</v>
      </c>
      <c r="L287" s="66">
        <v>1191.8427083333333</v>
      </c>
      <c r="M287" s="56">
        <v>0.25198462814496808</v>
      </c>
    </row>
    <row r="288" spans="1:13" x14ac:dyDescent="0.25">
      <c r="A288" t="s">
        <v>163</v>
      </c>
      <c r="B288" t="s">
        <v>19</v>
      </c>
      <c r="C288">
        <v>0.3</v>
      </c>
      <c r="D288" t="s">
        <v>47</v>
      </c>
      <c r="E288">
        <v>2011</v>
      </c>
      <c r="F288" s="67">
        <v>827689</v>
      </c>
      <c r="G288" s="67">
        <v>10916445.6</v>
      </c>
      <c r="H288" s="67">
        <v>11749215.6</v>
      </c>
      <c r="I288">
        <v>9400</v>
      </c>
      <c r="J288" s="66">
        <v>88.052021276595738</v>
      </c>
      <c r="K288" s="66">
        <v>1161.3240000000001</v>
      </c>
      <c r="L288" s="66">
        <v>1249.9165531914894</v>
      </c>
      <c r="M288" s="56">
        <v>7.0446319837726007E-2</v>
      </c>
    </row>
    <row r="289" spans="1:13" x14ac:dyDescent="0.25">
      <c r="A289" t="s">
        <v>142</v>
      </c>
      <c r="B289" t="s">
        <v>20</v>
      </c>
      <c r="C289">
        <v>0.5</v>
      </c>
      <c r="D289" t="s">
        <v>103</v>
      </c>
      <c r="E289">
        <v>2011</v>
      </c>
      <c r="F289" s="67">
        <v>267460</v>
      </c>
      <c r="G289" s="67">
        <v>0</v>
      </c>
      <c r="H289" s="67">
        <v>267460</v>
      </c>
      <c r="I289">
        <v>4200</v>
      </c>
      <c r="J289" s="66">
        <v>63.680952380952384</v>
      </c>
      <c r="K289" s="66">
        <v>0</v>
      </c>
      <c r="L289" s="66">
        <v>63.680952380952384</v>
      </c>
      <c r="M289" s="56">
        <v>1</v>
      </c>
    </row>
    <row r="290" spans="1:13" x14ac:dyDescent="0.25">
      <c r="A290" t="s">
        <v>209</v>
      </c>
      <c r="B290" t="s">
        <v>208</v>
      </c>
      <c r="C290">
        <v>0.1</v>
      </c>
      <c r="D290" t="s">
        <v>51</v>
      </c>
      <c r="E290">
        <v>2011</v>
      </c>
      <c r="F290" s="67">
        <v>1570000</v>
      </c>
      <c r="G290" s="67">
        <v>850000</v>
      </c>
      <c r="H290" s="67">
        <v>2420000</v>
      </c>
      <c r="I290">
        <v>1500</v>
      </c>
      <c r="J290" s="66">
        <v>1046.6666666666667</v>
      </c>
      <c r="K290" s="66">
        <v>566.66666666666663</v>
      </c>
      <c r="L290" s="66">
        <v>1613.3333333333333</v>
      </c>
      <c r="M290" s="56">
        <v>0.64876033057851246</v>
      </c>
    </row>
    <row r="291" spans="1:13" x14ac:dyDescent="0.25">
      <c r="A291" t="s">
        <v>49</v>
      </c>
      <c r="B291" t="s">
        <v>21</v>
      </c>
      <c r="C291">
        <v>22.8</v>
      </c>
      <c r="D291" t="s">
        <v>47</v>
      </c>
      <c r="E291">
        <v>2011</v>
      </c>
      <c r="F291" s="67" t="s">
        <v>247</v>
      </c>
      <c r="G291" s="67" t="s">
        <v>247</v>
      </c>
      <c r="H291" s="67" t="s">
        <v>247</v>
      </c>
      <c r="I291">
        <v>310000</v>
      </c>
      <c r="J291" s="66" t="s">
        <v>247</v>
      </c>
      <c r="K291" s="66" t="s">
        <v>247</v>
      </c>
      <c r="L291" s="66" t="s">
        <v>247</v>
      </c>
      <c r="M291" s="56" t="s">
        <v>247</v>
      </c>
    </row>
    <row r="292" spans="1:13" x14ac:dyDescent="0.25">
      <c r="A292" t="s">
        <v>90</v>
      </c>
      <c r="B292" t="s">
        <v>89</v>
      </c>
      <c r="C292">
        <v>1.5</v>
      </c>
      <c r="D292" t="s">
        <v>55</v>
      </c>
      <c r="E292">
        <v>2011</v>
      </c>
      <c r="F292" s="67">
        <v>190000</v>
      </c>
      <c r="G292" s="67">
        <v>30933572.25</v>
      </c>
      <c r="H292" s="67">
        <v>31123572.25</v>
      </c>
      <c r="I292">
        <v>500000</v>
      </c>
      <c r="J292" s="66">
        <v>0.38</v>
      </c>
      <c r="K292" s="66">
        <v>61.867144500000002</v>
      </c>
      <c r="L292" s="66">
        <v>62.247144499999997</v>
      </c>
      <c r="M292" s="56">
        <v>6.1046977022375703E-3</v>
      </c>
    </row>
    <row r="293" spans="1:13" x14ac:dyDescent="0.25">
      <c r="A293" t="s">
        <v>178</v>
      </c>
      <c r="B293" t="s">
        <v>177</v>
      </c>
      <c r="C293">
        <v>0.2</v>
      </c>
      <c r="D293" t="s">
        <v>103</v>
      </c>
      <c r="E293">
        <v>2011</v>
      </c>
      <c r="F293" s="67">
        <v>3600000</v>
      </c>
      <c r="G293" s="67">
        <v>68400</v>
      </c>
      <c r="H293" s="67">
        <v>3668400</v>
      </c>
      <c r="I293">
        <v>2200</v>
      </c>
      <c r="J293" s="66">
        <v>1636.3636363636363</v>
      </c>
      <c r="K293" s="66">
        <v>31.09090909090909</v>
      </c>
      <c r="L293" s="66">
        <v>1667.4545454545455</v>
      </c>
      <c r="M293" s="56">
        <v>0.98135426889106958</v>
      </c>
    </row>
    <row r="294" spans="1:13" x14ac:dyDescent="0.25">
      <c r="A294" t="s">
        <v>165</v>
      </c>
      <c r="B294" t="s">
        <v>164</v>
      </c>
      <c r="C294">
        <v>0.3</v>
      </c>
      <c r="D294" t="s">
        <v>55</v>
      </c>
      <c r="E294">
        <v>2011</v>
      </c>
      <c r="F294" s="67">
        <v>6005101</v>
      </c>
      <c r="G294" s="67">
        <v>7849886.6960000005</v>
      </c>
      <c r="H294" s="67">
        <v>13881177.84341</v>
      </c>
      <c r="I294">
        <v>12000</v>
      </c>
      <c r="J294" s="66">
        <v>500.42508333333336</v>
      </c>
      <c r="K294" s="66">
        <v>654.15722466666671</v>
      </c>
      <c r="L294" s="66">
        <v>1156.7648202841667</v>
      </c>
      <c r="M294" s="56">
        <v>0.43260745361395131</v>
      </c>
    </row>
    <row r="295" spans="1:13" x14ac:dyDescent="0.25">
      <c r="A295" t="s">
        <v>58</v>
      </c>
      <c r="B295" t="s">
        <v>22</v>
      </c>
      <c r="C295">
        <v>8.9</v>
      </c>
      <c r="D295" t="s">
        <v>55</v>
      </c>
      <c r="E295">
        <v>2011</v>
      </c>
      <c r="F295" s="67">
        <v>2666009</v>
      </c>
      <c r="G295" s="67">
        <v>148891014</v>
      </c>
      <c r="H295" s="67">
        <v>151972234</v>
      </c>
      <c r="I295">
        <v>920000</v>
      </c>
      <c r="J295" s="66">
        <v>2.8978358695652173</v>
      </c>
      <c r="K295" s="66">
        <v>161.83805869565217</v>
      </c>
      <c r="L295" s="66">
        <v>165.18721086956521</v>
      </c>
      <c r="M295" s="56">
        <v>1.754273744505197E-2</v>
      </c>
    </row>
    <row r="296" spans="1:13" x14ac:dyDescent="0.25">
      <c r="A296" t="s">
        <v>154</v>
      </c>
      <c r="B296" t="s">
        <v>23</v>
      </c>
      <c r="C296">
        <v>0.4</v>
      </c>
      <c r="D296" t="s">
        <v>51</v>
      </c>
      <c r="E296">
        <v>2011</v>
      </c>
      <c r="F296" s="67">
        <v>36168067</v>
      </c>
      <c r="G296" s="67">
        <v>2396940.9500000002</v>
      </c>
      <c r="H296" s="67">
        <v>39193880.450000003</v>
      </c>
      <c r="I296">
        <v>73000</v>
      </c>
      <c r="J296" s="66">
        <v>495.45297260273975</v>
      </c>
      <c r="K296" s="66">
        <v>32.834807534246579</v>
      </c>
      <c r="L296" s="66">
        <v>536.90247191780827</v>
      </c>
      <c r="M296" s="56">
        <v>0.92279882942797509</v>
      </c>
    </row>
    <row r="297" spans="1:13" x14ac:dyDescent="0.25">
      <c r="A297" t="s">
        <v>100</v>
      </c>
      <c r="B297" t="s">
        <v>99</v>
      </c>
      <c r="C297">
        <v>1.2</v>
      </c>
      <c r="D297" t="s">
        <v>55</v>
      </c>
      <c r="E297">
        <v>2011</v>
      </c>
      <c r="F297" s="67">
        <v>5988081</v>
      </c>
      <c r="G297" s="67">
        <v>17896310.460000001</v>
      </c>
      <c r="H297" s="67">
        <v>24333789.602000002</v>
      </c>
      <c r="I297">
        <v>120000</v>
      </c>
      <c r="J297" s="66">
        <v>49.900675</v>
      </c>
      <c r="K297" s="66">
        <v>149.1359205</v>
      </c>
      <c r="L297" s="66">
        <v>202.78158001666668</v>
      </c>
      <c r="M297" s="56">
        <v>0.24608090634217689</v>
      </c>
    </row>
    <row r="298" spans="1:13" x14ac:dyDescent="0.25">
      <c r="A298" t="s">
        <v>180</v>
      </c>
      <c r="B298" t="s">
        <v>179</v>
      </c>
      <c r="C298">
        <v>0.2</v>
      </c>
      <c r="D298" t="s">
        <v>47</v>
      </c>
      <c r="E298">
        <v>2011</v>
      </c>
      <c r="F298" s="67">
        <v>3720945</v>
      </c>
      <c r="G298" s="67">
        <v>361557</v>
      </c>
      <c r="H298" s="67">
        <v>4082502</v>
      </c>
      <c r="I298">
        <v>7100</v>
      </c>
      <c r="J298" s="66">
        <v>524.07676056338028</v>
      </c>
      <c r="K298" s="66">
        <v>50.923521126760562</v>
      </c>
      <c r="L298" s="66">
        <v>575.00028169014081</v>
      </c>
      <c r="M298" s="56">
        <v>0.91143739794861101</v>
      </c>
    </row>
    <row r="299" spans="1:13" x14ac:dyDescent="0.25">
      <c r="A299" t="s">
        <v>102</v>
      </c>
      <c r="B299" t="s">
        <v>101</v>
      </c>
      <c r="C299">
        <v>1.2</v>
      </c>
      <c r="D299" t="s">
        <v>103</v>
      </c>
      <c r="E299">
        <v>2011</v>
      </c>
      <c r="F299" s="67" t="s">
        <v>247</v>
      </c>
      <c r="G299" s="67" t="s">
        <v>247</v>
      </c>
      <c r="H299" s="67" t="s">
        <v>247</v>
      </c>
      <c r="I299">
        <v>11000</v>
      </c>
      <c r="J299" s="66" t="s">
        <v>247</v>
      </c>
      <c r="K299" s="66" t="s">
        <v>247</v>
      </c>
      <c r="L299" s="66" t="s">
        <v>247</v>
      </c>
      <c r="M299" s="56" t="s">
        <v>247</v>
      </c>
    </row>
    <row r="300" spans="1:13" x14ac:dyDescent="0.25">
      <c r="A300" t="s">
        <v>211</v>
      </c>
      <c r="B300" t="s">
        <v>210</v>
      </c>
      <c r="C300">
        <v>0.1</v>
      </c>
      <c r="D300" t="s">
        <v>47</v>
      </c>
      <c r="E300">
        <v>2011</v>
      </c>
      <c r="F300" s="67">
        <v>1169128</v>
      </c>
      <c r="G300" s="67">
        <v>2562337.7779999999</v>
      </c>
      <c r="H300" s="67">
        <v>3949790.9632000001</v>
      </c>
      <c r="I300">
        <v>500</v>
      </c>
      <c r="J300" s="66">
        <v>2338.2559999999999</v>
      </c>
      <c r="K300" s="66">
        <v>5124.6755560000001</v>
      </c>
      <c r="L300" s="66">
        <v>7899.5819264000002</v>
      </c>
      <c r="M300" s="56">
        <v>0.2959974365460617</v>
      </c>
    </row>
    <row r="301" spans="1:13" x14ac:dyDescent="0.25">
      <c r="A301" t="s">
        <v>213</v>
      </c>
      <c r="B301" t="s">
        <v>212</v>
      </c>
      <c r="C301">
        <v>0.1</v>
      </c>
      <c r="D301" t="s">
        <v>51</v>
      </c>
      <c r="E301">
        <v>2011</v>
      </c>
      <c r="F301" s="67" t="s">
        <v>247</v>
      </c>
      <c r="G301" s="67" t="s">
        <v>247</v>
      </c>
      <c r="H301" s="67" t="s">
        <v>247</v>
      </c>
      <c r="I301">
        <v>200</v>
      </c>
      <c r="J301" s="66" t="s">
        <v>247</v>
      </c>
      <c r="K301" s="66" t="s">
        <v>247</v>
      </c>
      <c r="L301" s="66" t="s">
        <v>247</v>
      </c>
      <c r="M301" s="56" t="s">
        <v>247</v>
      </c>
    </row>
    <row r="302" spans="1:13" x14ac:dyDescent="0.25">
      <c r="A302" t="s">
        <v>215</v>
      </c>
      <c r="B302" t="s">
        <v>214</v>
      </c>
      <c r="C302">
        <v>0.1</v>
      </c>
      <c r="D302" t="s">
        <v>47</v>
      </c>
      <c r="E302">
        <v>2011</v>
      </c>
      <c r="F302" s="67">
        <v>6728697</v>
      </c>
      <c r="G302" s="67">
        <v>6389275</v>
      </c>
      <c r="H302" s="67">
        <v>14632692</v>
      </c>
      <c r="I302">
        <v>17000</v>
      </c>
      <c r="J302" s="66">
        <v>395.80570588235292</v>
      </c>
      <c r="K302" s="66">
        <v>375.83970588235292</v>
      </c>
      <c r="L302" s="66">
        <v>860.7465882352941</v>
      </c>
      <c r="M302" s="56">
        <v>0.45983999389859365</v>
      </c>
    </row>
    <row r="303" spans="1:13" x14ac:dyDescent="0.25">
      <c r="A303" t="s">
        <v>54</v>
      </c>
      <c r="B303" t="s">
        <v>24</v>
      </c>
      <c r="C303">
        <v>12.4</v>
      </c>
      <c r="D303" t="s">
        <v>55</v>
      </c>
      <c r="E303">
        <v>2011</v>
      </c>
      <c r="F303" s="67">
        <v>13393157</v>
      </c>
      <c r="G303" s="67">
        <v>246656413</v>
      </c>
      <c r="H303" s="67">
        <v>260279345</v>
      </c>
      <c r="I303">
        <v>1700000</v>
      </c>
      <c r="J303" s="66">
        <v>7.8783276470588239</v>
      </c>
      <c r="K303" s="66">
        <v>145.09200764705884</v>
      </c>
      <c r="L303" s="66">
        <v>153.10549705882352</v>
      </c>
      <c r="M303" s="56">
        <v>5.145685686276797E-2</v>
      </c>
    </row>
    <row r="304" spans="1:13" x14ac:dyDescent="0.25">
      <c r="A304" t="s">
        <v>123</v>
      </c>
      <c r="B304" t="s">
        <v>25</v>
      </c>
      <c r="C304">
        <v>0.7</v>
      </c>
      <c r="D304" t="s">
        <v>47</v>
      </c>
      <c r="E304">
        <v>2011</v>
      </c>
      <c r="F304" s="67" t="s">
        <v>247</v>
      </c>
      <c r="G304" s="67" t="s">
        <v>247</v>
      </c>
      <c r="H304" s="67" t="s">
        <v>247</v>
      </c>
      <c r="I304">
        <v>240000</v>
      </c>
      <c r="J304" s="66" t="s">
        <v>247</v>
      </c>
      <c r="K304" s="66" t="s">
        <v>247</v>
      </c>
      <c r="L304" s="66" t="s">
        <v>247</v>
      </c>
      <c r="M304" s="56" t="s">
        <v>247</v>
      </c>
    </row>
    <row r="305" spans="1:13" x14ac:dyDescent="0.25">
      <c r="A305" t="s">
        <v>56</v>
      </c>
      <c r="B305" t="s">
        <v>26</v>
      </c>
      <c r="C305">
        <v>11.5</v>
      </c>
      <c r="D305" t="s">
        <v>51</v>
      </c>
      <c r="E305">
        <v>2011</v>
      </c>
      <c r="F305" s="67" t="s">
        <v>247</v>
      </c>
      <c r="G305" s="67" t="s">
        <v>247</v>
      </c>
      <c r="H305" s="67" t="s">
        <v>247</v>
      </c>
      <c r="I305">
        <v>0</v>
      </c>
      <c r="J305" s="66" t="s">
        <v>247</v>
      </c>
      <c r="K305" s="66" t="s">
        <v>247</v>
      </c>
      <c r="L305" s="66" t="s">
        <v>247</v>
      </c>
      <c r="M305" s="56" t="s">
        <v>247</v>
      </c>
    </row>
    <row r="306" spans="1:13" x14ac:dyDescent="0.25">
      <c r="A306" t="s">
        <v>216</v>
      </c>
      <c r="B306" t="s">
        <v>27</v>
      </c>
      <c r="C306">
        <v>0.1</v>
      </c>
      <c r="D306" t="s">
        <v>47</v>
      </c>
      <c r="E306">
        <v>2011</v>
      </c>
      <c r="F306" s="67" t="s">
        <v>247</v>
      </c>
      <c r="G306" s="67" t="s">
        <v>247</v>
      </c>
      <c r="H306" s="67" t="s">
        <v>247</v>
      </c>
      <c r="I306">
        <v>0</v>
      </c>
      <c r="J306" s="66" t="s">
        <v>247</v>
      </c>
      <c r="K306" s="66" t="s">
        <v>247</v>
      </c>
      <c r="L306" s="66" t="s">
        <v>247</v>
      </c>
      <c r="M306" s="56" t="s">
        <v>247</v>
      </c>
    </row>
    <row r="307" spans="1:13" x14ac:dyDescent="0.25">
      <c r="A307" t="s">
        <v>182</v>
      </c>
      <c r="B307" t="s">
        <v>181</v>
      </c>
      <c r="C307">
        <v>0.2</v>
      </c>
      <c r="D307" t="s">
        <v>47</v>
      </c>
      <c r="E307">
        <v>2011</v>
      </c>
      <c r="F307" s="67" t="s">
        <v>247</v>
      </c>
      <c r="G307" s="67" t="s">
        <v>247</v>
      </c>
      <c r="H307" s="67" t="s">
        <v>247</v>
      </c>
      <c r="I307">
        <v>0</v>
      </c>
      <c r="J307" s="66" t="s">
        <v>247</v>
      </c>
      <c r="K307" s="66" t="s">
        <v>247</v>
      </c>
      <c r="L307" s="66" t="s">
        <v>247</v>
      </c>
      <c r="M307" s="56" t="s">
        <v>247</v>
      </c>
    </row>
    <row r="308" spans="1:13" x14ac:dyDescent="0.25">
      <c r="A308" t="s">
        <v>184</v>
      </c>
      <c r="B308" t="s">
        <v>183</v>
      </c>
      <c r="C308">
        <v>0.2</v>
      </c>
      <c r="D308" t="s">
        <v>55</v>
      </c>
      <c r="E308">
        <v>2011</v>
      </c>
      <c r="F308" s="67">
        <v>424986</v>
      </c>
      <c r="G308" s="67">
        <v>13635812.43</v>
      </c>
      <c r="H308" s="67">
        <v>14617433.41</v>
      </c>
      <c r="I308">
        <v>36000</v>
      </c>
      <c r="J308" s="66">
        <v>11.805166666666667</v>
      </c>
      <c r="K308" s="66">
        <v>378.77256749999998</v>
      </c>
      <c r="L308" s="66">
        <v>406.03981694444445</v>
      </c>
      <c r="M308" s="56">
        <v>2.907391387254488E-2</v>
      </c>
    </row>
    <row r="309" spans="1:13" x14ac:dyDescent="0.25">
      <c r="A309" t="s">
        <v>95</v>
      </c>
      <c r="B309" t="s">
        <v>28</v>
      </c>
      <c r="C309">
        <v>1.3</v>
      </c>
      <c r="D309" t="s">
        <v>47</v>
      </c>
      <c r="E309">
        <v>2011</v>
      </c>
      <c r="F309" s="67">
        <v>88875936</v>
      </c>
      <c r="G309" s="67">
        <v>409348953</v>
      </c>
      <c r="H309" s="67">
        <v>499432729</v>
      </c>
      <c r="I309">
        <v>1400000</v>
      </c>
      <c r="J309" s="66">
        <v>63.482811428571431</v>
      </c>
      <c r="K309" s="66">
        <v>292.3921092857143</v>
      </c>
      <c r="L309" s="66">
        <v>356.73766357142858</v>
      </c>
      <c r="M309" s="56">
        <v>0.17795376802388135</v>
      </c>
    </row>
    <row r="310" spans="1:13" x14ac:dyDescent="0.25">
      <c r="A310" t="s">
        <v>218</v>
      </c>
      <c r="B310" t="s">
        <v>217</v>
      </c>
      <c r="C310">
        <v>0.1</v>
      </c>
      <c r="D310" t="s">
        <v>103</v>
      </c>
      <c r="E310">
        <v>2011</v>
      </c>
      <c r="F310" s="67">
        <v>4528882</v>
      </c>
      <c r="G310" s="67">
        <v>175040.269</v>
      </c>
      <c r="H310" s="67">
        <v>4703922.2690000003</v>
      </c>
      <c r="I310">
        <v>1900</v>
      </c>
      <c r="J310" s="66">
        <v>2383.6221052631581</v>
      </c>
      <c r="K310" s="66">
        <v>92.126457368421057</v>
      </c>
      <c r="L310" s="66">
        <v>2475.7485626315793</v>
      </c>
      <c r="M310" s="56">
        <v>0.96278844356048177</v>
      </c>
    </row>
    <row r="311" spans="1:13" x14ac:dyDescent="0.25">
      <c r="A311" t="s">
        <v>220</v>
      </c>
      <c r="B311" t="s">
        <v>219</v>
      </c>
      <c r="C311">
        <v>0.1</v>
      </c>
      <c r="D311" t="s">
        <v>47</v>
      </c>
      <c r="E311">
        <v>2011</v>
      </c>
      <c r="F311" s="67">
        <v>3027839</v>
      </c>
      <c r="G311" s="67">
        <v>2181907.9</v>
      </c>
      <c r="H311" s="67">
        <v>5209746.9000000004</v>
      </c>
      <c r="I311">
        <v>80000</v>
      </c>
      <c r="J311" s="66">
        <v>37.847987500000002</v>
      </c>
      <c r="K311" s="66">
        <v>27.273848749999999</v>
      </c>
      <c r="L311" s="66">
        <v>65.121836250000001</v>
      </c>
      <c r="M311" s="56">
        <v>0.58118735096324936</v>
      </c>
    </row>
    <row r="312" spans="1:13" x14ac:dyDescent="0.25">
      <c r="A312" t="s">
        <v>113</v>
      </c>
      <c r="B312" t="s">
        <v>29</v>
      </c>
      <c r="C312">
        <v>0.9</v>
      </c>
      <c r="D312" t="s">
        <v>47</v>
      </c>
      <c r="E312">
        <v>2011</v>
      </c>
      <c r="F312" s="67">
        <v>11835240</v>
      </c>
      <c r="G312" s="67">
        <v>34509486.57</v>
      </c>
      <c r="H312" s="67">
        <v>47372864</v>
      </c>
      <c r="I312">
        <v>35000</v>
      </c>
      <c r="J312" s="66">
        <v>338.14971428571431</v>
      </c>
      <c r="K312" s="66">
        <v>985.98533057142856</v>
      </c>
      <c r="L312" s="66">
        <v>1353.5103999999999</v>
      </c>
      <c r="M312" s="56">
        <v>0.24983163356980068</v>
      </c>
    </row>
    <row r="313" spans="1:13" x14ac:dyDescent="0.25">
      <c r="A313" t="s">
        <v>144</v>
      </c>
      <c r="B313" t="s">
        <v>143</v>
      </c>
      <c r="C313">
        <v>0.5</v>
      </c>
      <c r="D313" t="s">
        <v>51</v>
      </c>
      <c r="E313">
        <v>2011</v>
      </c>
      <c r="F313" s="67">
        <v>2507935</v>
      </c>
      <c r="G313" s="67">
        <v>5094780</v>
      </c>
      <c r="H313" s="67">
        <v>9208240</v>
      </c>
      <c r="I313">
        <v>20000</v>
      </c>
      <c r="J313" s="66">
        <v>125.39675</v>
      </c>
      <c r="K313" s="66">
        <v>254.739</v>
      </c>
      <c r="L313" s="66">
        <v>460.41199999999998</v>
      </c>
      <c r="M313" s="56">
        <v>0.27235769267525606</v>
      </c>
    </row>
    <row r="314" spans="1:13" x14ac:dyDescent="0.25">
      <c r="A314" t="s">
        <v>167</v>
      </c>
      <c r="B314" t="s">
        <v>166</v>
      </c>
      <c r="C314">
        <v>0.3</v>
      </c>
      <c r="D314" t="s">
        <v>51</v>
      </c>
      <c r="E314">
        <v>2011</v>
      </c>
      <c r="F314" s="67" t="s">
        <v>247</v>
      </c>
      <c r="G314" s="67" t="s">
        <v>247</v>
      </c>
      <c r="H314" s="67" t="s">
        <v>247</v>
      </c>
      <c r="I314">
        <v>0</v>
      </c>
      <c r="J314" s="66" t="s">
        <v>247</v>
      </c>
      <c r="K314" s="66" t="s">
        <v>247</v>
      </c>
      <c r="L314" s="66" t="s">
        <v>247</v>
      </c>
      <c r="M314" s="56" t="s">
        <v>247</v>
      </c>
    </row>
    <row r="315" spans="1:13" x14ac:dyDescent="0.25">
      <c r="A315" t="s">
        <v>186</v>
      </c>
      <c r="B315" t="s">
        <v>185</v>
      </c>
      <c r="C315">
        <v>0.2</v>
      </c>
      <c r="D315" t="s">
        <v>47</v>
      </c>
      <c r="E315">
        <v>2011</v>
      </c>
      <c r="F315" s="67">
        <v>4181055</v>
      </c>
      <c r="G315" s="67">
        <v>3872142.361</v>
      </c>
      <c r="H315" s="67">
        <v>12645620.200999999</v>
      </c>
      <c r="I315">
        <v>21000</v>
      </c>
      <c r="J315" s="66">
        <v>199.09785714285715</v>
      </c>
      <c r="K315" s="66">
        <v>184.38773147619048</v>
      </c>
      <c r="L315" s="66">
        <v>602.17239052380944</v>
      </c>
      <c r="M315" s="56">
        <v>0.33063265648839968</v>
      </c>
    </row>
    <row r="316" spans="1:13" x14ac:dyDescent="0.25">
      <c r="A316" t="s">
        <v>124</v>
      </c>
      <c r="B316" t="s">
        <v>30</v>
      </c>
      <c r="C316">
        <v>0.7</v>
      </c>
      <c r="D316" t="s">
        <v>47</v>
      </c>
      <c r="E316">
        <v>2011</v>
      </c>
      <c r="F316" s="67">
        <v>5124220</v>
      </c>
      <c r="G316" s="67">
        <v>8516841.4820000008</v>
      </c>
      <c r="H316" s="67">
        <v>14352889.931700001</v>
      </c>
      <c r="I316">
        <v>13000</v>
      </c>
      <c r="J316" s="66">
        <v>394.17076923076922</v>
      </c>
      <c r="K316" s="66">
        <v>655.14165246153857</v>
      </c>
      <c r="L316" s="66">
        <v>1104.0684562846154</v>
      </c>
      <c r="M316" s="56">
        <v>0.35701660253678763</v>
      </c>
    </row>
    <row r="317" spans="1:13" x14ac:dyDescent="0.25">
      <c r="A317" t="s">
        <v>222</v>
      </c>
      <c r="B317" t="s">
        <v>221</v>
      </c>
      <c r="C317">
        <v>0.1</v>
      </c>
      <c r="D317" t="s">
        <v>103</v>
      </c>
      <c r="E317">
        <v>2011</v>
      </c>
      <c r="F317" s="67">
        <v>102458472</v>
      </c>
      <c r="G317" s="67">
        <v>5677124</v>
      </c>
      <c r="H317" s="67">
        <v>108228460</v>
      </c>
      <c r="I317">
        <v>15000</v>
      </c>
      <c r="J317" s="66">
        <v>6830.5648000000001</v>
      </c>
      <c r="K317" s="66">
        <v>378.47493333333335</v>
      </c>
      <c r="L317" s="66">
        <v>7215.2306666666664</v>
      </c>
      <c r="M317" s="56">
        <v>0.94668696200611191</v>
      </c>
    </row>
    <row r="318" spans="1:13" x14ac:dyDescent="0.25">
      <c r="A318" t="s">
        <v>74</v>
      </c>
      <c r="B318" t="s">
        <v>31</v>
      </c>
      <c r="C318">
        <v>2.6</v>
      </c>
      <c r="D318" t="s">
        <v>55</v>
      </c>
      <c r="E318">
        <v>2011</v>
      </c>
      <c r="F318" s="67">
        <v>17748631</v>
      </c>
      <c r="G318" s="67">
        <v>216864731</v>
      </c>
      <c r="H318" s="67">
        <v>234613362</v>
      </c>
      <c r="I318">
        <v>220000</v>
      </c>
      <c r="J318" s="66">
        <v>80.675595454545459</v>
      </c>
      <c r="K318" s="66">
        <v>985.74877727272724</v>
      </c>
      <c r="L318" s="66">
        <v>1066.4243727272728</v>
      </c>
      <c r="M318" s="56">
        <v>7.5650554805143613E-2</v>
      </c>
    </row>
    <row r="319" spans="1:13" x14ac:dyDescent="0.25">
      <c r="A319" t="s">
        <v>156</v>
      </c>
      <c r="B319" t="s">
        <v>155</v>
      </c>
      <c r="C319">
        <v>0.4</v>
      </c>
      <c r="D319" t="s">
        <v>47</v>
      </c>
      <c r="E319">
        <v>2011</v>
      </c>
      <c r="F319" s="67">
        <v>4083786</v>
      </c>
      <c r="G319" s="67">
        <v>16180199.59</v>
      </c>
      <c r="H319" s="67">
        <v>21357516.116</v>
      </c>
      <c r="I319">
        <v>44000</v>
      </c>
      <c r="J319" s="66">
        <v>92.813318181818175</v>
      </c>
      <c r="K319" s="66">
        <v>367.73180886363639</v>
      </c>
      <c r="L319" s="66">
        <v>485.39809354545457</v>
      </c>
      <c r="M319" s="56">
        <v>0.19121071841030371</v>
      </c>
    </row>
    <row r="320" spans="1:13" x14ac:dyDescent="0.25">
      <c r="A320" t="s">
        <v>224</v>
      </c>
      <c r="B320" t="s">
        <v>223</v>
      </c>
      <c r="C320">
        <v>0.1</v>
      </c>
      <c r="D320" t="s">
        <v>51</v>
      </c>
      <c r="E320">
        <v>2011</v>
      </c>
      <c r="F320" s="67" t="s">
        <v>247</v>
      </c>
      <c r="G320" s="67" t="s">
        <v>247</v>
      </c>
      <c r="H320" s="67" t="s">
        <v>247</v>
      </c>
      <c r="I320">
        <v>0</v>
      </c>
      <c r="J320" s="66" t="s">
        <v>247</v>
      </c>
      <c r="K320" s="66" t="s">
        <v>247</v>
      </c>
      <c r="L320" s="66" t="s">
        <v>247</v>
      </c>
      <c r="M320" s="56" t="s">
        <v>247</v>
      </c>
    </row>
    <row r="321" spans="1:13" x14ac:dyDescent="0.25">
      <c r="A321" t="s">
        <v>237</v>
      </c>
      <c r="B321" t="s">
        <v>236</v>
      </c>
      <c r="C321">
        <v>0</v>
      </c>
      <c r="D321" t="s">
        <v>103</v>
      </c>
      <c r="E321">
        <v>2011</v>
      </c>
      <c r="F321" s="67">
        <v>2104150</v>
      </c>
      <c r="G321" s="67">
        <v>66214.615380000003</v>
      </c>
      <c r="H321" s="67">
        <v>2172223.6922840001</v>
      </c>
      <c r="I321">
        <v>0</v>
      </c>
      <c r="J321" s="66" t="s">
        <v>247</v>
      </c>
      <c r="K321" s="66" t="s">
        <v>247</v>
      </c>
      <c r="L321" s="66" t="s">
        <v>247</v>
      </c>
      <c r="M321" s="56" t="s">
        <v>247</v>
      </c>
    </row>
    <row r="322" spans="1:13" x14ac:dyDescent="0.25">
      <c r="A322" t="s">
        <v>88</v>
      </c>
      <c r="B322" t="s">
        <v>87</v>
      </c>
      <c r="C322">
        <v>1.6</v>
      </c>
      <c r="D322" t="s">
        <v>55</v>
      </c>
      <c r="E322">
        <v>2011</v>
      </c>
      <c r="F322" s="67">
        <v>168600</v>
      </c>
      <c r="G322" s="67">
        <v>20700000</v>
      </c>
      <c r="H322" s="67">
        <v>20868600</v>
      </c>
      <c r="I322">
        <v>65000</v>
      </c>
      <c r="J322" s="66">
        <v>2.5938461538461537</v>
      </c>
      <c r="K322" s="66">
        <v>318.46153846153845</v>
      </c>
      <c r="L322" s="66">
        <v>321.05538461538464</v>
      </c>
      <c r="M322" s="56">
        <v>8.0791236594692489E-3</v>
      </c>
    </row>
    <row r="323" spans="1:13" x14ac:dyDescent="0.25">
      <c r="A323" t="s">
        <v>188</v>
      </c>
      <c r="B323" t="s">
        <v>187</v>
      </c>
      <c r="C323">
        <v>0.2</v>
      </c>
      <c r="D323" t="s">
        <v>103</v>
      </c>
      <c r="E323">
        <v>2011</v>
      </c>
      <c r="F323" s="67">
        <v>23091270</v>
      </c>
      <c r="G323" s="67">
        <v>0</v>
      </c>
      <c r="H323" s="67">
        <v>23091270</v>
      </c>
      <c r="I323">
        <v>6900</v>
      </c>
      <c r="J323" s="66">
        <v>3346.5608695652172</v>
      </c>
      <c r="K323" s="66">
        <v>0</v>
      </c>
      <c r="L323" s="66">
        <v>3346.5608695652172</v>
      </c>
      <c r="M323" s="56">
        <v>1</v>
      </c>
    </row>
    <row r="324" spans="1:13" x14ac:dyDescent="0.25">
      <c r="A324" t="s">
        <v>226</v>
      </c>
      <c r="B324" t="s">
        <v>225</v>
      </c>
      <c r="C324">
        <v>0.1</v>
      </c>
      <c r="D324" t="s">
        <v>55</v>
      </c>
      <c r="E324">
        <v>2011</v>
      </c>
      <c r="F324" s="67" t="s">
        <v>247</v>
      </c>
      <c r="G324" s="67" t="s">
        <v>247</v>
      </c>
      <c r="H324" s="67" t="s">
        <v>247</v>
      </c>
      <c r="I324">
        <v>0</v>
      </c>
      <c r="J324" s="66" t="s">
        <v>247</v>
      </c>
      <c r="K324" s="66" t="s">
        <v>247</v>
      </c>
      <c r="L324" s="66" t="s">
        <v>247</v>
      </c>
      <c r="M324" s="56" t="s">
        <v>247</v>
      </c>
    </row>
    <row r="325" spans="1:13" x14ac:dyDescent="0.25">
      <c r="A325" t="s">
        <v>52</v>
      </c>
      <c r="B325" t="s">
        <v>32</v>
      </c>
      <c r="C325">
        <v>19</v>
      </c>
      <c r="D325" t="s">
        <v>51</v>
      </c>
      <c r="E325">
        <v>2011</v>
      </c>
      <c r="F325" s="67" t="s">
        <v>247</v>
      </c>
      <c r="G325" s="67" t="s">
        <v>247</v>
      </c>
      <c r="H325" s="67" t="s">
        <v>247</v>
      </c>
      <c r="I325">
        <v>0</v>
      </c>
      <c r="J325" s="66" t="s">
        <v>247</v>
      </c>
      <c r="K325" s="66" t="s">
        <v>247</v>
      </c>
      <c r="L325" s="66" t="s">
        <v>247</v>
      </c>
      <c r="M325" s="56" t="s">
        <v>247</v>
      </c>
    </row>
    <row r="326" spans="1:13" x14ac:dyDescent="0.25">
      <c r="A326" t="s">
        <v>228</v>
      </c>
      <c r="B326" t="s">
        <v>227</v>
      </c>
      <c r="C326">
        <v>0.1</v>
      </c>
      <c r="D326" t="s">
        <v>47</v>
      </c>
      <c r="E326">
        <v>2011</v>
      </c>
      <c r="F326" s="67" t="s">
        <v>247</v>
      </c>
      <c r="G326" s="67" t="s">
        <v>247</v>
      </c>
      <c r="H326" s="67" t="s">
        <v>247</v>
      </c>
      <c r="I326">
        <v>0</v>
      </c>
      <c r="J326" s="66" t="s">
        <v>247</v>
      </c>
      <c r="K326" s="66" t="s">
        <v>247</v>
      </c>
      <c r="L326" s="66" t="s">
        <v>247</v>
      </c>
      <c r="M326" s="56" t="s">
        <v>247</v>
      </c>
    </row>
    <row r="327" spans="1:13" x14ac:dyDescent="0.25">
      <c r="A327" t="s">
        <v>190</v>
      </c>
      <c r="B327" t="s">
        <v>189</v>
      </c>
      <c r="C327">
        <v>0.2</v>
      </c>
      <c r="D327" t="s">
        <v>55</v>
      </c>
      <c r="E327">
        <v>2011</v>
      </c>
      <c r="F327" s="67">
        <v>6558053</v>
      </c>
      <c r="G327" s="67">
        <v>14477993</v>
      </c>
      <c r="H327" s="67">
        <v>23349252.050000001</v>
      </c>
      <c r="I327">
        <v>43000</v>
      </c>
      <c r="J327" s="66">
        <v>152.51286046511629</v>
      </c>
      <c r="K327" s="66">
        <v>336.69751162790698</v>
      </c>
      <c r="L327" s="66">
        <v>543.00586162790694</v>
      </c>
      <c r="M327" s="56">
        <v>0.28086779764750541</v>
      </c>
    </row>
    <row r="328" spans="1:13" x14ac:dyDescent="0.25">
      <c r="A328" t="s">
        <v>96</v>
      </c>
      <c r="B328" t="s">
        <v>33</v>
      </c>
      <c r="C328">
        <v>1.3</v>
      </c>
      <c r="D328" t="s">
        <v>51</v>
      </c>
      <c r="E328">
        <v>2011</v>
      </c>
      <c r="F328" s="67">
        <v>2200000</v>
      </c>
      <c r="G328" s="67">
        <v>2300000</v>
      </c>
      <c r="H328" s="67">
        <v>4500000</v>
      </c>
      <c r="I328">
        <v>4900</v>
      </c>
      <c r="J328" s="66">
        <v>448.9795918367347</v>
      </c>
      <c r="K328" s="66">
        <v>469.38775510204084</v>
      </c>
      <c r="L328" s="66">
        <v>918.36734693877554</v>
      </c>
      <c r="M328" s="56">
        <v>0.48888888888888887</v>
      </c>
    </row>
    <row r="329" spans="1:13" x14ac:dyDescent="0.25">
      <c r="A329" t="s">
        <v>192</v>
      </c>
      <c r="B329" t="s">
        <v>191</v>
      </c>
      <c r="C329">
        <v>0.2</v>
      </c>
      <c r="D329" t="s">
        <v>55</v>
      </c>
      <c r="E329">
        <v>2011</v>
      </c>
      <c r="F329" s="67">
        <v>2269834</v>
      </c>
      <c r="G329" s="67">
        <v>13032202.390000001</v>
      </c>
      <c r="H329" s="67">
        <v>15370003.12913</v>
      </c>
      <c r="I329">
        <v>5900</v>
      </c>
      <c r="J329" s="66">
        <v>384.71762711864409</v>
      </c>
      <c r="K329" s="66">
        <v>2208.8478627118643</v>
      </c>
      <c r="L329" s="66">
        <v>2605.0852761237288</v>
      </c>
      <c r="M329" s="56">
        <v>0.14767947546465343</v>
      </c>
    </row>
    <row r="330" spans="1:13" x14ac:dyDescent="0.25">
      <c r="A330" t="s">
        <v>108</v>
      </c>
      <c r="B330" t="s">
        <v>34</v>
      </c>
      <c r="C330">
        <v>1</v>
      </c>
      <c r="D330" t="s">
        <v>51</v>
      </c>
      <c r="E330">
        <v>2011</v>
      </c>
      <c r="F330" s="67">
        <v>269161586</v>
      </c>
      <c r="G330" s="67">
        <v>46643420.640000001</v>
      </c>
      <c r="H330" s="67">
        <v>325388454.30000001</v>
      </c>
      <c r="I330">
        <v>570000</v>
      </c>
      <c r="J330" s="66">
        <v>472.2133087719298</v>
      </c>
      <c r="K330" s="66">
        <v>81.830562526315788</v>
      </c>
      <c r="L330" s="66">
        <v>570.85693736842109</v>
      </c>
      <c r="M330" s="56">
        <v>0.8272007886052396</v>
      </c>
    </row>
    <row r="331" spans="1:13" x14ac:dyDescent="0.25">
      <c r="A331" t="s">
        <v>239</v>
      </c>
      <c r="B331" t="s">
        <v>238</v>
      </c>
      <c r="C331">
        <v>0</v>
      </c>
      <c r="D331" t="s">
        <v>51</v>
      </c>
      <c r="E331">
        <v>2011</v>
      </c>
      <c r="F331" s="67" t="s">
        <v>247</v>
      </c>
      <c r="G331" s="67" t="s">
        <v>247</v>
      </c>
      <c r="H331" s="67" t="s">
        <v>247</v>
      </c>
      <c r="I331">
        <v>0</v>
      </c>
      <c r="J331" s="66" t="s">
        <v>247</v>
      </c>
      <c r="K331" s="66" t="s">
        <v>247</v>
      </c>
      <c r="L331" s="66" t="s">
        <v>247</v>
      </c>
      <c r="M331" s="56" t="s">
        <v>247</v>
      </c>
    </row>
    <row r="332" spans="1:13" x14ac:dyDescent="0.25">
      <c r="A332" t="s">
        <v>78</v>
      </c>
      <c r="B332" t="s">
        <v>77</v>
      </c>
      <c r="C332">
        <v>2.2000000000000002</v>
      </c>
      <c r="D332" t="s">
        <v>55</v>
      </c>
      <c r="E332">
        <v>2011</v>
      </c>
      <c r="F332" s="67">
        <v>4225730</v>
      </c>
      <c r="G332" s="67">
        <v>16113033.49</v>
      </c>
      <c r="H332" s="67">
        <v>21971071.636999998</v>
      </c>
      <c r="I332">
        <v>110000</v>
      </c>
      <c r="J332" s="66">
        <v>38.415727272727274</v>
      </c>
      <c r="K332" s="66">
        <v>146.48212263636364</v>
      </c>
      <c r="L332" s="66">
        <v>199.73701488181817</v>
      </c>
      <c r="M332" s="56">
        <v>0.19233153802492425</v>
      </c>
    </row>
    <row r="333" spans="1:13" x14ac:dyDescent="0.25">
      <c r="A333" t="s">
        <v>125</v>
      </c>
      <c r="B333" t="s">
        <v>35</v>
      </c>
      <c r="C333">
        <v>0.7</v>
      </c>
      <c r="D333" t="s">
        <v>103</v>
      </c>
      <c r="E333">
        <v>2011</v>
      </c>
      <c r="F333" s="67" t="s">
        <v>247</v>
      </c>
      <c r="G333" s="67" t="s">
        <v>247</v>
      </c>
      <c r="H333" s="67" t="s">
        <v>247</v>
      </c>
      <c r="I333">
        <v>11000</v>
      </c>
      <c r="J333" s="66" t="s">
        <v>247</v>
      </c>
      <c r="K333" s="66" t="s">
        <v>247</v>
      </c>
      <c r="L333" s="66" t="s">
        <v>247</v>
      </c>
      <c r="M333" s="56" t="s">
        <v>247</v>
      </c>
    </row>
    <row r="334" spans="1:13" x14ac:dyDescent="0.25">
      <c r="A334" t="s">
        <v>230</v>
      </c>
      <c r="B334" t="s">
        <v>229</v>
      </c>
      <c r="C334">
        <v>0.1</v>
      </c>
      <c r="D334" t="s">
        <v>47</v>
      </c>
      <c r="E334">
        <v>2011</v>
      </c>
      <c r="F334" s="67">
        <v>117400</v>
      </c>
      <c r="G334" s="67">
        <v>2600000</v>
      </c>
      <c r="H334" s="67">
        <v>2717400</v>
      </c>
      <c r="I334">
        <v>3400</v>
      </c>
      <c r="J334" s="66">
        <v>34.529411764705884</v>
      </c>
      <c r="K334" s="66">
        <v>764.70588235294122</v>
      </c>
      <c r="L334" s="66">
        <v>799.23529411764707</v>
      </c>
      <c r="M334" s="56">
        <v>4.3203061750202401E-2</v>
      </c>
    </row>
    <row r="335" spans="1:13" x14ac:dyDescent="0.25">
      <c r="A335" t="s">
        <v>61</v>
      </c>
      <c r="B335" t="s">
        <v>36</v>
      </c>
      <c r="C335">
        <v>5.8</v>
      </c>
      <c r="D335" t="s">
        <v>55</v>
      </c>
      <c r="E335">
        <v>2011</v>
      </c>
      <c r="F335" s="67" t="s">
        <v>247</v>
      </c>
      <c r="G335" s="67" t="s">
        <v>247</v>
      </c>
      <c r="H335" s="67" t="s">
        <v>247</v>
      </c>
      <c r="I335">
        <v>1200000</v>
      </c>
      <c r="J335" s="66" t="s">
        <v>247</v>
      </c>
      <c r="K335" s="66" t="s">
        <v>247</v>
      </c>
      <c r="L335" s="66" t="s">
        <v>247</v>
      </c>
      <c r="M335" s="56" t="s">
        <v>247</v>
      </c>
    </row>
    <row r="336" spans="1:13" x14ac:dyDescent="0.25">
      <c r="A336" t="s">
        <v>110</v>
      </c>
      <c r="B336" t="s">
        <v>37</v>
      </c>
      <c r="C336">
        <v>1</v>
      </c>
      <c r="D336" t="s">
        <v>47</v>
      </c>
      <c r="E336">
        <v>2011</v>
      </c>
      <c r="F336" s="67">
        <v>60423675</v>
      </c>
      <c r="G336" s="67">
        <v>36438189.5</v>
      </c>
      <c r="H336" s="67">
        <v>107004261.22</v>
      </c>
      <c r="I336">
        <v>240000</v>
      </c>
      <c r="J336" s="66">
        <v>251.76531249999999</v>
      </c>
      <c r="K336" s="66">
        <v>151.82578958333335</v>
      </c>
      <c r="L336" s="66">
        <v>445.85108841666664</v>
      </c>
      <c r="M336" s="56">
        <v>0.56468475471055635</v>
      </c>
    </row>
    <row r="337" spans="1:13" x14ac:dyDescent="0.25">
      <c r="A337" t="s">
        <v>62</v>
      </c>
      <c r="B337" t="s">
        <v>38</v>
      </c>
      <c r="C337">
        <v>4.8</v>
      </c>
      <c r="D337" t="s">
        <v>47</v>
      </c>
      <c r="E337">
        <v>2011</v>
      </c>
      <c r="F337" s="67" t="s">
        <v>247</v>
      </c>
      <c r="G337" s="67" t="s">
        <v>247</v>
      </c>
      <c r="H337" s="67" t="s">
        <v>247</v>
      </c>
      <c r="I337">
        <v>0</v>
      </c>
      <c r="J337" s="66" t="s">
        <v>247</v>
      </c>
      <c r="K337" s="66" t="s">
        <v>247</v>
      </c>
      <c r="L337" s="66" t="s">
        <v>247</v>
      </c>
      <c r="M337" s="56" t="s">
        <v>247</v>
      </c>
    </row>
    <row r="338" spans="1:13" x14ac:dyDescent="0.25">
      <c r="A338" t="s">
        <v>193</v>
      </c>
      <c r="B338" t="s">
        <v>39</v>
      </c>
      <c r="C338">
        <v>0.2</v>
      </c>
      <c r="D338" t="s">
        <v>47</v>
      </c>
      <c r="E338">
        <v>2011</v>
      </c>
      <c r="F338" s="67">
        <v>12636531</v>
      </c>
      <c r="G338" s="67">
        <v>6513177</v>
      </c>
      <c r="H338" s="67">
        <v>19149708</v>
      </c>
      <c r="I338">
        <v>24000</v>
      </c>
      <c r="J338" s="66">
        <v>526.52212499999996</v>
      </c>
      <c r="K338" s="66">
        <v>271.38237500000002</v>
      </c>
      <c r="L338" s="66">
        <v>797.90449999999998</v>
      </c>
      <c r="M338" s="56">
        <v>0.65988113239115709</v>
      </c>
    </row>
    <row r="339" spans="1:13" x14ac:dyDescent="0.25">
      <c r="A339" t="s">
        <v>131</v>
      </c>
      <c r="B339" t="s">
        <v>130</v>
      </c>
      <c r="C339">
        <v>0.6</v>
      </c>
      <c r="D339" t="s">
        <v>51</v>
      </c>
      <c r="E339">
        <v>2011</v>
      </c>
      <c r="F339" s="67">
        <v>80352294</v>
      </c>
      <c r="G339" s="67">
        <v>133327.4209</v>
      </c>
      <c r="H339" s="67">
        <v>80485621.420900002</v>
      </c>
      <c r="I339">
        <v>120000</v>
      </c>
      <c r="J339" s="66">
        <v>669.60244999999998</v>
      </c>
      <c r="K339" s="66">
        <v>1.1110618408333333</v>
      </c>
      <c r="L339" s="66">
        <v>670.71351184083335</v>
      </c>
      <c r="M339" s="56">
        <v>0.99834346286272968</v>
      </c>
    </row>
    <row r="340" spans="1:13" x14ac:dyDescent="0.25">
      <c r="A340" t="s">
        <v>168</v>
      </c>
      <c r="B340" t="s">
        <v>40</v>
      </c>
      <c r="C340">
        <v>0.3</v>
      </c>
      <c r="D340" t="s">
        <v>47</v>
      </c>
      <c r="E340">
        <v>2011</v>
      </c>
      <c r="F340" s="67">
        <v>26088343</v>
      </c>
      <c r="G340" s="67">
        <v>73756583</v>
      </c>
      <c r="H340" s="67">
        <v>99844926</v>
      </c>
      <c r="I340">
        <v>220000</v>
      </c>
      <c r="J340" s="66">
        <v>118.58337727272728</v>
      </c>
      <c r="K340" s="66">
        <v>335.25719545454547</v>
      </c>
      <c r="L340" s="66">
        <v>453.84057272727273</v>
      </c>
      <c r="M340" s="56">
        <v>0.26128862071568865</v>
      </c>
    </row>
    <row r="341" spans="1:13" x14ac:dyDescent="0.25">
      <c r="A341" t="s">
        <v>232</v>
      </c>
      <c r="B341" t="s">
        <v>231</v>
      </c>
      <c r="C341">
        <v>0.1</v>
      </c>
      <c r="D341" t="s">
        <v>55</v>
      </c>
      <c r="E341">
        <v>2011</v>
      </c>
      <c r="F341" s="67">
        <v>467400</v>
      </c>
      <c r="G341" s="67">
        <v>1100000</v>
      </c>
      <c r="H341" s="67">
        <v>1567400</v>
      </c>
      <c r="I341">
        <v>6400</v>
      </c>
      <c r="J341" s="66">
        <v>73.03125</v>
      </c>
      <c r="K341" s="66">
        <v>171.875</v>
      </c>
      <c r="L341" s="66">
        <v>244.90625</v>
      </c>
      <c r="M341" s="56">
        <v>0.2982008421589894</v>
      </c>
    </row>
    <row r="342" spans="1:13" x14ac:dyDescent="0.25">
      <c r="A342" t="s">
        <v>57</v>
      </c>
      <c r="B342" t="s">
        <v>41</v>
      </c>
      <c r="C342">
        <v>11.5</v>
      </c>
      <c r="D342" t="s">
        <v>47</v>
      </c>
      <c r="E342">
        <v>2011</v>
      </c>
      <c r="F342" s="67" t="s">
        <v>247</v>
      </c>
      <c r="G342" s="67" t="s">
        <v>247</v>
      </c>
      <c r="H342" s="67" t="s">
        <v>247</v>
      </c>
      <c r="I342">
        <v>970000</v>
      </c>
      <c r="J342" s="66" t="s">
        <v>247</v>
      </c>
      <c r="K342" s="66" t="s">
        <v>247</v>
      </c>
      <c r="L342" s="66" t="s">
        <v>247</v>
      </c>
      <c r="M342" s="56" t="s">
        <v>247</v>
      </c>
    </row>
    <row r="343" spans="1:13" x14ac:dyDescent="0.25">
      <c r="A343" t="s">
        <v>53</v>
      </c>
      <c r="B343" t="s">
        <v>42</v>
      </c>
      <c r="C343">
        <v>12.8</v>
      </c>
      <c r="D343" t="s">
        <v>47</v>
      </c>
      <c r="E343">
        <v>2011</v>
      </c>
      <c r="F343" s="67">
        <v>28642838</v>
      </c>
      <c r="G343" s="67">
        <v>171866911</v>
      </c>
      <c r="H343" s="67">
        <v>257657385</v>
      </c>
      <c r="I343">
        <v>1200000</v>
      </c>
      <c r="J343" s="66">
        <v>23.869031666666668</v>
      </c>
      <c r="K343" s="66">
        <v>143.22242583333335</v>
      </c>
      <c r="L343" s="66">
        <v>214.71448749999999</v>
      </c>
      <c r="M343" s="56">
        <v>0.11116637700875526</v>
      </c>
    </row>
    <row r="344" spans="1:13" x14ac:dyDescent="0.25">
      <c r="A344" t="s">
        <v>195</v>
      </c>
      <c r="B344" t="s">
        <v>194</v>
      </c>
      <c r="C344">
        <v>0.1</v>
      </c>
      <c r="D344" t="s">
        <v>55</v>
      </c>
      <c r="E344">
        <v>2012</v>
      </c>
      <c r="F344" s="67">
        <v>24250</v>
      </c>
      <c r="G344" s="67">
        <v>9028297</v>
      </c>
      <c r="H344" s="67">
        <v>9052547</v>
      </c>
      <c r="I344">
        <v>5600</v>
      </c>
      <c r="J344" s="66">
        <v>4.3303571428571432</v>
      </c>
      <c r="K344" s="66">
        <v>1612.1958928571428</v>
      </c>
      <c r="L344" s="66">
        <v>1616.5262499999999</v>
      </c>
      <c r="M344" s="56">
        <v>2.6788040978964265E-3</v>
      </c>
    </row>
    <row r="345" spans="1:13" x14ac:dyDescent="0.25">
      <c r="A345" t="s">
        <v>197</v>
      </c>
      <c r="B345" t="s">
        <v>196</v>
      </c>
      <c r="C345">
        <v>0.1</v>
      </c>
      <c r="D345" t="s">
        <v>51</v>
      </c>
      <c r="E345">
        <v>2012</v>
      </c>
      <c r="F345" s="67" t="s">
        <v>247</v>
      </c>
      <c r="G345" s="67" t="s">
        <v>247</v>
      </c>
      <c r="H345" s="67" t="s">
        <v>247</v>
      </c>
      <c r="I345">
        <v>1000</v>
      </c>
      <c r="J345" s="66" t="s">
        <v>247</v>
      </c>
      <c r="K345" s="66" t="s">
        <v>247</v>
      </c>
      <c r="L345" s="66" t="s">
        <v>247</v>
      </c>
      <c r="M345" s="56" t="s">
        <v>247</v>
      </c>
    </row>
    <row r="346" spans="1:13" x14ac:dyDescent="0.25">
      <c r="A346" t="s">
        <v>199</v>
      </c>
      <c r="B346" t="s">
        <v>198</v>
      </c>
      <c r="C346">
        <v>0.1</v>
      </c>
      <c r="D346" t="s">
        <v>47</v>
      </c>
      <c r="E346">
        <v>2012</v>
      </c>
      <c r="F346" s="67">
        <v>5973758</v>
      </c>
      <c r="G346" s="67">
        <v>799949.29009999987</v>
      </c>
      <c r="H346" s="67">
        <v>6773707.2900999999</v>
      </c>
      <c r="I346">
        <v>10000</v>
      </c>
      <c r="J346" s="66">
        <v>597.37580000000003</v>
      </c>
      <c r="K346" s="66">
        <v>79.994929009999993</v>
      </c>
      <c r="L346" s="66">
        <v>677.37072900999999</v>
      </c>
      <c r="M346" s="56">
        <v>0.88190377058820468</v>
      </c>
    </row>
    <row r="347" spans="1:13" x14ac:dyDescent="0.25">
      <c r="A347" t="s">
        <v>80</v>
      </c>
      <c r="B347" t="s">
        <v>79</v>
      </c>
      <c r="C347">
        <v>1.9</v>
      </c>
      <c r="D347" t="s">
        <v>47</v>
      </c>
      <c r="E347">
        <v>2012</v>
      </c>
      <c r="F347" s="67" t="s">
        <v>247</v>
      </c>
      <c r="G347" s="67" t="s">
        <v>247</v>
      </c>
      <c r="H347" s="67" t="s">
        <v>247</v>
      </c>
      <c r="I347">
        <v>250000</v>
      </c>
      <c r="J347" s="66" t="s">
        <v>247</v>
      </c>
      <c r="K347" s="66" t="s">
        <v>247</v>
      </c>
      <c r="L347" s="66" t="s">
        <v>247</v>
      </c>
      <c r="M347" s="56" t="s">
        <v>247</v>
      </c>
    </row>
    <row r="348" spans="1:13" x14ac:dyDescent="0.25">
      <c r="A348" t="s">
        <v>146</v>
      </c>
      <c r="B348" t="s">
        <v>145</v>
      </c>
      <c r="C348">
        <v>0.4</v>
      </c>
      <c r="D348" t="s">
        <v>51</v>
      </c>
      <c r="E348">
        <v>2012</v>
      </c>
      <c r="F348" s="67" t="s">
        <v>247</v>
      </c>
      <c r="G348" s="67" t="s">
        <v>247</v>
      </c>
      <c r="H348" s="67" t="s">
        <v>247</v>
      </c>
      <c r="I348">
        <v>110000</v>
      </c>
      <c r="J348" s="66" t="s">
        <v>247</v>
      </c>
      <c r="K348" s="66" t="s">
        <v>247</v>
      </c>
      <c r="L348" s="66" t="s">
        <v>247</v>
      </c>
      <c r="M348" s="56" t="s">
        <v>247</v>
      </c>
    </row>
    <row r="349" spans="1:13" x14ac:dyDescent="0.25">
      <c r="A349" t="s">
        <v>170</v>
      </c>
      <c r="B349" t="s">
        <v>169</v>
      </c>
      <c r="C349">
        <v>0.2</v>
      </c>
      <c r="D349" t="s">
        <v>51</v>
      </c>
      <c r="E349">
        <v>2012</v>
      </c>
      <c r="F349" s="67">
        <v>1090732</v>
      </c>
      <c r="G349" s="67">
        <v>4248183.1536290003</v>
      </c>
      <c r="H349" s="67">
        <v>5338915.1536290003</v>
      </c>
      <c r="I349">
        <v>3300</v>
      </c>
      <c r="J349" s="66">
        <v>330.52484848484846</v>
      </c>
      <c r="K349" s="66">
        <v>1287.3282283724243</v>
      </c>
      <c r="L349" s="66">
        <v>1617.8530768572728</v>
      </c>
      <c r="M349" s="56">
        <v>0.20429843303626971</v>
      </c>
    </row>
    <row r="350" spans="1:13" x14ac:dyDescent="0.25">
      <c r="A350" t="s">
        <v>201</v>
      </c>
      <c r="B350" t="s">
        <v>200</v>
      </c>
      <c r="C350">
        <v>0.1</v>
      </c>
      <c r="D350" t="s">
        <v>51</v>
      </c>
      <c r="E350">
        <v>2012</v>
      </c>
      <c r="F350" s="67" t="s">
        <v>247</v>
      </c>
      <c r="G350" s="67" t="s">
        <v>247</v>
      </c>
      <c r="H350" s="67" t="s">
        <v>247</v>
      </c>
      <c r="I350">
        <v>9500</v>
      </c>
      <c r="J350" s="66" t="s">
        <v>247</v>
      </c>
      <c r="K350" s="66" t="s">
        <v>247</v>
      </c>
      <c r="L350" s="66" t="s">
        <v>247</v>
      </c>
      <c r="M350" s="56" t="s">
        <v>247</v>
      </c>
    </row>
    <row r="351" spans="1:13" x14ac:dyDescent="0.25">
      <c r="A351" t="s">
        <v>246</v>
      </c>
      <c r="B351" t="s">
        <v>3</v>
      </c>
      <c r="C351">
        <v>0</v>
      </c>
      <c r="D351" t="s">
        <v>242</v>
      </c>
      <c r="E351">
        <v>2012</v>
      </c>
      <c r="F351" s="67" t="s">
        <v>247</v>
      </c>
      <c r="G351" s="67" t="s">
        <v>247</v>
      </c>
      <c r="H351" s="67" t="s">
        <v>247</v>
      </c>
      <c r="I351" t="s">
        <v>247</v>
      </c>
      <c r="J351" s="66" t="s">
        <v>247</v>
      </c>
      <c r="K351" s="66" t="s">
        <v>247</v>
      </c>
      <c r="L351" s="66" t="s">
        <v>247</v>
      </c>
      <c r="M351" s="56" t="s">
        <v>247</v>
      </c>
    </row>
    <row r="352" spans="1:13" x14ac:dyDescent="0.25">
      <c r="A352" t="s">
        <v>234</v>
      </c>
      <c r="B352" t="s">
        <v>233</v>
      </c>
      <c r="C352">
        <v>0</v>
      </c>
      <c r="D352" t="s">
        <v>47</v>
      </c>
      <c r="E352">
        <v>2012</v>
      </c>
      <c r="F352" s="67">
        <v>984252</v>
      </c>
      <c r="G352" s="67">
        <v>11499100</v>
      </c>
      <c r="H352" s="67">
        <v>12483352</v>
      </c>
      <c r="I352" t="s">
        <v>247</v>
      </c>
      <c r="J352" s="66" t="s">
        <v>247</v>
      </c>
      <c r="K352" s="66" t="s">
        <v>247</v>
      </c>
      <c r="L352" s="66" t="s">
        <v>247</v>
      </c>
      <c r="M352" s="56" t="s">
        <v>247</v>
      </c>
    </row>
    <row r="353" spans="1:13" x14ac:dyDescent="0.25">
      <c r="A353" t="s">
        <v>115</v>
      </c>
      <c r="B353" t="s">
        <v>4</v>
      </c>
      <c r="C353">
        <v>0.8</v>
      </c>
      <c r="D353" t="s">
        <v>103</v>
      </c>
      <c r="E353">
        <v>2012</v>
      </c>
      <c r="F353" s="67">
        <v>6200000</v>
      </c>
      <c r="G353" s="67">
        <v>3800000</v>
      </c>
      <c r="H353" s="67">
        <v>10000000</v>
      </c>
      <c r="I353">
        <v>2900</v>
      </c>
      <c r="J353" s="66">
        <v>2137.9310344827586</v>
      </c>
      <c r="K353" s="66">
        <v>1310.344827586207</v>
      </c>
      <c r="L353" s="66">
        <v>3448.2758620689656</v>
      </c>
      <c r="M353" s="56">
        <v>0.62</v>
      </c>
    </row>
    <row r="354" spans="1:13" x14ac:dyDescent="0.25">
      <c r="A354" t="s">
        <v>132</v>
      </c>
      <c r="B354" t="s">
        <v>5</v>
      </c>
      <c r="C354">
        <v>0.5</v>
      </c>
      <c r="D354" t="s">
        <v>51</v>
      </c>
      <c r="E354">
        <v>2012</v>
      </c>
      <c r="F354" s="67">
        <v>12471166</v>
      </c>
      <c r="G354" s="67">
        <v>7314820.5460000001</v>
      </c>
      <c r="H354" s="67">
        <v>19785986.546</v>
      </c>
      <c r="I354">
        <v>16000</v>
      </c>
      <c r="J354" s="66">
        <v>779.44787499999995</v>
      </c>
      <c r="K354" s="66">
        <v>457.176284125</v>
      </c>
      <c r="L354" s="66">
        <v>1236.624159125</v>
      </c>
      <c r="M354" s="56">
        <v>0.63030296573820377</v>
      </c>
    </row>
    <row r="355" spans="1:13" x14ac:dyDescent="0.25">
      <c r="A355" t="s">
        <v>241</v>
      </c>
      <c r="B355" t="s">
        <v>6</v>
      </c>
      <c r="C355">
        <v>0</v>
      </c>
      <c r="D355" t="s">
        <v>242</v>
      </c>
      <c r="E355">
        <v>2012</v>
      </c>
      <c r="F355" s="67">
        <v>832300</v>
      </c>
      <c r="G355" s="67">
        <v>2018100</v>
      </c>
      <c r="H355" s="67">
        <v>2850400</v>
      </c>
      <c r="I355" t="s">
        <v>247</v>
      </c>
      <c r="J355" s="66" t="s">
        <v>247</v>
      </c>
      <c r="K355" s="66" t="s">
        <v>247</v>
      </c>
      <c r="L355" s="66" t="s">
        <v>247</v>
      </c>
      <c r="M355" s="56" t="s">
        <v>247</v>
      </c>
    </row>
    <row r="356" spans="1:13" x14ac:dyDescent="0.25">
      <c r="A356" t="s">
        <v>105</v>
      </c>
      <c r="B356" t="s">
        <v>104</v>
      </c>
      <c r="C356">
        <v>1</v>
      </c>
      <c r="D356" t="s">
        <v>47</v>
      </c>
      <c r="E356">
        <v>2012</v>
      </c>
      <c r="F356" s="67">
        <v>11709193</v>
      </c>
      <c r="G356" s="67">
        <v>19101814.309999999</v>
      </c>
      <c r="H356" s="67">
        <v>30811007.309999999</v>
      </c>
      <c r="I356">
        <v>68000</v>
      </c>
      <c r="J356" s="66">
        <v>172.19401470588235</v>
      </c>
      <c r="K356" s="66">
        <v>280.90903397058821</v>
      </c>
      <c r="L356" s="66">
        <v>453.10304867647056</v>
      </c>
      <c r="M356" s="56">
        <v>0.38003278770440174</v>
      </c>
    </row>
    <row r="357" spans="1:13" x14ac:dyDescent="0.25">
      <c r="A357" t="s">
        <v>172</v>
      </c>
      <c r="B357" t="s">
        <v>171</v>
      </c>
      <c r="C357">
        <v>0.2</v>
      </c>
      <c r="D357" t="s">
        <v>47</v>
      </c>
      <c r="E357">
        <v>2012</v>
      </c>
      <c r="F357" s="67">
        <v>4800000</v>
      </c>
      <c r="G357" s="67">
        <v>6900000</v>
      </c>
      <c r="H357" s="67">
        <v>11700000</v>
      </c>
      <c r="I357">
        <v>16000</v>
      </c>
      <c r="J357" s="66">
        <v>300</v>
      </c>
      <c r="K357" s="66">
        <v>431.25</v>
      </c>
      <c r="L357" s="66">
        <v>731.25</v>
      </c>
      <c r="M357" s="56">
        <v>0.41025641025641024</v>
      </c>
    </row>
    <row r="358" spans="1:13" x14ac:dyDescent="0.25">
      <c r="A358" t="s">
        <v>50</v>
      </c>
      <c r="B358" t="s">
        <v>7</v>
      </c>
      <c r="C358">
        <v>20.7</v>
      </c>
      <c r="D358" t="s">
        <v>51</v>
      </c>
      <c r="E358">
        <v>2012</v>
      </c>
      <c r="F358" s="67" t="s">
        <v>247</v>
      </c>
      <c r="G358" s="67" t="s">
        <v>247</v>
      </c>
      <c r="H358" s="67" t="s">
        <v>247</v>
      </c>
      <c r="I358">
        <v>350000</v>
      </c>
      <c r="J358" s="66" t="s">
        <v>247</v>
      </c>
      <c r="K358" s="66" t="s">
        <v>247</v>
      </c>
      <c r="L358" s="66" t="s">
        <v>247</v>
      </c>
      <c r="M358" s="56" t="s">
        <v>247</v>
      </c>
    </row>
    <row r="359" spans="1:13" x14ac:dyDescent="0.25">
      <c r="A359" t="s">
        <v>134</v>
      </c>
      <c r="B359" t="s">
        <v>133</v>
      </c>
      <c r="C359">
        <v>0.5</v>
      </c>
      <c r="D359" t="s">
        <v>51</v>
      </c>
      <c r="E359">
        <v>2012</v>
      </c>
      <c r="F359" s="67">
        <v>685482920</v>
      </c>
      <c r="G359" s="67">
        <v>9258556.7999999523</v>
      </c>
      <c r="H359" s="67">
        <v>694741476.79999995</v>
      </c>
      <c r="I359">
        <v>720000</v>
      </c>
      <c r="J359" s="66">
        <v>952.05961111111117</v>
      </c>
      <c r="K359" s="66">
        <v>12.8591066666666</v>
      </c>
      <c r="L359" s="66">
        <v>964.91871777777772</v>
      </c>
      <c r="M359" s="56">
        <v>0.9866733783584577</v>
      </c>
    </row>
    <row r="360" spans="1:13" x14ac:dyDescent="0.25">
      <c r="A360" t="s">
        <v>203</v>
      </c>
      <c r="B360" t="s">
        <v>202</v>
      </c>
      <c r="C360">
        <v>0.1</v>
      </c>
      <c r="D360" t="s">
        <v>51</v>
      </c>
      <c r="E360">
        <v>2012</v>
      </c>
      <c r="F360" s="67">
        <v>6759210</v>
      </c>
      <c r="G360" s="67">
        <v>4078811.3369999994</v>
      </c>
      <c r="H360" s="67">
        <v>10838021.336999999</v>
      </c>
      <c r="I360">
        <v>2000</v>
      </c>
      <c r="J360" s="66">
        <v>3379.605</v>
      </c>
      <c r="K360" s="66">
        <v>2039.4056684999996</v>
      </c>
      <c r="L360" s="66">
        <v>5419.0106685000001</v>
      </c>
      <c r="M360" s="56">
        <v>0.62365719625635763</v>
      </c>
    </row>
    <row r="361" spans="1:13" x14ac:dyDescent="0.25">
      <c r="A361" t="s">
        <v>122</v>
      </c>
      <c r="B361" t="s">
        <v>121</v>
      </c>
      <c r="C361">
        <v>0.7</v>
      </c>
      <c r="D361" t="s">
        <v>55</v>
      </c>
      <c r="E361">
        <v>2012</v>
      </c>
      <c r="F361" s="67">
        <v>28122266</v>
      </c>
      <c r="G361" s="67">
        <v>28358464.493000001</v>
      </c>
      <c r="H361" s="67">
        <v>56480730.493000001</v>
      </c>
      <c r="I361">
        <v>110000</v>
      </c>
      <c r="J361" s="66">
        <v>255.65696363636363</v>
      </c>
      <c r="K361" s="66">
        <v>257.80422266363638</v>
      </c>
      <c r="L361" s="66">
        <v>513.46118630000001</v>
      </c>
      <c r="M361" s="56">
        <v>0.49790903471911296</v>
      </c>
    </row>
    <row r="362" spans="1:13" x14ac:dyDescent="0.25">
      <c r="A362" t="s">
        <v>107</v>
      </c>
      <c r="B362" t="s">
        <v>106</v>
      </c>
      <c r="C362">
        <v>1</v>
      </c>
      <c r="D362" t="s">
        <v>55</v>
      </c>
      <c r="E362">
        <v>2012</v>
      </c>
      <c r="F362" s="67">
        <v>2132874</v>
      </c>
      <c r="G362" s="67">
        <v>36614688</v>
      </c>
      <c r="H362" s="67">
        <v>38747562</v>
      </c>
      <c r="I362">
        <v>92000</v>
      </c>
      <c r="J362" s="66">
        <v>23.183413043478261</v>
      </c>
      <c r="K362" s="66">
        <v>397.98573913043481</v>
      </c>
      <c r="L362" s="66">
        <v>421.16915217391306</v>
      </c>
      <c r="M362" s="56">
        <v>5.5045372919204569E-2</v>
      </c>
    </row>
    <row r="363" spans="1:13" x14ac:dyDescent="0.25">
      <c r="A363" t="s">
        <v>127</v>
      </c>
      <c r="B363" t="s">
        <v>126</v>
      </c>
      <c r="C363">
        <v>0.6</v>
      </c>
      <c r="D363" t="s">
        <v>47</v>
      </c>
      <c r="E363">
        <v>2012</v>
      </c>
      <c r="F363" s="67">
        <v>17194</v>
      </c>
      <c r="G363" s="67">
        <v>16833.801243330003</v>
      </c>
      <c r="H363" s="67">
        <v>34027.801243330003</v>
      </c>
      <c r="I363">
        <v>2200</v>
      </c>
      <c r="J363" s="66">
        <v>7.8154545454545454</v>
      </c>
      <c r="K363" s="66">
        <v>7.6517278378772744</v>
      </c>
      <c r="L363" s="66">
        <v>15.467182383331819</v>
      </c>
      <c r="M363" s="56">
        <v>0.50529271277468457</v>
      </c>
    </row>
    <row r="364" spans="1:13" x14ac:dyDescent="0.25">
      <c r="A364" t="s">
        <v>135</v>
      </c>
      <c r="B364" t="s">
        <v>8</v>
      </c>
      <c r="C364">
        <v>0.5</v>
      </c>
      <c r="D364" t="s">
        <v>47</v>
      </c>
      <c r="E364">
        <v>2012</v>
      </c>
      <c r="F364" s="67">
        <v>5212931</v>
      </c>
      <c r="G364" s="67">
        <v>45670786.619999997</v>
      </c>
      <c r="H364" s="67">
        <v>50883717.619999997</v>
      </c>
      <c r="I364">
        <v>82000</v>
      </c>
      <c r="J364" s="66">
        <v>63.572329268292684</v>
      </c>
      <c r="K364" s="66">
        <v>556.96081243902438</v>
      </c>
      <c r="L364" s="66">
        <v>620.53314170731699</v>
      </c>
      <c r="M364" s="56">
        <v>0.10244791937040076</v>
      </c>
    </row>
    <row r="365" spans="1:13" x14ac:dyDescent="0.25">
      <c r="A365" t="s">
        <v>71</v>
      </c>
      <c r="B365" t="s">
        <v>70</v>
      </c>
      <c r="C365">
        <v>3.1</v>
      </c>
      <c r="D365" t="s">
        <v>47</v>
      </c>
      <c r="E365">
        <v>2012</v>
      </c>
      <c r="F365" s="67">
        <v>15726635</v>
      </c>
      <c r="G365" s="67">
        <v>35114239.391999997</v>
      </c>
      <c r="H365" s="67">
        <v>50840874.391999997</v>
      </c>
      <c r="I365">
        <v>530000</v>
      </c>
      <c r="J365" s="66">
        <v>29.672896226415094</v>
      </c>
      <c r="K365" s="66">
        <v>66.253281871698107</v>
      </c>
      <c r="L365" s="66">
        <v>95.926178098113198</v>
      </c>
      <c r="M365" s="56">
        <v>0.30933053744792882</v>
      </c>
    </row>
    <row r="366" spans="1:13" x14ac:dyDescent="0.25">
      <c r="A366" t="s">
        <v>65</v>
      </c>
      <c r="B366" t="s">
        <v>64</v>
      </c>
      <c r="C366">
        <v>3.5</v>
      </c>
      <c r="D366" t="s">
        <v>55</v>
      </c>
      <c r="E366">
        <v>2012</v>
      </c>
      <c r="F366" s="67" t="s">
        <v>247</v>
      </c>
      <c r="G366" s="67" t="s">
        <v>247</v>
      </c>
      <c r="H366" s="67" t="s">
        <v>247</v>
      </c>
      <c r="I366">
        <v>120000</v>
      </c>
      <c r="J366" s="66" t="s">
        <v>247</v>
      </c>
      <c r="K366" s="66" t="s">
        <v>247</v>
      </c>
      <c r="L366" s="66" t="s">
        <v>247</v>
      </c>
      <c r="M366" s="56" t="s">
        <v>247</v>
      </c>
    </row>
    <row r="367" spans="1:13" x14ac:dyDescent="0.25">
      <c r="A367" t="s">
        <v>98</v>
      </c>
      <c r="B367" t="s">
        <v>97</v>
      </c>
      <c r="C367">
        <v>1.2</v>
      </c>
      <c r="D367" t="s">
        <v>55</v>
      </c>
      <c r="E367">
        <v>2012</v>
      </c>
      <c r="F367" s="67">
        <v>6343779</v>
      </c>
      <c r="G367" s="67">
        <v>10005364.888</v>
      </c>
      <c r="H367" s="67">
        <v>16349143.888</v>
      </c>
      <c r="I367">
        <v>110000</v>
      </c>
      <c r="J367" s="66">
        <v>57.670718181818181</v>
      </c>
      <c r="K367" s="66">
        <v>90.957862618181821</v>
      </c>
      <c r="L367" s="66">
        <v>148.62858080000001</v>
      </c>
      <c r="M367" s="56">
        <v>0.38801903288992567</v>
      </c>
    </row>
    <row r="368" spans="1:13" x14ac:dyDescent="0.25">
      <c r="A368" t="s">
        <v>137</v>
      </c>
      <c r="B368" t="s">
        <v>136</v>
      </c>
      <c r="C368">
        <v>0.5</v>
      </c>
      <c r="D368" t="s">
        <v>103</v>
      </c>
      <c r="E368">
        <v>2012</v>
      </c>
      <c r="F368" s="67">
        <v>136781489</v>
      </c>
      <c r="G368" s="67">
        <v>227585.45970000001</v>
      </c>
      <c r="H368" s="67">
        <v>212550138.9797</v>
      </c>
      <c r="I368">
        <v>43000</v>
      </c>
      <c r="J368" s="66">
        <v>3180.9648604651161</v>
      </c>
      <c r="K368" s="66">
        <v>5.2926851093023259</v>
      </c>
      <c r="L368" s="66">
        <v>4943.0264878999997</v>
      </c>
      <c r="M368" s="56">
        <v>0.64352575658895983</v>
      </c>
    </row>
    <row r="369" spans="1:13" x14ac:dyDescent="0.25">
      <c r="A369" t="s">
        <v>139</v>
      </c>
      <c r="B369" t="s">
        <v>138</v>
      </c>
      <c r="C369">
        <v>0.5</v>
      </c>
      <c r="D369" t="s">
        <v>51</v>
      </c>
      <c r="E369">
        <v>2012</v>
      </c>
      <c r="F369" s="67">
        <v>99335154</v>
      </c>
      <c r="G369" s="67">
        <v>176131.20189999999</v>
      </c>
      <c r="H369" s="67">
        <v>134944827.13190001</v>
      </c>
      <c r="I369">
        <v>140000</v>
      </c>
      <c r="J369" s="66">
        <v>709.53681428571429</v>
      </c>
      <c r="K369" s="66">
        <v>1.2580800135714285</v>
      </c>
      <c r="L369" s="66">
        <v>963.89162237071434</v>
      </c>
      <c r="M369" s="56">
        <v>0.73611679759244264</v>
      </c>
    </row>
    <row r="370" spans="1:13" x14ac:dyDescent="0.25">
      <c r="A370" t="s">
        <v>205</v>
      </c>
      <c r="B370" t="s">
        <v>204</v>
      </c>
      <c r="C370">
        <v>0.1</v>
      </c>
      <c r="D370" t="s">
        <v>47</v>
      </c>
      <c r="E370">
        <v>2012</v>
      </c>
      <c r="F370" s="67">
        <v>174303</v>
      </c>
      <c r="G370" s="67">
        <v>1353301.541</v>
      </c>
      <c r="H370" s="67">
        <v>1532305.5619870001</v>
      </c>
      <c r="I370">
        <v>200</v>
      </c>
      <c r="J370" s="66">
        <v>871.51499999999999</v>
      </c>
      <c r="K370" s="66">
        <v>6766.507705</v>
      </c>
      <c r="L370" s="66">
        <v>7661.5278099349998</v>
      </c>
      <c r="M370" s="56">
        <v>0.1137521159774259</v>
      </c>
    </row>
    <row r="371" spans="1:13" x14ac:dyDescent="0.25">
      <c r="A371" t="s">
        <v>73</v>
      </c>
      <c r="B371" t="s">
        <v>72</v>
      </c>
      <c r="C371">
        <v>3.1</v>
      </c>
      <c r="D371" t="s">
        <v>47</v>
      </c>
      <c r="E371">
        <v>2012</v>
      </c>
      <c r="F371" s="67" t="s">
        <v>247</v>
      </c>
      <c r="G371" s="67" t="s">
        <v>247</v>
      </c>
      <c r="H371" s="67" t="s">
        <v>247</v>
      </c>
      <c r="I371">
        <v>87000</v>
      </c>
      <c r="J371" s="66" t="s">
        <v>247</v>
      </c>
      <c r="K371" s="66" t="s">
        <v>247</v>
      </c>
      <c r="L371" s="66" t="s">
        <v>247</v>
      </c>
      <c r="M371" s="56" t="s">
        <v>247</v>
      </c>
    </row>
    <row r="372" spans="1:13" x14ac:dyDescent="0.25">
      <c r="A372" t="s">
        <v>148</v>
      </c>
      <c r="B372" t="s">
        <v>147</v>
      </c>
      <c r="C372">
        <v>0.4</v>
      </c>
      <c r="D372" t="s">
        <v>51</v>
      </c>
      <c r="E372">
        <v>2012</v>
      </c>
      <c r="F372" s="67">
        <v>18402940</v>
      </c>
      <c r="G372" s="67">
        <v>1701913</v>
      </c>
      <c r="H372" s="67">
        <v>22246679</v>
      </c>
      <c r="I372">
        <v>9500</v>
      </c>
      <c r="J372" s="66">
        <v>1937.1515789473685</v>
      </c>
      <c r="K372" s="66">
        <v>179.14873684210525</v>
      </c>
      <c r="L372" s="66">
        <v>2341.7556842105264</v>
      </c>
      <c r="M372" s="56">
        <v>0.8272218968053614</v>
      </c>
    </row>
    <row r="373" spans="1:13" x14ac:dyDescent="0.25">
      <c r="A373" t="s">
        <v>76</v>
      </c>
      <c r="B373" t="s">
        <v>9</v>
      </c>
      <c r="C373">
        <v>2.4</v>
      </c>
      <c r="D373" t="s">
        <v>47</v>
      </c>
      <c r="E373">
        <v>2012</v>
      </c>
      <c r="F373" s="67">
        <v>13804950</v>
      </c>
      <c r="G373" s="67">
        <v>109586095.59999999</v>
      </c>
      <c r="H373" s="67">
        <v>124202802.57610001</v>
      </c>
      <c r="I373">
        <v>480000</v>
      </c>
      <c r="J373" s="66">
        <v>28.760312500000001</v>
      </c>
      <c r="K373" s="66">
        <v>228.30436583333332</v>
      </c>
      <c r="L373" s="66">
        <v>258.75583870020836</v>
      </c>
      <c r="M373" s="56">
        <v>0.11114845811584326</v>
      </c>
    </row>
    <row r="374" spans="1:13" x14ac:dyDescent="0.25">
      <c r="A374" t="s">
        <v>150</v>
      </c>
      <c r="B374" t="s">
        <v>149</v>
      </c>
      <c r="C374">
        <v>0.4</v>
      </c>
      <c r="D374" t="s">
        <v>51</v>
      </c>
      <c r="E374">
        <v>2012</v>
      </c>
      <c r="F374" s="67">
        <v>62992629</v>
      </c>
      <c r="G374" s="67">
        <v>9053818.7860000003</v>
      </c>
      <c r="H374" s="67">
        <v>72046447.785999998</v>
      </c>
      <c r="I374">
        <v>21000</v>
      </c>
      <c r="J374" s="66">
        <v>2999.6489999999999</v>
      </c>
      <c r="K374" s="66">
        <v>431.13422790476193</v>
      </c>
      <c r="L374" s="66">
        <v>3430.783227904762</v>
      </c>
      <c r="M374" s="56">
        <v>0.87433358528802674</v>
      </c>
    </row>
    <row r="375" spans="1:13" x14ac:dyDescent="0.25">
      <c r="A375" t="s">
        <v>117</v>
      </c>
      <c r="B375" t="s">
        <v>116</v>
      </c>
      <c r="C375">
        <v>0.8</v>
      </c>
      <c r="D375" t="s">
        <v>55</v>
      </c>
      <c r="E375">
        <v>2012</v>
      </c>
      <c r="F375" s="67">
        <v>2710269</v>
      </c>
      <c r="G375" s="67">
        <v>139843066</v>
      </c>
      <c r="H375" s="67">
        <v>229278486</v>
      </c>
      <c r="I375">
        <v>520000</v>
      </c>
      <c r="J375" s="66">
        <v>5.2120557692307692</v>
      </c>
      <c r="K375" s="66">
        <v>268.92897307692306</v>
      </c>
      <c r="L375" s="66">
        <v>440.92016538461536</v>
      </c>
      <c r="M375" s="56">
        <v>1.1820860505856621E-2</v>
      </c>
    </row>
    <row r="376" spans="1:13" x14ac:dyDescent="0.25">
      <c r="A376" t="s">
        <v>119</v>
      </c>
      <c r="B376" t="s">
        <v>118</v>
      </c>
      <c r="C376">
        <v>0.8</v>
      </c>
      <c r="D376" t="s">
        <v>47</v>
      </c>
      <c r="E376">
        <v>2012</v>
      </c>
      <c r="F376" s="67">
        <v>274400</v>
      </c>
      <c r="G376" s="67">
        <v>2600000</v>
      </c>
      <c r="H376" s="67">
        <v>28744000</v>
      </c>
      <c r="I376">
        <v>9400</v>
      </c>
      <c r="J376" s="66">
        <v>29.191489361702128</v>
      </c>
      <c r="K376" s="66">
        <v>276.59574468085106</v>
      </c>
      <c r="L376" s="66">
        <v>3057.872340425532</v>
      </c>
      <c r="M376" s="56">
        <v>9.5463401057612023E-3</v>
      </c>
    </row>
    <row r="377" spans="1:13" x14ac:dyDescent="0.25">
      <c r="A377" t="s">
        <v>111</v>
      </c>
      <c r="B377" t="s">
        <v>10</v>
      </c>
      <c r="C377">
        <v>0.9</v>
      </c>
      <c r="D377" t="s">
        <v>51</v>
      </c>
      <c r="E377">
        <v>2012</v>
      </c>
      <c r="F377" s="67">
        <v>9262504</v>
      </c>
      <c r="G377" s="67">
        <v>20711558.199999999</v>
      </c>
      <c r="H377" s="67">
        <v>40729788.159999996</v>
      </c>
      <c r="I377">
        <v>77000</v>
      </c>
      <c r="J377" s="66">
        <v>120.29225974025974</v>
      </c>
      <c r="K377" s="66">
        <v>268.98127532467532</v>
      </c>
      <c r="L377" s="66">
        <v>528.95828779220778</v>
      </c>
      <c r="M377" s="56">
        <v>0.22741350786343004</v>
      </c>
    </row>
    <row r="378" spans="1:13" x14ac:dyDescent="0.25">
      <c r="A378" t="s">
        <v>152</v>
      </c>
      <c r="B378" t="s">
        <v>151</v>
      </c>
      <c r="C378">
        <v>0.4</v>
      </c>
      <c r="D378" t="s">
        <v>51</v>
      </c>
      <c r="E378">
        <v>2012</v>
      </c>
      <c r="F378" s="67" t="s">
        <v>247</v>
      </c>
      <c r="G378" s="67" t="s">
        <v>247</v>
      </c>
      <c r="H378" s="67" t="s">
        <v>247</v>
      </c>
      <c r="I378">
        <v>36000</v>
      </c>
      <c r="J378" s="66" t="s">
        <v>247</v>
      </c>
      <c r="K378" s="66" t="s">
        <v>247</v>
      </c>
      <c r="L378" s="66" t="s">
        <v>247</v>
      </c>
      <c r="M378" s="56" t="s">
        <v>247</v>
      </c>
    </row>
    <row r="379" spans="1:13" x14ac:dyDescent="0.25">
      <c r="A379" t="s">
        <v>141</v>
      </c>
      <c r="B379" t="s">
        <v>140</v>
      </c>
      <c r="C379">
        <v>0.5</v>
      </c>
      <c r="D379" t="s">
        <v>47</v>
      </c>
      <c r="E379">
        <v>2012</v>
      </c>
      <c r="F379" s="67">
        <v>41243741</v>
      </c>
      <c r="G379" s="67">
        <v>13976689</v>
      </c>
      <c r="H379" s="67">
        <v>59224233</v>
      </c>
      <c r="I379">
        <v>28000</v>
      </c>
      <c r="J379" s="66">
        <v>1472.9907499999999</v>
      </c>
      <c r="K379" s="66">
        <v>499.16746428571429</v>
      </c>
      <c r="L379" s="66">
        <v>2115.1511785714288</v>
      </c>
      <c r="M379" s="56">
        <v>0.69639974906893254</v>
      </c>
    </row>
    <row r="380" spans="1:13" x14ac:dyDescent="0.25">
      <c r="A380" t="s">
        <v>60</v>
      </c>
      <c r="B380" t="s">
        <v>59</v>
      </c>
      <c r="C380">
        <v>7.2</v>
      </c>
      <c r="D380" t="s">
        <v>51</v>
      </c>
      <c r="E380">
        <v>2012</v>
      </c>
      <c r="F380" s="67">
        <v>1700000</v>
      </c>
      <c r="G380" s="67">
        <v>0</v>
      </c>
      <c r="H380" s="67">
        <v>2378000</v>
      </c>
      <c r="I380">
        <v>41000</v>
      </c>
      <c r="J380" s="66">
        <v>41.463414634146339</v>
      </c>
      <c r="K380" s="66" t="s">
        <v>247</v>
      </c>
      <c r="L380" s="66">
        <v>58</v>
      </c>
      <c r="M380" s="56">
        <v>0.71488645920941962</v>
      </c>
    </row>
    <row r="381" spans="1:13" x14ac:dyDescent="0.25">
      <c r="A381" t="s">
        <v>129</v>
      </c>
      <c r="B381" t="s">
        <v>128</v>
      </c>
      <c r="C381">
        <v>0.6</v>
      </c>
      <c r="D381" t="s">
        <v>55</v>
      </c>
      <c r="E381">
        <v>2012</v>
      </c>
      <c r="F381" s="67" t="s">
        <v>247</v>
      </c>
      <c r="G381" s="67" t="s">
        <v>247</v>
      </c>
      <c r="H381" s="67" t="s">
        <v>247</v>
      </c>
      <c r="I381">
        <v>16000</v>
      </c>
      <c r="J381" s="66" t="s">
        <v>247</v>
      </c>
      <c r="K381" s="66" t="s">
        <v>247</v>
      </c>
      <c r="L381" s="66" t="s">
        <v>247</v>
      </c>
      <c r="M381" s="56" t="s">
        <v>247</v>
      </c>
    </row>
    <row r="382" spans="1:13" x14ac:dyDescent="0.25">
      <c r="A382" t="s">
        <v>46</v>
      </c>
      <c r="B382" t="s">
        <v>11</v>
      </c>
      <c r="C382">
        <v>27</v>
      </c>
      <c r="D382" t="s">
        <v>47</v>
      </c>
      <c r="E382">
        <v>2012</v>
      </c>
      <c r="F382" s="67" t="s">
        <v>247</v>
      </c>
      <c r="G382" s="67" t="s">
        <v>247</v>
      </c>
      <c r="H382" s="67" t="s">
        <v>247</v>
      </c>
      <c r="I382">
        <v>190000</v>
      </c>
      <c r="J382" s="66" t="s">
        <v>247</v>
      </c>
      <c r="K382" s="66" t="s">
        <v>247</v>
      </c>
      <c r="L382" s="66" t="s">
        <v>247</v>
      </c>
      <c r="M382" s="56" t="s">
        <v>247</v>
      </c>
    </row>
    <row r="383" spans="1:13" x14ac:dyDescent="0.25">
      <c r="A383" t="s">
        <v>112</v>
      </c>
      <c r="B383" t="s">
        <v>12</v>
      </c>
      <c r="C383">
        <v>0.9</v>
      </c>
      <c r="D383" t="s">
        <v>55</v>
      </c>
      <c r="E383">
        <v>2012</v>
      </c>
      <c r="F383" s="67" t="s">
        <v>247</v>
      </c>
      <c r="G383" s="67" t="s">
        <v>247</v>
      </c>
      <c r="H383" s="67" t="s">
        <v>247</v>
      </c>
      <c r="I383">
        <v>670000</v>
      </c>
      <c r="J383" s="66" t="s">
        <v>247</v>
      </c>
      <c r="K383" s="66" t="s">
        <v>247</v>
      </c>
      <c r="L383" s="66" t="s">
        <v>247</v>
      </c>
      <c r="M383" s="56" t="s">
        <v>247</v>
      </c>
    </row>
    <row r="384" spans="1:13" x14ac:dyDescent="0.25">
      <c r="A384" t="s">
        <v>174</v>
      </c>
      <c r="B384" t="s">
        <v>173</v>
      </c>
      <c r="C384">
        <v>0.2</v>
      </c>
      <c r="D384" t="s">
        <v>51</v>
      </c>
      <c r="E384">
        <v>2012</v>
      </c>
      <c r="F384" s="67">
        <v>0</v>
      </c>
      <c r="G384" s="67">
        <v>335117.6249</v>
      </c>
      <c r="H384" s="67">
        <v>335117.6249</v>
      </c>
      <c r="I384">
        <v>1000</v>
      </c>
      <c r="J384" s="66">
        <v>0</v>
      </c>
      <c r="K384" s="66">
        <v>335.11762490000001</v>
      </c>
      <c r="L384" s="66">
        <v>335.11762490000001</v>
      </c>
      <c r="M384" s="56">
        <v>0</v>
      </c>
    </row>
    <row r="385" spans="1:13" x14ac:dyDescent="0.25">
      <c r="A385" t="s">
        <v>67</v>
      </c>
      <c r="B385" t="s">
        <v>66</v>
      </c>
      <c r="C385">
        <v>3.5</v>
      </c>
      <c r="D385" t="s">
        <v>51</v>
      </c>
      <c r="E385">
        <v>2012</v>
      </c>
      <c r="F385" s="67">
        <v>12280214</v>
      </c>
      <c r="G385" s="67">
        <v>2009291.8689999999</v>
      </c>
      <c r="H385" s="67">
        <v>15229284.894400001</v>
      </c>
      <c r="I385">
        <v>46000</v>
      </c>
      <c r="J385" s="66">
        <v>266.96117391304347</v>
      </c>
      <c r="K385" s="66">
        <v>43.680258021739128</v>
      </c>
      <c r="L385" s="66">
        <v>331.07141074782612</v>
      </c>
      <c r="M385" s="56">
        <v>0.80635526127136725</v>
      </c>
    </row>
    <row r="386" spans="1:13" x14ac:dyDescent="0.25">
      <c r="A386" t="s">
        <v>82</v>
      </c>
      <c r="B386" t="s">
        <v>81</v>
      </c>
      <c r="C386">
        <v>1.9</v>
      </c>
      <c r="D386" t="s">
        <v>55</v>
      </c>
      <c r="E386">
        <v>2012</v>
      </c>
      <c r="F386" s="67" t="s">
        <v>247</v>
      </c>
      <c r="G386" s="67" t="s">
        <v>247</v>
      </c>
      <c r="H386" s="67" t="s">
        <v>247</v>
      </c>
      <c r="I386">
        <v>22000</v>
      </c>
      <c r="J386" s="66" t="s">
        <v>247</v>
      </c>
      <c r="K386" s="66" t="s">
        <v>247</v>
      </c>
      <c r="L386" s="66" t="s">
        <v>247</v>
      </c>
      <c r="M386" s="56" t="s">
        <v>247</v>
      </c>
    </row>
    <row r="387" spans="1:13" x14ac:dyDescent="0.25">
      <c r="A387" t="s">
        <v>153</v>
      </c>
      <c r="B387" t="s">
        <v>13</v>
      </c>
      <c r="C387">
        <v>0.4</v>
      </c>
      <c r="D387" t="s">
        <v>51</v>
      </c>
      <c r="E387">
        <v>2012</v>
      </c>
      <c r="F387" s="67">
        <v>4716172</v>
      </c>
      <c r="G387" s="67">
        <v>11064342</v>
      </c>
      <c r="H387" s="67">
        <v>16557873</v>
      </c>
      <c r="I387">
        <v>4000</v>
      </c>
      <c r="J387" s="66">
        <v>1179.0429999999999</v>
      </c>
      <c r="K387" s="66">
        <v>2766.0855000000001</v>
      </c>
      <c r="L387" s="66">
        <v>4139.4682499999999</v>
      </c>
      <c r="M387" s="56">
        <v>0.28482957925815711</v>
      </c>
    </row>
    <row r="388" spans="1:13" x14ac:dyDescent="0.25">
      <c r="A388" t="s">
        <v>86</v>
      </c>
      <c r="B388" t="s">
        <v>85</v>
      </c>
      <c r="C388">
        <v>1.7</v>
      </c>
      <c r="D388" t="s">
        <v>47</v>
      </c>
      <c r="E388">
        <v>2012</v>
      </c>
      <c r="F388" s="67">
        <v>4524557</v>
      </c>
      <c r="G388" s="67">
        <v>87433712</v>
      </c>
      <c r="H388" s="67">
        <v>145105927</v>
      </c>
      <c r="I388">
        <v>310000</v>
      </c>
      <c r="J388" s="66">
        <v>14.595345161290323</v>
      </c>
      <c r="K388" s="66">
        <v>282.04423225806454</v>
      </c>
      <c r="L388" s="66">
        <v>468.08363548387098</v>
      </c>
      <c r="M388" s="56">
        <v>3.1181062645359758E-2</v>
      </c>
    </row>
    <row r="389" spans="1:13" x14ac:dyDescent="0.25">
      <c r="A389" t="s">
        <v>158</v>
      </c>
      <c r="B389" t="s">
        <v>157</v>
      </c>
      <c r="C389">
        <v>0.3</v>
      </c>
      <c r="D389" t="s">
        <v>51</v>
      </c>
      <c r="E389">
        <v>2012</v>
      </c>
      <c r="F389" s="67">
        <v>27225416</v>
      </c>
      <c r="G389" s="67">
        <v>20625979</v>
      </c>
      <c r="H389" s="67">
        <v>53225006</v>
      </c>
      <c r="I389">
        <v>36000</v>
      </c>
      <c r="J389" s="66">
        <v>756.26155555555556</v>
      </c>
      <c r="K389" s="66">
        <v>572.94386111111112</v>
      </c>
      <c r="L389" s="66">
        <v>1478.4723888888889</v>
      </c>
      <c r="M389" s="56">
        <v>0.51151550833080228</v>
      </c>
    </row>
    <row r="390" spans="1:13" x14ac:dyDescent="0.25">
      <c r="A390" t="s">
        <v>92</v>
      </c>
      <c r="B390" t="s">
        <v>91</v>
      </c>
      <c r="C390">
        <v>1.4</v>
      </c>
      <c r="D390" t="s">
        <v>55</v>
      </c>
      <c r="E390">
        <v>2012</v>
      </c>
      <c r="F390" s="67">
        <v>2302175</v>
      </c>
      <c r="G390" s="67">
        <v>9486460.9820000008</v>
      </c>
      <c r="H390" s="67">
        <v>12076993.017200001</v>
      </c>
      <c r="I390">
        <v>99000</v>
      </c>
      <c r="J390" s="66">
        <v>23.25429292929293</v>
      </c>
      <c r="K390" s="66">
        <v>95.822838202020208</v>
      </c>
      <c r="L390" s="66">
        <v>121.98982845656566</v>
      </c>
      <c r="M390" s="56">
        <v>0.19062485146105926</v>
      </c>
    </row>
    <row r="391" spans="1:13" x14ac:dyDescent="0.25">
      <c r="A391" t="s">
        <v>69</v>
      </c>
      <c r="B391" t="s">
        <v>68</v>
      </c>
      <c r="C391">
        <v>3.4</v>
      </c>
      <c r="D391" t="s">
        <v>55</v>
      </c>
      <c r="E391">
        <v>2012</v>
      </c>
      <c r="F391" s="67" t="s">
        <v>247</v>
      </c>
      <c r="G391" s="67" t="s">
        <v>247</v>
      </c>
      <c r="H391" s="67" t="s">
        <v>247</v>
      </c>
      <c r="I391">
        <v>37000</v>
      </c>
      <c r="J391" s="66" t="s">
        <v>247</v>
      </c>
      <c r="K391" s="66" t="s">
        <v>247</v>
      </c>
      <c r="L391" s="66" t="s">
        <v>247</v>
      </c>
      <c r="M391" s="56" t="s">
        <v>247</v>
      </c>
    </row>
    <row r="392" spans="1:13" x14ac:dyDescent="0.25">
      <c r="A392" t="s">
        <v>93</v>
      </c>
      <c r="B392" t="s">
        <v>14</v>
      </c>
      <c r="C392">
        <v>1.4</v>
      </c>
      <c r="D392" t="s">
        <v>51</v>
      </c>
      <c r="E392">
        <v>2012</v>
      </c>
      <c r="F392" s="67">
        <v>3300000</v>
      </c>
      <c r="G392" s="67">
        <v>0</v>
      </c>
      <c r="H392" s="67">
        <v>21800000</v>
      </c>
      <c r="I392">
        <v>7500</v>
      </c>
      <c r="J392" s="66">
        <v>440</v>
      </c>
      <c r="K392" s="66" t="s">
        <v>247</v>
      </c>
      <c r="L392" s="66">
        <v>2906.6666666666665</v>
      </c>
      <c r="M392" s="56">
        <v>0.15137614678899083</v>
      </c>
    </row>
    <row r="393" spans="1:13" x14ac:dyDescent="0.25">
      <c r="A393" t="s">
        <v>83</v>
      </c>
      <c r="B393" t="s">
        <v>15</v>
      </c>
      <c r="C393">
        <v>1.9</v>
      </c>
      <c r="D393" t="s">
        <v>55</v>
      </c>
      <c r="E393">
        <v>2012</v>
      </c>
      <c r="F393" s="67">
        <v>884655</v>
      </c>
      <c r="G393" s="67">
        <v>114921741</v>
      </c>
      <c r="H393" s="67">
        <v>115806396</v>
      </c>
      <c r="I393">
        <v>150000</v>
      </c>
      <c r="J393" s="66">
        <v>5.8977000000000004</v>
      </c>
      <c r="K393" s="66">
        <v>766.14494000000002</v>
      </c>
      <c r="L393" s="66">
        <v>772.04264000000001</v>
      </c>
      <c r="M393" s="56">
        <v>7.6390858411654571E-3</v>
      </c>
    </row>
    <row r="394" spans="1:13" x14ac:dyDescent="0.25">
      <c r="A394" t="s">
        <v>160</v>
      </c>
      <c r="B394" t="s">
        <v>159</v>
      </c>
      <c r="C394">
        <v>0.3</v>
      </c>
      <c r="D394" t="s">
        <v>47</v>
      </c>
      <c r="E394">
        <v>2012</v>
      </c>
      <c r="F394" s="67">
        <v>16466390</v>
      </c>
      <c r="G394" s="67">
        <v>17981686.66</v>
      </c>
      <c r="H394" s="67">
        <v>38299978.068000004</v>
      </c>
      <c r="I394">
        <v>24000</v>
      </c>
      <c r="J394" s="66">
        <v>686.09958333333338</v>
      </c>
      <c r="K394" s="66">
        <v>749.23694416666672</v>
      </c>
      <c r="L394" s="66">
        <v>1595.8324195000002</v>
      </c>
      <c r="M394" s="56">
        <v>0.42993209998096121</v>
      </c>
    </row>
    <row r="395" spans="1:13" x14ac:dyDescent="0.25">
      <c r="A395" t="s">
        <v>235</v>
      </c>
      <c r="B395" t="s">
        <v>16</v>
      </c>
      <c r="C395">
        <v>0</v>
      </c>
      <c r="D395" t="s">
        <v>47</v>
      </c>
      <c r="E395">
        <v>2012</v>
      </c>
      <c r="F395" s="67">
        <v>205808366</v>
      </c>
      <c r="G395" s="67">
        <v>0</v>
      </c>
      <c r="H395" s="67">
        <v>205808366</v>
      </c>
      <c r="I395" t="s">
        <v>247</v>
      </c>
      <c r="J395" s="66" t="s">
        <v>247</v>
      </c>
      <c r="K395" s="66" t="s">
        <v>247</v>
      </c>
      <c r="L395" s="66" t="s">
        <v>247</v>
      </c>
      <c r="M395" s="56" t="s">
        <v>247</v>
      </c>
    </row>
    <row r="396" spans="1:13" x14ac:dyDescent="0.25">
      <c r="A396" t="s">
        <v>245</v>
      </c>
      <c r="B396" t="s">
        <v>244</v>
      </c>
      <c r="C396">
        <v>4.1000000000000002E-2</v>
      </c>
      <c r="D396" t="s">
        <v>242</v>
      </c>
      <c r="E396">
        <v>2012</v>
      </c>
      <c r="F396" s="67">
        <v>36851913</v>
      </c>
      <c r="G396" s="67">
        <v>50150781</v>
      </c>
      <c r="H396" s="67">
        <v>87002694</v>
      </c>
      <c r="I396" t="s">
        <v>247</v>
      </c>
      <c r="J396" s="66" t="s">
        <v>247</v>
      </c>
      <c r="K396" s="66" t="s">
        <v>247</v>
      </c>
      <c r="L396" s="66" t="s">
        <v>247</v>
      </c>
      <c r="M396" s="56" t="s">
        <v>247</v>
      </c>
    </row>
    <row r="397" spans="1:13" x14ac:dyDescent="0.25">
      <c r="A397" t="s">
        <v>207</v>
      </c>
      <c r="B397" t="s">
        <v>206</v>
      </c>
      <c r="C397">
        <v>0.1</v>
      </c>
      <c r="D397" t="s">
        <v>51</v>
      </c>
      <c r="E397">
        <v>2012</v>
      </c>
      <c r="F397" s="67">
        <v>69400000</v>
      </c>
      <c r="G397" s="67">
        <v>3000000</v>
      </c>
      <c r="H397" s="67">
        <v>74500000</v>
      </c>
      <c r="I397">
        <v>51000</v>
      </c>
      <c r="J397" s="66">
        <v>1360.7843137254902</v>
      </c>
      <c r="K397" s="66">
        <v>58.823529411764703</v>
      </c>
      <c r="L397" s="66">
        <v>1460.7843137254902</v>
      </c>
      <c r="M397" s="56">
        <v>0.93154362416107384</v>
      </c>
    </row>
    <row r="398" spans="1:13" x14ac:dyDescent="0.25">
      <c r="A398" t="s">
        <v>94</v>
      </c>
      <c r="B398" t="s">
        <v>17</v>
      </c>
      <c r="C398">
        <v>1.4</v>
      </c>
      <c r="D398" t="s">
        <v>51</v>
      </c>
      <c r="E398">
        <v>2012</v>
      </c>
      <c r="F398" s="67">
        <v>3115403</v>
      </c>
      <c r="G398" s="67">
        <v>7064914</v>
      </c>
      <c r="H398" s="67">
        <v>17136135</v>
      </c>
      <c r="I398">
        <v>29000</v>
      </c>
      <c r="J398" s="66">
        <v>107.42768965517241</v>
      </c>
      <c r="K398" s="66">
        <v>243.61772413793102</v>
      </c>
      <c r="L398" s="66">
        <v>590.90120689655168</v>
      </c>
      <c r="M398" s="56">
        <v>0.18180313121949612</v>
      </c>
    </row>
    <row r="399" spans="1:13" x14ac:dyDescent="0.25">
      <c r="A399" t="s">
        <v>162</v>
      </c>
      <c r="B399" t="s">
        <v>161</v>
      </c>
      <c r="C399">
        <v>0.3</v>
      </c>
      <c r="D399" t="s">
        <v>51</v>
      </c>
      <c r="E399">
        <v>2012</v>
      </c>
      <c r="F399" s="67">
        <v>30352251</v>
      </c>
      <c r="G399" s="67">
        <v>7457644.3959999997</v>
      </c>
      <c r="H399" s="67">
        <v>37809895.395999998</v>
      </c>
      <c r="I399">
        <v>16000</v>
      </c>
      <c r="J399" s="66">
        <v>1897.0156875</v>
      </c>
      <c r="K399" s="66">
        <v>466.10277474999998</v>
      </c>
      <c r="L399" s="66">
        <v>2363.11846225</v>
      </c>
      <c r="M399" s="56">
        <v>0.80275945442607699</v>
      </c>
    </row>
    <row r="400" spans="1:13" x14ac:dyDescent="0.25">
      <c r="A400" t="s">
        <v>63</v>
      </c>
      <c r="B400" t="s">
        <v>18</v>
      </c>
      <c r="C400">
        <v>4.5</v>
      </c>
      <c r="D400" t="s">
        <v>47</v>
      </c>
      <c r="E400">
        <v>2012</v>
      </c>
      <c r="F400" s="67">
        <v>140901567</v>
      </c>
      <c r="G400" s="67">
        <v>501380744.80000001</v>
      </c>
      <c r="H400" s="67">
        <v>740551431.10000002</v>
      </c>
      <c r="I400">
        <v>1400000</v>
      </c>
      <c r="J400" s="66">
        <v>100.64397642857143</v>
      </c>
      <c r="K400" s="66">
        <v>358.12910342857145</v>
      </c>
      <c r="L400" s="66">
        <v>528.96530792857141</v>
      </c>
      <c r="M400" s="56">
        <v>0.19026574128782345</v>
      </c>
    </row>
    <row r="401" spans="1:13" x14ac:dyDescent="0.25">
      <c r="A401" t="s">
        <v>176</v>
      </c>
      <c r="B401" t="s">
        <v>175</v>
      </c>
      <c r="C401">
        <v>0.2</v>
      </c>
      <c r="D401" t="s">
        <v>47</v>
      </c>
      <c r="E401">
        <v>2012</v>
      </c>
      <c r="F401" s="67">
        <v>3886526</v>
      </c>
      <c r="G401" s="67">
        <v>9512763</v>
      </c>
      <c r="H401" s="67">
        <v>13399289</v>
      </c>
      <c r="I401">
        <v>5400</v>
      </c>
      <c r="J401" s="66">
        <v>719.72703703703701</v>
      </c>
      <c r="K401" s="66">
        <v>1761.6227777777779</v>
      </c>
      <c r="L401" s="66">
        <v>2481.3498148148146</v>
      </c>
      <c r="M401" s="56">
        <v>0.29005464394416747</v>
      </c>
    </row>
    <row r="402" spans="1:13" x14ac:dyDescent="0.25">
      <c r="A402" t="s">
        <v>163</v>
      </c>
      <c r="B402" t="s">
        <v>19</v>
      </c>
      <c r="C402">
        <v>0.3</v>
      </c>
      <c r="D402" t="s">
        <v>47</v>
      </c>
      <c r="E402">
        <v>2012</v>
      </c>
      <c r="F402" s="67" t="s">
        <v>247</v>
      </c>
      <c r="G402" s="67" t="s">
        <v>247</v>
      </c>
      <c r="H402" s="67" t="s">
        <v>247</v>
      </c>
      <c r="I402">
        <v>10000</v>
      </c>
      <c r="J402" s="66" t="s">
        <v>247</v>
      </c>
      <c r="K402" s="66" t="s">
        <v>247</v>
      </c>
      <c r="L402" s="66" t="s">
        <v>247</v>
      </c>
      <c r="M402" s="56" t="s">
        <v>247</v>
      </c>
    </row>
    <row r="403" spans="1:13" x14ac:dyDescent="0.25">
      <c r="A403" t="s">
        <v>142</v>
      </c>
      <c r="B403" t="s">
        <v>20</v>
      </c>
      <c r="C403">
        <v>0.5</v>
      </c>
      <c r="D403" t="s">
        <v>103</v>
      </c>
      <c r="E403">
        <v>2012</v>
      </c>
      <c r="F403" s="67">
        <v>619656</v>
      </c>
      <c r="G403" s="67">
        <v>0</v>
      </c>
      <c r="H403" s="67">
        <v>619656</v>
      </c>
      <c r="I403">
        <v>4300</v>
      </c>
      <c r="J403" s="66">
        <v>144.10604651162791</v>
      </c>
      <c r="K403" s="66">
        <v>0</v>
      </c>
      <c r="L403" s="66">
        <v>144.10604651162791</v>
      </c>
      <c r="M403" s="56">
        <v>1</v>
      </c>
    </row>
    <row r="404" spans="1:13" x14ac:dyDescent="0.25">
      <c r="A404" t="s">
        <v>209</v>
      </c>
      <c r="B404" t="s">
        <v>208</v>
      </c>
      <c r="C404">
        <v>0.1</v>
      </c>
      <c r="D404" t="s">
        <v>51</v>
      </c>
      <c r="E404">
        <v>2012</v>
      </c>
      <c r="F404" s="67" t="s">
        <v>247</v>
      </c>
      <c r="G404" s="67" t="s">
        <v>247</v>
      </c>
      <c r="H404" s="67" t="s">
        <v>247</v>
      </c>
      <c r="I404">
        <v>1700</v>
      </c>
      <c r="J404" s="66" t="s">
        <v>247</v>
      </c>
      <c r="K404" s="66" t="s">
        <v>247</v>
      </c>
      <c r="L404" s="66" t="s">
        <v>247</v>
      </c>
      <c r="M404" s="56" t="s">
        <v>247</v>
      </c>
    </row>
    <row r="405" spans="1:13" x14ac:dyDescent="0.25">
      <c r="A405" t="s">
        <v>49</v>
      </c>
      <c r="B405" t="s">
        <v>21</v>
      </c>
      <c r="C405">
        <v>22.8</v>
      </c>
      <c r="D405" t="s">
        <v>47</v>
      </c>
      <c r="E405">
        <v>2012</v>
      </c>
      <c r="F405" s="67" t="s">
        <v>247</v>
      </c>
      <c r="G405" s="67" t="s">
        <v>247</v>
      </c>
      <c r="H405" s="67" t="s">
        <v>247</v>
      </c>
      <c r="I405">
        <v>320000</v>
      </c>
      <c r="J405" s="66" t="s">
        <v>247</v>
      </c>
      <c r="K405" s="66" t="s">
        <v>247</v>
      </c>
      <c r="L405" s="66" t="s">
        <v>247</v>
      </c>
      <c r="M405" s="56" t="s">
        <v>247</v>
      </c>
    </row>
    <row r="406" spans="1:13" x14ac:dyDescent="0.25">
      <c r="A406" t="s">
        <v>90</v>
      </c>
      <c r="B406" t="s">
        <v>89</v>
      </c>
      <c r="C406">
        <v>1.5</v>
      </c>
      <c r="D406" t="s">
        <v>55</v>
      </c>
      <c r="E406">
        <v>2012</v>
      </c>
      <c r="F406" s="67" t="s">
        <v>247</v>
      </c>
      <c r="G406" s="67" t="s">
        <v>247</v>
      </c>
      <c r="H406" s="67" t="s">
        <v>247</v>
      </c>
      <c r="I406">
        <v>50000</v>
      </c>
      <c r="J406" s="66" t="s">
        <v>247</v>
      </c>
      <c r="K406" s="66" t="s">
        <v>247</v>
      </c>
      <c r="L406" s="66" t="s">
        <v>247</v>
      </c>
      <c r="M406" s="56" t="s">
        <v>247</v>
      </c>
    </row>
    <row r="407" spans="1:13" x14ac:dyDescent="0.25">
      <c r="A407" t="s">
        <v>178</v>
      </c>
      <c r="B407" t="s">
        <v>177</v>
      </c>
      <c r="C407">
        <v>0.2</v>
      </c>
      <c r="D407" t="s">
        <v>103</v>
      </c>
      <c r="E407">
        <v>2012</v>
      </c>
      <c r="F407" s="67">
        <v>2500000</v>
      </c>
      <c r="G407" s="67">
        <v>0</v>
      </c>
      <c r="H407" s="67">
        <v>2500000</v>
      </c>
      <c r="I407">
        <v>2300</v>
      </c>
      <c r="J407" s="66">
        <v>1086.9565217391305</v>
      </c>
      <c r="K407" s="66">
        <v>0</v>
      </c>
      <c r="L407" s="66">
        <v>1086.9565217391305</v>
      </c>
      <c r="M407" s="56">
        <v>1</v>
      </c>
    </row>
    <row r="408" spans="1:13" x14ac:dyDescent="0.25">
      <c r="A408" t="s">
        <v>165</v>
      </c>
      <c r="B408" t="s">
        <v>164</v>
      </c>
      <c r="C408">
        <v>0.3</v>
      </c>
      <c r="D408" t="s">
        <v>55</v>
      </c>
      <c r="E408">
        <v>2012</v>
      </c>
      <c r="F408" s="67">
        <v>4250295</v>
      </c>
      <c r="G408" s="67">
        <v>5565184.5329999998</v>
      </c>
      <c r="H408" s="67">
        <v>9820637.2620010003</v>
      </c>
      <c r="I408">
        <v>14000</v>
      </c>
      <c r="J408" s="66">
        <v>303.59249999999997</v>
      </c>
      <c r="K408" s="66">
        <v>397.51318092857144</v>
      </c>
      <c r="L408" s="66">
        <v>701.47409014292862</v>
      </c>
      <c r="M408" s="56">
        <v>0.43279217902138278</v>
      </c>
    </row>
    <row r="409" spans="1:13" x14ac:dyDescent="0.25">
      <c r="A409" t="s">
        <v>58</v>
      </c>
      <c r="B409" t="s">
        <v>22</v>
      </c>
      <c r="C409">
        <v>8.9</v>
      </c>
      <c r="D409" t="s">
        <v>55</v>
      </c>
      <c r="E409">
        <v>2012</v>
      </c>
      <c r="F409" s="67">
        <v>11827301</v>
      </c>
      <c r="G409" s="67">
        <v>133575811</v>
      </c>
      <c r="H409" s="67">
        <v>145522435</v>
      </c>
      <c r="I409">
        <v>940000</v>
      </c>
      <c r="J409" s="66">
        <v>12.58223510638298</v>
      </c>
      <c r="K409" s="66">
        <v>142.10192659574469</v>
      </c>
      <c r="L409" s="66">
        <v>154.8111010638298</v>
      </c>
      <c r="M409" s="56">
        <v>8.1274760142654293E-2</v>
      </c>
    </row>
    <row r="410" spans="1:13" x14ac:dyDescent="0.25">
      <c r="A410" t="s">
        <v>154</v>
      </c>
      <c r="B410" t="s">
        <v>23</v>
      </c>
      <c r="C410">
        <v>0.4</v>
      </c>
      <c r="D410" t="s">
        <v>51</v>
      </c>
      <c r="E410">
        <v>2012</v>
      </c>
      <c r="F410" s="67">
        <v>54088511</v>
      </c>
      <c r="G410" s="67">
        <v>1665338.416</v>
      </c>
      <c r="H410" s="67">
        <v>56645650.416000001</v>
      </c>
      <c r="I410">
        <v>74000</v>
      </c>
      <c r="J410" s="66">
        <v>730.92582432432437</v>
      </c>
      <c r="K410" s="66">
        <v>22.504573189189188</v>
      </c>
      <c r="L410" s="66">
        <v>765.48176237837845</v>
      </c>
      <c r="M410" s="56">
        <v>0.95485726799461879</v>
      </c>
    </row>
    <row r="411" spans="1:13" x14ac:dyDescent="0.25">
      <c r="A411" t="s">
        <v>100</v>
      </c>
      <c r="B411" t="s">
        <v>99</v>
      </c>
      <c r="C411">
        <v>1.2</v>
      </c>
      <c r="D411" t="s">
        <v>55</v>
      </c>
      <c r="E411">
        <v>2012</v>
      </c>
      <c r="F411" s="67">
        <v>6136480</v>
      </c>
      <c r="G411" s="67">
        <v>15450592.449999999</v>
      </c>
      <c r="H411" s="67">
        <v>21794990.039999999</v>
      </c>
      <c r="I411">
        <v>120000</v>
      </c>
      <c r="J411" s="66">
        <v>51.137333333333331</v>
      </c>
      <c r="K411" s="66">
        <v>128.75493708333332</v>
      </c>
      <c r="L411" s="66">
        <v>181.62491699999998</v>
      </c>
      <c r="M411" s="56">
        <v>0.281554613640007</v>
      </c>
    </row>
    <row r="412" spans="1:13" x14ac:dyDescent="0.25">
      <c r="A412" t="s">
        <v>180</v>
      </c>
      <c r="B412" t="s">
        <v>179</v>
      </c>
      <c r="C412">
        <v>0.2</v>
      </c>
      <c r="D412" t="s">
        <v>47</v>
      </c>
      <c r="E412">
        <v>2012</v>
      </c>
      <c r="F412" s="67">
        <v>616666</v>
      </c>
      <c r="G412" s="67">
        <v>3317575</v>
      </c>
      <c r="H412" s="67">
        <v>3934241</v>
      </c>
      <c r="I412">
        <v>6900</v>
      </c>
      <c r="J412" s="66">
        <v>89.371884057971016</v>
      </c>
      <c r="K412" s="66">
        <v>480.80797101449275</v>
      </c>
      <c r="L412" s="66">
        <v>570.17985507246374</v>
      </c>
      <c r="M412" s="56">
        <v>0.15674332101160046</v>
      </c>
    </row>
    <row r="413" spans="1:13" x14ac:dyDescent="0.25">
      <c r="A413" t="s">
        <v>102</v>
      </c>
      <c r="B413" t="s">
        <v>101</v>
      </c>
      <c r="C413">
        <v>1.2</v>
      </c>
      <c r="D413" t="s">
        <v>103</v>
      </c>
      <c r="E413">
        <v>2012</v>
      </c>
      <c r="F413" s="67" t="s">
        <v>247</v>
      </c>
      <c r="G413" s="67" t="s">
        <v>247</v>
      </c>
      <c r="H413" s="67" t="s">
        <v>247</v>
      </c>
      <c r="I413">
        <v>11000</v>
      </c>
      <c r="J413" s="66" t="s">
        <v>247</v>
      </c>
      <c r="K413" s="66" t="s">
        <v>247</v>
      </c>
      <c r="L413" s="66" t="s">
        <v>247</v>
      </c>
      <c r="M413" s="56" t="s">
        <v>247</v>
      </c>
    </row>
    <row r="414" spans="1:13" x14ac:dyDescent="0.25">
      <c r="A414" t="s">
        <v>211</v>
      </c>
      <c r="B414" t="s">
        <v>210</v>
      </c>
      <c r="C414">
        <v>0.1</v>
      </c>
      <c r="D414" t="s">
        <v>47</v>
      </c>
      <c r="E414">
        <v>2012</v>
      </c>
      <c r="F414" s="67" t="s">
        <v>247</v>
      </c>
      <c r="G414" s="67" t="s">
        <v>247</v>
      </c>
      <c r="H414" s="67" t="s">
        <v>247</v>
      </c>
      <c r="I414">
        <v>500</v>
      </c>
      <c r="J414" s="66" t="s">
        <v>247</v>
      </c>
      <c r="K414" s="66" t="s">
        <v>247</v>
      </c>
      <c r="L414" s="66" t="s">
        <v>247</v>
      </c>
      <c r="M414" s="56" t="s">
        <v>247</v>
      </c>
    </row>
    <row r="415" spans="1:13" x14ac:dyDescent="0.25">
      <c r="A415" t="s">
        <v>213</v>
      </c>
      <c r="B415" t="s">
        <v>212</v>
      </c>
      <c r="C415">
        <v>0.1</v>
      </c>
      <c r="D415" t="s">
        <v>51</v>
      </c>
      <c r="E415">
        <v>2012</v>
      </c>
      <c r="F415" s="67" t="s">
        <v>247</v>
      </c>
      <c r="G415" s="67" t="s">
        <v>247</v>
      </c>
      <c r="H415" s="67" t="s">
        <v>247</v>
      </c>
      <c r="I415">
        <v>200</v>
      </c>
      <c r="J415" s="66" t="s">
        <v>247</v>
      </c>
      <c r="K415" s="66" t="s">
        <v>247</v>
      </c>
      <c r="L415" s="66" t="s">
        <v>247</v>
      </c>
      <c r="M415" s="56" t="s">
        <v>247</v>
      </c>
    </row>
    <row r="416" spans="1:13" x14ac:dyDescent="0.25">
      <c r="A416" t="s">
        <v>215</v>
      </c>
      <c r="B416" t="s">
        <v>214</v>
      </c>
      <c r="C416">
        <v>0.1</v>
      </c>
      <c r="D416" t="s">
        <v>47</v>
      </c>
      <c r="E416">
        <v>2012</v>
      </c>
      <c r="F416" s="67">
        <v>8021984</v>
      </c>
      <c r="G416" s="67">
        <v>10290706</v>
      </c>
      <c r="H416" s="67">
        <v>21453834</v>
      </c>
      <c r="I416">
        <v>18000</v>
      </c>
      <c r="J416" s="66">
        <v>445.66577777777781</v>
      </c>
      <c r="K416" s="66">
        <v>571.70588888888892</v>
      </c>
      <c r="L416" s="66">
        <v>1191.8796666666667</v>
      </c>
      <c r="M416" s="56">
        <v>0.37391843341381314</v>
      </c>
    </row>
    <row r="417" spans="1:13" x14ac:dyDescent="0.25">
      <c r="A417" t="s">
        <v>54</v>
      </c>
      <c r="B417" t="s">
        <v>24</v>
      </c>
      <c r="C417">
        <v>12.4</v>
      </c>
      <c r="D417" t="s">
        <v>55</v>
      </c>
      <c r="E417">
        <v>2012</v>
      </c>
      <c r="F417" s="67">
        <v>8635144</v>
      </c>
      <c r="G417" s="67">
        <v>246658914.80000001</v>
      </c>
      <c r="H417" s="67">
        <v>257440190.229</v>
      </c>
      <c r="I417">
        <v>1700000</v>
      </c>
      <c r="J417" s="66">
        <v>5.0794964705882357</v>
      </c>
      <c r="K417" s="66">
        <v>145.09347929411766</v>
      </c>
      <c r="L417" s="66">
        <v>151.43540601705882</v>
      </c>
      <c r="M417" s="56">
        <v>3.354233071502475E-2</v>
      </c>
    </row>
    <row r="418" spans="1:13" x14ac:dyDescent="0.25">
      <c r="A418" t="s">
        <v>123</v>
      </c>
      <c r="B418" t="s">
        <v>25</v>
      </c>
      <c r="C418">
        <v>0.7</v>
      </c>
      <c r="D418" t="s">
        <v>47</v>
      </c>
      <c r="E418">
        <v>2012</v>
      </c>
      <c r="F418" s="67" t="s">
        <v>247</v>
      </c>
      <c r="G418" s="67" t="s">
        <v>247</v>
      </c>
      <c r="H418" s="67" t="s">
        <v>247</v>
      </c>
      <c r="I418">
        <v>240000</v>
      </c>
      <c r="J418" s="66" t="s">
        <v>247</v>
      </c>
      <c r="K418" s="66" t="s">
        <v>247</v>
      </c>
      <c r="L418" s="66" t="s">
        <v>247</v>
      </c>
      <c r="M418" s="56" t="s">
        <v>247</v>
      </c>
    </row>
    <row r="419" spans="1:13" x14ac:dyDescent="0.25">
      <c r="A419" t="s">
        <v>56</v>
      </c>
      <c r="B419" t="s">
        <v>26</v>
      </c>
      <c r="C419">
        <v>11.5</v>
      </c>
      <c r="D419" t="s">
        <v>51</v>
      </c>
      <c r="E419">
        <v>2012</v>
      </c>
      <c r="F419" s="67">
        <v>111050386</v>
      </c>
      <c r="G419" s="67">
        <v>87408615</v>
      </c>
      <c r="H419" s="67">
        <v>485582541.42009997</v>
      </c>
      <c r="I419">
        <v>190000</v>
      </c>
      <c r="J419" s="66">
        <v>584.47571578947372</v>
      </c>
      <c r="K419" s="66">
        <v>460.04534210526316</v>
      </c>
      <c r="L419" s="66">
        <v>2555.6975864215788</v>
      </c>
      <c r="M419" s="56">
        <v>0.22869517852769169</v>
      </c>
    </row>
    <row r="420" spans="1:13" x14ac:dyDescent="0.25">
      <c r="A420" t="s">
        <v>216</v>
      </c>
      <c r="B420" t="s">
        <v>27</v>
      </c>
      <c r="C420">
        <v>0.1</v>
      </c>
      <c r="D420" t="s">
        <v>47</v>
      </c>
      <c r="E420">
        <v>2012</v>
      </c>
      <c r="F420" s="67" t="s">
        <v>247</v>
      </c>
      <c r="G420" s="67" t="s">
        <v>247</v>
      </c>
      <c r="H420" s="67" t="s">
        <v>247</v>
      </c>
      <c r="I420">
        <v>30000</v>
      </c>
      <c r="J420" s="66" t="s">
        <v>247</v>
      </c>
      <c r="K420" s="66" t="s">
        <v>247</v>
      </c>
      <c r="L420" s="66" t="s">
        <v>247</v>
      </c>
      <c r="M420" s="56" t="s">
        <v>247</v>
      </c>
    </row>
    <row r="421" spans="1:13" x14ac:dyDescent="0.25">
      <c r="A421" t="s">
        <v>182</v>
      </c>
      <c r="B421" t="s">
        <v>181</v>
      </c>
      <c r="C421">
        <v>0.2</v>
      </c>
      <c r="D421" t="s">
        <v>47</v>
      </c>
      <c r="E421">
        <v>2012</v>
      </c>
      <c r="F421" s="67" t="s">
        <v>247</v>
      </c>
      <c r="G421" s="67" t="s">
        <v>247</v>
      </c>
      <c r="H421" s="67" t="s">
        <v>247</v>
      </c>
      <c r="I421">
        <v>8400</v>
      </c>
      <c r="J421" s="66" t="s">
        <v>247</v>
      </c>
      <c r="K421" s="66" t="s">
        <v>247</v>
      </c>
      <c r="L421" s="66" t="s">
        <v>247</v>
      </c>
      <c r="M421" s="56" t="s">
        <v>247</v>
      </c>
    </row>
    <row r="422" spans="1:13" x14ac:dyDescent="0.25">
      <c r="A422" t="s">
        <v>184</v>
      </c>
      <c r="B422" t="s">
        <v>183</v>
      </c>
      <c r="C422">
        <v>0.2</v>
      </c>
      <c r="D422" t="s">
        <v>55</v>
      </c>
      <c r="E422">
        <v>2012</v>
      </c>
      <c r="F422" s="67">
        <v>4786972</v>
      </c>
      <c r="G422" s="67">
        <v>10760853.779999999</v>
      </c>
      <c r="H422" s="67">
        <v>16094799.874700001</v>
      </c>
      <c r="I422">
        <v>36000</v>
      </c>
      <c r="J422" s="66">
        <v>132.97144444444444</v>
      </c>
      <c r="K422" s="66">
        <v>298.91260499999999</v>
      </c>
      <c r="L422" s="66">
        <v>447.07777429722222</v>
      </c>
      <c r="M422" s="56">
        <v>0.297423517985136</v>
      </c>
    </row>
    <row r="423" spans="1:13" x14ac:dyDescent="0.25">
      <c r="A423" t="s">
        <v>95</v>
      </c>
      <c r="B423" t="s">
        <v>28</v>
      </c>
      <c r="C423">
        <v>1.3</v>
      </c>
      <c r="D423" t="s">
        <v>47</v>
      </c>
      <c r="E423">
        <v>2012</v>
      </c>
      <c r="F423" s="67">
        <v>122964880</v>
      </c>
      <c r="G423" s="67">
        <v>442069265</v>
      </c>
      <c r="H423" s="67">
        <v>574310062</v>
      </c>
      <c r="I423">
        <v>1400000</v>
      </c>
      <c r="J423" s="66">
        <v>87.832057142857138</v>
      </c>
      <c r="K423" s="66">
        <v>315.7637607142857</v>
      </c>
      <c r="L423" s="66">
        <v>410.22147285714289</v>
      </c>
      <c r="M423" s="56">
        <v>0.2141088727782032</v>
      </c>
    </row>
    <row r="424" spans="1:13" x14ac:dyDescent="0.25">
      <c r="A424" t="s">
        <v>218</v>
      </c>
      <c r="B424" t="s">
        <v>217</v>
      </c>
      <c r="C424">
        <v>0.1</v>
      </c>
      <c r="D424" t="s">
        <v>103</v>
      </c>
      <c r="E424">
        <v>2012</v>
      </c>
      <c r="F424" s="67">
        <v>5318814</v>
      </c>
      <c r="G424" s="67">
        <v>103261</v>
      </c>
      <c r="H424" s="67">
        <v>5422075</v>
      </c>
      <c r="I424">
        <v>1900</v>
      </c>
      <c r="J424" s="66">
        <v>2799.3757894736841</v>
      </c>
      <c r="K424" s="66">
        <v>54.347894736842107</v>
      </c>
      <c r="L424" s="66">
        <v>2853.7236842105262</v>
      </c>
      <c r="M424" s="56">
        <v>0.98095544602389306</v>
      </c>
    </row>
    <row r="425" spans="1:13" x14ac:dyDescent="0.25">
      <c r="A425" t="s">
        <v>220</v>
      </c>
      <c r="B425" t="s">
        <v>219</v>
      </c>
      <c r="C425">
        <v>0.1</v>
      </c>
      <c r="D425" t="s">
        <v>47</v>
      </c>
      <c r="E425">
        <v>2012</v>
      </c>
      <c r="F425" s="67">
        <v>3457681</v>
      </c>
      <c r="G425" s="67">
        <v>6992470.3600000003</v>
      </c>
      <c r="H425" s="67">
        <v>10450151.359999999</v>
      </c>
      <c r="I425">
        <v>92000</v>
      </c>
      <c r="J425" s="66">
        <v>37.583489130434785</v>
      </c>
      <c r="K425" s="66">
        <v>76.005112608695654</v>
      </c>
      <c r="L425" s="66">
        <v>113.58860173913043</v>
      </c>
      <c r="M425" s="56">
        <v>0.33087377214792807</v>
      </c>
    </row>
    <row r="426" spans="1:13" x14ac:dyDescent="0.25">
      <c r="A426" t="s">
        <v>113</v>
      </c>
      <c r="B426" t="s">
        <v>29</v>
      </c>
      <c r="C426">
        <v>0.9</v>
      </c>
      <c r="D426" t="s">
        <v>47</v>
      </c>
      <c r="E426">
        <v>2012</v>
      </c>
      <c r="F426" s="67">
        <v>6385677</v>
      </c>
      <c r="G426" s="67">
        <v>29533509.129999999</v>
      </c>
      <c r="H426" s="67">
        <v>36659267.380000003</v>
      </c>
      <c r="I426">
        <v>36000</v>
      </c>
      <c r="J426" s="66">
        <v>177.37991666666667</v>
      </c>
      <c r="K426" s="66">
        <v>820.37525361111113</v>
      </c>
      <c r="L426" s="66">
        <v>1018.3129827777778</v>
      </c>
      <c r="M426" s="56">
        <v>0.17418997858871013</v>
      </c>
    </row>
    <row r="427" spans="1:13" x14ac:dyDescent="0.25">
      <c r="A427" t="s">
        <v>144</v>
      </c>
      <c r="B427" t="s">
        <v>143</v>
      </c>
      <c r="C427">
        <v>0.5</v>
      </c>
      <c r="D427" t="s">
        <v>51</v>
      </c>
      <c r="E427">
        <v>2012</v>
      </c>
      <c r="F427" s="67">
        <v>9521067</v>
      </c>
      <c r="G427" s="67">
        <v>2515629.6349999998</v>
      </c>
      <c r="H427" s="67">
        <v>13657172.375</v>
      </c>
      <c r="I427">
        <v>20000</v>
      </c>
      <c r="J427" s="66">
        <v>476.05335000000002</v>
      </c>
      <c r="K427" s="66">
        <v>125.78148174999998</v>
      </c>
      <c r="L427" s="66">
        <v>682.85861875000001</v>
      </c>
      <c r="M427" s="56">
        <v>0.6971477505423227</v>
      </c>
    </row>
    <row r="428" spans="1:13" x14ac:dyDescent="0.25">
      <c r="A428" t="s">
        <v>167</v>
      </c>
      <c r="B428" t="s">
        <v>166</v>
      </c>
      <c r="C428">
        <v>0.3</v>
      </c>
      <c r="D428" t="s">
        <v>51</v>
      </c>
      <c r="E428">
        <v>2012</v>
      </c>
      <c r="F428" s="67" t="s">
        <v>247</v>
      </c>
      <c r="G428" s="67" t="s">
        <v>247</v>
      </c>
      <c r="H428" s="67" t="s">
        <v>247</v>
      </c>
      <c r="I428">
        <v>61000</v>
      </c>
      <c r="J428" s="66" t="s">
        <v>247</v>
      </c>
      <c r="K428" s="66" t="s">
        <v>247</v>
      </c>
      <c r="L428" s="66" t="s">
        <v>247</v>
      </c>
      <c r="M428" s="56" t="s">
        <v>247</v>
      </c>
    </row>
    <row r="429" spans="1:13" x14ac:dyDescent="0.25">
      <c r="A429" t="s">
        <v>186</v>
      </c>
      <c r="B429" t="s">
        <v>185</v>
      </c>
      <c r="C429">
        <v>0.2</v>
      </c>
      <c r="D429" t="s">
        <v>47</v>
      </c>
      <c r="E429">
        <v>2012</v>
      </c>
      <c r="F429" s="67">
        <v>4654505</v>
      </c>
      <c r="G429" s="67">
        <v>4964855.0939999996</v>
      </c>
      <c r="H429" s="67">
        <v>9642394.6225000005</v>
      </c>
      <c r="I429">
        <v>27000</v>
      </c>
      <c r="J429" s="66">
        <v>172.38907407407407</v>
      </c>
      <c r="K429" s="66">
        <v>183.88352199999997</v>
      </c>
      <c r="L429" s="66">
        <v>357.12572675925929</v>
      </c>
      <c r="M429" s="56">
        <v>0.48271256075114027</v>
      </c>
    </row>
    <row r="430" spans="1:13" x14ac:dyDescent="0.25">
      <c r="A430" t="s">
        <v>124</v>
      </c>
      <c r="B430" t="s">
        <v>30</v>
      </c>
      <c r="C430">
        <v>0.7</v>
      </c>
      <c r="D430" t="s">
        <v>47</v>
      </c>
      <c r="E430">
        <v>2012</v>
      </c>
      <c r="F430" s="67">
        <v>2381695</v>
      </c>
      <c r="G430" s="67">
        <v>6709992.2390000001</v>
      </c>
      <c r="H430" s="67">
        <v>9582311.6508000009</v>
      </c>
      <c r="I430">
        <v>14000</v>
      </c>
      <c r="J430" s="66">
        <v>170.12107142857144</v>
      </c>
      <c r="K430" s="66">
        <v>479.28515992857143</v>
      </c>
      <c r="L430" s="66">
        <v>684.45083220000004</v>
      </c>
      <c r="M430" s="56">
        <v>0.24855119378226015</v>
      </c>
    </row>
    <row r="431" spans="1:13" x14ac:dyDescent="0.25">
      <c r="A431" t="s">
        <v>222</v>
      </c>
      <c r="B431" t="s">
        <v>221</v>
      </c>
      <c r="C431">
        <v>0.1</v>
      </c>
      <c r="D431" t="s">
        <v>103</v>
      </c>
      <c r="E431">
        <v>2012</v>
      </c>
      <c r="F431" s="67">
        <v>34383944</v>
      </c>
      <c r="G431" s="67">
        <v>199176.8266</v>
      </c>
      <c r="H431" s="67">
        <v>34583120.8266</v>
      </c>
      <c r="I431">
        <v>16000</v>
      </c>
      <c r="J431" s="66">
        <v>2148.9965000000002</v>
      </c>
      <c r="K431" s="66">
        <v>12.4485516625</v>
      </c>
      <c r="L431" s="66">
        <v>2161.4450516625002</v>
      </c>
      <c r="M431" s="56">
        <v>0.9942406346842243</v>
      </c>
    </row>
    <row r="432" spans="1:13" x14ac:dyDescent="0.25">
      <c r="A432" t="s">
        <v>74</v>
      </c>
      <c r="B432" t="s">
        <v>31</v>
      </c>
      <c r="C432">
        <v>2.6</v>
      </c>
      <c r="D432" t="s">
        <v>55</v>
      </c>
      <c r="E432">
        <v>2012</v>
      </c>
      <c r="F432" s="67">
        <v>19946470</v>
      </c>
      <c r="G432" s="67">
        <v>223721213.09999999</v>
      </c>
      <c r="H432" s="67">
        <v>243667683.09999999</v>
      </c>
      <c r="I432">
        <v>220000</v>
      </c>
      <c r="J432" s="66">
        <v>90.665772727272724</v>
      </c>
      <c r="K432" s="66">
        <v>1016.9146049999999</v>
      </c>
      <c r="L432" s="66">
        <v>1107.5803777272727</v>
      </c>
      <c r="M432" s="56">
        <v>8.1859316534043908E-2</v>
      </c>
    </row>
    <row r="433" spans="1:13" x14ac:dyDescent="0.25">
      <c r="A433" t="s">
        <v>156</v>
      </c>
      <c r="B433" t="s">
        <v>155</v>
      </c>
      <c r="C433">
        <v>0.4</v>
      </c>
      <c r="D433" t="s">
        <v>47</v>
      </c>
      <c r="E433">
        <v>2012</v>
      </c>
      <c r="F433" s="67">
        <v>4453112</v>
      </c>
      <c r="G433" s="67">
        <v>18452967.280000001</v>
      </c>
      <c r="H433" s="67">
        <v>25134303.651999999</v>
      </c>
      <c r="I433">
        <v>44000</v>
      </c>
      <c r="J433" s="66">
        <v>101.20709090909091</v>
      </c>
      <c r="K433" s="66">
        <v>419.38562000000002</v>
      </c>
      <c r="L433" s="66">
        <v>571.23417390909083</v>
      </c>
      <c r="M433" s="56">
        <v>0.17717268246839435</v>
      </c>
    </row>
    <row r="434" spans="1:13" x14ac:dyDescent="0.25">
      <c r="A434" t="s">
        <v>224</v>
      </c>
      <c r="B434" t="s">
        <v>223</v>
      </c>
      <c r="C434">
        <v>0.1</v>
      </c>
      <c r="D434" t="s">
        <v>51</v>
      </c>
      <c r="E434">
        <v>2012</v>
      </c>
      <c r="F434" s="67">
        <v>9100000</v>
      </c>
      <c r="G434" s="67">
        <v>4300000</v>
      </c>
      <c r="H434" s="67">
        <v>13400000</v>
      </c>
      <c r="I434">
        <v>2100</v>
      </c>
      <c r="J434" s="66">
        <v>4333.333333333333</v>
      </c>
      <c r="K434" s="66">
        <v>2047.6190476190477</v>
      </c>
      <c r="L434" s="66">
        <v>6380.9523809523807</v>
      </c>
      <c r="M434" s="56">
        <v>0.67910447761194026</v>
      </c>
    </row>
    <row r="435" spans="1:13" x14ac:dyDescent="0.25">
      <c r="A435" t="s">
        <v>237</v>
      </c>
      <c r="B435" t="s">
        <v>236</v>
      </c>
      <c r="C435">
        <v>0</v>
      </c>
      <c r="D435" t="s">
        <v>103</v>
      </c>
      <c r="E435">
        <v>2012</v>
      </c>
      <c r="F435" s="67">
        <v>4278262</v>
      </c>
      <c r="G435" s="67">
        <v>408109.8333</v>
      </c>
      <c r="H435" s="67">
        <v>4686371.8333000001</v>
      </c>
      <c r="I435" t="s">
        <v>247</v>
      </c>
      <c r="J435" s="66" t="s">
        <v>247</v>
      </c>
      <c r="K435" s="66" t="s">
        <v>247</v>
      </c>
      <c r="L435" s="66" t="s">
        <v>247</v>
      </c>
      <c r="M435" s="56" t="s">
        <v>247</v>
      </c>
    </row>
    <row r="436" spans="1:13" x14ac:dyDescent="0.25">
      <c r="A436" t="s">
        <v>88</v>
      </c>
      <c r="B436" t="s">
        <v>87</v>
      </c>
      <c r="C436">
        <v>1.6</v>
      </c>
      <c r="D436" t="s">
        <v>55</v>
      </c>
      <c r="E436">
        <v>2012</v>
      </c>
      <c r="F436" s="67" t="s">
        <v>247</v>
      </c>
      <c r="G436" s="67" t="s">
        <v>247</v>
      </c>
      <c r="H436" s="67" t="s">
        <v>247</v>
      </c>
      <c r="I436">
        <v>67000</v>
      </c>
      <c r="J436" s="66" t="s">
        <v>247</v>
      </c>
      <c r="K436" s="66" t="s">
        <v>247</v>
      </c>
      <c r="L436" s="66" t="s">
        <v>247</v>
      </c>
      <c r="M436" s="56" t="s">
        <v>247</v>
      </c>
    </row>
    <row r="437" spans="1:13" x14ac:dyDescent="0.25">
      <c r="A437" t="s">
        <v>188</v>
      </c>
      <c r="B437" t="s">
        <v>187</v>
      </c>
      <c r="C437">
        <v>0.2</v>
      </c>
      <c r="D437" t="s">
        <v>103</v>
      </c>
      <c r="E437">
        <v>2012</v>
      </c>
      <c r="F437" s="67">
        <v>23746298</v>
      </c>
      <c r="G437" s="67">
        <v>0</v>
      </c>
      <c r="H437" s="67">
        <v>23746298</v>
      </c>
      <c r="I437">
        <v>7200</v>
      </c>
      <c r="J437" s="66">
        <v>3298.0969444444445</v>
      </c>
      <c r="K437" s="66">
        <v>0</v>
      </c>
      <c r="L437" s="66">
        <v>3298.0969444444445</v>
      </c>
      <c r="M437" s="56">
        <v>1</v>
      </c>
    </row>
    <row r="438" spans="1:13" x14ac:dyDescent="0.25">
      <c r="A438" t="s">
        <v>226</v>
      </c>
      <c r="B438" t="s">
        <v>225</v>
      </c>
      <c r="C438">
        <v>0.1</v>
      </c>
      <c r="D438" t="s">
        <v>55</v>
      </c>
      <c r="E438">
        <v>2012</v>
      </c>
      <c r="F438" s="67" t="s">
        <v>247</v>
      </c>
      <c r="G438" s="67" t="s">
        <v>247</v>
      </c>
      <c r="H438" s="67" t="s">
        <v>247</v>
      </c>
      <c r="I438">
        <v>14000</v>
      </c>
      <c r="J438" s="66" t="s">
        <v>247</v>
      </c>
      <c r="K438" s="66" t="s">
        <v>247</v>
      </c>
      <c r="L438" s="66" t="s">
        <v>247</v>
      </c>
      <c r="M438" s="56" t="s">
        <v>247</v>
      </c>
    </row>
    <row r="439" spans="1:13" x14ac:dyDescent="0.25">
      <c r="A439" t="s">
        <v>52</v>
      </c>
      <c r="B439" t="s">
        <v>32</v>
      </c>
      <c r="C439">
        <v>19</v>
      </c>
      <c r="D439" t="s">
        <v>51</v>
      </c>
      <c r="E439">
        <v>2012</v>
      </c>
      <c r="F439" s="67" t="s">
        <v>247</v>
      </c>
      <c r="G439" s="67" t="s">
        <v>247</v>
      </c>
      <c r="H439" s="67" t="s">
        <v>247</v>
      </c>
      <c r="I439">
        <v>6400000</v>
      </c>
      <c r="J439" s="66" t="s">
        <v>247</v>
      </c>
      <c r="K439" s="66" t="s">
        <v>247</v>
      </c>
      <c r="L439" s="66" t="s">
        <v>247</v>
      </c>
      <c r="M439" s="56" t="s">
        <v>247</v>
      </c>
    </row>
    <row r="440" spans="1:13" x14ac:dyDescent="0.25">
      <c r="A440" t="s">
        <v>228</v>
      </c>
      <c r="B440" t="s">
        <v>227</v>
      </c>
      <c r="C440">
        <v>0.1</v>
      </c>
      <c r="D440" t="s">
        <v>47</v>
      </c>
      <c r="E440">
        <v>2012</v>
      </c>
      <c r="F440" s="67" t="s">
        <v>247</v>
      </c>
      <c r="G440" s="67" t="s">
        <v>247</v>
      </c>
      <c r="H440" s="67" t="s">
        <v>247</v>
      </c>
      <c r="I440">
        <v>3900</v>
      </c>
      <c r="J440" s="66" t="s">
        <v>247</v>
      </c>
      <c r="K440" s="66" t="s">
        <v>247</v>
      </c>
      <c r="L440" s="66" t="s">
        <v>247</v>
      </c>
      <c r="M440" s="56" t="s">
        <v>247</v>
      </c>
    </row>
    <row r="441" spans="1:13" x14ac:dyDescent="0.25">
      <c r="A441" t="s">
        <v>190</v>
      </c>
      <c r="B441" t="s">
        <v>189</v>
      </c>
      <c r="C441">
        <v>0.2</v>
      </c>
      <c r="D441" t="s">
        <v>55</v>
      </c>
      <c r="E441">
        <v>2012</v>
      </c>
      <c r="F441" s="67">
        <v>4698522</v>
      </c>
      <c r="G441" s="67">
        <v>12345112</v>
      </c>
      <c r="H441" s="67">
        <v>18458156</v>
      </c>
      <c r="I441">
        <v>43000</v>
      </c>
      <c r="J441" s="66">
        <v>109.26795348837209</v>
      </c>
      <c r="K441" s="66">
        <v>287.09562790697674</v>
      </c>
      <c r="L441" s="66">
        <v>429.25944186046513</v>
      </c>
      <c r="M441" s="56">
        <v>0.254549912786521</v>
      </c>
    </row>
    <row r="442" spans="1:13" x14ac:dyDescent="0.25">
      <c r="A442" t="s">
        <v>96</v>
      </c>
      <c r="B442" t="s">
        <v>33</v>
      </c>
      <c r="C442">
        <v>1.3</v>
      </c>
      <c r="D442" t="s">
        <v>51</v>
      </c>
      <c r="E442">
        <v>2012</v>
      </c>
      <c r="F442" s="67" t="s">
        <v>247</v>
      </c>
      <c r="G442" s="67" t="s">
        <v>247</v>
      </c>
      <c r="H442" s="67" t="s">
        <v>247</v>
      </c>
      <c r="I442">
        <v>5100</v>
      </c>
      <c r="J442" s="66" t="s">
        <v>247</v>
      </c>
      <c r="K442" s="66" t="s">
        <v>247</v>
      </c>
      <c r="L442" s="66" t="s">
        <v>247</v>
      </c>
      <c r="M442" s="56" t="s">
        <v>247</v>
      </c>
    </row>
    <row r="443" spans="1:13" x14ac:dyDescent="0.25">
      <c r="A443" t="s">
        <v>192</v>
      </c>
      <c r="B443" t="s">
        <v>191</v>
      </c>
      <c r="C443">
        <v>0.2</v>
      </c>
      <c r="D443" t="s">
        <v>55</v>
      </c>
      <c r="E443">
        <v>2012</v>
      </c>
      <c r="F443" s="67">
        <v>2569872</v>
      </c>
      <c r="G443" s="67">
        <v>9803764.4210000001</v>
      </c>
      <c r="H443" s="67">
        <v>12715923.9999</v>
      </c>
      <c r="I443">
        <v>6900</v>
      </c>
      <c r="J443" s="66">
        <v>372.44521739130437</v>
      </c>
      <c r="K443" s="66">
        <v>1420.8354233333334</v>
      </c>
      <c r="L443" s="66">
        <v>1842.8875362173912</v>
      </c>
      <c r="M443" s="56">
        <v>0.20209872283132629</v>
      </c>
    </row>
    <row r="444" spans="1:13" x14ac:dyDescent="0.25">
      <c r="A444" t="s">
        <v>108</v>
      </c>
      <c r="B444" t="s">
        <v>34</v>
      </c>
      <c r="C444">
        <v>1</v>
      </c>
      <c r="D444" t="s">
        <v>51</v>
      </c>
      <c r="E444">
        <v>2012</v>
      </c>
      <c r="F444" s="67">
        <v>253666819</v>
      </c>
      <c r="G444" s="67">
        <v>28969017.309999999</v>
      </c>
      <c r="H444" s="67">
        <v>282888793.48610002</v>
      </c>
      <c r="I444">
        <v>560000</v>
      </c>
      <c r="J444" s="66">
        <v>452.97646250000003</v>
      </c>
      <c r="K444" s="66">
        <v>51.730388053571424</v>
      </c>
      <c r="L444" s="66">
        <v>505.15855979660716</v>
      </c>
      <c r="M444" s="56">
        <v>0.89670154789098833</v>
      </c>
    </row>
    <row r="445" spans="1:13" x14ac:dyDescent="0.25">
      <c r="A445" t="s">
        <v>239</v>
      </c>
      <c r="B445" t="s">
        <v>238</v>
      </c>
      <c r="C445">
        <v>0</v>
      </c>
      <c r="D445" t="s">
        <v>51</v>
      </c>
      <c r="E445">
        <v>2012</v>
      </c>
      <c r="F445" s="67" t="s">
        <v>247</v>
      </c>
      <c r="G445" s="67" t="s">
        <v>247</v>
      </c>
      <c r="H445" s="67" t="s">
        <v>247</v>
      </c>
      <c r="I445" t="s">
        <v>247</v>
      </c>
      <c r="J445" s="66" t="s">
        <v>247</v>
      </c>
      <c r="K445" s="66" t="s">
        <v>247</v>
      </c>
      <c r="L445" s="66" t="s">
        <v>247</v>
      </c>
      <c r="M445" s="56" t="s">
        <v>247</v>
      </c>
    </row>
    <row r="446" spans="1:13" x14ac:dyDescent="0.25">
      <c r="A446" t="s">
        <v>78</v>
      </c>
      <c r="B446" t="s">
        <v>77</v>
      </c>
      <c r="C446">
        <v>2.2000000000000002</v>
      </c>
      <c r="D446" t="s">
        <v>55</v>
      </c>
      <c r="E446">
        <v>2012</v>
      </c>
      <c r="F446" s="67">
        <v>6300102</v>
      </c>
      <c r="G446" s="67">
        <v>12328341</v>
      </c>
      <c r="H446" s="67">
        <v>20455089.93</v>
      </c>
      <c r="I446">
        <v>110000</v>
      </c>
      <c r="J446" s="66">
        <v>57.273654545454548</v>
      </c>
      <c r="K446" s="66">
        <v>112.07582727272727</v>
      </c>
      <c r="L446" s="66">
        <v>185.95536300000001</v>
      </c>
      <c r="M446" s="56">
        <v>0.30799678816176196</v>
      </c>
    </row>
    <row r="447" spans="1:13" x14ac:dyDescent="0.25">
      <c r="A447" t="s">
        <v>125</v>
      </c>
      <c r="B447" t="s">
        <v>35</v>
      </c>
      <c r="C447">
        <v>0.7</v>
      </c>
      <c r="D447" t="s">
        <v>103</v>
      </c>
      <c r="E447">
        <v>2012</v>
      </c>
      <c r="F447" s="67" t="s">
        <v>247</v>
      </c>
      <c r="G447" s="67" t="s">
        <v>247</v>
      </c>
      <c r="H447" s="67" t="s">
        <v>247</v>
      </c>
      <c r="I447">
        <v>11000</v>
      </c>
      <c r="J447" s="66" t="s">
        <v>247</v>
      </c>
      <c r="K447" s="66" t="s">
        <v>247</v>
      </c>
      <c r="L447" s="66" t="s">
        <v>247</v>
      </c>
      <c r="M447" s="56" t="s">
        <v>247</v>
      </c>
    </row>
    <row r="448" spans="1:13" x14ac:dyDescent="0.25">
      <c r="A448" t="s">
        <v>230</v>
      </c>
      <c r="B448" t="s">
        <v>229</v>
      </c>
      <c r="C448">
        <v>0.1</v>
      </c>
      <c r="D448" t="s">
        <v>47</v>
      </c>
      <c r="E448">
        <v>2012</v>
      </c>
      <c r="F448" s="67" t="s">
        <v>247</v>
      </c>
      <c r="G448" s="67" t="s">
        <v>247</v>
      </c>
      <c r="H448" s="67" t="s">
        <v>247</v>
      </c>
      <c r="I448">
        <v>3800</v>
      </c>
      <c r="J448" s="66" t="s">
        <v>247</v>
      </c>
      <c r="K448" s="66" t="s">
        <v>247</v>
      </c>
      <c r="L448" s="66" t="s">
        <v>247</v>
      </c>
      <c r="M448" s="56" t="s">
        <v>247</v>
      </c>
    </row>
    <row r="449" spans="1:13" x14ac:dyDescent="0.25">
      <c r="A449" t="s">
        <v>61</v>
      </c>
      <c r="B449" t="s">
        <v>36</v>
      </c>
      <c r="C449">
        <v>5.8</v>
      </c>
      <c r="D449" t="s">
        <v>55</v>
      </c>
      <c r="E449">
        <v>2012</v>
      </c>
      <c r="F449" s="67" t="s">
        <v>247</v>
      </c>
      <c r="G449" s="67" t="s">
        <v>247</v>
      </c>
      <c r="H449" s="67" t="s">
        <v>247</v>
      </c>
      <c r="I449">
        <v>1200000</v>
      </c>
      <c r="J449" s="66" t="s">
        <v>247</v>
      </c>
      <c r="K449" s="66" t="s">
        <v>247</v>
      </c>
      <c r="L449" s="66" t="s">
        <v>247</v>
      </c>
      <c r="M449" s="56" t="s">
        <v>247</v>
      </c>
    </row>
    <row r="450" spans="1:13" x14ac:dyDescent="0.25">
      <c r="A450" t="s">
        <v>110</v>
      </c>
      <c r="B450" t="s">
        <v>37</v>
      </c>
      <c r="C450">
        <v>1</v>
      </c>
      <c r="D450" t="s">
        <v>47</v>
      </c>
      <c r="E450">
        <v>2012</v>
      </c>
      <c r="F450" s="67">
        <v>71777759</v>
      </c>
      <c r="G450" s="67">
        <v>41506391.710000001</v>
      </c>
      <c r="H450" s="67">
        <v>124325857.09999999</v>
      </c>
      <c r="I450">
        <v>240000</v>
      </c>
      <c r="J450" s="66">
        <v>299.07399583333336</v>
      </c>
      <c r="K450" s="66">
        <v>172.94329879166668</v>
      </c>
      <c r="L450" s="66">
        <v>518.02440458333331</v>
      </c>
      <c r="M450" s="56">
        <v>0.57733572624612139</v>
      </c>
    </row>
    <row r="451" spans="1:13" x14ac:dyDescent="0.25">
      <c r="A451" t="s">
        <v>62</v>
      </c>
      <c r="B451" t="s">
        <v>38</v>
      </c>
      <c r="C451">
        <v>4.8</v>
      </c>
      <c r="D451" t="s">
        <v>47</v>
      </c>
      <c r="E451">
        <v>2012</v>
      </c>
      <c r="F451" s="67" t="s">
        <v>247</v>
      </c>
      <c r="G451" s="67" t="s">
        <v>247</v>
      </c>
      <c r="H451" s="67" t="s">
        <v>247</v>
      </c>
      <c r="I451">
        <v>1400000</v>
      </c>
      <c r="J451" s="66" t="s">
        <v>247</v>
      </c>
      <c r="K451" s="66" t="s">
        <v>247</v>
      </c>
      <c r="L451" s="66" t="s">
        <v>247</v>
      </c>
      <c r="M451" s="56" t="s">
        <v>247</v>
      </c>
    </row>
    <row r="452" spans="1:13" x14ac:dyDescent="0.25">
      <c r="A452" t="s">
        <v>193</v>
      </c>
      <c r="B452" t="s">
        <v>39</v>
      </c>
      <c r="C452">
        <v>0.2</v>
      </c>
      <c r="D452" t="s">
        <v>47</v>
      </c>
      <c r="E452">
        <v>2012</v>
      </c>
      <c r="F452" s="67">
        <v>13334449</v>
      </c>
      <c r="G452" s="67">
        <v>10771819</v>
      </c>
      <c r="H452" s="67">
        <v>24106268</v>
      </c>
      <c r="I452">
        <v>27000</v>
      </c>
      <c r="J452" s="66">
        <v>493.86848148148147</v>
      </c>
      <c r="K452" s="66">
        <v>398.95625925925924</v>
      </c>
      <c r="L452" s="66">
        <v>892.82474074074071</v>
      </c>
      <c r="M452" s="56">
        <v>0.55315277337827651</v>
      </c>
    </row>
    <row r="453" spans="1:13" x14ac:dyDescent="0.25">
      <c r="A453" t="s">
        <v>131</v>
      </c>
      <c r="B453" t="s">
        <v>130</v>
      </c>
      <c r="C453">
        <v>0.6</v>
      </c>
      <c r="D453" t="s">
        <v>51</v>
      </c>
      <c r="E453">
        <v>2012</v>
      </c>
      <c r="F453" s="67">
        <v>65915889</v>
      </c>
      <c r="G453" s="67">
        <v>702562.89119999995</v>
      </c>
      <c r="H453" s="67">
        <v>66618451.891199999</v>
      </c>
      <c r="I453">
        <v>130000</v>
      </c>
      <c r="J453" s="66">
        <v>507.0453</v>
      </c>
      <c r="K453" s="66">
        <v>5.4043299323076921</v>
      </c>
      <c r="L453" s="66">
        <v>512.44962993230763</v>
      </c>
      <c r="M453" s="56">
        <v>0.98945392948567157</v>
      </c>
    </row>
    <row r="454" spans="1:13" x14ac:dyDescent="0.25">
      <c r="A454" t="s">
        <v>168</v>
      </c>
      <c r="B454" t="s">
        <v>40</v>
      </c>
      <c r="C454">
        <v>0.3</v>
      </c>
      <c r="D454" t="s">
        <v>47</v>
      </c>
      <c r="E454">
        <v>2012</v>
      </c>
      <c r="F454" s="67">
        <v>30327094</v>
      </c>
      <c r="G454" s="67">
        <v>65119393</v>
      </c>
      <c r="H454" s="67">
        <v>95446487</v>
      </c>
      <c r="I454">
        <v>220000</v>
      </c>
      <c r="J454" s="66">
        <v>137.85042727272727</v>
      </c>
      <c r="K454" s="66">
        <v>295.99724090909092</v>
      </c>
      <c r="L454" s="66">
        <v>433.84766818181816</v>
      </c>
      <c r="M454" s="56">
        <v>0.3177392374849794</v>
      </c>
    </row>
    <row r="455" spans="1:13" x14ac:dyDescent="0.25">
      <c r="A455" t="s">
        <v>232</v>
      </c>
      <c r="B455" t="s">
        <v>231</v>
      </c>
      <c r="C455">
        <v>0.1</v>
      </c>
      <c r="D455" t="s">
        <v>55</v>
      </c>
      <c r="E455">
        <v>2012</v>
      </c>
      <c r="F455" s="67" t="s">
        <v>247</v>
      </c>
      <c r="G455" s="67" t="s">
        <v>247</v>
      </c>
      <c r="H455" s="67" t="s">
        <v>247</v>
      </c>
      <c r="I455">
        <v>7000</v>
      </c>
      <c r="J455" s="66" t="s">
        <v>247</v>
      </c>
      <c r="K455" s="66" t="s">
        <v>247</v>
      </c>
      <c r="L455" s="66" t="s">
        <v>247</v>
      </c>
      <c r="M455" s="56" t="s">
        <v>247</v>
      </c>
    </row>
    <row r="456" spans="1:13" x14ac:dyDescent="0.25">
      <c r="A456" t="s">
        <v>57</v>
      </c>
      <c r="B456" t="s">
        <v>41</v>
      </c>
      <c r="C456">
        <v>11.5</v>
      </c>
      <c r="D456" t="s">
        <v>47</v>
      </c>
      <c r="E456">
        <v>2012</v>
      </c>
      <c r="F456" s="67">
        <v>15800000</v>
      </c>
      <c r="G456" s="67">
        <v>263300000</v>
      </c>
      <c r="H456" s="67">
        <v>282200000</v>
      </c>
      <c r="I456">
        <v>1000000</v>
      </c>
      <c r="J456" s="66">
        <v>15.8</v>
      </c>
      <c r="K456" s="66">
        <v>263.3</v>
      </c>
      <c r="L456" s="66">
        <v>282.2</v>
      </c>
      <c r="M456" s="56">
        <v>5.5988660524450749E-2</v>
      </c>
    </row>
    <row r="457" spans="1:13" x14ac:dyDescent="0.25">
      <c r="A457" t="s">
        <v>53</v>
      </c>
      <c r="B457" t="s">
        <v>42</v>
      </c>
      <c r="C457">
        <v>12.8</v>
      </c>
      <c r="D457" t="s">
        <v>47</v>
      </c>
      <c r="E457">
        <v>2012</v>
      </c>
      <c r="F457" s="67">
        <v>34570495</v>
      </c>
      <c r="G457" s="67">
        <v>220722218</v>
      </c>
      <c r="H457" s="67">
        <v>308835446</v>
      </c>
      <c r="I457">
        <v>1300000</v>
      </c>
      <c r="J457" s="66">
        <v>26.592688461538462</v>
      </c>
      <c r="K457" s="66">
        <v>169.78632153846155</v>
      </c>
      <c r="L457" s="66">
        <v>237.56572769230769</v>
      </c>
      <c r="M457" s="56">
        <v>0.11193823587205726</v>
      </c>
    </row>
    <row r="458" spans="1:13" x14ac:dyDescent="0.25">
      <c r="A458" t="s">
        <v>195</v>
      </c>
      <c r="B458" t="s">
        <v>194</v>
      </c>
      <c r="C458">
        <v>0.1</v>
      </c>
      <c r="D458" t="s">
        <v>55</v>
      </c>
      <c r="E458">
        <v>2013</v>
      </c>
      <c r="F458" s="67">
        <v>245000</v>
      </c>
      <c r="G458" s="67">
        <v>5067479</v>
      </c>
      <c r="H458" s="67">
        <v>5312479</v>
      </c>
      <c r="I458">
        <v>6300</v>
      </c>
      <c r="J458" s="66">
        <v>38.888888888888886</v>
      </c>
      <c r="K458" s="66">
        <v>804.36174603174607</v>
      </c>
      <c r="L458" s="66">
        <v>843.25063492063487</v>
      </c>
      <c r="M458" s="56">
        <v>4.6117829359890172E-2</v>
      </c>
    </row>
    <row r="459" spans="1:13" x14ac:dyDescent="0.25">
      <c r="A459" t="s">
        <v>197</v>
      </c>
      <c r="B459" t="s">
        <v>196</v>
      </c>
      <c r="C459">
        <v>0.1</v>
      </c>
      <c r="D459" t="s">
        <v>51</v>
      </c>
      <c r="E459">
        <v>2013</v>
      </c>
      <c r="F459" s="67" t="s">
        <v>247</v>
      </c>
      <c r="G459" s="67" t="s">
        <v>247</v>
      </c>
      <c r="H459" s="67" t="s">
        <v>247</v>
      </c>
      <c r="I459">
        <v>1000</v>
      </c>
      <c r="J459" s="66" t="s">
        <v>247</v>
      </c>
      <c r="K459" s="66" t="s">
        <v>247</v>
      </c>
      <c r="L459" s="66" t="s">
        <v>247</v>
      </c>
      <c r="M459" s="56" t="s">
        <v>247</v>
      </c>
    </row>
    <row r="460" spans="1:13" x14ac:dyDescent="0.25">
      <c r="A460" t="s">
        <v>199</v>
      </c>
      <c r="B460" t="s">
        <v>198</v>
      </c>
      <c r="C460">
        <v>0.1</v>
      </c>
      <c r="D460" t="s">
        <v>47</v>
      </c>
      <c r="E460">
        <v>2013</v>
      </c>
      <c r="F460" s="67">
        <v>12022798</v>
      </c>
      <c r="G460" s="67">
        <v>433410.61309999973</v>
      </c>
      <c r="H460" s="67">
        <v>12456208.6131</v>
      </c>
      <c r="I460">
        <v>12000</v>
      </c>
      <c r="J460" s="66">
        <v>1001.8998333333333</v>
      </c>
      <c r="K460" s="66">
        <v>36.117551091666641</v>
      </c>
      <c r="L460" s="66">
        <v>1038.017384425</v>
      </c>
      <c r="M460" s="56">
        <v>0.9652052541377486</v>
      </c>
    </row>
    <row r="461" spans="1:13" x14ac:dyDescent="0.25">
      <c r="A461" t="s">
        <v>80</v>
      </c>
      <c r="B461" t="s">
        <v>79</v>
      </c>
      <c r="C461">
        <v>1.9</v>
      </c>
      <c r="D461" t="s">
        <v>47</v>
      </c>
      <c r="E461">
        <v>2013</v>
      </c>
      <c r="F461" s="67" t="s">
        <v>247</v>
      </c>
      <c r="G461" s="67" t="s">
        <v>247</v>
      </c>
      <c r="H461" s="67" t="s">
        <v>247</v>
      </c>
      <c r="I461">
        <v>260000</v>
      </c>
      <c r="J461" s="66" t="s">
        <v>247</v>
      </c>
      <c r="K461" s="66" t="s">
        <v>247</v>
      </c>
      <c r="L461" s="66" t="s">
        <v>247</v>
      </c>
      <c r="M461" s="56" t="s">
        <v>247</v>
      </c>
    </row>
    <row r="462" spans="1:13" x14ac:dyDescent="0.25">
      <c r="A462" t="s">
        <v>146</v>
      </c>
      <c r="B462" t="s">
        <v>145</v>
      </c>
      <c r="C462">
        <v>0.4</v>
      </c>
      <c r="D462" t="s">
        <v>51</v>
      </c>
      <c r="E462">
        <v>2013</v>
      </c>
      <c r="F462" s="67" t="s">
        <v>247</v>
      </c>
      <c r="G462" s="67" t="s">
        <v>247</v>
      </c>
      <c r="H462" s="67" t="s">
        <v>247</v>
      </c>
      <c r="I462">
        <v>110000</v>
      </c>
      <c r="J462" s="66" t="s">
        <v>247</v>
      </c>
      <c r="K462" s="66" t="s">
        <v>247</v>
      </c>
      <c r="L462" s="66" t="s">
        <v>247</v>
      </c>
      <c r="M462" s="56" t="s">
        <v>247</v>
      </c>
    </row>
    <row r="463" spans="1:13" x14ac:dyDescent="0.25">
      <c r="A463" t="s">
        <v>170</v>
      </c>
      <c r="B463" t="s">
        <v>169</v>
      </c>
      <c r="C463">
        <v>0.2</v>
      </c>
      <c r="D463" t="s">
        <v>51</v>
      </c>
      <c r="E463">
        <v>2013</v>
      </c>
      <c r="F463" s="67">
        <v>1072918</v>
      </c>
      <c r="G463" s="67">
        <v>3933209.4050040003</v>
      </c>
      <c r="H463" s="67">
        <v>5006127.4050040003</v>
      </c>
      <c r="I463">
        <v>3300</v>
      </c>
      <c r="J463" s="66">
        <v>325.12666666666667</v>
      </c>
      <c r="K463" s="66">
        <v>1191.8816378800002</v>
      </c>
      <c r="L463" s="66">
        <v>1517.0083045466667</v>
      </c>
      <c r="M463" s="56">
        <v>0.21432095374311447</v>
      </c>
    </row>
    <row r="464" spans="1:13" x14ac:dyDescent="0.25">
      <c r="A464" t="s">
        <v>201</v>
      </c>
      <c r="B464" t="s">
        <v>200</v>
      </c>
      <c r="C464">
        <v>0.1</v>
      </c>
      <c r="D464" t="s">
        <v>51</v>
      </c>
      <c r="E464">
        <v>2013</v>
      </c>
      <c r="F464" s="67">
        <v>13390123</v>
      </c>
      <c r="G464" s="67">
        <v>5221577.868999999</v>
      </c>
      <c r="H464" s="67">
        <v>18611700.868999999</v>
      </c>
      <c r="I464">
        <v>9500</v>
      </c>
      <c r="J464" s="66">
        <v>1409.4866315789475</v>
      </c>
      <c r="K464" s="66">
        <v>549.63977568421046</v>
      </c>
      <c r="L464" s="66">
        <v>1959.1264072631577</v>
      </c>
      <c r="M464" s="56">
        <v>0.71944649735386856</v>
      </c>
    </row>
    <row r="465" spans="1:13" x14ac:dyDescent="0.25">
      <c r="A465" t="s">
        <v>246</v>
      </c>
      <c r="B465" t="s">
        <v>3</v>
      </c>
      <c r="C465">
        <v>0</v>
      </c>
      <c r="D465" t="s">
        <v>242</v>
      </c>
      <c r="E465">
        <v>2013</v>
      </c>
      <c r="F465" s="67" t="s">
        <v>247</v>
      </c>
      <c r="G465" s="67" t="s">
        <v>247</v>
      </c>
      <c r="H465" s="67" t="s">
        <v>247</v>
      </c>
      <c r="I465" t="s">
        <v>247</v>
      </c>
      <c r="J465" s="66" t="s">
        <v>247</v>
      </c>
      <c r="K465" s="66" t="s">
        <v>247</v>
      </c>
      <c r="L465" s="66" t="s">
        <v>247</v>
      </c>
      <c r="M465" s="56" t="s">
        <v>247</v>
      </c>
    </row>
    <row r="466" spans="1:13" x14ac:dyDescent="0.25">
      <c r="A466" t="s">
        <v>234</v>
      </c>
      <c r="B466" t="s">
        <v>233</v>
      </c>
      <c r="C466">
        <v>0</v>
      </c>
      <c r="D466" t="s">
        <v>47</v>
      </c>
      <c r="E466">
        <v>2013</v>
      </c>
      <c r="F466" s="67">
        <v>3470437</v>
      </c>
      <c r="G466" s="67">
        <v>17673104.870000001</v>
      </c>
      <c r="H466" s="67">
        <v>21143541.870000001</v>
      </c>
      <c r="I466" t="s">
        <v>247</v>
      </c>
      <c r="J466" s="66" t="s">
        <v>247</v>
      </c>
      <c r="K466" s="66" t="s">
        <v>247</v>
      </c>
      <c r="L466" s="66" t="s">
        <v>247</v>
      </c>
      <c r="M466" s="56" t="s">
        <v>247</v>
      </c>
    </row>
    <row r="467" spans="1:13" x14ac:dyDescent="0.25">
      <c r="A467" t="s">
        <v>115</v>
      </c>
      <c r="B467" t="s">
        <v>4</v>
      </c>
      <c r="C467">
        <v>0.8</v>
      </c>
      <c r="D467" t="s">
        <v>103</v>
      </c>
      <c r="E467">
        <v>2013</v>
      </c>
      <c r="F467" s="67">
        <v>5500000</v>
      </c>
      <c r="G467" s="67">
        <v>10500000</v>
      </c>
      <c r="H467" s="67">
        <v>16000000</v>
      </c>
      <c r="I467">
        <v>2900</v>
      </c>
      <c r="J467" s="66">
        <v>1896.5517241379309</v>
      </c>
      <c r="K467" s="66">
        <v>3620.6896551724139</v>
      </c>
      <c r="L467" s="66">
        <v>5517.2413793103451</v>
      </c>
      <c r="M467" s="56">
        <v>0.34374999999999994</v>
      </c>
    </row>
    <row r="468" spans="1:13" x14ac:dyDescent="0.25">
      <c r="A468" t="s">
        <v>132</v>
      </c>
      <c r="B468" t="s">
        <v>5</v>
      </c>
      <c r="C468">
        <v>0.5</v>
      </c>
      <c r="D468" t="s">
        <v>51</v>
      </c>
      <c r="E468">
        <v>2013</v>
      </c>
      <c r="F468" s="67">
        <v>11712470</v>
      </c>
      <c r="G468" s="67">
        <v>6869816.118999999</v>
      </c>
      <c r="H468" s="67">
        <v>18582286.118999999</v>
      </c>
      <c r="I468">
        <v>18000</v>
      </c>
      <c r="J468" s="66">
        <v>650.69277777777779</v>
      </c>
      <c r="K468" s="66">
        <v>381.65645105555552</v>
      </c>
      <c r="L468" s="66">
        <v>1032.3492288333332</v>
      </c>
      <c r="M468" s="56">
        <v>0.6303029629935708</v>
      </c>
    </row>
    <row r="469" spans="1:13" x14ac:dyDescent="0.25">
      <c r="A469" t="s">
        <v>241</v>
      </c>
      <c r="B469" t="s">
        <v>6</v>
      </c>
      <c r="C469">
        <v>0</v>
      </c>
      <c r="D469" t="s">
        <v>242</v>
      </c>
      <c r="E469">
        <v>2013</v>
      </c>
      <c r="F469" s="67" t="s">
        <v>247</v>
      </c>
      <c r="G469" s="67" t="s">
        <v>247</v>
      </c>
      <c r="H469" s="67" t="s">
        <v>247</v>
      </c>
      <c r="I469" t="s">
        <v>247</v>
      </c>
      <c r="J469" s="66" t="s">
        <v>247</v>
      </c>
      <c r="K469" s="66" t="s">
        <v>247</v>
      </c>
      <c r="L469" s="66" t="s">
        <v>247</v>
      </c>
      <c r="M469" s="56" t="s">
        <v>247</v>
      </c>
    </row>
    <row r="470" spans="1:13" x14ac:dyDescent="0.25">
      <c r="A470" t="s">
        <v>105</v>
      </c>
      <c r="B470" t="s">
        <v>104</v>
      </c>
      <c r="C470">
        <v>1</v>
      </c>
      <c r="D470" t="s">
        <v>47</v>
      </c>
      <c r="E470">
        <v>2013</v>
      </c>
      <c r="F470" s="67">
        <v>3211305</v>
      </c>
      <c r="G470" s="67">
        <v>19046335.539999999</v>
      </c>
      <c r="H470" s="67">
        <v>22257640.539999999</v>
      </c>
      <c r="I470">
        <v>70000</v>
      </c>
      <c r="J470" s="66">
        <v>45.875785714285712</v>
      </c>
      <c r="K470" s="66">
        <v>272.09050771428571</v>
      </c>
      <c r="L470" s="66">
        <v>317.96629342857142</v>
      </c>
      <c r="M470" s="56">
        <v>0.14427876999041517</v>
      </c>
    </row>
    <row r="471" spans="1:13" x14ac:dyDescent="0.25">
      <c r="A471" t="s">
        <v>172</v>
      </c>
      <c r="B471" t="s">
        <v>171</v>
      </c>
      <c r="C471">
        <v>0.2</v>
      </c>
      <c r="D471" t="s">
        <v>47</v>
      </c>
      <c r="E471">
        <v>2013</v>
      </c>
      <c r="F471" s="67" t="s">
        <v>247</v>
      </c>
      <c r="G471" s="67" t="s">
        <v>247</v>
      </c>
      <c r="H471" s="67" t="s">
        <v>247</v>
      </c>
      <c r="I471">
        <v>16000</v>
      </c>
      <c r="J471" s="66" t="s">
        <v>247</v>
      </c>
      <c r="K471" s="66" t="s">
        <v>247</v>
      </c>
      <c r="L471" s="66" t="s">
        <v>247</v>
      </c>
      <c r="M471" s="56" t="s">
        <v>247</v>
      </c>
    </row>
    <row r="472" spans="1:13" x14ac:dyDescent="0.25">
      <c r="A472" t="s">
        <v>50</v>
      </c>
      <c r="B472" t="s">
        <v>7</v>
      </c>
      <c r="C472">
        <v>20.7</v>
      </c>
      <c r="D472" t="s">
        <v>51</v>
      </c>
      <c r="E472">
        <v>2013</v>
      </c>
      <c r="F472" s="67" t="s">
        <v>247</v>
      </c>
      <c r="G472" s="67" t="s">
        <v>247</v>
      </c>
      <c r="H472" s="67" t="s">
        <v>247</v>
      </c>
      <c r="I472">
        <v>360000</v>
      </c>
      <c r="J472" s="66" t="s">
        <v>247</v>
      </c>
      <c r="K472" s="66" t="s">
        <v>247</v>
      </c>
      <c r="L472" s="66" t="s">
        <v>247</v>
      </c>
      <c r="M472" s="56" t="s">
        <v>247</v>
      </c>
    </row>
    <row r="473" spans="1:13" x14ac:dyDescent="0.25">
      <c r="A473" t="s">
        <v>134</v>
      </c>
      <c r="B473" t="s">
        <v>133</v>
      </c>
      <c r="C473">
        <v>0.5</v>
      </c>
      <c r="D473" t="s">
        <v>51</v>
      </c>
      <c r="E473">
        <v>2013</v>
      </c>
      <c r="F473" s="67" t="s">
        <v>247</v>
      </c>
      <c r="G473" s="67" t="s">
        <v>247</v>
      </c>
      <c r="H473" s="67" t="s">
        <v>247</v>
      </c>
      <c r="I473">
        <v>750000</v>
      </c>
      <c r="J473" s="66" t="s">
        <v>247</v>
      </c>
      <c r="K473" s="66" t="s">
        <v>247</v>
      </c>
      <c r="L473" s="66" t="s">
        <v>247</v>
      </c>
      <c r="M473" s="56" t="s">
        <v>247</v>
      </c>
    </row>
    <row r="474" spans="1:13" x14ac:dyDescent="0.25">
      <c r="A474" t="s">
        <v>203</v>
      </c>
      <c r="B474" t="s">
        <v>202</v>
      </c>
      <c r="C474">
        <v>0.1</v>
      </c>
      <c r="D474" t="s">
        <v>51</v>
      </c>
      <c r="E474">
        <v>2013</v>
      </c>
      <c r="F474" s="67">
        <v>8731855</v>
      </c>
      <c r="G474" s="67">
        <v>3227606.5549999997</v>
      </c>
      <c r="H474" s="67">
        <v>11959461.555</v>
      </c>
      <c r="I474">
        <v>2100</v>
      </c>
      <c r="J474" s="66">
        <v>4158.0261904761901</v>
      </c>
      <c r="K474" s="66">
        <v>1536.9555023809523</v>
      </c>
      <c r="L474" s="66">
        <v>5694.9816928571427</v>
      </c>
      <c r="M474" s="56">
        <v>0.73012108110748464</v>
      </c>
    </row>
    <row r="475" spans="1:13" x14ac:dyDescent="0.25">
      <c r="A475" t="s">
        <v>122</v>
      </c>
      <c r="B475" t="s">
        <v>121</v>
      </c>
      <c r="C475">
        <v>0.7</v>
      </c>
      <c r="D475" t="s">
        <v>55</v>
      </c>
      <c r="E475">
        <v>2013</v>
      </c>
      <c r="F475" s="67">
        <v>7780061</v>
      </c>
      <c r="G475" s="67">
        <v>50621016.946999997</v>
      </c>
      <c r="H475" s="67">
        <v>58401077.946999997</v>
      </c>
      <c r="I475">
        <v>110000</v>
      </c>
      <c r="J475" s="66">
        <v>70.727827272727268</v>
      </c>
      <c r="K475" s="66">
        <v>460.19106315454542</v>
      </c>
      <c r="L475" s="66">
        <v>530.91889042727269</v>
      </c>
      <c r="M475" s="56">
        <v>0.13321776366971413</v>
      </c>
    </row>
    <row r="476" spans="1:13" x14ac:dyDescent="0.25">
      <c r="A476" t="s">
        <v>107</v>
      </c>
      <c r="B476" t="s">
        <v>106</v>
      </c>
      <c r="C476">
        <v>1</v>
      </c>
      <c r="D476" t="s">
        <v>55</v>
      </c>
      <c r="E476">
        <v>2013</v>
      </c>
      <c r="F476" s="67">
        <v>1841735</v>
      </c>
      <c r="G476" s="67">
        <v>39619171</v>
      </c>
      <c r="H476" s="67">
        <v>41460906</v>
      </c>
      <c r="I476">
        <v>91000</v>
      </c>
      <c r="J476" s="66">
        <v>20.238846153846154</v>
      </c>
      <c r="K476" s="66">
        <v>435.37550549450549</v>
      </c>
      <c r="L476" s="66">
        <v>455.61435164835166</v>
      </c>
      <c r="M476" s="56">
        <v>4.4421002281040359E-2</v>
      </c>
    </row>
    <row r="477" spans="1:13" x14ac:dyDescent="0.25">
      <c r="A477" t="s">
        <v>127</v>
      </c>
      <c r="B477" t="s">
        <v>126</v>
      </c>
      <c r="C477">
        <v>0.6</v>
      </c>
      <c r="D477" t="s">
        <v>47</v>
      </c>
      <c r="E477">
        <v>2013</v>
      </c>
      <c r="F477" s="67">
        <v>1814407</v>
      </c>
      <c r="G477" s="67">
        <v>3101879.0449999999</v>
      </c>
      <c r="H477" s="67">
        <v>4916286.0449999999</v>
      </c>
      <c r="I477">
        <v>2200</v>
      </c>
      <c r="J477" s="66">
        <v>824.73045454545456</v>
      </c>
      <c r="K477" s="66">
        <v>1409.9450204545453</v>
      </c>
      <c r="L477" s="66">
        <v>2234.675475</v>
      </c>
      <c r="M477" s="56">
        <v>0.36906050286583764</v>
      </c>
    </row>
    <row r="478" spans="1:13" x14ac:dyDescent="0.25">
      <c r="A478" t="s">
        <v>135</v>
      </c>
      <c r="B478" t="s">
        <v>8</v>
      </c>
      <c r="C478">
        <v>0.5</v>
      </c>
      <c r="D478" t="s">
        <v>47</v>
      </c>
      <c r="E478">
        <v>2013</v>
      </c>
      <c r="F478" s="67" t="s">
        <v>247</v>
      </c>
      <c r="G478" s="67" t="s">
        <v>247</v>
      </c>
      <c r="H478" s="67" t="s">
        <v>247</v>
      </c>
      <c r="I478">
        <v>81000</v>
      </c>
      <c r="J478" s="66" t="s">
        <v>247</v>
      </c>
      <c r="K478" s="66" t="s">
        <v>247</v>
      </c>
      <c r="L478" s="66" t="s">
        <v>247</v>
      </c>
      <c r="M478" s="56" t="s">
        <v>247</v>
      </c>
    </row>
    <row r="479" spans="1:13" x14ac:dyDescent="0.25">
      <c r="A479" t="s">
        <v>71</v>
      </c>
      <c r="B479" t="s">
        <v>70</v>
      </c>
      <c r="C479">
        <v>3.1</v>
      </c>
      <c r="D479" t="s">
        <v>47</v>
      </c>
      <c r="E479">
        <v>2013</v>
      </c>
      <c r="F479" s="67">
        <v>14805716</v>
      </c>
      <c r="G479" s="67">
        <v>57743586.969999999</v>
      </c>
      <c r="H479" s="67">
        <v>72549302.969999999</v>
      </c>
      <c r="I479">
        <v>530000</v>
      </c>
      <c r="J479" s="66">
        <v>27.935313207547171</v>
      </c>
      <c r="K479" s="66">
        <v>108.95016409433963</v>
      </c>
      <c r="L479" s="66">
        <v>136.88547730188679</v>
      </c>
      <c r="M479" s="56">
        <v>0.20407799101973922</v>
      </c>
    </row>
    <row r="480" spans="1:13" x14ac:dyDescent="0.25">
      <c r="A480" t="s">
        <v>65</v>
      </c>
      <c r="B480" t="s">
        <v>64</v>
      </c>
      <c r="C480">
        <v>3.5</v>
      </c>
      <c r="D480" t="s">
        <v>55</v>
      </c>
      <c r="E480">
        <v>2013</v>
      </c>
      <c r="F480" s="67" t="s">
        <v>247</v>
      </c>
      <c r="G480" s="67" t="s">
        <v>247</v>
      </c>
      <c r="H480" s="67" t="s">
        <v>247</v>
      </c>
      <c r="I480">
        <v>110000</v>
      </c>
      <c r="J480" s="66" t="s">
        <v>247</v>
      </c>
      <c r="K480" s="66" t="s">
        <v>247</v>
      </c>
      <c r="L480" s="66" t="s">
        <v>247</v>
      </c>
      <c r="M480" s="56" t="s">
        <v>247</v>
      </c>
    </row>
    <row r="481" spans="1:13" x14ac:dyDescent="0.25">
      <c r="A481" t="s">
        <v>98</v>
      </c>
      <c r="B481" t="s">
        <v>97</v>
      </c>
      <c r="C481">
        <v>1.2</v>
      </c>
      <c r="D481" t="s">
        <v>55</v>
      </c>
      <c r="E481">
        <v>2013</v>
      </c>
      <c r="F481" s="67">
        <v>4622591</v>
      </c>
      <c r="G481" s="67">
        <v>13010062.699999999</v>
      </c>
      <c r="H481" s="67">
        <v>17632653.699999999</v>
      </c>
      <c r="I481">
        <v>110000</v>
      </c>
      <c r="J481" s="66">
        <v>42.023554545454544</v>
      </c>
      <c r="K481" s="66">
        <v>118.27329727272726</v>
      </c>
      <c r="L481" s="66">
        <v>160.29685181818181</v>
      </c>
      <c r="M481" s="56">
        <v>0.26216082267866464</v>
      </c>
    </row>
    <row r="482" spans="1:13" x14ac:dyDescent="0.25">
      <c r="A482" t="s">
        <v>137</v>
      </c>
      <c r="B482" t="s">
        <v>136</v>
      </c>
      <c r="C482">
        <v>0.5</v>
      </c>
      <c r="D482" t="s">
        <v>103</v>
      </c>
      <c r="E482">
        <v>2013</v>
      </c>
      <c r="F482" s="67" t="s">
        <v>247</v>
      </c>
      <c r="G482" s="67" t="s">
        <v>247</v>
      </c>
      <c r="H482" s="67" t="s">
        <v>247</v>
      </c>
      <c r="I482">
        <v>47000</v>
      </c>
      <c r="J482" s="66" t="s">
        <v>247</v>
      </c>
      <c r="K482" s="66" t="s">
        <v>247</v>
      </c>
      <c r="L482" s="66" t="s">
        <v>247</v>
      </c>
      <c r="M482" s="56" t="s">
        <v>247</v>
      </c>
    </row>
    <row r="483" spans="1:13" x14ac:dyDescent="0.25">
      <c r="A483" t="s">
        <v>139</v>
      </c>
      <c r="B483" t="s">
        <v>138</v>
      </c>
      <c r="C483">
        <v>0.5</v>
      </c>
      <c r="D483" t="s">
        <v>51</v>
      </c>
      <c r="E483">
        <v>2013</v>
      </c>
      <c r="F483" s="67">
        <v>84674170</v>
      </c>
      <c r="G483" s="67">
        <v>306019.7254</v>
      </c>
      <c r="H483" s="67">
        <v>119528046.6654</v>
      </c>
      <c r="I483">
        <v>150000</v>
      </c>
      <c r="J483" s="66">
        <v>564.49446666666665</v>
      </c>
      <c r="K483" s="66">
        <v>2.0401315026666667</v>
      </c>
      <c r="L483" s="66">
        <v>796.85364443599997</v>
      </c>
      <c r="M483" s="56">
        <v>0.70840419769455487</v>
      </c>
    </row>
    <row r="484" spans="1:13" x14ac:dyDescent="0.25">
      <c r="A484" t="s">
        <v>205</v>
      </c>
      <c r="B484" t="s">
        <v>204</v>
      </c>
      <c r="C484">
        <v>0.1</v>
      </c>
      <c r="D484" t="s">
        <v>47</v>
      </c>
      <c r="E484">
        <v>2013</v>
      </c>
      <c r="F484" s="67">
        <v>230686</v>
      </c>
      <c r="G484" s="67">
        <v>462274.98859999998</v>
      </c>
      <c r="H484" s="67">
        <v>696389.56002900004</v>
      </c>
      <c r="I484">
        <v>200</v>
      </c>
      <c r="J484" s="66">
        <v>1153.43</v>
      </c>
      <c r="K484" s="66">
        <v>2311.3749429999998</v>
      </c>
      <c r="L484" s="66">
        <v>3481.9478001450002</v>
      </c>
      <c r="M484" s="56">
        <v>0.33125999187924854</v>
      </c>
    </row>
    <row r="485" spans="1:13" x14ac:dyDescent="0.25">
      <c r="A485" t="s">
        <v>73</v>
      </c>
      <c r="B485" t="s">
        <v>72</v>
      </c>
      <c r="C485">
        <v>3.1</v>
      </c>
      <c r="D485" t="s">
        <v>47</v>
      </c>
      <c r="E485">
        <v>2013</v>
      </c>
      <c r="F485" s="67" t="s">
        <v>247</v>
      </c>
      <c r="G485" s="67" t="s">
        <v>247</v>
      </c>
      <c r="H485" s="67" t="s">
        <v>247</v>
      </c>
      <c r="I485">
        <v>89000</v>
      </c>
      <c r="J485" s="66" t="s">
        <v>247</v>
      </c>
      <c r="K485" s="66" t="s">
        <v>247</v>
      </c>
      <c r="L485" s="66" t="s">
        <v>247</v>
      </c>
      <c r="M485" s="56" t="s">
        <v>247</v>
      </c>
    </row>
    <row r="486" spans="1:13" x14ac:dyDescent="0.25">
      <c r="A486" t="s">
        <v>148</v>
      </c>
      <c r="B486" t="s">
        <v>147</v>
      </c>
      <c r="C486">
        <v>0.4</v>
      </c>
      <c r="D486" t="s">
        <v>51</v>
      </c>
      <c r="E486">
        <v>2013</v>
      </c>
      <c r="F486" s="67" t="s">
        <v>247</v>
      </c>
      <c r="G486" s="67" t="s">
        <v>247</v>
      </c>
      <c r="H486" s="67" t="s">
        <v>247</v>
      </c>
      <c r="I486">
        <v>10000</v>
      </c>
      <c r="J486" s="66" t="s">
        <v>247</v>
      </c>
      <c r="K486" s="66" t="s">
        <v>247</v>
      </c>
      <c r="L486" s="66" t="s">
        <v>247</v>
      </c>
      <c r="M486" s="56" t="s">
        <v>247</v>
      </c>
    </row>
    <row r="487" spans="1:13" x14ac:dyDescent="0.25">
      <c r="A487" t="s">
        <v>76</v>
      </c>
      <c r="B487" t="s">
        <v>9</v>
      </c>
      <c r="C487">
        <v>2.4</v>
      </c>
      <c r="D487" t="s">
        <v>47</v>
      </c>
      <c r="E487">
        <v>2013</v>
      </c>
      <c r="F487" s="67">
        <v>8334163</v>
      </c>
      <c r="G487" s="67">
        <v>54548459.82</v>
      </c>
      <c r="H487" s="67">
        <v>63012679.566399999</v>
      </c>
      <c r="I487">
        <v>470000</v>
      </c>
      <c r="J487" s="66">
        <v>17.732261702127659</v>
      </c>
      <c r="K487" s="66">
        <v>116.06055280851064</v>
      </c>
      <c r="L487" s="66">
        <v>134.06953099234042</v>
      </c>
      <c r="M487" s="56">
        <v>0.13226168220981341</v>
      </c>
    </row>
    <row r="488" spans="1:13" x14ac:dyDescent="0.25">
      <c r="A488" t="s">
        <v>150</v>
      </c>
      <c r="B488" t="s">
        <v>149</v>
      </c>
      <c r="C488">
        <v>0.4</v>
      </c>
      <c r="D488" t="s">
        <v>51</v>
      </c>
      <c r="E488">
        <v>2013</v>
      </c>
      <c r="F488" s="67">
        <v>63807290</v>
      </c>
      <c r="G488" s="67">
        <v>5927082.3969999999</v>
      </c>
      <c r="H488" s="67">
        <v>69734372.397</v>
      </c>
      <c r="I488">
        <v>23000</v>
      </c>
      <c r="J488" s="66">
        <v>2774.23</v>
      </c>
      <c r="K488" s="66">
        <v>257.69923465217391</v>
      </c>
      <c r="L488" s="66">
        <v>3031.9292346521738</v>
      </c>
      <c r="M488" s="56">
        <v>0.91500486498599387</v>
      </c>
    </row>
    <row r="489" spans="1:13" x14ac:dyDescent="0.25">
      <c r="A489" t="s">
        <v>117</v>
      </c>
      <c r="B489" t="s">
        <v>116</v>
      </c>
      <c r="C489">
        <v>0.8</v>
      </c>
      <c r="D489" t="s">
        <v>55</v>
      </c>
      <c r="E489">
        <v>2013</v>
      </c>
      <c r="F489" s="67">
        <v>18701115</v>
      </c>
      <c r="G489" s="67">
        <v>103913389</v>
      </c>
      <c r="H489" s="67">
        <v>222443091</v>
      </c>
      <c r="I489">
        <v>520000</v>
      </c>
      <c r="J489" s="66">
        <v>35.963682692307692</v>
      </c>
      <c r="K489" s="66">
        <v>199.83344038461539</v>
      </c>
      <c r="L489" s="66">
        <v>427.77517499999999</v>
      </c>
      <c r="M489" s="56">
        <v>8.4071458079136296E-2</v>
      </c>
    </row>
    <row r="490" spans="1:13" x14ac:dyDescent="0.25">
      <c r="A490" t="s">
        <v>119</v>
      </c>
      <c r="B490" t="s">
        <v>118</v>
      </c>
      <c r="C490">
        <v>0.8</v>
      </c>
      <c r="D490" t="s">
        <v>47</v>
      </c>
      <c r="E490">
        <v>2013</v>
      </c>
      <c r="F490" s="67" t="s">
        <v>247</v>
      </c>
      <c r="G490" s="67" t="s">
        <v>247</v>
      </c>
      <c r="H490" s="67" t="s">
        <v>247</v>
      </c>
      <c r="I490">
        <v>9000</v>
      </c>
      <c r="J490" s="66" t="s">
        <v>247</v>
      </c>
      <c r="K490" s="66" t="s">
        <v>247</v>
      </c>
      <c r="L490" s="66" t="s">
        <v>247</v>
      </c>
      <c r="M490" s="56" t="s">
        <v>247</v>
      </c>
    </row>
    <row r="491" spans="1:13" x14ac:dyDescent="0.25">
      <c r="A491" t="s">
        <v>111</v>
      </c>
      <c r="B491" t="s">
        <v>10</v>
      </c>
      <c r="C491">
        <v>0.9</v>
      </c>
      <c r="D491" t="s">
        <v>51</v>
      </c>
      <c r="E491">
        <v>2013</v>
      </c>
      <c r="F491" s="67">
        <v>3972430</v>
      </c>
      <c r="G491" s="67">
        <v>13081145.08</v>
      </c>
      <c r="H491" s="67">
        <v>17053575.079999998</v>
      </c>
      <c r="I491">
        <v>75000</v>
      </c>
      <c r="J491" s="66">
        <v>52.965733333333333</v>
      </c>
      <c r="K491" s="66">
        <v>174.41526773333334</v>
      </c>
      <c r="L491" s="66">
        <v>227.38100106666664</v>
      </c>
      <c r="M491" s="56">
        <v>0.23293825378930461</v>
      </c>
    </row>
    <row r="492" spans="1:13" x14ac:dyDescent="0.25">
      <c r="A492" t="s">
        <v>152</v>
      </c>
      <c r="B492" t="s">
        <v>151</v>
      </c>
      <c r="C492">
        <v>0.4</v>
      </c>
      <c r="D492" t="s">
        <v>51</v>
      </c>
      <c r="E492">
        <v>2013</v>
      </c>
      <c r="F492" s="67" t="s">
        <v>247</v>
      </c>
      <c r="G492" s="67" t="s">
        <v>247</v>
      </c>
      <c r="H492" s="67" t="s">
        <v>247</v>
      </c>
      <c r="I492">
        <v>38000</v>
      </c>
      <c r="J492" s="66" t="s">
        <v>247</v>
      </c>
      <c r="K492" s="66" t="s">
        <v>247</v>
      </c>
      <c r="L492" s="66" t="s">
        <v>247</v>
      </c>
      <c r="M492" s="56" t="s">
        <v>247</v>
      </c>
    </row>
    <row r="493" spans="1:13" x14ac:dyDescent="0.25">
      <c r="A493" t="s">
        <v>141</v>
      </c>
      <c r="B493" t="s">
        <v>140</v>
      </c>
      <c r="C493">
        <v>0.5</v>
      </c>
      <c r="D493" t="s">
        <v>47</v>
      </c>
      <c r="E493">
        <v>2013</v>
      </c>
      <c r="F493" s="67">
        <v>46595135</v>
      </c>
      <c r="G493" s="67">
        <v>13764792</v>
      </c>
      <c r="H493" s="67">
        <v>62305782</v>
      </c>
      <c r="I493">
        <v>28000</v>
      </c>
      <c r="J493" s="66">
        <v>1664.1119642857143</v>
      </c>
      <c r="K493" s="66">
        <v>491.5997142857143</v>
      </c>
      <c r="L493" s="66">
        <v>2225.2064999999998</v>
      </c>
      <c r="M493" s="56">
        <v>0.74784608272792408</v>
      </c>
    </row>
    <row r="494" spans="1:13" x14ac:dyDescent="0.25">
      <c r="A494" t="s">
        <v>60</v>
      </c>
      <c r="B494" t="s">
        <v>59</v>
      </c>
      <c r="C494">
        <v>7.2</v>
      </c>
      <c r="D494" t="s">
        <v>51</v>
      </c>
      <c r="E494">
        <v>2013</v>
      </c>
      <c r="F494" s="67">
        <v>7800000</v>
      </c>
      <c r="G494" s="67">
        <v>0</v>
      </c>
      <c r="H494" s="67">
        <v>8672000</v>
      </c>
      <c r="I494">
        <v>44000</v>
      </c>
      <c r="J494" s="66">
        <v>177.27272727272728</v>
      </c>
      <c r="K494" s="66" t="s">
        <v>247</v>
      </c>
      <c r="L494" s="66">
        <v>197.09090909090909</v>
      </c>
      <c r="M494" s="56">
        <v>0.89944649446494462</v>
      </c>
    </row>
    <row r="495" spans="1:13" x14ac:dyDescent="0.25">
      <c r="A495" t="s">
        <v>129</v>
      </c>
      <c r="B495" t="s">
        <v>128</v>
      </c>
      <c r="C495">
        <v>0.6</v>
      </c>
      <c r="D495" t="s">
        <v>55</v>
      </c>
      <c r="E495">
        <v>2013</v>
      </c>
      <c r="F495" s="67" t="s">
        <v>247</v>
      </c>
      <c r="G495" s="67" t="s">
        <v>247</v>
      </c>
      <c r="H495" s="67" t="s">
        <v>247</v>
      </c>
      <c r="I495">
        <v>16000</v>
      </c>
      <c r="J495" s="66" t="s">
        <v>247</v>
      </c>
      <c r="K495" s="66" t="s">
        <v>247</v>
      </c>
      <c r="L495" s="66" t="s">
        <v>247</v>
      </c>
      <c r="M495" s="56" t="s">
        <v>247</v>
      </c>
    </row>
    <row r="496" spans="1:13" x14ac:dyDescent="0.25">
      <c r="A496" t="s">
        <v>46</v>
      </c>
      <c r="B496" t="s">
        <v>11</v>
      </c>
      <c r="C496">
        <v>27</v>
      </c>
      <c r="D496" t="s">
        <v>47</v>
      </c>
      <c r="E496">
        <v>2013</v>
      </c>
      <c r="F496" s="67">
        <v>33200000</v>
      </c>
      <c r="G496" s="67">
        <v>63800000</v>
      </c>
      <c r="H496" s="67">
        <v>97000000</v>
      </c>
      <c r="I496">
        <v>190000</v>
      </c>
      <c r="J496" s="66">
        <v>174.73684210526315</v>
      </c>
      <c r="K496" s="66">
        <v>335.78947368421052</v>
      </c>
      <c r="L496" s="66">
        <v>510.5263157894737</v>
      </c>
      <c r="M496" s="56">
        <v>0.34226804123711335</v>
      </c>
    </row>
    <row r="497" spans="1:13" x14ac:dyDescent="0.25">
      <c r="A497" t="s">
        <v>112</v>
      </c>
      <c r="B497" t="s">
        <v>12</v>
      </c>
      <c r="C497">
        <v>0.9</v>
      </c>
      <c r="D497" t="s">
        <v>55</v>
      </c>
      <c r="E497">
        <v>2013</v>
      </c>
      <c r="F497" s="67" t="s">
        <v>247</v>
      </c>
      <c r="G497" s="67" t="s">
        <v>247</v>
      </c>
      <c r="H497" s="67" t="s">
        <v>247</v>
      </c>
      <c r="I497">
        <v>670000</v>
      </c>
      <c r="J497" s="66" t="s">
        <v>247</v>
      </c>
      <c r="K497" s="66" t="s">
        <v>247</v>
      </c>
      <c r="L497" s="66" t="s">
        <v>247</v>
      </c>
      <c r="M497" s="56" t="s">
        <v>247</v>
      </c>
    </row>
    <row r="498" spans="1:13" x14ac:dyDescent="0.25">
      <c r="A498" t="s">
        <v>174</v>
      </c>
      <c r="B498" t="s">
        <v>173</v>
      </c>
      <c r="C498">
        <v>0.2</v>
      </c>
      <c r="D498" t="s">
        <v>51</v>
      </c>
      <c r="E498">
        <v>2013</v>
      </c>
      <c r="F498" s="67">
        <v>191953</v>
      </c>
      <c r="G498" s="67">
        <v>0</v>
      </c>
      <c r="H498" s="67">
        <v>191953</v>
      </c>
      <c r="I498">
        <v>1000</v>
      </c>
      <c r="J498" s="66">
        <v>191.953</v>
      </c>
      <c r="K498" s="66">
        <v>0</v>
      </c>
      <c r="L498" s="66">
        <v>191.953</v>
      </c>
      <c r="M498" s="56">
        <v>1</v>
      </c>
    </row>
    <row r="499" spans="1:13" x14ac:dyDescent="0.25">
      <c r="A499" t="s">
        <v>67</v>
      </c>
      <c r="B499" t="s">
        <v>66</v>
      </c>
      <c r="C499">
        <v>3.5</v>
      </c>
      <c r="D499" t="s">
        <v>51</v>
      </c>
      <c r="E499">
        <v>2013</v>
      </c>
      <c r="F499" s="67">
        <v>10121784</v>
      </c>
      <c r="G499" s="67">
        <v>750860.54009999998</v>
      </c>
      <c r="H499" s="67">
        <v>11176198.454500001</v>
      </c>
      <c r="I499">
        <v>48000</v>
      </c>
      <c r="J499" s="66">
        <v>210.87049999999999</v>
      </c>
      <c r="K499" s="66">
        <v>15.642927918749999</v>
      </c>
      <c r="L499" s="66">
        <v>232.83746780208335</v>
      </c>
      <c r="M499" s="56">
        <v>0.90565535689146159</v>
      </c>
    </row>
    <row r="500" spans="1:13" x14ac:dyDescent="0.25">
      <c r="A500" t="s">
        <v>82</v>
      </c>
      <c r="B500" t="s">
        <v>81</v>
      </c>
      <c r="C500">
        <v>1.9</v>
      </c>
      <c r="D500" t="s">
        <v>55</v>
      </c>
      <c r="E500">
        <v>2013</v>
      </c>
      <c r="F500" s="67" t="s">
        <v>247</v>
      </c>
      <c r="G500" s="67" t="s">
        <v>247</v>
      </c>
      <c r="H500" s="67" t="s">
        <v>247</v>
      </c>
      <c r="I500">
        <v>23000</v>
      </c>
      <c r="J500" s="66" t="s">
        <v>247</v>
      </c>
      <c r="K500" s="66" t="s">
        <v>247</v>
      </c>
      <c r="L500" s="66" t="s">
        <v>247</v>
      </c>
      <c r="M500" s="56" t="s">
        <v>247</v>
      </c>
    </row>
    <row r="501" spans="1:13" x14ac:dyDescent="0.25">
      <c r="A501" t="s">
        <v>153</v>
      </c>
      <c r="B501" t="s">
        <v>13</v>
      </c>
      <c r="C501">
        <v>0.4</v>
      </c>
      <c r="D501" t="s">
        <v>51</v>
      </c>
      <c r="E501">
        <v>2013</v>
      </c>
      <c r="F501" s="67">
        <v>5361536</v>
      </c>
      <c r="G501" s="67">
        <v>9137970</v>
      </c>
      <c r="H501" s="67">
        <v>16103397</v>
      </c>
      <c r="I501">
        <v>4700</v>
      </c>
      <c r="J501" s="66">
        <v>1140.7523404255319</v>
      </c>
      <c r="K501" s="66">
        <v>1944.2489361702128</v>
      </c>
      <c r="L501" s="66">
        <v>3426.2546808510638</v>
      </c>
      <c r="M501" s="56">
        <v>0.33294440918273333</v>
      </c>
    </row>
    <row r="502" spans="1:13" x14ac:dyDescent="0.25">
      <c r="A502" t="s">
        <v>86</v>
      </c>
      <c r="B502" t="s">
        <v>85</v>
      </c>
      <c r="C502">
        <v>1.7</v>
      </c>
      <c r="D502" t="s">
        <v>47</v>
      </c>
      <c r="E502">
        <v>2013</v>
      </c>
      <c r="F502" s="67">
        <v>6830808</v>
      </c>
      <c r="G502" s="67">
        <v>40457844</v>
      </c>
      <c r="H502" s="67">
        <v>106502691</v>
      </c>
      <c r="I502">
        <v>310000</v>
      </c>
      <c r="J502" s="66">
        <v>22.034864516129034</v>
      </c>
      <c r="K502" s="66">
        <v>130.50917419354838</v>
      </c>
      <c r="L502" s="66">
        <v>343.5570677419355</v>
      </c>
      <c r="M502" s="56">
        <v>6.4137421654444388E-2</v>
      </c>
    </row>
    <row r="503" spans="1:13" x14ac:dyDescent="0.25">
      <c r="A503" t="s">
        <v>158</v>
      </c>
      <c r="B503" t="s">
        <v>157</v>
      </c>
      <c r="C503">
        <v>0.3</v>
      </c>
      <c r="D503" t="s">
        <v>51</v>
      </c>
      <c r="E503">
        <v>2013</v>
      </c>
      <c r="F503" s="67">
        <v>32797020</v>
      </c>
      <c r="G503" s="67">
        <v>19767052</v>
      </c>
      <c r="H503" s="67">
        <v>57371338</v>
      </c>
      <c r="I503">
        <v>37000</v>
      </c>
      <c r="J503" s="66">
        <v>886.40594594594597</v>
      </c>
      <c r="K503" s="66">
        <v>534.24464864864865</v>
      </c>
      <c r="L503" s="66">
        <v>1550.5767027027027</v>
      </c>
      <c r="M503" s="56">
        <v>0.5716621076538253</v>
      </c>
    </row>
    <row r="504" spans="1:13" x14ac:dyDescent="0.25">
      <c r="A504" t="s">
        <v>92</v>
      </c>
      <c r="B504" t="s">
        <v>91</v>
      </c>
      <c r="C504">
        <v>1.4</v>
      </c>
      <c r="D504" t="s">
        <v>55</v>
      </c>
      <c r="E504">
        <v>2013</v>
      </c>
      <c r="F504" s="67">
        <v>2579555</v>
      </c>
      <c r="G504" s="67">
        <v>11834280.380000001</v>
      </c>
      <c r="H504" s="67">
        <v>14413835.380000001</v>
      </c>
      <c r="I504">
        <v>100000</v>
      </c>
      <c r="J504" s="66">
        <v>25.795549999999999</v>
      </c>
      <c r="K504" s="66">
        <v>118.34280380000001</v>
      </c>
      <c r="L504" s="66">
        <v>144.1383538</v>
      </c>
      <c r="M504" s="56">
        <v>0.1789638171932556</v>
      </c>
    </row>
    <row r="505" spans="1:13" x14ac:dyDescent="0.25">
      <c r="A505" t="s">
        <v>69</v>
      </c>
      <c r="B505" t="s">
        <v>68</v>
      </c>
      <c r="C505">
        <v>3.4</v>
      </c>
      <c r="D505" t="s">
        <v>55</v>
      </c>
      <c r="E505">
        <v>2013</v>
      </c>
      <c r="F505" s="67" t="s">
        <v>247</v>
      </c>
      <c r="G505" s="67" t="s">
        <v>247</v>
      </c>
      <c r="H505" s="67" t="s">
        <v>247</v>
      </c>
      <c r="I505">
        <v>38000</v>
      </c>
      <c r="J505" s="66" t="s">
        <v>247</v>
      </c>
      <c r="K505" s="66" t="s">
        <v>247</v>
      </c>
      <c r="L505" s="66" t="s">
        <v>247</v>
      </c>
      <c r="M505" s="56" t="s">
        <v>247</v>
      </c>
    </row>
    <row r="506" spans="1:13" x14ac:dyDescent="0.25">
      <c r="A506" t="s">
        <v>93</v>
      </c>
      <c r="B506" t="s">
        <v>14</v>
      </c>
      <c r="C506">
        <v>1.4</v>
      </c>
      <c r="D506" t="s">
        <v>51</v>
      </c>
      <c r="E506">
        <v>2013</v>
      </c>
      <c r="F506" s="67" t="s">
        <v>247</v>
      </c>
      <c r="G506" s="67" t="s">
        <v>247</v>
      </c>
      <c r="H506" s="67" t="s">
        <v>247</v>
      </c>
      <c r="I506">
        <v>7700</v>
      </c>
      <c r="J506" s="66" t="s">
        <v>247</v>
      </c>
      <c r="K506" s="66" t="s">
        <v>247</v>
      </c>
      <c r="L506" s="66" t="s">
        <v>247</v>
      </c>
      <c r="M506" s="56" t="s">
        <v>247</v>
      </c>
    </row>
    <row r="507" spans="1:13" x14ac:dyDescent="0.25">
      <c r="A507" t="s">
        <v>83</v>
      </c>
      <c r="B507" t="s">
        <v>15</v>
      </c>
      <c r="C507">
        <v>1.9</v>
      </c>
      <c r="D507" t="s">
        <v>55</v>
      </c>
      <c r="E507">
        <v>2013</v>
      </c>
      <c r="F507" s="67">
        <v>352174</v>
      </c>
      <c r="G507" s="67">
        <v>127522213</v>
      </c>
      <c r="H507" s="67">
        <v>127874387</v>
      </c>
      <c r="I507">
        <v>150000</v>
      </c>
      <c r="J507" s="66">
        <v>2.3478266666666667</v>
      </c>
      <c r="K507" s="66">
        <v>850.1480866666667</v>
      </c>
      <c r="L507" s="66">
        <v>852.49591333333331</v>
      </c>
      <c r="M507" s="56">
        <v>2.7540620781235886E-3</v>
      </c>
    </row>
    <row r="508" spans="1:13" x14ac:dyDescent="0.25">
      <c r="A508" t="s">
        <v>160</v>
      </c>
      <c r="B508" t="s">
        <v>159</v>
      </c>
      <c r="C508">
        <v>0.3</v>
      </c>
      <c r="D508" t="s">
        <v>47</v>
      </c>
      <c r="E508">
        <v>2013</v>
      </c>
      <c r="F508" s="67">
        <v>15784431</v>
      </c>
      <c r="G508" s="67">
        <v>17236971.829999998</v>
      </c>
      <c r="H508" s="67">
        <v>36713777.038999997</v>
      </c>
      <c r="I508">
        <v>24000</v>
      </c>
      <c r="J508" s="66">
        <v>657.68462499999998</v>
      </c>
      <c r="K508" s="66">
        <v>718.20715958333324</v>
      </c>
      <c r="L508" s="66">
        <v>1529.7407099583331</v>
      </c>
      <c r="M508" s="56">
        <v>0.42993209288253426</v>
      </c>
    </row>
    <row r="509" spans="1:13" x14ac:dyDescent="0.25">
      <c r="A509" t="s">
        <v>235</v>
      </c>
      <c r="B509" t="s">
        <v>16</v>
      </c>
      <c r="C509">
        <v>0</v>
      </c>
      <c r="D509" t="s">
        <v>47</v>
      </c>
      <c r="E509">
        <v>2013</v>
      </c>
      <c r="F509" s="67">
        <v>144554317</v>
      </c>
      <c r="G509" s="67">
        <v>0</v>
      </c>
      <c r="H509" s="67">
        <v>144554317</v>
      </c>
      <c r="I509" t="s">
        <v>247</v>
      </c>
      <c r="J509" s="66" t="s">
        <v>247</v>
      </c>
      <c r="K509" s="66" t="s">
        <v>247</v>
      </c>
      <c r="L509" s="66" t="s">
        <v>247</v>
      </c>
      <c r="M509" s="56" t="s">
        <v>247</v>
      </c>
    </row>
    <row r="510" spans="1:13" x14ac:dyDescent="0.25">
      <c r="A510" t="s">
        <v>245</v>
      </c>
      <c r="B510" t="s">
        <v>244</v>
      </c>
      <c r="C510">
        <v>4.1000000000000002E-2</v>
      </c>
      <c r="D510" t="s">
        <v>242</v>
      </c>
      <c r="E510">
        <v>2013</v>
      </c>
      <c r="F510" s="67" t="s">
        <v>247</v>
      </c>
      <c r="G510" s="67" t="s">
        <v>247</v>
      </c>
      <c r="H510" s="67" t="s">
        <v>247</v>
      </c>
      <c r="I510" t="s">
        <v>247</v>
      </c>
      <c r="J510" s="66" t="s">
        <v>247</v>
      </c>
      <c r="K510" s="66" t="s">
        <v>247</v>
      </c>
      <c r="L510" s="66" t="s">
        <v>247</v>
      </c>
      <c r="M510" s="56" t="s">
        <v>247</v>
      </c>
    </row>
    <row r="511" spans="1:13" x14ac:dyDescent="0.25">
      <c r="A511" t="s">
        <v>207</v>
      </c>
      <c r="B511" t="s">
        <v>206</v>
      </c>
      <c r="C511">
        <v>0.1</v>
      </c>
      <c r="D511" t="s">
        <v>51</v>
      </c>
      <c r="E511">
        <v>2013</v>
      </c>
      <c r="F511" s="67" t="s">
        <v>247</v>
      </c>
      <c r="G511" s="67" t="s">
        <v>247</v>
      </c>
      <c r="H511" s="67" t="s">
        <v>247</v>
      </c>
      <c r="I511">
        <v>52000</v>
      </c>
      <c r="J511" s="66" t="s">
        <v>247</v>
      </c>
      <c r="K511" s="66" t="s">
        <v>247</v>
      </c>
      <c r="L511" s="66" t="s">
        <v>247</v>
      </c>
      <c r="M511" s="56" t="s">
        <v>247</v>
      </c>
    </row>
    <row r="512" spans="1:13" x14ac:dyDescent="0.25">
      <c r="A512" t="s">
        <v>94</v>
      </c>
      <c r="B512" t="s">
        <v>17</v>
      </c>
      <c r="C512">
        <v>1.4</v>
      </c>
      <c r="D512" t="s">
        <v>51</v>
      </c>
      <c r="E512">
        <v>2013</v>
      </c>
      <c r="F512" s="67">
        <v>4191600</v>
      </c>
      <c r="G512" s="67">
        <v>6823567.2609999999</v>
      </c>
      <c r="H512" s="67">
        <v>12591006.461999999</v>
      </c>
      <c r="I512">
        <v>30000</v>
      </c>
      <c r="J512" s="66">
        <v>139.72</v>
      </c>
      <c r="K512" s="66">
        <v>227.45224203333333</v>
      </c>
      <c r="L512" s="66">
        <v>419.70021539999999</v>
      </c>
      <c r="M512" s="56">
        <v>0.33290428470911859</v>
      </c>
    </row>
    <row r="513" spans="1:13" x14ac:dyDescent="0.25">
      <c r="A513" t="s">
        <v>162</v>
      </c>
      <c r="B513" t="s">
        <v>161</v>
      </c>
      <c r="C513">
        <v>0.3</v>
      </c>
      <c r="D513" t="s">
        <v>51</v>
      </c>
      <c r="E513">
        <v>2013</v>
      </c>
      <c r="F513" s="67">
        <v>30876471</v>
      </c>
      <c r="G513" s="67">
        <v>6926143.7910000002</v>
      </c>
      <c r="H513" s="67">
        <v>37802614.791000001</v>
      </c>
      <c r="I513">
        <v>18000</v>
      </c>
      <c r="J513" s="66">
        <v>1715.3595</v>
      </c>
      <c r="K513" s="66">
        <v>384.78576616666669</v>
      </c>
      <c r="L513" s="66">
        <v>2100.1452661666667</v>
      </c>
      <c r="M513" s="56">
        <v>0.8167813568110911</v>
      </c>
    </row>
    <row r="514" spans="1:13" x14ac:dyDescent="0.25">
      <c r="A514" t="s">
        <v>63</v>
      </c>
      <c r="B514" t="s">
        <v>18</v>
      </c>
      <c r="C514">
        <v>4.5</v>
      </c>
      <c r="D514" t="s">
        <v>47</v>
      </c>
      <c r="E514">
        <v>2013</v>
      </c>
      <c r="F514" s="67">
        <v>189582565</v>
      </c>
      <c r="G514" s="67">
        <v>541883888</v>
      </c>
      <c r="H514" s="67">
        <v>800451316.08000004</v>
      </c>
      <c r="I514">
        <v>1400000</v>
      </c>
      <c r="J514" s="66">
        <v>135.41611785714286</v>
      </c>
      <c r="K514" s="66">
        <v>387.05991999999998</v>
      </c>
      <c r="L514" s="66">
        <v>571.75094005714288</v>
      </c>
      <c r="M514" s="56">
        <v>0.23684459153422446</v>
      </c>
    </row>
    <row r="515" spans="1:13" x14ac:dyDescent="0.25">
      <c r="A515" t="s">
        <v>176</v>
      </c>
      <c r="B515" t="s">
        <v>175</v>
      </c>
      <c r="C515">
        <v>0.2</v>
      </c>
      <c r="D515" t="s">
        <v>47</v>
      </c>
      <c r="E515">
        <v>2013</v>
      </c>
      <c r="F515" s="67">
        <v>4192877</v>
      </c>
      <c r="G515" s="67">
        <v>13417113</v>
      </c>
      <c r="H515" s="67">
        <v>17609990</v>
      </c>
      <c r="I515">
        <v>6100</v>
      </c>
      <c r="J515" s="66">
        <v>687.35688524590159</v>
      </c>
      <c r="K515" s="66">
        <v>2199.5267213114753</v>
      </c>
      <c r="L515" s="66">
        <v>2886.8836065573769</v>
      </c>
      <c r="M515" s="56">
        <v>0.23809650090658768</v>
      </c>
    </row>
    <row r="516" spans="1:13" x14ac:dyDescent="0.25">
      <c r="A516" t="s">
        <v>163</v>
      </c>
      <c r="B516" t="s">
        <v>19</v>
      </c>
      <c r="C516">
        <v>0.3</v>
      </c>
      <c r="D516" t="s">
        <v>47</v>
      </c>
      <c r="E516">
        <v>2013</v>
      </c>
      <c r="F516" s="67" t="s">
        <v>247</v>
      </c>
      <c r="G516" s="67" t="s">
        <v>247</v>
      </c>
      <c r="H516" s="67" t="s">
        <v>247</v>
      </c>
      <c r="I516">
        <v>11000</v>
      </c>
      <c r="J516" s="66" t="s">
        <v>247</v>
      </c>
      <c r="K516" s="66" t="s">
        <v>247</v>
      </c>
      <c r="L516" s="66" t="s">
        <v>247</v>
      </c>
      <c r="M516" s="56" t="s">
        <v>247</v>
      </c>
    </row>
    <row r="517" spans="1:13" x14ac:dyDescent="0.25">
      <c r="A517" t="s">
        <v>142</v>
      </c>
      <c r="B517" t="s">
        <v>20</v>
      </c>
      <c r="C517">
        <v>0.5</v>
      </c>
      <c r="D517" t="s">
        <v>103</v>
      </c>
      <c r="E517">
        <v>2013</v>
      </c>
      <c r="F517" s="67">
        <v>9452207</v>
      </c>
      <c r="G517" s="67">
        <v>0</v>
      </c>
      <c r="H517" s="67">
        <v>9452207</v>
      </c>
      <c r="I517">
        <v>4400</v>
      </c>
      <c r="J517" s="66">
        <v>2148.2288636363637</v>
      </c>
      <c r="K517" s="66">
        <v>0</v>
      </c>
      <c r="L517" s="66">
        <v>2148.2288636363637</v>
      </c>
      <c r="M517" s="56">
        <v>1</v>
      </c>
    </row>
    <row r="518" spans="1:13" x14ac:dyDescent="0.25">
      <c r="A518" t="s">
        <v>209</v>
      </c>
      <c r="B518" t="s">
        <v>208</v>
      </c>
      <c r="C518">
        <v>0.1</v>
      </c>
      <c r="D518" t="s">
        <v>51</v>
      </c>
      <c r="E518">
        <v>2013</v>
      </c>
      <c r="F518" s="67">
        <v>3154875</v>
      </c>
      <c r="G518" s="67">
        <v>2036622</v>
      </c>
      <c r="H518" s="67">
        <v>5191497</v>
      </c>
      <c r="I518">
        <v>1900</v>
      </c>
      <c r="J518" s="66">
        <v>1660.4605263157894</v>
      </c>
      <c r="K518" s="66">
        <v>1071.9063157894736</v>
      </c>
      <c r="L518" s="66">
        <v>2732.366842105263</v>
      </c>
      <c r="M518" s="56">
        <v>0.60770043785058525</v>
      </c>
    </row>
    <row r="519" spans="1:13" x14ac:dyDescent="0.25">
      <c r="A519" t="s">
        <v>49</v>
      </c>
      <c r="B519" t="s">
        <v>21</v>
      </c>
      <c r="C519">
        <v>22.8</v>
      </c>
      <c r="D519" t="s">
        <v>47</v>
      </c>
      <c r="E519">
        <v>2013</v>
      </c>
      <c r="F519" s="67">
        <v>0</v>
      </c>
      <c r="G519" s="67">
        <v>63493171</v>
      </c>
      <c r="H519" s="67">
        <v>63493171</v>
      </c>
      <c r="I519">
        <v>330000</v>
      </c>
      <c r="J519" s="66">
        <v>0</v>
      </c>
      <c r="K519" s="66">
        <v>192.40354848484847</v>
      </c>
      <c r="L519" s="66">
        <v>192.40354848484847</v>
      </c>
      <c r="M519" s="56">
        <v>0</v>
      </c>
    </row>
    <row r="520" spans="1:13" x14ac:dyDescent="0.25">
      <c r="A520" t="s">
        <v>90</v>
      </c>
      <c r="B520" t="s">
        <v>89</v>
      </c>
      <c r="C520">
        <v>1.5</v>
      </c>
      <c r="D520" t="s">
        <v>55</v>
      </c>
      <c r="E520">
        <v>2013</v>
      </c>
      <c r="F520" s="67" t="s">
        <v>247</v>
      </c>
      <c r="G520" s="67" t="s">
        <v>247</v>
      </c>
      <c r="H520" s="67" t="s">
        <v>247</v>
      </c>
      <c r="I520">
        <v>50000</v>
      </c>
      <c r="J520" s="66" t="s">
        <v>247</v>
      </c>
      <c r="K520" s="66" t="s">
        <v>247</v>
      </c>
      <c r="L520" s="66" t="s">
        <v>247</v>
      </c>
      <c r="M520" s="56" t="s">
        <v>247</v>
      </c>
    </row>
    <row r="521" spans="1:13" x14ac:dyDescent="0.25">
      <c r="A521" t="s">
        <v>178</v>
      </c>
      <c r="B521" t="s">
        <v>177</v>
      </c>
      <c r="C521">
        <v>0.2</v>
      </c>
      <c r="D521" t="s">
        <v>103</v>
      </c>
      <c r="E521">
        <v>2013</v>
      </c>
      <c r="F521" s="67" t="s">
        <v>247</v>
      </c>
      <c r="G521" s="67" t="s">
        <v>247</v>
      </c>
      <c r="H521" s="67" t="s">
        <v>247</v>
      </c>
      <c r="I521">
        <v>2500</v>
      </c>
      <c r="J521" s="66" t="s">
        <v>247</v>
      </c>
      <c r="K521" s="66" t="s">
        <v>247</v>
      </c>
      <c r="L521" s="66" t="s">
        <v>247</v>
      </c>
      <c r="M521" s="56" t="s">
        <v>247</v>
      </c>
    </row>
    <row r="522" spans="1:13" x14ac:dyDescent="0.25">
      <c r="A522" t="s">
        <v>165</v>
      </c>
      <c r="B522" t="s">
        <v>164</v>
      </c>
      <c r="C522">
        <v>0.3</v>
      </c>
      <c r="D522" t="s">
        <v>55</v>
      </c>
      <c r="E522">
        <v>2013</v>
      </c>
      <c r="F522" s="67">
        <v>4051157</v>
      </c>
      <c r="G522" s="67">
        <v>2664058</v>
      </c>
      <c r="H522" s="67">
        <v>6786275.7432399997</v>
      </c>
      <c r="I522">
        <v>17000</v>
      </c>
      <c r="J522" s="66">
        <v>238.30335294117648</v>
      </c>
      <c r="K522" s="66">
        <v>156.70929411764706</v>
      </c>
      <c r="L522" s="66">
        <v>399.19269077882353</v>
      </c>
      <c r="M522" s="56">
        <v>0.59696321712766709</v>
      </c>
    </row>
    <row r="523" spans="1:13" x14ac:dyDescent="0.25">
      <c r="A523" t="s">
        <v>58</v>
      </c>
      <c r="B523" t="s">
        <v>22</v>
      </c>
      <c r="C523">
        <v>8.9</v>
      </c>
      <c r="D523" t="s">
        <v>55</v>
      </c>
      <c r="E523">
        <v>2013</v>
      </c>
      <c r="F523" s="67" t="s">
        <v>247</v>
      </c>
      <c r="G523" s="67" t="s">
        <v>247</v>
      </c>
      <c r="H523" s="67" t="s">
        <v>247</v>
      </c>
      <c r="I523">
        <v>960000</v>
      </c>
      <c r="J523" s="66" t="s">
        <v>247</v>
      </c>
      <c r="K523" s="66" t="s">
        <v>247</v>
      </c>
      <c r="L523" s="66" t="s">
        <v>247</v>
      </c>
      <c r="M523" s="56" t="s">
        <v>247</v>
      </c>
    </row>
    <row r="524" spans="1:13" x14ac:dyDescent="0.25">
      <c r="A524" t="s">
        <v>154</v>
      </c>
      <c r="B524" t="s">
        <v>23</v>
      </c>
      <c r="C524">
        <v>0.4</v>
      </c>
      <c r="D524" t="s">
        <v>51</v>
      </c>
      <c r="E524">
        <v>2013</v>
      </c>
      <c r="F524" s="67">
        <v>55220508</v>
      </c>
      <c r="G524" s="67">
        <v>2105998.031</v>
      </c>
      <c r="H524" s="67">
        <v>58084996.540399998</v>
      </c>
      <c r="I524">
        <v>75000</v>
      </c>
      <c r="J524" s="66">
        <v>736.27344000000005</v>
      </c>
      <c r="K524" s="66">
        <v>28.079973746666667</v>
      </c>
      <c r="L524" s="66">
        <v>774.46662053866669</v>
      </c>
      <c r="M524" s="56">
        <v>0.95068453626561455</v>
      </c>
    </row>
    <row r="525" spans="1:13" x14ac:dyDescent="0.25">
      <c r="A525" t="s">
        <v>100</v>
      </c>
      <c r="B525" t="s">
        <v>99</v>
      </c>
      <c r="C525">
        <v>1.2</v>
      </c>
      <c r="D525" t="s">
        <v>55</v>
      </c>
      <c r="E525">
        <v>2013</v>
      </c>
      <c r="F525" s="67" t="s">
        <v>247</v>
      </c>
      <c r="G525" s="67" t="s">
        <v>247</v>
      </c>
      <c r="H525" s="67" t="s">
        <v>247</v>
      </c>
      <c r="I525">
        <v>130000</v>
      </c>
      <c r="J525" s="66" t="s">
        <v>247</v>
      </c>
      <c r="K525" s="66" t="s">
        <v>247</v>
      </c>
      <c r="L525" s="66" t="s">
        <v>247</v>
      </c>
      <c r="M525" s="56" t="s">
        <v>247</v>
      </c>
    </row>
    <row r="526" spans="1:13" x14ac:dyDescent="0.25">
      <c r="A526" t="s">
        <v>180</v>
      </c>
      <c r="B526" t="s">
        <v>179</v>
      </c>
      <c r="C526">
        <v>0.2</v>
      </c>
      <c r="D526" t="s">
        <v>47</v>
      </c>
      <c r="E526">
        <v>2013</v>
      </c>
      <c r="F526" s="67">
        <v>0</v>
      </c>
      <c r="G526" s="67">
        <v>2731148</v>
      </c>
      <c r="H526" s="67">
        <v>2731148</v>
      </c>
      <c r="I526">
        <v>6800</v>
      </c>
      <c r="J526" s="66">
        <v>0</v>
      </c>
      <c r="K526" s="66">
        <v>401.63941176470587</v>
      </c>
      <c r="L526" s="66">
        <v>401.63941176470587</v>
      </c>
      <c r="M526" s="56">
        <v>0</v>
      </c>
    </row>
    <row r="527" spans="1:13" x14ac:dyDescent="0.25">
      <c r="A527" t="s">
        <v>102</v>
      </c>
      <c r="B527" t="s">
        <v>101</v>
      </c>
      <c r="C527">
        <v>1.2</v>
      </c>
      <c r="D527" t="s">
        <v>103</v>
      </c>
      <c r="E527">
        <v>2013</v>
      </c>
      <c r="F527" s="67" t="s">
        <v>247</v>
      </c>
      <c r="G527" s="67" t="s">
        <v>247</v>
      </c>
      <c r="H527" s="67" t="s">
        <v>247</v>
      </c>
      <c r="I527">
        <v>11000</v>
      </c>
      <c r="J527" s="66" t="s">
        <v>247</v>
      </c>
      <c r="K527" s="66" t="s">
        <v>247</v>
      </c>
      <c r="L527" s="66" t="s">
        <v>247</v>
      </c>
      <c r="M527" s="56" t="s">
        <v>247</v>
      </c>
    </row>
    <row r="528" spans="1:13" x14ac:dyDescent="0.25">
      <c r="A528" t="s">
        <v>211</v>
      </c>
      <c r="B528" t="s">
        <v>210</v>
      </c>
      <c r="C528">
        <v>0.1</v>
      </c>
      <c r="D528" t="s">
        <v>47</v>
      </c>
      <c r="E528">
        <v>2013</v>
      </c>
      <c r="F528" s="67">
        <v>1329438</v>
      </c>
      <c r="G528" s="67">
        <v>2165745</v>
      </c>
      <c r="H528" s="67">
        <v>3552745</v>
      </c>
      <c r="I528">
        <v>500</v>
      </c>
      <c r="J528" s="66">
        <v>2658.8760000000002</v>
      </c>
      <c r="K528" s="66">
        <v>4331.49</v>
      </c>
      <c r="L528" s="66">
        <v>7105.49</v>
      </c>
      <c r="M528" s="56">
        <v>0.37420023108891859</v>
      </c>
    </row>
    <row r="529" spans="1:13" x14ac:dyDescent="0.25">
      <c r="A529" t="s">
        <v>213</v>
      </c>
      <c r="B529" t="s">
        <v>212</v>
      </c>
      <c r="C529">
        <v>0.1</v>
      </c>
      <c r="D529" t="s">
        <v>51</v>
      </c>
      <c r="E529">
        <v>2013</v>
      </c>
      <c r="F529" s="67" t="s">
        <v>247</v>
      </c>
      <c r="G529" s="67" t="s">
        <v>247</v>
      </c>
      <c r="H529" s="67" t="s">
        <v>247</v>
      </c>
      <c r="I529">
        <v>200</v>
      </c>
      <c r="J529" s="66" t="s">
        <v>247</v>
      </c>
      <c r="K529" s="66" t="s">
        <v>247</v>
      </c>
      <c r="L529" s="66" t="s">
        <v>247</v>
      </c>
      <c r="M529" s="56" t="s">
        <v>247</v>
      </c>
    </row>
    <row r="530" spans="1:13" x14ac:dyDescent="0.25">
      <c r="A530" t="s">
        <v>215</v>
      </c>
      <c r="B530" t="s">
        <v>214</v>
      </c>
      <c r="C530">
        <v>0.1</v>
      </c>
      <c r="D530" t="s">
        <v>47</v>
      </c>
      <c r="E530">
        <v>2013</v>
      </c>
      <c r="F530" s="67">
        <v>9943419</v>
      </c>
      <c r="G530" s="67">
        <v>10355925</v>
      </c>
      <c r="H530" s="67">
        <v>22730808</v>
      </c>
      <c r="I530">
        <v>18000</v>
      </c>
      <c r="J530" s="66">
        <v>552.41216666666662</v>
      </c>
      <c r="K530" s="66">
        <v>575.32916666666665</v>
      </c>
      <c r="L530" s="66">
        <v>1262.8226666666667</v>
      </c>
      <c r="M530" s="56">
        <v>0.43744239096120113</v>
      </c>
    </row>
    <row r="531" spans="1:13" x14ac:dyDescent="0.25">
      <c r="A531" t="s">
        <v>54</v>
      </c>
      <c r="B531" t="s">
        <v>24</v>
      </c>
      <c r="C531">
        <v>12.4</v>
      </c>
      <c r="D531" t="s">
        <v>55</v>
      </c>
      <c r="E531">
        <v>2013</v>
      </c>
      <c r="F531" s="67">
        <v>16870748</v>
      </c>
      <c r="G531" s="67">
        <v>332640878</v>
      </c>
      <c r="H531" s="67">
        <v>353766025.42900002</v>
      </c>
      <c r="I531">
        <v>1800000</v>
      </c>
      <c r="J531" s="66">
        <v>9.3726377777777774</v>
      </c>
      <c r="K531" s="66">
        <v>184.80048777777779</v>
      </c>
      <c r="L531" s="66">
        <v>196.53668079388891</v>
      </c>
      <c r="M531" s="56">
        <v>4.7689000037641878E-2</v>
      </c>
    </row>
    <row r="532" spans="1:13" x14ac:dyDescent="0.25">
      <c r="A532" t="s">
        <v>123</v>
      </c>
      <c r="B532" t="s">
        <v>25</v>
      </c>
      <c r="C532">
        <v>0.7</v>
      </c>
      <c r="D532" t="s">
        <v>47</v>
      </c>
      <c r="E532">
        <v>2013</v>
      </c>
      <c r="F532" s="67" t="s">
        <v>247</v>
      </c>
      <c r="G532" s="67" t="s">
        <v>247</v>
      </c>
      <c r="H532" s="67" t="s">
        <v>247</v>
      </c>
      <c r="I532">
        <v>240000</v>
      </c>
      <c r="J532" s="66" t="s">
        <v>247</v>
      </c>
      <c r="K532" s="66" t="s">
        <v>247</v>
      </c>
      <c r="L532" s="66" t="s">
        <v>247</v>
      </c>
      <c r="M532" s="56" t="s">
        <v>247</v>
      </c>
    </row>
    <row r="533" spans="1:13" x14ac:dyDescent="0.25">
      <c r="A533" t="s">
        <v>56</v>
      </c>
      <c r="B533" t="s">
        <v>26</v>
      </c>
      <c r="C533">
        <v>11.5</v>
      </c>
      <c r="D533" t="s">
        <v>51</v>
      </c>
      <c r="E533">
        <v>2013</v>
      </c>
      <c r="F533" s="67">
        <v>136620606</v>
      </c>
      <c r="G533" s="67">
        <v>74283368</v>
      </c>
      <c r="H533" s="67">
        <v>419608699</v>
      </c>
      <c r="I533">
        <v>190000</v>
      </c>
      <c r="J533" s="66">
        <v>719.05582105263159</v>
      </c>
      <c r="K533" s="66">
        <v>390.9650947368421</v>
      </c>
      <c r="L533" s="66">
        <v>2208.4668368421053</v>
      </c>
      <c r="M533" s="56">
        <v>0.32559049973365783</v>
      </c>
    </row>
    <row r="534" spans="1:13" x14ac:dyDescent="0.25">
      <c r="A534" t="s">
        <v>216</v>
      </c>
      <c r="B534" t="s">
        <v>27</v>
      </c>
      <c r="C534">
        <v>0.1</v>
      </c>
      <c r="D534" t="s">
        <v>47</v>
      </c>
      <c r="E534">
        <v>2013</v>
      </c>
      <c r="F534" s="67">
        <v>2080859</v>
      </c>
      <c r="G534" s="67">
        <v>12973263.91</v>
      </c>
      <c r="H534" s="67">
        <v>16357124.91</v>
      </c>
      <c r="I534">
        <v>30000</v>
      </c>
      <c r="J534" s="66">
        <v>69.36196666666666</v>
      </c>
      <c r="K534" s="66">
        <v>432.44213033333335</v>
      </c>
      <c r="L534" s="66">
        <v>545.23749699999996</v>
      </c>
      <c r="M534" s="56">
        <v>0.12721422691636095</v>
      </c>
    </row>
    <row r="535" spans="1:13" x14ac:dyDescent="0.25">
      <c r="A535" t="s">
        <v>182</v>
      </c>
      <c r="B535" t="s">
        <v>181</v>
      </c>
      <c r="C535">
        <v>0.2</v>
      </c>
      <c r="D535" t="s">
        <v>47</v>
      </c>
      <c r="E535">
        <v>2013</v>
      </c>
      <c r="F535" s="67" t="s">
        <v>247</v>
      </c>
      <c r="G535" s="67" t="s">
        <v>247</v>
      </c>
      <c r="H535" s="67" t="s">
        <v>247</v>
      </c>
      <c r="I535">
        <v>8600</v>
      </c>
      <c r="J535" s="66" t="s">
        <v>247</v>
      </c>
      <c r="K535" s="66" t="s">
        <v>247</v>
      </c>
      <c r="L535" s="66" t="s">
        <v>247</v>
      </c>
      <c r="M535" s="56" t="s">
        <v>247</v>
      </c>
    </row>
    <row r="536" spans="1:13" x14ac:dyDescent="0.25">
      <c r="A536" t="s">
        <v>184</v>
      </c>
      <c r="B536" t="s">
        <v>183</v>
      </c>
      <c r="C536">
        <v>0.2</v>
      </c>
      <c r="D536" t="s">
        <v>55</v>
      </c>
      <c r="E536">
        <v>2013</v>
      </c>
      <c r="F536" s="67">
        <v>3935866</v>
      </c>
      <c r="G536" s="67">
        <v>9563538.3430000003</v>
      </c>
      <c r="H536" s="67">
        <v>13575588.907</v>
      </c>
      <c r="I536">
        <v>36000</v>
      </c>
      <c r="J536" s="66">
        <v>109.32961111111111</v>
      </c>
      <c r="K536" s="66">
        <v>265.65384286111112</v>
      </c>
      <c r="L536" s="66">
        <v>377.09969186111113</v>
      </c>
      <c r="M536" s="56">
        <v>0.28992230296326543</v>
      </c>
    </row>
    <row r="537" spans="1:13" x14ac:dyDescent="0.25">
      <c r="A537" t="s">
        <v>95</v>
      </c>
      <c r="B537" t="s">
        <v>28</v>
      </c>
      <c r="C537">
        <v>1.3</v>
      </c>
      <c r="D537" t="s">
        <v>47</v>
      </c>
      <c r="E537">
        <v>2013</v>
      </c>
      <c r="F537" s="67" t="s">
        <v>247</v>
      </c>
      <c r="G537" s="67" t="s">
        <v>247</v>
      </c>
      <c r="H537" s="67" t="s">
        <v>247</v>
      </c>
      <c r="I537">
        <v>1500000</v>
      </c>
      <c r="J537" s="66" t="s">
        <v>247</v>
      </c>
      <c r="K537" s="66" t="s">
        <v>247</v>
      </c>
      <c r="L537" s="66" t="s">
        <v>247</v>
      </c>
      <c r="M537" s="56" t="s">
        <v>247</v>
      </c>
    </row>
    <row r="538" spans="1:13" x14ac:dyDescent="0.25">
      <c r="A538" t="s">
        <v>218</v>
      </c>
      <c r="B538" t="s">
        <v>217</v>
      </c>
      <c r="C538">
        <v>0.1</v>
      </c>
      <c r="D538" t="s">
        <v>103</v>
      </c>
      <c r="E538">
        <v>2013</v>
      </c>
      <c r="F538" s="67">
        <v>3833134</v>
      </c>
      <c r="G538" s="67">
        <v>57000</v>
      </c>
      <c r="H538" s="67">
        <v>3890134</v>
      </c>
      <c r="I538">
        <v>2000</v>
      </c>
      <c r="J538" s="66">
        <v>1916.567</v>
      </c>
      <c r="K538" s="66">
        <v>28.5</v>
      </c>
      <c r="L538" s="66">
        <v>1945.067</v>
      </c>
      <c r="M538" s="56">
        <v>0.98534754843920547</v>
      </c>
    </row>
    <row r="539" spans="1:13" x14ac:dyDescent="0.25">
      <c r="A539" t="s">
        <v>220</v>
      </c>
      <c r="B539" t="s">
        <v>219</v>
      </c>
      <c r="C539">
        <v>0.1</v>
      </c>
      <c r="D539" t="s">
        <v>47</v>
      </c>
      <c r="E539">
        <v>2013</v>
      </c>
      <c r="F539" s="67">
        <v>3631968</v>
      </c>
      <c r="G539" s="67">
        <v>6361662.0199999996</v>
      </c>
      <c r="H539" s="67">
        <v>9993630.0199999996</v>
      </c>
      <c r="I539">
        <v>100000</v>
      </c>
      <c r="J539" s="66">
        <v>36.319679999999998</v>
      </c>
      <c r="K539" s="66">
        <v>63.616620199999993</v>
      </c>
      <c r="L539" s="66">
        <v>99.936300199999991</v>
      </c>
      <c r="M539" s="56">
        <v>0.36342830310221952</v>
      </c>
    </row>
    <row r="540" spans="1:13" x14ac:dyDescent="0.25">
      <c r="A540" t="s">
        <v>113</v>
      </c>
      <c r="B540" t="s">
        <v>29</v>
      </c>
      <c r="C540">
        <v>0.9</v>
      </c>
      <c r="D540" t="s">
        <v>47</v>
      </c>
      <c r="E540">
        <v>2013</v>
      </c>
      <c r="F540" s="67" t="s">
        <v>247</v>
      </c>
      <c r="G540" s="67" t="s">
        <v>247</v>
      </c>
      <c r="H540" s="67" t="s">
        <v>247</v>
      </c>
      <c r="I540">
        <v>38000</v>
      </c>
      <c r="J540" s="66" t="s">
        <v>247</v>
      </c>
      <c r="K540" s="66" t="s">
        <v>247</v>
      </c>
      <c r="L540" s="66" t="s">
        <v>247</v>
      </c>
      <c r="M540" s="56" t="s">
        <v>247</v>
      </c>
    </row>
    <row r="541" spans="1:13" x14ac:dyDescent="0.25">
      <c r="A541" t="s">
        <v>144</v>
      </c>
      <c r="B541" t="s">
        <v>143</v>
      </c>
      <c r="C541">
        <v>0.5</v>
      </c>
      <c r="D541" t="s">
        <v>51</v>
      </c>
      <c r="E541">
        <v>2013</v>
      </c>
      <c r="F541" s="67">
        <v>10841743</v>
      </c>
      <c r="G541" s="67">
        <v>2966599.375</v>
      </c>
      <c r="H541" s="67">
        <v>14941352.605</v>
      </c>
      <c r="I541">
        <v>20000</v>
      </c>
      <c r="J541" s="66">
        <v>542.08714999999995</v>
      </c>
      <c r="K541" s="66">
        <v>148.32996875000001</v>
      </c>
      <c r="L541" s="66">
        <v>747.06763024999998</v>
      </c>
      <c r="M541" s="56">
        <v>0.72561991451643404</v>
      </c>
    </row>
    <row r="542" spans="1:13" x14ac:dyDescent="0.25">
      <c r="A542" t="s">
        <v>167</v>
      </c>
      <c r="B542" t="s">
        <v>166</v>
      </c>
      <c r="C542">
        <v>0.3</v>
      </c>
      <c r="D542" t="s">
        <v>51</v>
      </c>
      <c r="E542">
        <v>2013</v>
      </c>
      <c r="F542" s="67">
        <v>70356265</v>
      </c>
      <c r="G542" s="67">
        <v>4505006.6670000004</v>
      </c>
      <c r="H542" s="67">
        <v>74861271.666999996</v>
      </c>
      <c r="I542">
        <v>64000</v>
      </c>
      <c r="J542" s="66">
        <v>1099.316640625</v>
      </c>
      <c r="K542" s="66">
        <v>70.390729171875009</v>
      </c>
      <c r="L542" s="66">
        <v>1169.7073697968749</v>
      </c>
      <c r="M542" s="56">
        <v>0.93982193239998257</v>
      </c>
    </row>
    <row r="543" spans="1:13" x14ac:dyDescent="0.25">
      <c r="A543" t="s">
        <v>186</v>
      </c>
      <c r="B543" t="s">
        <v>185</v>
      </c>
      <c r="C543">
        <v>0.2</v>
      </c>
      <c r="D543" t="s">
        <v>47</v>
      </c>
      <c r="E543">
        <v>2013</v>
      </c>
      <c r="F543" s="67">
        <v>4522803</v>
      </c>
      <c r="G543" s="67">
        <v>5778804.6770000001</v>
      </c>
      <c r="H543" s="67">
        <v>10319421.63998</v>
      </c>
      <c r="I543">
        <v>33000</v>
      </c>
      <c r="J543" s="66">
        <v>137.05463636363638</v>
      </c>
      <c r="K543" s="66">
        <v>175.11529324242426</v>
      </c>
      <c r="L543" s="66">
        <v>312.7097466660606</v>
      </c>
      <c r="M543" s="56">
        <v>0.43828066705575236</v>
      </c>
    </row>
    <row r="544" spans="1:13" x14ac:dyDescent="0.25">
      <c r="A544" t="s">
        <v>124</v>
      </c>
      <c r="B544" t="s">
        <v>30</v>
      </c>
      <c r="C544">
        <v>0.7</v>
      </c>
      <c r="D544" t="s">
        <v>47</v>
      </c>
      <c r="E544">
        <v>2013</v>
      </c>
      <c r="F544" s="67">
        <v>2335773</v>
      </c>
      <c r="G544" s="67">
        <v>5495237.3300000001</v>
      </c>
      <c r="H544" s="67">
        <v>7866204.29</v>
      </c>
      <c r="I544">
        <v>14000</v>
      </c>
      <c r="J544" s="66">
        <v>166.84092857142858</v>
      </c>
      <c r="K544" s="66">
        <v>392.51695214285712</v>
      </c>
      <c r="L544" s="66">
        <v>561.87173500000006</v>
      </c>
      <c r="M544" s="56">
        <v>0.29693774962968827</v>
      </c>
    </row>
    <row r="545" spans="1:13" x14ac:dyDescent="0.25">
      <c r="A545" t="s">
        <v>222</v>
      </c>
      <c r="B545" t="s">
        <v>221</v>
      </c>
      <c r="C545">
        <v>0.1</v>
      </c>
      <c r="D545" t="s">
        <v>103</v>
      </c>
      <c r="E545">
        <v>2013</v>
      </c>
      <c r="F545" s="67" t="s">
        <v>247</v>
      </c>
      <c r="G545" s="67" t="s">
        <v>247</v>
      </c>
      <c r="H545" s="67" t="s">
        <v>247</v>
      </c>
      <c r="I545">
        <v>16000</v>
      </c>
      <c r="J545" s="66" t="s">
        <v>247</v>
      </c>
      <c r="K545" s="66" t="s">
        <v>247</v>
      </c>
      <c r="L545" s="66" t="s">
        <v>247</v>
      </c>
      <c r="M545" s="56" t="s">
        <v>247</v>
      </c>
    </row>
    <row r="546" spans="1:13" x14ac:dyDescent="0.25">
      <c r="A546" t="s">
        <v>74</v>
      </c>
      <c r="B546" t="s">
        <v>31</v>
      </c>
      <c r="C546">
        <v>2.6</v>
      </c>
      <c r="D546" t="s">
        <v>55</v>
      </c>
      <c r="E546">
        <v>2013</v>
      </c>
      <c r="F546" s="67">
        <v>17253924</v>
      </c>
      <c r="G546" s="67">
        <v>179244177</v>
      </c>
      <c r="H546" s="67">
        <v>196498101</v>
      </c>
      <c r="I546">
        <v>220000</v>
      </c>
      <c r="J546" s="66">
        <v>78.426927272727269</v>
      </c>
      <c r="K546" s="66">
        <v>814.74625909090912</v>
      </c>
      <c r="L546" s="66">
        <v>893.17318636363632</v>
      </c>
      <c r="M546" s="56">
        <v>8.7807077585955906E-2</v>
      </c>
    </row>
    <row r="547" spans="1:13" x14ac:dyDescent="0.25">
      <c r="A547" t="s">
        <v>156</v>
      </c>
      <c r="B547" t="s">
        <v>155</v>
      </c>
      <c r="C547">
        <v>0.4</v>
      </c>
      <c r="D547" t="s">
        <v>47</v>
      </c>
      <c r="E547">
        <v>2013</v>
      </c>
      <c r="F547" s="67">
        <v>4819017</v>
      </c>
      <c r="G547" s="67">
        <v>15710871.189999999</v>
      </c>
      <c r="H547" s="67">
        <v>22380529.552000001</v>
      </c>
      <c r="I547">
        <v>43000</v>
      </c>
      <c r="J547" s="66">
        <v>112.07016279069768</v>
      </c>
      <c r="K547" s="66">
        <v>365.36909744186045</v>
      </c>
      <c r="L547" s="66">
        <v>520.47743144186052</v>
      </c>
      <c r="M547" s="56">
        <v>0.21532184878839725</v>
      </c>
    </row>
    <row r="548" spans="1:13" x14ac:dyDescent="0.25">
      <c r="A548" t="s">
        <v>224</v>
      </c>
      <c r="B548" t="s">
        <v>223</v>
      </c>
      <c r="C548">
        <v>0.1</v>
      </c>
      <c r="D548" t="s">
        <v>51</v>
      </c>
      <c r="E548">
        <v>2013</v>
      </c>
      <c r="F548" s="67">
        <v>11500000</v>
      </c>
      <c r="G548" s="67">
        <v>4900000</v>
      </c>
      <c r="H548" s="67">
        <v>16400000</v>
      </c>
      <c r="I548">
        <v>2200</v>
      </c>
      <c r="J548" s="66">
        <v>5227.272727272727</v>
      </c>
      <c r="K548" s="66">
        <v>2227.2727272727275</v>
      </c>
      <c r="L548" s="66">
        <v>7454.545454545455</v>
      </c>
      <c r="M548" s="56">
        <v>0.70121951219512191</v>
      </c>
    </row>
    <row r="549" spans="1:13" x14ac:dyDescent="0.25">
      <c r="A549" t="s">
        <v>237</v>
      </c>
      <c r="B549" t="s">
        <v>236</v>
      </c>
      <c r="C549">
        <v>0</v>
      </c>
      <c r="D549" t="s">
        <v>103</v>
      </c>
      <c r="E549">
        <v>2013</v>
      </c>
      <c r="F549" s="67">
        <v>2847408</v>
      </c>
      <c r="G549" s="67">
        <v>53378.48</v>
      </c>
      <c r="H549" s="67">
        <v>2900786.48</v>
      </c>
      <c r="I549" t="s">
        <v>247</v>
      </c>
      <c r="J549" s="66" t="s">
        <v>247</v>
      </c>
      <c r="K549" s="66" t="s">
        <v>247</v>
      </c>
      <c r="L549" s="66" t="s">
        <v>247</v>
      </c>
      <c r="M549" s="56" t="s">
        <v>247</v>
      </c>
    </row>
    <row r="550" spans="1:13" x14ac:dyDescent="0.25">
      <c r="A550" t="s">
        <v>88</v>
      </c>
      <c r="B550" t="s">
        <v>87</v>
      </c>
      <c r="C550">
        <v>1.6</v>
      </c>
      <c r="D550" t="s">
        <v>55</v>
      </c>
      <c r="E550">
        <v>2013</v>
      </c>
      <c r="F550" s="67" t="s">
        <v>247</v>
      </c>
      <c r="G550" s="67" t="s">
        <v>247</v>
      </c>
      <c r="H550" s="67" t="s">
        <v>247</v>
      </c>
      <c r="I550">
        <v>69000</v>
      </c>
      <c r="J550" s="66" t="s">
        <v>247</v>
      </c>
      <c r="K550" s="66" t="s">
        <v>247</v>
      </c>
      <c r="L550" s="66" t="s">
        <v>247</v>
      </c>
      <c r="M550" s="56" t="s">
        <v>247</v>
      </c>
    </row>
    <row r="551" spans="1:13" x14ac:dyDescent="0.25">
      <c r="A551" t="s">
        <v>188</v>
      </c>
      <c r="B551" t="s">
        <v>187</v>
      </c>
      <c r="C551">
        <v>0.2</v>
      </c>
      <c r="D551" t="s">
        <v>103</v>
      </c>
      <c r="E551">
        <v>2013</v>
      </c>
      <c r="F551" s="67">
        <v>23739323</v>
      </c>
      <c r="G551" s="67">
        <v>0</v>
      </c>
      <c r="H551" s="67">
        <v>23739323</v>
      </c>
      <c r="I551">
        <v>7400</v>
      </c>
      <c r="J551" s="66">
        <v>3208.0166216216217</v>
      </c>
      <c r="K551" s="66">
        <v>0</v>
      </c>
      <c r="L551" s="66">
        <v>3208.0166216216217</v>
      </c>
      <c r="M551" s="56">
        <v>1</v>
      </c>
    </row>
    <row r="552" spans="1:13" x14ac:dyDescent="0.25">
      <c r="A552" t="s">
        <v>226</v>
      </c>
      <c r="B552" t="s">
        <v>225</v>
      </c>
      <c r="C552">
        <v>0.1</v>
      </c>
      <c r="D552" t="s">
        <v>55</v>
      </c>
      <c r="E552">
        <v>2013</v>
      </c>
      <c r="F552" s="67" t="s">
        <v>247</v>
      </c>
      <c r="G552" s="67" t="s">
        <v>247</v>
      </c>
      <c r="H552" s="67" t="s">
        <v>247</v>
      </c>
      <c r="I552">
        <v>14000</v>
      </c>
      <c r="J552" s="66" t="s">
        <v>247</v>
      </c>
      <c r="K552" s="66" t="s">
        <v>247</v>
      </c>
      <c r="L552" s="66" t="s">
        <v>247</v>
      </c>
      <c r="M552" s="56" t="s">
        <v>247</v>
      </c>
    </row>
    <row r="553" spans="1:13" x14ac:dyDescent="0.25">
      <c r="A553" t="s">
        <v>52</v>
      </c>
      <c r="B553" t="s">
        <v>32</v>
      </c>
      <c r="C553">
        <v>19</v>
      </c>
      <c r="D553" t="s">
        <v>51</v>
      </c>
      <c r="E553">
        <v>2013</v>
      </c>
      <c r="F553" s="67" t="s">
        <v>247</v>
      </c>
      <c r="G553" s="67" t="s">
        <v>247</v>
      </c>
      <c r="H553" s="67" t="s">
        <v>247</v>
      </c>
      <c r="I553">
        <v>6600000</v>
      </c>
      <c r="J553" s="66" t="s">
        <v>247</v>
      </c>
      <c r="K553" s="66" t="s">
        <v>247</v>
      </c>
      <c r="L553" s="66" t="s">
        <v>247</v>
      </c>
      <c r="M553" s="56" t="s">
        <v>247</v>
      </c>
    </row>
    <row r="554" spans="1:13" x14ac:dyDescent="0.25">
      <c r="A554" t="s">
        <v>228</v>
      </c>
      <c r="B554" t="s">
        <v>227</v>
      </c>
      <c r="C554">
        <v>0.1</v>
      </c>
      <c r="D554" t="s">
        <v>47</v>
      </c>
      <c r="E554">
        <v>2013</v>
      </c>
      <c r="F554" s="67">
        <v>671143</v>
      </c>
      <c r="G554" s="67">
        <v>555795</v>
      </c>
      <c r="H554" s="67">
        <v>1226938</v>
      </c>
      <c r="I554">
        <v>3900</v>
      </c>
      <c r="J554" s="66">
        <v>172.08794871794871</v>
      </c>
      <c r="K554" s="66">
        <v>142.51153846153846</v>
      </c>
      <c r="L554" s="66">
        <v>314.5994871794872</v>
      </c>
      <c r="M554" s="56">
        <v>0.54700645020367766</v>
      </c>
    </row>
    <row r="555" spans="1:13" x14ac:dyDescent="0.25">
      <c r="A555" t="s">
        <v>190</v>
      </c>
      <c r="B555" t="s">
        <v>189</v>
      </c>
      <c r="C555">
        <v>0.2</v>
      </c>
      <c r="D555" t="s">
        <v>55</v>
      </c>
      <c r="E555">
        <v>2013</v>
      </c>
      <c r="F555" s="67">
        <v>3717832</v>
      </c>
      <c r="G555" s="67">
        <v>9052243</v>
      </c>
      <c r="H555" s="67">
        <v>13840875</v>
      </c>
      <c r="I555">
        <v>43000</v>
      </c>
      <c r="J555" s="66">
        <v>86.461209302325585</v>
      </c>
      <c r="K555" s="66">
        <v>210.51727906976745</v>
      </c>
      <c r="L555" s="66">
        <v>321.88081395348837</v>
      </c>
      <c r="M555" s="56">
        <v>0.268612497403524</v>
      </c>
    </row>
    <row r="556" spans="1:13" x14ac:dyDescent="0.25">
      <c r="A556" t="s">
        <v>96</v>
      </c>
      <c r="B556" t="s">
        <v>33</v>
      </c>
      <c r="C556">
        <v>1.3</v>
      </c>
      <c r="D556" t="s">
        <v>51</v>
      </c>
      <c r="E556">
        <v>2013</v>
      </c>
      <c r="F556" s="67" t="s">
        <v>247</v>
      </c>
      <c r="G556" s="67" t="s">
        <v>247</v>
      </c>
      <c r="H556" s="67" t="s">
        <v>247</v>
      </c>
      <c r="I556">
        <v>5200</v>
      </c>
      <c r="J556" s="66" t="s">
        <v>247</v>
      </c>
      <c r="K556" s="66" t="s">
        <v>247</v>
      </c>
      <c r="L556" s="66" t="s">
        <v>247</v>
      </c>
      <c r="M556" s="56" t="s">
        <v>247</v>
      </c>
    </row>
    <row r="557" spans="1:13" x14ac:dyDescent="0.25">
      <c r="A557" t="s">
        <v>192</v>
      </c>
      <c r="B557" t="s">
        <v>191</v>
      </c>
      <c r="C557">
        <v>0.2</v>
      </c>
      <c r="D557" t="s">
        <v>55</v>
      </c>
      <c r="E557">
        <v>2013</v>
      </c>
      <c r="F557" s="67">
        <v>3363876</v>
      </c>
      <c r="G557" s="67">
        <v>10364317.189999999</v>
      </c>
      <c r="H557" s="67">
        <v>14077892.561100001</v>
      </c>
      <c r="I557">
        <v>7800</v>
      </c>
      <c r="J557" s="66">
        <v>431.26615384615383</v>
      </c>
      <c r="K557" s="66">
        <v>1328.758614102564</v>
      </c>
      <c r="L557" s="66">
        <v>1804.8580206538463</v>
      </c>
      <c r="M557" s="56">
        <v>0.23894741243409215</v>
      </c>
    </row>
    <row r="558" spans="1:13" x14ac:dyDescent="0.25">
      <c r="A558" t="s">
        <v>108</v>
      </c>
      <c r="B558" t="s">
        <v>34</v>
      </c>
      <c r="C558">
        <v>1</v>
      </c>
      <c r="D558" t="s">
        <v>51</v>
      </c>
      <c r="E558">
        <v>2013</v>
      </c>
      <c r="F558" s="67">
        <v>256685666</v>
      </c>
      <c r="G558" s="67">
        <v>30516720.670000002</v>
      </c>
      <c r="H558" s="67">
        <v>287278782.40976</v>
      </c>
      <c r="I558">
        <v>540000</v>
      </c>
      <c r="J558" s="66">
        <v>475.3438259259259</v>
      </c>
      <c r="K558" s="66">
        <v>56.512445685185192</v>
      </c>
      <c r="L558" s="66">
        <v>531.99774520325923</v>
      </c>
      <c r="M558" s="56">
        <v>0.89350721917874354</v>
      </c>
    </row>
    <row r="559" spans="1:13" x14ac:dyDescent="0.25">
      <c r="A559" t="s">
        <v>239</v>
      </c>
      <c r="B559" t="s">
        <v>238</v>
      </c>
      <c r="C559">
        <v>0</v>
      </c>
      <c r="D559" t="s">
        <v>51</v>
      </c>
      <c r="E559">
        <v>2013</v>
      </c>
      <c r="F559" s="67" t="s">
        <v>247</v>
      </c>
      <c r="G559" s="67" t="s">
        <v>247</v>
      </c>
      <c r="H559" s="67" t="s">
        <v>247</v>
      </c>
      <c r="I559" t="s">
        <v>247</v>
      </c>
      <c r="J559" s="66" t="s">
        <v>247</v>
      </c>
      <c r="K559" s="66" t="s">
        <v>247</v>
      </c>
      <c r="L559" s="66" t="s">
        <v>247</v>
      </c>
      <c r="M559" s="56" t="s">
        <v>247</v>
      </c>
    </row>
    <row r="560" spans="1:13" x14ac:dyDescent="0.25">
      <c r="A560" t="s">
        <v>78</v>
      </c>
      <c r="B560" t="s">
        <v>77</v>
      </c>
      <c r="C560">
        <v>2.2000000000000002</v>
      </c>
      <c r="D560" t="s">
        <v>55</v>
      </c>
      <c r="E560">
        <v>2013</v>
      </c>
      <c r="F560" s="67">
        <v>3757204</v>
      </c>
      <c r="G560" s="67">
        <v>15845876.050000001</v>
      </c>
      <c r="H560" s="67">
        <v>26857752.384</v>
      </c>
      <c r="I560">
        <v>110000</v>
      </c>
      <c r="J560" s="66">
        <v>34.156399999999998</v>
      </c>
      <c r="K560" s="66">
        <v>144.05341863636363</v>
      </c>
      <c r="L560" s="66">
        <v>244.16138530909092</v>
      </c>
      <c r="M560" s="56">
        <v>0.13989271873093459</v>
      </c>
    </row>
    <row r="561" spans="1:13" x14ac:dyDescent="0.25">
      <c r="A561" t="s">
        <v>125</v>
      </c>
      <c r="B561" t="s">
        <v>35</v>
      </c>
      <c r="C561">
        <v>0.7</v>
      </c>
      <c r="D561" t="s">
        <v>103</v>
      </c>
      <c r="E561">
        <v>2013</v>
      </c>
      <c r="F561" s="67" t="s">
        <v>247</v>
      </c>
      <c r="G561" s="67" t="s">
        <v>247</v>
      </c>
      <c r="H561" s="67" t="s">
        <v>247</v>
      </c>
      <c r="I561">
        <v>11000</v>
      </c>
      <c r="J561" s="66" t="s">
        <v>247</v>
      </c>
      <c r="K561" s="66" t="s">
        <v>247</v>
      </c>
      <c r="L561" s="66" t="s">
        <v>247</v>
      </c>
      <c r="M561" s="56" t="s">
        <v>247</v>
      </c>
    </row>
    <row r="562" spans="1:13" x14ac:dyDescent="0.25">
      <c r="A562" t="s">
        <v>230</v>
      </c>
      <c r="B562" t="s">
        <v>229</v>
      </c>
      <c r="C562">
        <v>0.1</v>
      </c>
      <c r="D562" t="s">
        <v>47</v>
      </c>
      <c r="E562">
        <v>2013</v>
      </c>
      <c r="F562" s="67" t="s">
        <v>247</v>
      </c>
      <c r="G562" s="67" t="s">
        <v>247</v>
      </c>
      <c r="H562" s="67" t="s">
        <v>247</v>
      </c>
      <c r="I562">
        <v>4200</v>
      </c>
      <c r="J562" s="66" t="s">
        <v>247</v>
      </c>
      <c r="K562" s="66" t="s">
        <v>247</v>
      </c>
      <c r="L562" s="66" t="s">
        <v>247</v>
      </c>
      <c r="M562" s="56" t="s">
        <v>247</v>
      </c>
    </row>
    <row r="563" spans="1:13" x14ac:dyDescent="0.25">
      <c r="A563" t="s">
        <v>61</v>
      </c>
      <c r="B563" t="s">
        <v>36</v>
      </c>
      <c r="C563">
        <v>5.8</v>
      </c>
      <c r="D563" t="s">
        <v>55</v>
      </c>
      <c r="E563">
        <v>2013</v>
      </c>
      <c r="F563" s="67" t="s">
        <v>247</v>
      </c>
      <c r="G563" s="67" t="s">
        <v>247</v>
      </c>
      <c r="H563" s="67" t="s">
        <v>247</v>
      </c>
      <c r="I563">
        <v>1300000</v>
      </c>
      <c r="J563" s="66" t="s">
        <v>247</v>
      </c>
      <c r="K563" s="66" t="s">
        <v>247</v>
      </c>
      <c r="L563" s="66" t="s">
        <v>247</v>
      </c>
      <c r="M563" s="56" t="s">
        <v>247</v>
      </c>
    </row>
    <row r="564" spans="1:13" x14ac:dyDescent="0.25">
      <c r="A564" t="s">
        <v>110</v>
      </c>
      <c r="B564" t="s">
        <v>37</v>
      </c>
      <c r="C564">
        <v>1</v>
      </c>
      <c r="D564" t="s">
        <v>47</v>
      </c>
      <c r="E564">
        <v>2013</v>
      </c>
      <c r="F564" s="67" t="s">
        <v>247</v>
      </c>
      <c r="G564" s="67" t="s">
        <v>247</v>
      </c>
      <c r="H564" s="67" t="s">
        <v>247</v>
      </c>
      <c r="I564">
        <v>240000</v>
      </c>
      <c r="J564" s="66" t="s">
        <v>247</v>
      </c>
      <c r="K564" s="66" t="s">
        <v>247</v>
      </c>
      <c r="L564" s="66" t="s">
        <v>247</v>
      </c>
      <c r="M564" s="56" t="s">
        <v>247</v>
      </c>
    </row>
    <row r="565" spans="1:13" x14ac:dyDescent="0.25">
      <c r="A565" t="s">
        <v>62</v>
      </c>
      <c r="B565" t="s">
        <v>38</v>
      </c>
      <c r="C565">
        <v>4.8</v>
      </c>
      <c r="D565" t="s">
        <v>47</v>
      </c>
      <c r="E565">
        <v>2013</v>
      </c>
      <c r="F565" s="67" t="s">
        <v>247</v>
      </c>
      <c r="G565" s="67" t="s">
        <v>247</v>
      </c>
      <c r="H565" s="67" t="s">
        <v>247</v>
      </c>
      <c r="I565">
        <v>1400000</v>
      </c>
      <c r="J565" s="66" t="s">
        <v>247</v>
      </c>
      <c r="K565" s="66" t="s">
        <v>247</v>
      </c>
      <c r="L565" s="66" t="s">
        <v>247</v>
      </c>
      <c r="M565" s="56" t="s">
        <v>247</v>
      </c>
    </row>
    <row r="566" spans="1:13" x14ac:dyDescent="0.25">
      <c r="A566" t="s">
        <v>193</v>
      </c>
      <c r="B566" t="s">
        <v>39</v>
      </c>
      <c r="C566">
        <v>0.2</v>
      </c>
      <c r="D566" t="s">
        <v>47</v>
      </c>
      <c r="E566">
        <v>2013</v>
      </c>
      <c r="F566" s="67">
        <v>11919410</v>
      </c>
      <c r="G566" s="67">
        <v>9396130.5099999998</v>
      </c>
      <c r="H566" s="67">
        <v>21315540.510000002</v>
      </c>
      <c r="I566">
        <v>30000</v>
      </c>
      <c r="J566" s="66">
        <v>397.31366666666668</v>
      </c>
      <c r="K566" s="66">
        <v>313.20435033333331</v>
      </c>
      <c r="L566" s="66">
        <v>710.5180170000001</v>
      </c>
      <c r="M566" s="56">
        <v>0.5591887287309516</v>
      </c>
    </row>
    <row r="567" spans="1:13" x14ac:dyDescent="0.25">
      <c r="A567" t="s">
        <v>131</v>
      </c>
      <c r="B567" t="s">
        <v>130</v>
      </c>
      <c r="C567">
        <v>0.6</v>
      </c>
      <c r="D567" t="s">
        <v>51</v>
      </c>
      <c r="E567">
        <v>2013</v>
      </c>
      <c r="F567" s="67">
        <v>71785912</v>
      </c>
      <c r="G567" s="67">
        <v>817795.79110000003</v>
      </c>
      <c r="H567" s="67">
        <v>72603707.791099995</v>
      </c>
      <c r="I567">
        <v>130000</v>
      </c>
      <c r="J567" s="66">
        <v>552.19932307692306</v>
      </c>
      <c r="K567" s="66">
        <v>6.2907368546153846</v>
      </c>
      <c r="L567" s="66">
        <v>558.49005993153844</v>
      </c>
      <c r="M567" s="56">
        <v>0.98873617042461504</v>
      </c>
    </row>
    <row r="568" spans="1:13" x14ac:dyDescent="0.25">
      <c r="A568" t="s">
        <v>168</v>
      </c>
      <c r="B568" t="s">
        <v>40</v>
      </c>
      <c r="C568">
        <v>0.3</v>
      </c>
      <c r="D568" t="s">
        <v>47</v>
      </c>
      <c r="E568">
        <v>2013</v>
      </c>
      <c r="F568" s="67" t="s">
        <v>247</v>
      </c>
      <c r="G568" s="67" t="s">
        <v>247</v>
      </c>
      <c r="H568" s="67" t="s">
        <v>247</v>
      </c>
      <c r="I568">
        <v>230000</v>
      </c>
      <c r="J568" s="66" t="s">
        <v>247</v>
      </c>
      <c r="K568" s="66" t="s">
        <v>247</v>
      </c>
      <c r="L568" s="66" t="s">
        <v>247</v>
      </c>
      <c r="M568" s="56" t="s">
        <v>247</v>
      </c>
    </row>
    <row r="569" spans="1:13" x14ac:dyDescent="0.25">
      <c r="A569" t="s">
        <v>232</v>
      </c>
      <c r="B569" t="s">
        <v>231</v>
      </c>
      <c r="C569">
        <v>0.1</v>
      </c>
      <c r="D569" t="s">
        <v>55</v>
      </c>
      <c r="E569">
        <v>2013</v>
      </c>
      <c r="F569" s="67" t="s">
        <v>247</v>
      </c>
      <c r="G569" s="67" t="s">
        <v>247</v>
      </c>
      <c r="H569" s="67" t="s">
        <v>247</v>
      </c>
      <c r="I569">
        <v>7700</v>
      </c>
      <c r="J569" s="66" t="s">
        <v>247</v>
      </c>
      <c r="K569" s="66" t="s">
        <v>247</v>
      </c>
      <c r="L569" s="66" t="s">
        <v>247</v>
      </c>
      <c r="M569" s="56" t="s">
        <v>247</v>
      </c>
    </row>
    <row r="570" spans="1:13" x14ac:dyDescent="0.25">
      <c r="A570" t="s">
        <v>57</v>
      </c>
      <c r="B570" t="s">
        <v>41</v>
      </c>
      <c r="C570">
        <v>11.5</v>
      </c>
      <c r="D570" t="s">
        <v>47</v>
      </c>
      <c r="E570">
        <v>2013</v>
      </c>
      <c r="F570" s="67" t="s">
        <v>247</v>
      </c>
      <c r="G570" s="67" t="s">
        <v>247</v>
      </c>
      <c r="H570" s="67" t="s">
        <v>247</v>
      </c>
      <c r="I570">
        <v>1000000</v>
      </c>
      <c r="J570" s="66" t="s">
        <v>247</v>
      </c>
      <c r="K570" s="66" t="s">
        <v>247</v>
      </c>
      <c r="L570" s="66" t="s">
        <v>247</v>
      </c>
      <c r="M570" s="56" t="s">
        <v>247</v>
      </c>
    </row>
    <row r="571" spans="1:13" x14ac:dyDescent="0.25">
      <c r="A571" t="s">
        <v>53</v>
      </c>
      <c r="B571" t="s">
        <v>42</v>
      </c>
      <c r="C571">
        <v>12.8</v>
      </c>
      <c r="D571" t="s">
        <v>47</v>
      </c>
      <c r="E571">
        <v>2013</v>
      </c>
      <c r="F571" s="67">
        <v>34347820</v>
      </c>
      <c r="G571" s="67">
        <v>219131824</v>
      </c>
      <c r="H571" s="67">
        <v>253479644</v>
      </c>
      <c r="I571">
        <v>1300000</v>
      </c>
      <c r="J571" s="66">
        <v>26.421399999999998</v>
      </c>
      <c r="K571" s="66">
        <v>168.56294153846153</v>
      </c>
      <c r="L571" s="66">
        <v>194.98434153846154</v>
      </c>
      <c r="M571" s="56">
        <v>0.13550524001840558</v>
      </c>
    </row>
    <row r="572" spans="1:13" x14ac:dyDescent="0.25">
      <c r="A572" t="s">
        <v>195</v>
      </c>
      <c r="B572" t="s">
        <v>194</v>
      </c>
      <c r="C572">
        <v>0.1</v>
      </c>
      <c r="D572" t="s">
        <v>55</v>
      </c>
      <c r="E572">
        <v>2014</v>
      </c>
      <c r="F572" s="67">
        <v>104000</v>
      </c>
      <c r="G572" s="67">
        <v>4077138</v>
      </c>
      <c r="H572" s="67">
        <v>4181138</v>
      </c>
      <c r="I572">
        <v>6900</v>
      </c>
      <c r="J572" s="66">
        <v>15.072463768115941</v>
      </c>
      <c r="K572" s="66">
        <v>590.88956521739135</v>
      </c>
      <c r="L572" s="66">
        <v>605.96202898550723</v>
      </c>
      <c r="M572" s="56">
        <v>2.4873610964287713E-2</v>
      </c>
    </row>
    <row r="573" spans="1:13" x14ac:dyDescent="0.25">
      <c r="A573" t="s">
        <v>197</v>
      </c>
      <c r="B573" t="s">
        <v>196</v>
      </c>
      <c r="C573">
        <v>0.1</v>
      </c>
      <c r="D573" t="s">
        <v>51</v>
      </c>
      <c r="E573">
        <v>2014</v>
      </c>
      <c r="F573" s="67" t="s">
        <v>247</v>
      </c>
      <c r="G573" s="67" t="s">
        <v>247</v>
      </c>
      <c r="H573" s="67" t="s">
        <v>247</v>
      </c>
      <c r="I573">
        <v>1100</v>
      </c>
      <c r="J573" s="66" t="s">
        <v>247</v>
      </c>
      <c r="K573" s="66" t="s">
        <v>247</v>
      </c>
      <c r="L573" s="66" t="s">
        <v>247</v>
      </c>
      <c r="M573" s="56" t="s">
        <v>247</v>
      </c>
    </row>
    <row r="574" spans="1:13" x14ac:dyDescent="0.25">
      <c r="A574" t="s">
        <v>199</v>
      </c>
      <c r="B574" t="s">
        <v>198</v>
      </c>
      <c r="C574">
        <v>0.1</v>
      </c>
      <c r="D574" t="s">
        <v>47</v>
      </c>
      <c r="E574">
        <v>2014</v>
      </c>
      <c r="F574" s="67">
        <v>16879342</v>
      </c>
      <c r="G574" s="67">
        <v>389311.40799999982</v>
      </c>
      <c r="H574" s="67">
        <v>17268653.408</v>
      </c>
      <c r="I574">
        <v>13000</v>
      </c>
      <c r="J574" s="66">
        <v>1298.4109230769232</v>
      </c>
      <c r="K574" s="66">
        <v>29.947031384615372</v>
      </c>
      <c r="L574" s="66">
        <v>1328.3579544615384</v>
      </c>
      <c r="M574" s="56">
        <v>0.97745560126769104</v>
      </c>
    </row>
    <row r="575" spans="1:13" x14ac:dyDescent="0.25">
      <c r="A575" t="s">
        <v>80</v>
      </c>
      <c r="B575" t="s">
        <v>79</v>
      </c>
      <c r="C575">
        <v>1.9</v>
      </c>
      <c r="D575" t="s">
        <v>47</v>
      </c>
      <c r="E575">
        <v>2014</v>
      </c>
      <c r="F575" s="67" t="s">
        <v>247</v>
      </c>
      <c r="G575" s="67" t="s">
        <v>247</v>
      </c>
      <c r="H575" s="67" t="s">
        <v>247</v>
      </c>
      <c r="I575">
        <v>280000</v>
      </c>
      <c r="J575" s="66" t="s">
        <v>247</v>
      </c>
      <c r="K575" s="66" t="s">
        <v>247</v>
      </c>
      <c r="L575" s="66" t="s">
        <v>247</v>
      </c>
      <c r="M575" s="56" t="s">
        <v>247</v>
      </c>
    </row>
    <row r="576" spans="1:13" x14ac:dyDescent="0.25">
      <c r="A576" t="s">
        <v>146</v>
      </c>
      <c r="B576" t="s">
        <v>145</v>
      </c>
      <c r="C576">
        <v>0.4</v>
      </c>
      <c r="D576" t="s">
        <v>51</v>
      </c>
      <c r="E576">
        <v>2014</v>
      </c>
      <c r="F576" s="67" t="s">
        <v>247</v>
      </c>
      <c r="G576" s="67" t="s">
        <v>247</v>
      </c>
      <c r="H576" s="67" t="s">
        <v>247</v>
      </c>
      <c r="I576">
        <v>120000</v>
      </c>
      <c r="J576" s="66" t="s">
        <v>247</v>
      </c>
      <c r="K576" s="66" t="s">
        <v>247</v>
      </c>
      <c r="L576" s="66" t="s">
        <v>247</v>
      </c>
      <c r="M576" s="56" t="s">
        <v>247</v>
      </c>
    </row>
    <row r="577" spans="1:13" x14ac:dyDescent="0.25">
      <c r="A577" t="s">
        <v>170</v>
      </c>
      <c r="B577" t="s">
        <v>169</v>
      </c>
      <c r="C577">
        <v>0.2</v>
      </c>
      <c r="D577" t="s">
        <v>51</v>
      </c>
      <c r="E577">
        <v>2014</v>
      </c>
      <c r="F577" s="67">
        <v>1823256</v>
      </c>
      <c r="G577" s="67">
        <v>4993487.3826630004</v>
      </c>
      <c r="H577" s="67">
        <v>6816743.3826630004</v>
      </c>
      <c r="I577">
        <v>3300</v>
      </c>
      <c r="J577" s="66">
        <v>552.50181818181818</v>
      </c>
      <c r="K577" s="66">
        <v>1513.1779947463638</v>
      </c>
      <c r="L577" s="66">
        <v>2065.6798129281819</v>
      </c>
      <c r="M577" s="56">
        <v>0.26746730772308086</v>
      </c>
    </row>
    <row r="578" spans="1:13" x14ac:dyDescent="0.25">
      <c r="A578" t="s">
        <v>201</v>
      </c>
      <c r="B578" t="s">
        <v>200</v>
      </c>
      <c r="C578">
        <v>0.1</v>
      </c>
      <c r="D578" t="s">
        <v>51</v>
      </c>
      <c r="E578">
        <v>2014</v>
      </c>
      <c r="F578" s="67">
        <v>14215892</v>
      </c>
      <c r="G578" s="67">
        <v>6411468.0799999982</v>
      </c>
      <c r="H578" s="67">
        <v>20627360.079999998</v>
      </c>
      <c r="I578">
        <v>9500</v>
      </c>
      <c r="J578" s="66">
        <v>1496.4096842105264</v>
      </c>
      <c r="K578" s="66">
        <v>674.89137684210505</v>
      </c>
      <c r="L578" s="66">
        <v>2171.3010610526312</v>
      </c>
      <c r="M578" s="56">
        <v>0.68917650852391588</v>
      </c>
    </row>
    <row r="579" spans="1:13" x14ac:dyDescent="0.25">
      <c r="A579" t="s">
        <v>246</v>
      </c>
      <c r="B579" t="s">
        <v>3</v>
      </c>
      <c r="C579">
        <v>0</v>
      </c>
      <c r="D579" t="s">
        <v>242</v>
      </c>
      <c r="E579">
        <v>2014</v>
      </c>
      <c r="F579" s="67" t="s">
        <v>247</v>
      </c>
      <c r="G579" s="67" t="s">
        <v>247</v>
      </c>
      <c r="H579" s="67" t="s">
        <v>247</v>
      </c>
      <c r="I579" t="s">
        <v>247</v>
      </c>
      <c r="J579" s="66" t="s">
        <v>247</v>
      </c>
      <c r="K579" s="66" t="s">
        <v>247</v>
      </c>
      <c r="L579" s="66" t="s">
        <v>247</v>
      </c>
      <c r="M579" s="56" t="s">
        <v>247</v>
      </c>
    </row>
    <row r="580" spans="1:13" x14ac:dyDescent="0.25">
      <c r="A580" t="s">
        <v>234</v>
      </c>
      <c r="B580" t="s">
        <v>233</v>
      </c>
      <c r="C580">
        <v>0</v>
      </c>
      <c r="D580" t="s">
        <v>47</v>
      </c>
      <c r="E580">
        <v>2014</v>
      </c>
      <c r="F580" s="67">
        <v>2871845</v>
      </c>
      <c r="G580" s="67">
        <v>16533876.91</v>
      </c>
      <c r="H580" s="67">
        <v>19405721.91</v>
      </c>
      <c r="I580" t="s">
        <v>247</v>
      </c>
      <c r="J580" s="66" t="s">
        <v>247</v>
      </c>
      <c r="K580" s="66" t="s">
        <v>247</v>
      </c>
      <c r="L580" s="66" t="s">
        <v>247</v>
      </c>
      <c r="M580" s="56" t="s">
        <v>247</v>
      </c>
    </row>
    <row r="581" spans="1:13" x14ac:dyDescent="0.25">
      <c r="A581" t="s">
        <v>115</v>
      </c>
      <c r="B581" t="s">
        <v>4</v>
      </c>
      <c r="C581">
        <v>0.8</v>
      </c>
      <c r="D581" t="s">
        <v>103</v>
      </c>
      <c r="E581">
        <v>2014</v>
      </c>
      <c r="F581" s="67" t="s">
        <v>247</v>
      </c>
      <c r="G581" s="67" t="s">
        <v>247</v>
      </c>
      <c r="H581" s="67" t="s">
        <v>247</v>
      </c>
      <c r="I581">
        <v>2900</v>
      </c>
      <c r="J581" s="66" t="s">
        <v>247</v>
      </c>
      <c r="K581" s="66" t="s">
        <v>247</v>
      </c>
      <c r="L581" s="66" t="s">
        <v>247</v>
      </c>
      <c r="M581" s="56" t="s">
        <v>247</v>
      </c>
    </row>
    <row r="582" spans="1:13" x14ac:dyDescent="0.25">
      <c r="A582" t="s">
        <v>132</v>
      </c>
      <c r="B582" t="s">
        <v>5</v>
      </c>
      <c r="C582">
        <v>0.5</v>
      </c>
      <c r="D582" t="s">
        <v>51</v>
      </c>
      <c r="E582">
        <v>2014</v>
      </c>
      <c r="F582" s="67">
        <v>15975774</v>
      </c>
      <c r="G582" s="67">
        <v>6470148.881000001</v>
      </c>
      <c r="H582" s="67">
        <v>22445922.881000001</v>
      </c>
      <c r="I582">
        <v>20000</v>
      </c>
      <c r="J582" s="66">
        <v>798.78869999999995</v>
      </c>
      <c r="K582" s="66">
        <v>323.50744405000006</v>
      </c>
      <c r="L582" s="66">
        <v>1122.2961440500001</v>
      </c>
      <c r="M582" s="56">
        <v>0.71174502758018265</v>
      </c>
    </row>
    <row r="583" spans="1:13" x14ac:dyDescent="0.25">
      <c r="A583" t="s">
        <v>241</v>
      </c>
      <c r="B583" t="s">
        <v>6</v>
      </c>
      <c r="C583">
        <v>0</v>
      </c>
      <c r="D583" t="s">
        <v>242</v>
      </c>
      <c r="E583">
        <v>2014</v>
      </c>
      <c r="F583" s="67" t="s">
        <v>247</v>
      </c>
      <c r="G583" s="67" t="s">
        <v>247</v>
      </c>
      <c r="H583" s="67" t="s">
        <v>247</v>
      </c>
      <c r="I583" t="s">
        <v>247</v>
      </c>
      <c r="J583" s="66" t="s">
        <v>247</v>
      </c>
      <c r="K583" s="66" t="s">
        <v>247</v>
      </c>
      <c r="L583" s="66" t="s">
        <v>247</v>
      </c>
      <c r="M583" s="56" t="s">
        <v>247</v>
      </c>
    </row>
    <row r="584" spans="1:13" x14ac:dyDescent="0.25">
      <c r="A584" t="s">
        <v>105</v>
      </c>
      <c r="B584" t="s">
        <v>104</v>
      </c>
      <c r="C584">
        <v>1</v>
      </c>
      <c r="D584" t="s">
        <v>47</v>
      </c>
      <c r="E584">
        <v>2014</v>
      </c>
      <c r="F584" s="67">
        <v>3936233</v>
      </c>
      <c r="G584" s="67">
        <v>16426230.719999999</v>
      </c>
      <c r="H584" s="67">
        <v>20362463.719999999</v>
      </c>
      <c r="I584">
        <v>71000</v>
      </c>
      <c r="J584" s="66">
        <v>55.439901408450702</v>
      </c>
      <c r="K584" s="66">
        <v>231.35536225352112</v>
      </c>
      <c r="L584" s="66">
        <v>286.79526366197183</v>
      </c>
      <c r="M584" s="56">
        <v>0.19330828794228047</v>
      </c>
    </row>
    <row r="585" spans="1:13" x14ac:dyDescent="0.25">
      <c r="A585" t="s">
        <v>172</v>
      </c>
      <c r="B585" t="s">
        <v>171</v>
      </c>
      <c r="C585">
        <v>0.2</v>
      </c>
      <c r="D585" t="s">
        <v>47</v>
      </c>
      <c r="E585">
        <v>2014</v>
      </c>
      <c r="F585" s="67" t="s">
        <v>247</v>
      </c>
      <c r="G585" s="67" t="s">
        <v>247</v>
      </c>
      <c r="H585" s="67" t="s">
        <v>247</v>
      </c>
      <c r="I585">
        <v>17000</v>
      </c>
      <c r="J585" s="66" t="s">
        <v>247</v>
      </c>
      <c r="K585" s="66" t="s">
        <v>247</v>
      </c>
      <c r="L585" s="66" t="s">
        <v>247</v>
      </c>
      <c r="M585" s="56" t="s">
        <v>247</v>
      </c>
    </row>
    <row r="586" spans="1:13" x14ac:dyDescent="0.25">
      <c r="A586" t="s">
        <v>50</v>
      </c>
      <c r="B586" t="s">
        <v>7</v>
      </c>
      <c r="C586">
        <v>20.7</v>
      </c>
      <c r="D586" t="s">
        <v>51</v>
      </c>
      <c r="E586">
        <v>2014</v>
      </c>
      <c r="F586" s="67">
        <v>88763366</v>
      </c>
      <c r="G586" s="67">
        <v>48865834.680000007</v>
      </c>
      <c r="H586" s="67">
        <v>137629200.68000001</v>
      </c>
      <c r="I586">
        <v>360000</v>
      </c>
      <c r="J586" s="66">
        <v>246.56490555555555</v>
      </c>
      <c r="K586" s="66">
        <v>135.73842966666669</v>
      </c>
      <c r="L586" s="66">
        <v>382.30333522222224</v>
      </c>
      <c r="M586" s="56">
        <v>0.64494573507247654</v>
      </c>
    </row>
    <row r="587" spans="1:13" x14ac:dyDescent="0.25">
      <c r="A587" t="s">
        <v>134</v>
      </c>
      <c r="B587" t="s">
        <v>133</v>
      </c>
      <c r="C587">
        <v>0.5</v>
      </c>
      <c r="D587" t="s">
        <v>51</v>
      </c>
      <c r="E587">
        <v>2014</v>
      </c>
      <c r="F587" s="67">
        <v>804365939</v>
      </c>
      <c r="G587" s="67">
        <v>0</v>
      </c>
      <c r="H587" s="67">
        <v>804365939</v>
      </c>
      <c r="I587">
        <v>770000</v>
      </c>
      <c r="J587" s="66">
        <v>1044.6310896103896</v>
      </c>
      <c r="K587" s="66">
        <v>0</v>
      </c>
      <c r="L587" s="66">
        <v>1044.6310896103896</v>
      </c>
      <c r="M587" s="56">
        <v>1</v>
      </c>
    </row>
    <row r="588" spans="1:13" x14ac:dyDescent="0.25">
      <c r="A588" t="s">
        <v>203</v>
      </c>
      <c r="B588" t="s">
        <v>202</v>
      </c>
      <c r="C588">
        <v>0.1</v>
      </c>
      <c r="D588" t="s">
        <v>51</v>
      </c>
      <c r="E588">
        <v>2014</v>
      </c>
      <c r="F588" s="67">
        <v>9919896</v>
      </c>
      <c r="G588" s="67">
        <v>4876264.6030000001</v>
      </c>
      <c r="H588" s="67">
        <v>14796160.603</v>
      </c>
      <c r="I588">
        <v>2300</v>
      </c>
      <c r="J588" s="66">
        <v>4312.9982608695655</v>
      </c>
      <c r="K588" s="66">
        <v>2120.1150447826089</v>
      </c>
      <c r="L588" s="66">
        <v>6433.1133056521739</v>
      </c>
      <c r="M588" s="56">
        <v>0.67043716719245994</v>
      </c>
    </row>
    <row r="589" spans="1:13" x14ac:dyDescent="0.25">
      <c r="A589" t="s">
        <v>122</v>
      </c>
      <c r="B589" t="s">
        <v>121</v>
      </c>
      <c r="C589">
        <v>0.7</v>
      </c>
      <c r="D589" t="s">
        <v>55</v>
      </c>
      <c r="E589">
        <v>2014</v>
      </c>
      <c r="F589" s="67" t="s">
        <v>247</v>
      </c>
      <c r="G589" s="67" t="s">
        <v>247</v>
      </c>
      <c r="H589" s="67" t="s">
        <v>247</v>
      </c>
      <c r="I589">
        <v>110000</v>
      </c>
      <c r="J589" s="66" t="s">
        <v>247</v>
      </c>
      <c r="K589" s="66" t="s">
        <v>247</v>
      </c>
      <c r="L589" s="66" t="s">
        <v>247</v>
      </c>
      <c r="M589" s="56" t="s">
        <v>247</v>
      </c>
    </row>
    <row r="590" spans="1:13" x14ac:dyDescent="0.25">
      <c r="A590" t="s">
        <v>107</v>
      </c>
      <c r="B590" t="s">
        <v>106</v>
      </c>
      <c r="C590">
        <v>1</v>
      </c>
      <c r="D590" t="s">
        <v>55</v>
      </c>
      <c r="E590">
        <v>2014</v>
      </c>
      <c r="F590" s="67">
        <v>289800</v>
      </c>
      <c r="G590" s="67">
        <v>18124729.07</v>
      </c>
      <c r="H590" s="67">
        <v>18414529.07</v>
      </c>
      <c r="I590">
        <v>90000</v>
      </c>
      <c r="J590" s="66">
        <v>3.22</v>
      </c>
      <c r="K590" s="66">
        <v>201.38587855555556</v>
      </c>
      <c r="L590" s="66">
        <v>204.60587855555556</v>
      </c>
      <c r="M590" s="56">
        <v>1.5737573244385988E-2</v>
      </c>
    </row>
    <row r="591" spans="1:13" x14ac:dyDescent="0.25">
      <c r="A591" t="s">
        <v>127</v>
      </c>
      <c r="B591" t="s">
        <v>126</v>
      </c>
      <c r="C591">
        <v>0.6</v>
      </c>
      <c r="D591" t="s">
        <v>47</v>
      </c>
      <c r="E591">
        <v>2014</v>
      </c>
      <c r="F591" s="67">
        <v>2343480</v>
      </c>
      <c r="G591" s="67">
        <v>1468173.1099999999</v>
      </c>
      <c r="H591" s="67">
        <v>3811653.11</v>
      </c>
      <c r="I591">
        <v>2300</v>
      </c>
      <c r="J591" s="66">
        <v>1018.9043478260869</v>
      </c>
      <c r="K591" s="66">
        <v>638.33613478260861</v>
      </c>
      <c r="L591" s="66">
        <v>1657.2404826086956</v>
      </c>
      <c r="M591" s="56">
        <v>0.61481985174668741</v>
      </c>
    </row>
    <row r="592" spans="1:13" x14ac:dyDescent="0.25">
      <c r="A592" t="s">
        <v>135</v>
      </c>
      <c r="B592" t="s">
        <v>8</v>
      </c>
      <c r="C592">
        <v>0.5</v>
      </c>
      <c r="D592" t="s">
        <v>47</v>
      </c>
      <c r="E592">
        <v>2014</v>
      </c>
      <c r="F592" s="67" t="s">
        <v>247</v>
      </c>
      <c r="G592" s="67" t="s">
        <v>247</v>
      </c>
      <c r="H592" s="67" t="s">
        <v>247</v>
      </c>
      <c r="I592">
        <v>79000</v>
      </c>
      <c r="J592" s="66" t="s">
        <v>247</v>
      </c>
      <c r="K592" s="66" t="s">
        <v>247</v>
      </c>
      <c r="L592" s="66" t="s">
        <v>247</v>
      </c>
      <c r="M592" s="56" t="s">
        <v>247</v>
      </c>
    </row>
    <row r="593" spans="1:13" x14ac:dyDescent="0.25">
      <c r="A593" t="s">
        <v>71</v>
      </c>
      <c r="B593" t="s">
        <v>70</v>
      </c>
      <c r="C593">
        <v>3.1</v>
      </c>
      <c r="D593" t="s">
        <v>47</v>
      </c>
      <c r="E593">
        <v>2014</v>
      </c>
      <c r="F593" s="67" t="s">
        <v>247</v>
      </c>
      <c r="G593" s="67" t="s">
        <v>247</v>
      </c>
      <c r="H593" s="67" t="s">
        <v>247</v>
      </c>
      <c r="I593">
        <v>520000</v>
      </c>
      <c r="J593" s="66" t="s">
        <v>247</v>
      </c>
      <c r="K593" s="66" t="s">
        <v>247</v>
      </c>
      <c r="L593" s="66" t="s">
        <v>247</v>
      </c>
      <c r="M593" s="56" t="s">
        <v>247</v>
      </c>
    </row>
    <row r="594" spans="1:13" x14ac:dyDescent="0.25">
      <c r="A594" t="s">
        <v>65</v>
      </c>
      <c r="B594" t="s">
        <v>64</v>
      </c>
      <c r="C594">
        <v>3.5</v>
      </c>
      <c r="D594" t="s">
        <v>55</v>
      </c>
      <c r="E594">
        <v>2014</v>
      </c>
      <c r="F594" s="67" t="s">
        <v>247</v>
      </c>
      <c r="G594" s="67" t="s">
        <v>247</v>
      </c>
      <c r="H594" s="67" t="s">
        <v>247</v>
      </c>
      <c r="I594">
        <v>110000</v>
      </c>
      <c r="J594" s="66" t="s">
        <v>247</v>
      </c>
      <c r="K594" s="66" t="s">
        <v>247</v>
      </c>
      <c r="L594" s="66" t="s">
        <v>247</v>
      </c>
      <c r="M594" s="56" t="s">
        <v>247</v>
      </c>
    </row>
    <row r="595" spans="1:13" x14ac:dyDescent="0.25">
      <c r="A595" t="s">
        <v>98</v>
      </c>
      <c r="B595" t="s">
        <v>97</v>
      </c>
      <c r="C595">
        <v>1.2</v>
      </c>
      <c r="D595" t="s">
        <v>55</v>
      </c>
      <c r="E595">
        <v>2014</v>
      </c>
      <c r="F595" s="67" t="s">
        <v>247</v>
      </c>
      <c r="G595" s="67" t="s">
        <v>247</v>
      </c>
      <c r="H595" s="67" t="s">
        <v>247</v>
      </c>
      <c r="I595">
        <v>110000</v>
      </c>
      <c r="J595" s="66" t="s">
        <v>247</v>
      </c>
      <c r="K595" s="66" t="s">
        <v>247</v>
      </c>
      <c r="L595" s="66" t="s">
        <v>247</v>
      </c>
      <c r="M595" s="56" t="s">
        <v>247</v>
      </c>
    </row>
    <row r="596" spans="1:13" x14ac:dyDescent="0.25">
      <c r="A596" t="s">
        <v>137</v>
      </c>
      <c r="B596" t="s">
        <v>136</v>
      </c>
      <c r="C596">
        <v>0.5</v>
      </c>
      <c r="D596" t="s">
        <v>103</v>
      </c>
      <c r="E596">
        <v>2014</v>
      </c>
      <c r="F596" s="67" t="s">
        <v>247</v>
      </c>
      <c r="G596" s="67" t="s">
        <v>247</v>
      </c>
      <c r="H596" s="67" t="s">
        <v>247</v>
      </c>
      <c r="I596">
        <v>51000</v>
      </c>
      <c r="J596" s="66" t="s">
        <v>247</v>
      </c>
      <c r="K596" s="66" t="s">
        <v>247</v>
      </c>
      <c r="L596" s="66" t="s">
        <v>247</v>
      </c>
      <c r="M596" s="56" t="s">
        <v>247</v>
      </c>
    </row>
    <row r="597" spans="1:13" x14ac:dyDescent="0.25">
      <c r="A597" t="s">
        <v>139</v>
      </c>
      <c r="B597" t="s">
        <v>138</v>
      </c>
      <c r="C597">
        <v>0.5</v>
      </c>
      <c r="D597" t="s">
        <v>51</v>
      </c>
      <c r="E597">
        <v>2014</v>
      </c>
      <c r="F597" s="67" t="s">
        <v>247</v>
      </c>
      <c r="G597" s="67" t="s">
        <v>247</v>
      </c>
      <c r="H597" s="67" t="s">
        <v>247</v>
      </c>
      <c r="I597">
        <v>160000</v>
      </c>
      <c r="J597" s="66" t="s">
        <v>247</v>
      </c>
      <c r="K597" s="66" t="s">
        <v>247</v>
      </c>
      <c r="L597" s="66" t="s">
        <v>247</v>
      </c>
      <c r="M597" s="56" t="s">
        <v>247</v>
      </c>
    </row>
    <row r="598" spans="1:13" x14ac:dyDescent="0.25">
      <c r="A598" t="s">
        <v>205</v>
      </c>
      <c r="B598" t="s">
        <v>204</v>
      </c>
      <c r="C598">
        <v>0.1</v>
      </c>
      <c r="D598" t="s">
        <v>47</v>
      </c>
      <c r="E598">
        <v>2014</v>
      </c>
      <c r="F598" s="67">
        <v>271568</v>
      </c>
      <c r="G598" s="67">
        <v>780581</v>
      </c>
      <c r="H598" s="67">
        <v>1052149</v>
      </c>
      <c r="I598">
        <v>200</v>
      </c>
      <c r="J598" s="66">
        <v>1357.84</v>
      </c>
      <c r="K598" s="66">
        <v>3902.9050000000002</v>
      </c>
      <c r="L598" s="66">
        <v>5260.7449999999999</v>
      </c>
      <c r="M598" s="56">
        <v>0.25810792958031609</v>
      </c>
    </row>
    <row r="599" spans="1:13" x14ac:dyDescent="0.25">
      <c r="A599" t="s">
        <v>73</v>
      </c>
      <c r="B599" t="s">
        <v>72</v>
      </c>
      <c r="C599">
        <v>3.1</v>
      </c>
      <c r="D599" t="s">
        <v>47</v>
      </c>
      <c r="E599">
        <v>2014</v>
      </c>
      <c r="F599" s="67" t="s">
        <v>247</v>
      </c>
      <c r="G599" s="67" t="s">
        <v>247</v>
      </c>
      <c r="H599" s="67" t="s">
        <v>247</v>
      </c>
      <c r="I599">
        <v>91000</v>
      </c>
      <c r="J599" s="66" t="s">
        <v>247</v>
      </c>
      <c r="K599" s="66" t="s">
        <v>247</v>
      </c>
      <c r="L599" s="66" t="s">
        <v>247</v>
      </c>
      <c r="M599" s="56" t="s">
        <v>247</v>
      </c>
    </row>
    <row r="600" spans="1:13" x14ac:dyDescent="0.25">
      <c r="A600" t="s">
        <v>148</v>
      </c>
      <c r="B600" t="s">
        <v>147</v>
      </c>
      <c r="C600">
        <v>0.4</v>
      </c>
      <c r="D600" t="s">
        <v>51</v>
      </c>
      <c r="E600">
        <v>2014</v>
      </c>
      <c r="F600" s="67">
        <v>12236072</v>
      </c>
      <c r="G600" s="67">
        <v>875101.90960000001</v>
      </c>
      <c r="H600" s="67">
        <v>19139767.162599999</v>
      </c>
      <c r="I600">
        <v>11000</v>
      </c>
      <c r="J600" s="66">
        <v>1112.3701818181819</v>
      </c>
      <c r="K600" s="66">
        <v>79.554719054545458</v>
      </c>
      <c r="L600" s="66">
        <v>1739.9788329636363</v>
      </c>
      <c r="M600" s="56">
        <v>0.63930098501458565</v>
      </c>
    </row>
    <row r="601" spans="1:13" x14ac:dyDescent="0.25">
      <c r="A601" t="s">
        <v>76</v>
      </c>
      <c r="B601" t="s">
        <v>9</v>
      </c>
      <c r="C601">
        <v>2.4</v>
      </c>
      <c r="D601" t="s">
        <v>47</v>
      </c>
      <c r="E601">
        <v>2014</v>
      </c>
      <c r="F601" s="67" t="s">
        <v>247</v>
      </c>
      <c r="G601" s="67" t="s">
        <v>247</v>
      </c>
      <c r="H601" s="67" t="s">
        <v>247</v>
      </c>
      <c r="I601">
        <v>460000</v>
      </c>
      <c r="J601" s="66" t="s">
        <v>247</v>
      </c>
      <c r="K601" s="66" t="s">
        <v>247</v>
      </c>
      <c r="L601" s="66" t="s">
        <v>247</v>
      </c>
      <c r="M601" s="56" t="s">
        <v>247</v>
      </c>
    </row>
    <row r="602" spans="1:13" x14ac:dyDescent="0.25">
      <c r="A602" t="s">
        <v>150</v>
      </c>
      <c r="B602" t="s">
        <v>149</v>
      </c>
      <c r="C602">
        <v>0.4</v>
      </c>
      <c r="D602" t="s">
        <v>51</v>
      </c>
      <c r="E602">
        <v>2014</v>
      </c>
      <c r="F602" s="67" t="s">
        <v>247</v>
      </c>
      <c r="G602" s="67" t="s">
        <v>247</v>
      </c>
      <c r="H602" s="67" t="s">
        <v>247</v>
      </c>
      <c r="I602">
        <v>25000</v>
      </c>
      <c r="J602" s="66" t="s">
        <v>247</v>
      </c>
      <c r="K602" s="66" t="s">
        <v>247</v>
      </c>
      <c r="L602" s="66" t="s">
        <v>247</v>
      </c>
      <c r="M602" s="56" t="s">
        <v>247</v>
      </c>
    </row>
    <row r="603" spans="1:13" x14ac:dyDescent="0.25">
      <c r="A603" t="s">
        <v>117</v>
      </c>
      <c r="B603" t="s">
        <v>116</v>
      </c>
      <c r="C603">
        <v>0.8</v>
      </c>
      <c r="D603" t="s">
        <v>55</v>
      </c>
      <c r="E603">
        <v>2014</v>
      </c>
      <c r="F603" s="67">
        <v>30383681</v>
      </c>
      <c r="G603" s="67">
        <v>94899519</v>
      </c>
      <c r="H603" s="67">
        <v>222422695</v>
      </c>
      <c r="I603">
        <v>510000</v>
      </c>
      <c r="J603" s="66">
        <v>59.575845098039217</v>
      </c>
      <c r="K603" s="66">
        <v>186.07748823529411</v>
      </c>
      <c r="L603" s="66">
        <v>436.12293137254903</v>
      </c>
      <c r="M603" s="56">
        <v>0.13660333087862278</v>
      </c>
    </row>
    <row r="604" spans="1:13" x14ac:dyDescent="0.25">
      <c r="A604" t="s">
        <v>119</v>
      </c>
      <c r="B604" t="s">
        <v>118</v>
      </c>
      <c r="C604">
        <v>0.8</v>
      </c>
      <c r="D604" t="s">
        <v>47</v>
      </c>
      <c r="E604">
        <v>2014</v>
      </c>
      <c r="F604" s="67" t="s">
        <v>247</v>
      </c>
      <c r="G604" s="67" t="s">
        <v>247</v>
      </c>
      <c r="H604" s="67" t="s">
        <v>247</v>
      </c>
      <c r="I604">
        <v>8500</v>
      </c>
      <c r="J604" s="66" t="s">
        <v>247</v>
      </c>
      <c r="K604" s="66" t="s">
        <v>247</v>
      </c>
      <c r="L604" s="66" t="s">
        <v>247</v>
      </c>
      <c r="M604" s="56" t="s">
        <v>247</v>
      </c>
    </row>
    <row r="605" spans="1:13" x14ac:dyDescent="0.25">
      <c r="A605" t="s">
        <v>111</v>
      </c>
      <c r="B605" t="s">
        <v>10</v>
      </c>
      <c r="C605">
        <v>0.9</v>
      </c>
      <c r="D605" t="s">
        <v>51</v>
      </c>
      <c r="E605">
        <v>2014</v>
      </c>
      <c r="F605" s="67">
        <v>5671243</v>
      </c>
      <c r="G605" s="67">
        <v>11354911.43</v>
      </c>
      <c r="H605" s="67">
        <v>17026154.43</v>
      </c>
      <c r="I605">
        <v>74000</v>
      </c>
      <c r="J605" s="66">
        <v>76.638418918918916</v>
      </c>
      <c r="K605" s="66">
        <v>153.44474905405406</v>
      </c>
      <c r="L605" s="66">
        <v>230.08316797297297</v>
      </c>
      <c r="M605" s="56">
        <v>0.33309007170798932</v>
      </c>
    </row>
    <row r="606" spans="1:13" x14ac:dyDescent="0.25">
      <c r="A606" t="s">
        <v>152</v>
      </c>
      <c r="B606" t="s">
        <v>151</v>
      </c>
      <c r="C606">
        <v>0.4</v>
      </c>
      <c r="D606" t="s">
        <v>51</v>
      </c>
      <c r="E606">
        <v>2014</v>
      </c>
      <c r="F606" s="67">
        <v>6645825</v>
      </c>
      <c r="G606" s="67">
        <v>6584696.2199999997</v>
      </c>
      <c r="H606" s="67">
        <v>13230521.220000001</v>
      </c>
      <c r="I606">
        <v>39000</v>
      </c>
      <c r="J606" s="66">
        <v>170.40576923076924</v>
      </c>
      <c r="K606" s="66">
        <v>168.83836461538462</v>
      </c>
      <c r="L606" s="66">
        <v>339.24413384615389</v>
      </c>
      <c r="M606" s="56">
        <v>0.50231014254780804</v>
      </c>
    </row>
    <row r="607" spans="1:13" x14ac:dyDescent="0.25">
      <c r="A607" t="s">
        <v>141</v>
      </c>
      <c r="B607" t="s">
        <v>140</v>
      </c>
      <c r="C607">
        <v>0.5</v>
      </c>
      <c r="D607" t="s">
        <v>47</v>
      </c>
      <c r="E607">
        <v>2014</v>
      </c>
      <c r="F607" s="67">
        <v>45120439</v>
      </c>
      <c r="G607" s="67">
        <v>14771149</v>
      </c>
      <c r="H607" s="67">
        <v>68138036</v>
      </c>
      <c r="I607">
        <v>28000</v>
      </c>
      <c r="J607" s="66">
        <v>1611.44425</v>
      </c>
      <c r="K607" s="66">
        <v>527.54103571428573</v>
      </c>
      <c r="L607" s="66">
        <v>2433.5012857142856</v>
      </c>
      <c r="M607" s="56">
        <v>0.66219165753471387</v>
      </c>
    </row>
    <row r="608" spans="1:13" x14ac:dyDescent="0.25">
      <c r="A608" t="s">
        <v>60</v>
      </c>
      <c r="B608" t="s">
        <v>59</v>
      </c>
      <c r="C608">
        <v>7.2</v>
      </c>
      <c r="D608" t="s">
        <v>51</v>
      </c>
      <c r="E608">
        <v>2014</v>
      </c>
      <c r="F608" s="67" t="s">
        <v>247</v>
      </c>
      <c r="G608" s="67" t="s">
        <v>247</v>
      </c>
      <c r="H608" s="67" t="s">
        <v>247</v>
      </c>
      <c r="I608">
        <v>47000</v>
      </c>
      <c r="J608" s="66" t="s">
        <v>247</v>
      </c>
      <c r="K608" s="66" t="s">
        <v>247</v>
      </c>
      <c r="L608" s="66" t="s">
        <v>247</v>
      </c>
      <c r="M608" s="56" t="s">
        <v>247</v>
      </c>
    </row>
    <row r="609" spans="1:13" x14ac:dyDescent="0.25">
      <c r="A609" t="s">
        <v>129</v>
      </c>
      <c r="B609" t="s">
        <v>128</v>
      </c>
      <c r="C609">
        <v>0.6</v>
      </c>
      <c r="D609" t="s">
        <v>55</v>
      </c>
      <c r="E609">
        <v>2014</v>
      </c>
      <c r="F609" s="67" t="s">
        <v>247</v>
      </c>
      <c r="G609" s="67" t="s">
        <v>247</v>
      </c>
      <c r="H609" s="67" t="s">
        <v>247</v>
      </c>
      <c r="I609">
        <v>16000</v>
      </c>
      <c r="J609" s="66" t="s">
        <v>247</v>
      </c>
      <c r="K609" s="66" t="s">
        <v>247</v>
      </c>
      <c r="L609" s="66" t="s">
        <v>247</v>
      </c>
      <c r="M609" s="56" t="s">
        <v>247</v>
      </c>
    </row>
    <row r="610" spans="1:13" x14ac:dyDescent="0.25">
      <c r="A610" t="s">
        <v>46</v>
      </c>
      <c r="B610" t="s">
        <v>11</v>
      </c>
      <c r="C610">
        <v>27</v>
      </c>
      <c r="D610" t="s">
        <v>47</v>
      </c>
      <c r="E610">
        <v>2014</v>
      </c>
      <c r="F610" s="67" t="s">
        <v>247</v>
      </c>
      <c r="G610" s="67" t="s">
        <v>247</v>
      </c>
      <c r="H610" s="67" t="s">
        <v>247</v>
      </c>
      <c r="I610">
        <v>200000</v>
      </c>
      <c r="J610" s="66" t="s">
        <v>247</v>
      </c>
      <c r="K610" s="66" t="s">
        <v>247</v>
      </c>
      <c r="L610" s="66" t="s">
        <v>247</v>
      </c>
      <c r="M610" s="56" t="s">
        <v>247</v>
      </c>
    </row>
    <row r="611" spans="1:13" x14ac:dyDescent="0.25">
      <c r="A611" t="s">
        <v>112</v>
      </c>
      <c r="B611" t="s">
        <v>12</v>
      </c>
      <c r="C611">
        <v>0.9</v>
      </c>
      <c r="D611" t="s">
        <v>55</v>
      </c>
      <c r="E611">
        <v>2014</v>
      </c>
      <c r="F611" s="67" t="s">
        <v>247</v>
      </c>
      <c r="G611" s="67" t="s">
        <v>247</v>
      </c>
      <c r="H611" s="67" t="s">
        <v>247</v>
      </c>
      <c r="I611">
        <v>670000</v>
      </c>
      <c r="J611" s="66" t="s">
        <v>247</v>
      </c>
      <c r="K611" s="66" t="s">
        <v>247</v>
      </c>
      <c r="L611" s="66" t="s">
        <v>247</v>
      </c>
      <c r="M611" s="56" t="s">
        <v>247</v>
      </c>
    </row>
    <row r="612" spans="1:13" x14ac:dyDescent="0.25">
      <c r="A612" t="s">
        <v>174</v>
      </c>
      <c r="B612" t="s">
        <v>173</v>
      </c>
      <c r="C612">
        <v>0.2</v>
      </c>
      <c r="D612" t="s">
        <v>51</v>
      </c>
      <c r="E612">
        <v>2014</v>
      </c>
      <c r="F612" s="67">
        <v>150833</v>
      </c>
      <c r="G612" s="67">
        <v>62553.666669999999</v>
      </c>
      <c r="H612" s="67">
        <v>213386.66667000001</v>
      </c>
      <c r="I612">
        <v>1000</v>
      </c>
      <c r="J612" s="66">
        <v>150.833</v>
      </c>
      <c r="K612" s="66">
        <v>62.553666669999998</v>
      </c>
      <c r="L612" s="66">
        <v>213.38666667000001</v>
      </c>
      <c r="M612" s="56">
        <v>0.70685297424539406</v>
      </c>
    </row>
    <row r="613" spans="1:13" x14ac:dyDescent="0.25">
      <c r="A613" t="s">
        <v>67</v>
      </c>
      <c r="B613" t="s">
        <v>66</v>
      </c>
      <c r="C613">
        <v>3.5</v>
      </c>
      <c r="D613" t="s">
        <v>51</v>
      </c>
      <c r="E613">
        <v>2014</v>
      </c>
      <c r="F613" s="67">
        <v>4808085</v>
      </c>
      <c r="G613" s="67">
        <v>454441.18150000001</v>
      </c>
      <c r="H613" s="67">
        <v>6452777.3095000004</v>
      </c>
      <c r="I613">
        <v>49000</v>
      </c>
      <c r="J613" s="66">
        <v>98.124183673469389</v>
      </c>
      <c r="K613" s="66">
        <v>9.2743098265306116</v>
      </c>
      <c r="L613" s="66">
        <v>131.68933284693878</v>
      </c>
      <c r="M613" s="56">
        <v>0.74511869376328421</v>
      </c>
    </row>
    <row r="614" spans="1:13" x14ac:dyDescent="0.25">
      <c r="A614" t="s">
        <v>82</v>
      </c>
      <c r="B614" t="s">
        <v>81</v>
      </c>
      <c r="C614">
        <v>1.9</v>
      </c>
      <c r="D614" t="s">
        <v>55</v>
      </c>
      <c r="E614">
        <v>2014</v>
      </c>
      <c r="F614" s="67" t="s">
        <v>247</v>
      </c>
      <c r="G614" s="67" t="s">
        <v>247</v>
      </c>
      <c r="H614" s="67" t="s">
        <v>247</v>
      </c>
      <c r="I614">
        <v>24000</v>
      </c>
      <c r="J614" s="66" t="s">
        <v>247</v>
      </c>
      <c r="K614" s="66" t="s">
        <v>247</v>
      </c>
      <c r="L614" s="66" t="s">
        <v>247</v>
      </c>
      <c r="M614" s="56" t="s">
        <v>247</v>
      </c>
    </row>
    <row r="615" spans="1:13" x14ac:dyDescent="0.25">
      <c r="A615" t="s">
        <v>153</v>
      </c>
      <c r="B615" t="s">
        <v>13</v>
      </c>
      <c r="C615">
        <v>0.4</v>
      </c>
      <c r="D615" t="s">
        <v>51</v>
      </c>
      <c r="E615">
        <v>2014</v>
      </c>
      <c r="F615" s="67">
        <v>8166782</v>
      </c>
      <c r="G615" s="67">
        <v>7021657</v>
      </c>
      <c r="H615" s="67">
        <v>16962519</v>
      </c>
      <c r="I615">
        <v>5300</v>
      </c>
      <c r="J615" s="66">
        <v>1540.9022641509434</v>
      </c>
      <c r="K615" s="66">
        <v>1324.8409433962265</v>
      </c>
      <c r="L615" s="66">
        <v>3200.4752830188681</v>
      </c>
      <c r="M615" s="56">
        <v>0.48146044817989592</v>
      </c>
    </row>
    <row r="616" spans="1:13" x14ac:dyDescent="0.25">
      <c r="A616" t="s">
        <v>86</v>
      </c>
      <c r="B616" t="s">
        <v>85</v>
      </c>
      <c r="C616">
        <v>1.7</v>
      </c>
      <c r="D616" t="s">
        <v>47</v>
      </c>
      <c r="E616">
        <v>2014</v>
      </c>
      <c r="F616" s="67">
        <v>2817175</v>
      </c>
      <c r="G616" s="67">
        <v>106329503.59999999</v>
      </c>
      <c r="H616" s="67">
        <v>151619631.25</v>
      </c>
      <c r="I616">
        <v>320000</v>
      </c>
      <c r="J616" s="66">
        <v>8.8036718749999991</v>
      </c>
      <c r="K616" s="66">
        <v>332.27969874999997</v>
      </c>
      <c r="L616" s="66">
        <v>473.81134765625001</v>
      </c>
      <c r="M616" s="56">
        <v>1.8580542484995653E-2</v>
      </c>
    </row>
    <row r="617" spans="1:13" x14ac:dyDescent="0.25">
      <c r="A617" t="s">
        <v>158</v>
      </c>
      <c r="B617" t="s">
        <v>157</v>
      </c>
      <c r="C617">
        <v>0.3</v>
      </c>
      <c r="D617" t="s">
        <v>51</v>
      </c>
      <c r="E617">
        <v>2014</v>
      </c>
      <c r="F617" s="67">
        <v>34354767</v>
      </c>
      <c r="G617" s="67">
        <v>16602619</v>
      </c>
      <c r="H617" s="67">
        <v>55519729</v>
      </c>
      <c r="I617">
        <v>37000</v>
      </c>
      <c r="J617" s="66">
        <v>928.50721621621619</v>
      </c>
      <c r="K617" s="66">
        <v>448.71943243243243</v>
      </c>
      <c r="L617" s="66">
        <v>1500.5332162162163</v>
      </c>
      <c r="M617" s="56">
        <v>0.61878484673439238</v>
      </c>
    </row>
    <row r="618" spans="1:13" x14ac:dyDescent="0.25">
      <c r="A618" t="s">
        <v>92</v>
      </c>
      <c r="B618" t="s">
        <v>91</v>
      </c>
      <c r="C618">
        <v>1.4</v>
      </c>
      <c r="D618" t="s">
        <v>55</v>
      </c>
      <c r="E618">
        <v>2014</v>
      </c>
      <c r="F618" s="67">
        <v>3339108</v>
      </c>
      <c r="G618" s="67">
        <v>10753092</v>
      </c>
      <c r="H618" s="67">
        <v>15762745.267000001</v>
      </c>
      <c r="I618">
        <v>100000</v>
      </c>
      <c r="J618" s="66">
        <v>33.391080000000002</v>
      </c>
      <c r="K618" s="66">
        <v>107.53091999999999</v>
      </c>
      <c r="L618" s="66">
        <v>157.62745267</v>
      </c>
      <c r="M618" s="56">
        <v>0.21183543497277532</v>
      </c>
    </row>
    <row r="619" spans="1:13" x14ac:dyDescent="0.25">
      <c r="A619" t="s">
        <v>69</v>
      </c>
      <c r="B619" t="s">
        <v>68</v>
      </c>
      <c r="C619">
        <v>3.4</v>
      </c>
      <c r="D619" t="s">
        <v>55</v>
      </c>
      <c r="E619">
        <v>2014</v>
      </c>
      <c r="F619" s="67" t="s">
        <v>247</v>
      </c>
      <c r="G619" s="67" t="s">
        <v>247</v>
      </c>
      <c r="H619" s="67" t="s">
        <v>247</v>
      </c>
      <c r="I619">
        <v>38000</v>
      </c>
      <c r="J619" s="66" t="s">
        <v>247</v>
      </c>
      <c r="K619" s="66" t="s">
        <v>247</v>
      </c>
      <c r="L619" s="66" t="s">
        <v>247</v>
      </c>
      <c r="M619" s="56" t="s">
        <v>247</v>
      </c>
    </row>
    <row r="620" spans="1:13" x14ac:dyDescent="0.25">
      <c r="A620" t="s">
        <v>93</v>
      </c>
      <c r="B620" t="s">
        <v>14</v>
      </c>
      <c r="C620">
        <v>1.4</v>
      </c>
      <c r="D620" t="s">
        <v>51</v>
      </c>
      <c r="E620">
        <v>2014</v>
      </c>
      <c r="F620" s="67" t="s">
        <v>247</v>
      </c>
      <c r="G620" s="67" t="s">
        <v>247</v>
      </c>
      <c r="H620" s="67" t="s">
        <v>247</v>
      </c>
      <c r="I620">
        <v>7900</v>
      </c>
      <c r="J620" s="66" t="s">
        <v>247</v>
      </c>
      <c r="K620" s="66" t="s">
        <v>247</v>
      </c>
      <c r="L620" s="66" t="s">
        <v>247</v>
      </c>
      <c r="M620" s="56" t="s">
        <v>247</v>
      </c>
    </row>
    <row r="621" spans="1:13" x14ac:dyDescent="0.25">
      <c r="A621" t="s">
        <v>83</v>
      </c>
      <c r="B621" t="s">
        <v>15</v>
      </c>
      <c r="C621">
        <v>1.9</v>
      </c>
      <c r="D621" t="s">
        <v>55</v>
      </c>
      <c r="E621">
        <v>2014</v>
      </c>
      <c r="F621" s="67">
        <v>2662292</v>
      </c>
      <c r="G621" s="67">
        <v>135059967</v>
      </c>
      <c r="H621" s="67">
        <v>137722259</v>
      </c>
      <c r="I621">
        <v>150000</v>
      </c>
      <c r="J621" s="66">
        <v>17.748613333333335</v>
      </c>
      <c r="K621" s="66">
        <v>900.39977999999996</v>
      </c>
      <c r="L621" s="66">
        <v>918.14839333333339</v>
      </c>
      <c r="M621" s="56">
        <v>1.9330876645001882E-2</v>
      </c>
    </row>
    <row r="622" spans="1:13" x14ac:dyDescent="0.25">
      <c r="A622" t="s">
        <v>160</v>
      </c>
      <c r="B622" t="s">
        <v>159</v>
      </c>
      <c r="C622">
        <v>0.3</v>
      </c>
      <c r="D622" t="s">
        <v>47</v>
      </c>
      <c r="E622">
        <v>2014</v>
      </c>
      <c r="F622" s="67" t="s">
        <v>247</v>
      </c>
      <c r="G622" s="67" t="s">
        <v>247</v>
      </c>
      <c r="H622" s="67" t="s">
        <v>247</v>
      </c>
      <c r="I622">
        <v>24000</v>
      </c>
      <c r="J622" s="66" t="s">
        <v>247</v>
      </c>
      <c r="K622" s="66" t="s">
        <v>247</v>
      </c>
      <c r="L622" s="66" t="s">
        <v>247</v>
      </c>
      <c r="M622" s="56" t="s">
        <v>247</v>
      </c>
    </row>
    <row r="623" spans="1:13" x14ac:dyDescent="0.25">
      <c r="A623" t="s">
        <v>235</v>
      </c>
      <c r="B623" t="s">
        <v>16</v>
      </c>
      <c r="C623">
        <v>0</v>
      </c>
      <c r="D623" t="s">
        <v>47</v>
      </c>
      <c r="E623">
        <v>2014</v>
      </c>
      <c r="F623" s="67">
        <v>164330065</v>
      </c>
      <c r="G623" s="67">
        <v>0</v>
      </c>
      <c r="H623" s="67">
        <v>164330065</v>
      </c>
      <c r="I623" t="s">
        <v>247</v>
      </c>
      <c r="J623" s="66" t="s">
        <v>247</v>
      </c>
      <c r="K623" s="66" t="s">
        <v>247</v>
      </c>
      <c r="L623" s="66" t="s">
        <v>247</v>
      </c>
      <c r="M623" s="56" t="s">
        <v>247</v>
      </c>
    </row>
    <row r="624" spans="1:13" x14ac:dyDescent="0.25">
      <c r="A624" t="s">
        <v>245</v>
      </c>
      <c r="B624" t="s">
        <v>244</v>
      </c>
      <c r="C624">
        <v>4.1000000000000002E-2</v>
      </c>
      <c r="D624" t="s">
        <v>242</v>
      </c>
      <c r="E624">
        <v>2014</v>
      </c>
      <c r="F624" s="67" t="s">
        <v>247</v>
      </c>
      <c r="G624" s="67" t="s">
        <v>247</v>
      </c>
      <c r="H624" s="67" t="s">
        <v>247</v>
      </c>
      <c r="I624" t="s">
        <v>247</v>
      </c>
      <c r="J624" s="66" t="s">
        <v>247</v>
      </c>
      <c r="K624" s="66" t="s">
        <v>247</v>
      </c>
      <c r="L624" s="66" t="s">
        <v>247</v>
      </c>
      <c r="M624" s="56" t="s">
        <v>247</v>
      </c>
    </row>
    <row r="625" spans="1:13" x14ac:dyDescent="0.25">
      <c r="A625" t="s">
        <v>207</v>
      </c>
      <c r="B625" t="s">
        <v>206</v>
      </c>
      <c r="C625">
        <v>0.1</v>
      </c>
      <c r="D625" t="s">
        <v>51</v>
      </c>
      <c r="E625">
        <v>2014</v>
      </c>
      <c r="F625" s="67" t="s">
        <v>247</v>
      </c>
      <c r="G625" s="67" t="s">
        <v>247</v>
      </c>
      <c r="H625" s="67" t="s">
        <v>247</v>
      </c>
      <c r="I625">
        <v>54000</v>
      </c>
      <c r="J625" s="66" t="s">
        <v>247</v>
      </c>
      <c r="K625" s="66" t="s">
        <v>247</v>
      </c>
      <c r="L625" s="66" t="s">
        <v>247</v>
      </c>
      <c r="M625" s="56" t="s">
        <v>247</v>
      </c>
    </row>
    <row r="626" spans="1:13" x14ac:dyDescent="0.25">
      <c r="A626" t="s">
        <v>94</v>
      </c>
      <c r="B626" t="s">
        <v>17</v>
      </c>
      <c r="C626">
        <v>1.4</v>
      </c>
      <c r="D626" t="s">
        <v>51</v>
      </c>
      <c r="E626">
        <v>2014</v>
      </c>
      <c r="F626" s="67">
        <v>4324205</v>
      </c>
      <c r="G626" s="67">
        <v>9455441.1520000007</v>
      </c>
      <c r="H626" s="67">
        <v>15477905.998</v>
      </c>
      <c r="I626">
        <v>30000</v>
      </c>
      <c r="J626" s="66">
        <v>144.14016666666666</v>
      </c>
      <c r="K626" s="66">
        <v>315.18137173333338</v>
      </c>
      <c r="L626" s="66">
        <v>515.93019993333337</v>
      </c>
      <c r="M626" s="56">
        <v>0.27937920029742769</v>
      </c>
    </row>
    <row r="627" spans="1:13" x14ac:dyDescent="0.25">
      <c r="A627" t="s">
        <v>162</v>
      </c>
      <c r="B627" t="s">
        <v>161</v>
      </c>
      <c r="C627">
        <v>0.3</v>
      </c>
      <c r="D627" t="s">
        <v>51</v>
      </c>
      <c r="E627">
        <v>2014</v>
      </c>
      <c r="F627" s="67">
        <v>40667500</v>
      </c>
      <c r="G627" s="67">
        <v>2373666.6669999999</v>
      </c>
      <c r="H627" s="67">
        <v>43041166.667000003</v>
      </c>
      <c r="I627">
        <v>20000</v>
      </c>
      <c r="J627" s="66">
        <v>2033.375</v>
      </c>
      <c r="K627" s="66">
        <v>118.68333335</v>
      </c>
      <c r="L627" s="66">
        <v>2152.0583333500003</v>
      </c>
      <c r="M627" s="56">
        <v>0.94485124705460377</v>
      </c>
    </row>
    <row r="628" spans="1:13" x14ac:dyDescent="0.25">
      <c r="A628" t="s">
        <v>63</v>
      </c>
      <c r="B628" t="s">
        <v>18</v>
      </c>
      <c r="C628">
        <v>4.5</v>
      </c>
      <c r="D628" t="s">
        <v>47</v>
      </c>
      <c r="E628">
        <v>2014</v>
      </c>
      <c r="F628" s="67">
        <v>234216720</v>
      </c>
      <c r="G628" s="67">
        <v>600299740.39999998</v>
      </c>
      <c r="H628" s="67">
        <v>1070667886.7</v>
      </c>
      <c r="I628">
        <v>1500000</v>
      </c>
      <c r="J628" s="66">
        <v>156.14447999999999</v>
      </c>
      <c r="K628" s="66">
        <v>400.19982693333333</v>
      </c>
      <c r="L628" s="66">
        <v>713.77859113333341</v>
      </c>
      <c r="M628" s="56">
        <v>0.21875758384974073</v>
      </c>
    </row>
    <row r="629" spans="1:13" x14ac:dyDescent="0.25">
      <c r="A629" t="s">
        <v>176</v>
      </c>
      <c r="B629" t="s">
        <v>175</v>
      </c>
      <c r="C629">
        <v>0.2</v>
      </c>
      <c r="D629" t="s">
        <v>47</v>
      </c>
      <c r="E629">
        <v>2014</v>
      </c>
      <c r="F629" s="67">
        <v>6940808</v>
      </c>
      <c r="G629" s="67">
        <v>9037888.3200000003</v>
      </c>
      <c r="H629" s="67">
        <v>15978696.32</v>
      </c>
      <c r="I629">
        <v>6700</v>
      </c>
      <c r="J629" s="66">
        <v>1035.9414925373135</v>
      </c>
      <c r="K629" s="66">
        <v>1348.9385552238807</v>
      </c>
      <c r="L629" s="66">
        <v>2384.880047761194</v>
      </c>
      <c r="M629" s="56">
        <v>0.43437886677353166</v>
      </c>
    </row>
    <row r="630" spans="1:13" x14ac:dyDescent="0.25">
      <c r="A630" t="s">
        <v>163</v>
      </c>
      <c r="B630" t="s">
        <v>19</v>
      </c>
      <c r="C630">
        <v>0.3</v>
      </c>
      <c r="D630" t="s">
        <v>47</v>
      </c>
      <c r="E630">
        <v>2014</v>
      </c>
      <c r="F630" s="67" t="s">
        <v>247</v>
      </c>
      <c r="G630" s="67" t="s">
        <v>247</v>
      </c>
      <c r="H630" s="67" t="s">
        <v>247</v>
      </c>
      <c r="I630">
        <v>11000</v>
      </c>
      <c r="J630" s="66" t="s">
        <v>247</v>
      </c>
      <c r="K630" s="66" t="s">
        <v>247</v>
      </c>
      <c r="L630" s="66" t="s">
        <v>247</v>
      </c>
      <c r="M630" s="56" t="s">
        <v>247</v>
      </c>
    </row>
    <row r="631" spans="1:13" x14ac:dyDescent="0.25">
      <c r="A631" t="s">
        <v>142</v>
      </c>
      <c r="B631" t="s">
        <v>20</v>
      </c>
      <c r="C631">
        <v>0.5</v>
      </c>
      <c r="D631" t="s">
        <v>103</v>
      </c>
      <c r="E631">
        <v>2014</v>
      </c>
      <c r="F631" s="67">
        <v>8686036</v>
      </c>
      <c r="G631" s="67">
        <v>77372.259999999995</v>
      </c>
      <c r="H631" s="67">
        <v>8763408.2599999998</v>
      </c>
      <c r="I631">
        <v>4500</v>
      </c>
      <c r="J631" s="66">
        <v>1930.2302222222222</v>
      </c>
      <c r="K631" s="66">
        <v>17.193835555555555</v>
      </c>
      <c r="L631" s="66">
        <v>1947.4240577777778</v>
      </c>
      <c r="M631" s="56">
        <v>0.99117098533989789</v>
      </c>
    </row>
    <row r="632" spans="1:13" x14ac:dyDescent="0.25">
      <c r="A632" t="s">
        <v>209</v>
      </c>
      <c r="B632" t="s">
        <v>208</v>
      </c>
      <c r="C632">
        <v>0.1</v>
      </c>
      <c r="D632" t="s">
        <v>51</v>
      </c>
      <c r="E632">
        <v>2014</v>
      </c>
      <c r="F632" s="67" t="s">
        <v>247</v>
      </c>
      <c r="G632" s="67" t="s">
        <v>247</v>
      </c>
      <c r="H632" s="67" t="s">
        <v>247</v>
      </c>
      <c r="I632">
        <v>2000</v>
      </c>
      <c r="J632" s="66" t="s">
        <v>247</v>
      </c>
      <c r="K632" s="66" t="s">
        <v>247</v>
      </c>
      <c r="L632" s="66" t="s">
        <v>247</v>
      </c>
      <c r="M632" s="56" t="s">
        <v>247</v>
      </c>
    </row>
    <row r="633" spans="1:13" x14ac:dyDescent="0.25">
      <c r="A633" t="s">
        <v>49</v>
      </c>
      <c r="B633" t="s">
        <v>21</v>
      </c>
      <c r="C633">
        <v>22.8</v>
      </c>
      <c r="D633" t="s">
        <v>47</v>
      </c>
      <c r="E633">
        <v>2014</v>
      </c>
      <c r="F633" s="67">
        <v>48634655</v>
      </c>
      <c r="G633" s="67">
        <v>66011714</v>
      </c>
      <c r="H633" s="67">
        <v>114646369</v>
      </c>
      <c r="I633">
        <v>330000</v>
      </c>
      <c r="J633" s="66">
        <v>147.37774242424243</v>
      </c>
      <c r="K633" s="66">
        <v>200.03549696969696</v>
      </c>
      <c r="L633" s="66">
        <v>347.41323939393942</v>
      </c>
      <c r="M633" s="56">
        <v>0.42421452527641756</v>
      </c>
    </row>
    <row r="634" spans="1:13" x14ac:dyDescent="0.25">
      <c r="A634" t="s">
        <v>90</v>
      </c>
      <c r="B634" t="s">
        <v>89</v>
      </c>
      <c r="C634">
        <v>1.5</v>
      </c>
      <c r="D634" t="s">
        <v>55</v>
      </c>
      <c r="E634">
        <v>2014</v>
      </c>
      <c r="F634" s="67">
        <v>42253</v>
      </c>
      <c r="G634" s="67">
        <v>11457225.99</v>
      </c>
      <c r="H634" s="67">
        <v>11522040.99</v>
      </c>
      <c r="I634">
        <v>49000</v>
      </c>
      <c r="J634" s="66">
        <v>0.86230612244897964</v>
      </c>
      <c r="K634" s="66">
        <v>233.82093857142857</v>
      </c>
      <c r="L634" s="66">
        <v>235.14369367346939</v>
      </c>
      <c r="M634" s="56">
        <v>3.6671454334064129E-3</v>
      </c>
    </row>
    <row r="635" spans="1:13" x14ac:dyDescent="0.25">
      <c r="A635" t="s">
        <v>178</v>
      </c>
      <c r="B635" t="s">
        <v>177</v>
      </c>
      <c r="C635">
        <v>0.2</v>
      </c>
      <c r="D635" t="s">
        <v>103</v>
      </c>
      <c r="E635">
        <v>2014</v>
      </c>
      <c r="F635" s="67" t="s">
        <v>247</v>
      </c>
      <c r="G635" s="67" t="s">
        <v>247</v>
      </c>
      <c r="H635" s="67" t="s">
        <v>247</v>
      </c>
      <c r="I635">
        <v>2600</v>
      </c>
      <c r="J635" s="66" t="s">
        <v>247</v>
      </c>
      <c r="K635" s="66" t="s">
        <v>247</v>
      </c>
      <c r="L635" s="66" t="s">
        <v>247</v>
      </c>
      <c r="M635" s="56" t="s">
        <v>247</v>
      </c>
    </row>
    <row r="636" spans="1:13" x14ac:dyDescent="0.25">
      <c r="A636" t="s">
        <v>165</v>
      </c>
      <c r="B636" t="s">
        <v>164</v>
      </c>
      <c r="C636">
        <v>0.3</v>
      </c>
      <c r="D636" t="s">
        <v>55</v>
      </c>
      <c r="E636">
        <v>2014</v>
      </c>
      <c r="F636" s="67">
        <v>3037786</v>
      </c>
      <c r="G636" s="67">
        <v>2670886</v>
      </c>
      <c r="H636" s="67">
        <v>5737418</v>
      </c>
      <c r="I636">
        <v>20000</v>
      </c>
      <c r="J636" s="66">
        <v>151.88929999999999</v>
      </c>
      <c r="K636" s="66">
        <v>133.54429999999999</v>
      </c>
      <c r="L636" s="66">
        <v>286.87090000000001</v>
      </c>
      <c r="M636" s="56">
        <v>0.52946917934164806</v>
      </c>
    </row>
    <row r="637" spans="1:13" x14ac:dyDescent="0.25">
      <c r="A637" t="s">
        <v>58</v>
      </c>
      <c r="B637" t="s">
        <v>22</v>
      </c>
      <c r="C637">
        <v>8.9</v>
      </c>
      <c r="D637" t="s">
        <v>55</v>
      </c>
      <c r="E637">
        <v>2014</v>
      </c>
      <c r="F637" s="67" t="s">
        <v>247</v>
      </c>
      <c r="G637" s="67" t="s">
        <v>247</v>
      </c>
      <c r="H637" s="67" t="s">
        <v>247</v>
      </c>
      <c r="I637">
        <v>980000</v>
      </c>
      <c r="J637" s="66" t="s">
        <v>247</v>
      </c>
      <c r="K637" s="66" t="s">
        <v>247</v>
      </c>
      <c r="L637" s="66" t="s">
        <v>247</v>
      </c>
      <c r="M637" s="56" t="s">
        <v>247</v>
      </c>
    </row>
    <row r="638" spans="1:13" x14ac:dyDescent="0.25">
      <c r="A638" t="s">
        <v>154</v>
      </c>
      <c r="B638" t="s">
        <v>23</v>
      </c>
      <c r="C638">
        <v>0.4</v>
      </c>
      <c r="D638" t="s">
        <v>51</v>
      </c>
      <c r="E638">
        <v>2014</v>
      </c>
      <c r="F638" s="67">
        <v>49775178</v>
      </c>
      <c r="G638" s="67">
        <v>2538988.6490000002</v>
      </c>
      <c r="H638" s="67">
        <v>53802555.684</v>
      </c>
      <c r="I638">
        <v>76000</v>
      </c>
      <c r="J638" s="66">
        <v>654.93655263157893</v>
      </c>
      <c r="K638" s="66">
        <v>33.407745381578948</v>
      </c>
      <c r="L638" s="66">
        <v>707.92836426315785</v>
      </c>
      <c r="M638" s="56">
        <v>0.92514523459342524</v>
      </c>
    </row>
    <row r="639" spans="1:13" x14ac:dyDescent="0.25">
      <c r="A639" t="s">
        <v>100</v>
      </c>
      <c r="B639" t="s">
        <v>99</v>
      </c>
      <c r="C639">
        <v>1.2</v>
      </c>
      <c r="D639" t="s">
        <v>55</v>
      </c>
      <c r="E639">
        <v>2014</v>
      </c>
      <c r="F639" s="67" t="s">
        <v>247</v>
      </c>
      <c r="G639" s="67" t="s">
        <v>247</v>
      </c>
      <c r="H639" s="67" t="s">
        <v>247</v>
      </c>
      <c r="I639">
        <v>130000</v>
      </c>
      <c r="J639" s="66" t="s">
        <v>247</v>
      </c>
      <c r="K639" s="66" t="s">
        <v>247</v>
      </c>
      <c r="L639" s="66" t="s">
        <v>247</v>
      </c>
      <c r="M639" s="56" t="s">
        <v>247</v>
      </c>
    </row>
    <row r="640" spans="1:13" x14ac:dyDescent="0.25">
      <c r="A640" t="s">
        <v>180</v>
      </c>
      <c r="B640" t="s">
        <v>179</v>
      </c>
      <c r="C640">
        <v>0.2</v>
      </c>
      <c r="D640" t="s">
        <v>47</v>
      </c>
      <c r="E640">
        <v>2014</v>
      </c>
      <c r="F640" s="67" t="s">
        <v>247</v>
      </c>
      <c r="G640" s="67" t="s">
        <v>247</v>
      </c>
      <c r="H640" s="67" t="s">
        <v>247</v>
      </c>
      <c r="I640">
        <v>6600</v>
      </c>
      <c r="J640" s="66" t="s">
        <v>247</v>
      </c>
      <c r="K640" s="66" t="s">
        <v>247</v>
      </c>
      <c r="L640" s="66" t="s">
        <v>247</v>
      </c>
      <c r="M640" s="56" t="s">
        <v>247</v>
      </c>
    </row>
    <row r="641" spans="1:13" x14ac:dyDescent="0.25">
      <c r="A641" t="s">
        <v>102</v>
      </c>
      <c r="B641" t="s">
        <v>101</v>
      </c>
      <c r="C641">
        <v>1.2</v>
      </c>
      <c r="D641" t="s">
        <v>103</v>
      </c>
      <c r="E641">
        <v>2014</v>
      </c>
      <c r="F641" s="67" t="s">
        <v>247</v>
      </c>
      <c r="G641" s="67" t="s">
        <v>247</v>
      </c>
      <c r="H641" s="67" t="s">
        <v>247</v>
      </c>
      <c r="I641">
        <v>11000</v>
      </c>
      <c r="J641" s="66" t="s">
        <v>247</v>
      </c>
      <c r="K641" s="66" t="s">
        <v>247</v>
      </c>
      <c r="L641" s="66" t="s">
        <v>247</v>
      </c>
      <c r="M641" s="56" t="s">
        <v>247</v>
      </c>
    </row>
    <row r="642" spans="1:13" x14ac:dyDescent="0.25">
      <c r="A642" t="s">
        <v>211</v>
      </c>
      <c r="B642" t="s">
        <v>210</v>
      </c>
      <c r="C642">
        <v>0.1</v>
      </c>
      <c r="D642" t="s">
        <v>47</v>
      </c>
      <c r="E642">
        <v>2014</v>
      </c>
      <c r="F642" s="67">
        <v>1619212</v>
      </c>
      <c r="G642" s="67">
        <v>1166608</v>
      </c>
      <c r="H642" s="67">
        <v>2858199</v>
      </c>
      <c r="I642">
        <v>1000</v>
      </c>
      <c r="J642" s="66">
        <v>1619.212</v>
      </c>
      <c r="K642" s="66">
        <v>1166.6079999999999</v>
      </c>
      <c r="L642" s="66">
        <v>2858.1990000000001</v>
      </c>
      <c r="M642" s="56">
        <v>0.56651478780868647</v>
      </c>
    </row>
    <row r="643" spans="1:13" x14ac:dyDescent="0.25">
      <c r="A643" t="s">
        <v>213</v>
      </c>
      <c r="B643" t="s">
        <v>212</v>
      </c>
      <c r="C643">
        <v>0.1</v>
      </c>
      <c r="D643" t="s">
        <v>51</v>
      </c>
      <c r="E643">
        <v>2014</v>
      </c>
      <c r="F643" s="67" t="s">
        <v>247</v>
      </c>
      <c r="G643" s="67" t="s">
        <v>247</v>
      </c>
      <c r="H643" s="67" t="s">
        <v>247</v>
      </c>
      <c r="I643">
        <v>500</v>
      </c>
      <c r="J643" s="66" t="s">
        <v>247</v>
      </c>
      <c r="K643" s="66" t="s">
        <v>247</v>
      </c>
      <c r="L643" s="66" t="s">
        <v>247</v>
      </c>
      <c r="M643" s="56" t="s">
        <v>247</v>
      </c>
    </row>
    <row r="644" spans="1:13" x14ac:dyDescent="0.25">
      <c r="A644" t="s">
        <v>215</v>
      </c>
      <c r="B644" t="s">
        <v>214</v>
      </c>
      <c r="C644">
        <v>0.1</v>
      </c>
      <c r="D644" t="s">
        <v>47</v>
      </c>
      <c r="E644">
        <v>2014</v>
      </c>
      <c r="F644" s="67" t="s">
        <v>247</v>
      </c>
      <c r="G644" s="67" t="s">
        <v>247</v>
      </c>
      <c r="H644" s="67" t="s">
        <v>247</v>
      </c>
      <c r="I644">
        <v>19000</v>
      </c>
      <c r="J644" s="66" t="s">
        <v>247</v>
      </c>
      <c r="K644" s="66" t="s">
        <v>247</v>
      </c>
      <c r="L644" s="66" t="s">
        <v>247</v>
      </c>
      <c r="M644" s="56" t="s">
        <v>247</v>
      </c>
    </row>
    <row r="645" spans="1:13" x14ac:dyDescent="0.25">
      <c r="A645" t="s">
        <v>54</v>
      </c>
      <c r="B645" t="s">
        <v>24</v>
      </c>
      <c r="C645">
        <v>12.4</v>
      </c>
      <c r="D645" t="s">
        <v>55</v>
      </c>
      <c r="E645">
        <v>2014</v>
      </c>
      <c r="F645" s="67">
        <v>12217622</v>
      </c>
      <c r="G645" s="67">
        <v>339379363.60000002</v>
      </c>
      <c r="H645" s="67">
        <v>353836435.60000002</v>
      </c>
      <c r="I645">
        <v>1900000</v>
      </c>
      <c r="J645" s="66">
        <v>6.4303273684210529</v>
      </c>
      <c r="K645" s="66">
        <v>178.62071768421055</v>
      </c>
      <c r="L645" s="66">
        <v>186.22970294736842</v>
      </c>
      <c r="M645" s="56">
        <v>3.4529010499675064E-2</v>
      </c>
    </row>
    <row r="646" spans="1:13" x14ac:dyDescent="0.25">
      <c r="A646" t="s">
        <v>123</v>
      </c>
      <c r="B646" t="s">
        <v>25</v>
      </c>
      <c r="C646">
        <v>0.7</v>
      </c>
      <c r="D646" t="s">
        <v>47</v>
      </c>
      <c r="E646">
        <v>2014</v>
      </c>
      <c r="F646" s="67" t="s">
        <v>247</v>
      </c>
      <c r="G646" s="67" t="s">
        <v>247</v>
      </c>
      <c r="H646" s="67" t="s">
        <v>247</v>
      </c>
      <c r="I646">
        <v>240000</v>
      </c>
      <c r="J646" s="66" t="s">
        <v>247</v>
      </c>
      <c r="K646" s="66" t="s">
        <v>247</v>
      </c>
      <c r="L646" s="66" t="s">
        <v>247</v>
      </c>
      <c r="M646" s="56" t="s">
        <v>247</v>
      </c>
    </row>
    <row r="647" spans="1:13" x14ac:dyDescent="0.25">
      <c r="A647" t="s">
        <v>56</v>
      </c>
      <c r="B647" t="s">
        <v>26</v>
      </c>
      <c r="C647">
        <v>11.5</v>
      </c>
      <c r="D647" t="s">
        <v>51</v>
      </c>
      <c r="E647">
        <v>2014</v>
      </c>
      <c r="F647" s="67">
        <v>111050386</v>
      </c>
      <c r="G647" s="67">
        <v>87408615</v>
      </c>
      <c r="H647" s="67">
        <v>414406653</v>
      </c>
      <c r="I647">
        <v>200000</v>
      </c>
      <c r="J647" s="66">
        <v>555.25193000000002</v>
      </c>
      <c r="K647" s="66">
        <v>437.04307499999999</v>
      </c>
      <c r="L647" s="66">
        <v>2072.033265</v>
      </c>
      <c r="M647" s="56">
        <v>0.26797442848968933</v>
      </c>
    </row>
    <row r="648" spans="1:13" x14ac:dyDescent="0.25">
      <c r="A648" t="s">
        <v>216</v>
      </c>
      <c r="B648" t="s">
        <v>27</v>
      </c>
      <c r="C648">
        <v>0.1</v>
      </c>
      <c r="D648" t="s">
        <v>47</v>
      </c>
      <c r="E648">
        <v>2014</v>
      </c>
      <c r="F648" s="67">
        <v>1983775</v>
      </c>
      <c r="G648" s="67">
        <v>15415082</v>
      </c>
      <c r="H648" s="67">
        <v>18815087</v>
      </c>
      <c r="I648">
        <v>29000</v>
      </c>
      <c r="J648" s="66">
        <v>68.406034482758628</v>
      </c>
      <c r="K648" s="66">
        <v>531.55455172413792</v>
      </c>
      <c r="L648" s="66">
        <v>648.79610344827586</v>
      </c>
      <c r="M648" s="56">
        <v>0.1054353349522115</v>
      </c>
    </row>
    <row r="649" spans="1:13" x14ac:dyDescent="0.25">
      <c r="A649" t="s">
        <v>182</v>
      </c>
      <c r="B649" t="s">
        <v>181</v>
      </c>
      <c r="C649">
        <v>0.2</v>
      </c>
      <c r="D649" t="s">
        <v>47</v>
      </c>
      <c r="E649">
        <v>2014</v>
      </c>
      <c r="F649" s="67" t="s">
        <v>247</v>
      </c>
      <c r="G649" s="67" t="s">
        <v>247</v>
      </c>
      <c r="H649" s="67" t="s">
        <v>247</v>
      </c>
      <c r="I649">
        <v>8800</v>
      </c>
      <c r="J649" s="66" t="s">
        <v>247</v>
      </c>
      <c r="K649" s="66" t="s">
        <v>247</v>
      </c>
      <c r="L649" s="66" t="s">
        <v>247</v>
      </c>
      <c r="M649" s="56" t="s">
        <v>247</v>
      </c>
    </row>
    <row r="650" spans="1:13" x14ac:dyDescent="0.25">
      <c r="A650" t="s">
        <v>184</v>
      </c>
      <c r="B650" t="s">
        <v>183</v>
      </c>
      <c r="C650">
        <v>0.2</v>
      </c>
      <c r="D650" t="s">
        <v>55</v>
      </c>
      <c r="E650">
        <v>2014</v>
      </c>
      <c r="F650" s="67">
        <v>4322818</v>
      </c>
      <c r="G650" s="67">
        <v>6570916.6749999998</v>
      </c>
      <c r="H650" s="67">
        <v>10899296.803981001</v>
      </c>
      <c r="I650">
        <v>35000</v>
      </c>
      <c r="J650" s="66">
        <v>123.50908571428572</v>
      </c>
      <c r="K650" s="66">
        <v>187.74047642857141</v>
      </c>
      <c r="L650" s="66">
        <v>311.40848011374288</v>
      </c>
      <c r="M650" s="56">
        <v>0.39661439428102169</v>
      </c>
    </row>
    <row r="651" spans="1:13" x14ac:dyDescent="0.25">
      <c r="A651" t="s">
        <v>95</v>
      </c>
      <c r="B651" t="s">
        <v>28</v>
      </c>
      <c r="C651">
        <v>1.3</v>
      </c>
      <c r="D651" t="s">
        <v>47</v>
      </c>
      <c r="E651">
        <v>2014</v>
      </c>
      <c r="F651" s="67" t="s">
        <v>247</v>
      </c>
      <c r="G651" s="67" t="s">
        <v>247</v>
      </c>
      <c r="H651" s="67" t="s">
        <v>247</v>
      </c>
      <c r="I651">
        <v>1500000</v>
      </c>
      <c r="J651" s="66" t="s">
        <v>247</v>
      </c>
      <c r="K651" s="66" t="s">
        <v>247</v>
      </c>
      <c r="L651" s="66" t="s">
        <v>247</v>
      </c>
      <c r="M651" s="56" t="s">
        <v>247</v>
      </c>
    </row>
    <row r="652" spans="1:13" x14ac:dyDescent="0.25">
      <c r="A652" t="s">
        <v>218</v>
      </c>
      <c r="B652" t="s">
        <v>217</v>
      </c>
      <c r="C652">
        <v>0.1</v>
      </c>
      <c r="D652" t="s">
        <v>103</v>
      </c>
      <c r="E652">
        <v>2014</v>
      </c>
      <c r="F652" s="67">
        <v>4313471</v>
      </c>
      <c r="G652" s="67">
        <v>11390</v>
      </c>
      <c r="H652" s="67">
        <v>4324861</v>
      </c>
      <c r="I652">
        <v>2100</v>
      </c>
      <c r="J652" s="66">
        <v>2054.0338095238094</v>
      </c>
      <c r="K652" s="66">
        <v>5.4238095238095241</v>
      </c>
      <c r="L652" s="66">
        <v>2059.4576190476191</v>
      </c>
      <c r="M652" s="56">
        <v>0.99736638934754196</v>
      </c>
    </row>
    <row r="653" spans="1:13" x14ac:dyDescent="0.25">
      <c r="A653" t="s">
        <v>220</v>
      </c>
      <c r="B653" t="s">
        <v>219</v>
      </c>
      <c r="C653">
        <v>0.1</v>
      </c>
      <c r="D653" t="s">
        <v>47</v>
      </c>
      <c r="E653">
        <v>2014</v>
      </c>
      <c r="F653" s="67" t="s">
        <v>247</v>
      </c>
      <c r="G653" s="67" t="s">
        <v>247</v>
      </c>
      <c r="H653" s="67" t="s">
        <v>247</v>
      </c>
      <c r="I653">
        <v>120000</v>
      </c>
      <c r="J653" s="66" t="s">
        <v>247</v>
      </c>
      <c r="K653" s="66" t="s">
        <v>247</v>
      </c>
      <c r="L653" s="66" t="s">
        <v>247</v>
      </c>
      <c r="M653" s="56" t="s">
        <v>247</v>
      </c>
    </row>
    <row r="654" spans="1:13" x14ac:dyDescent="0.25">
      <c r="A654" t="s">
        <v>113</v>
      </c>
      <c r="B654" t="s">
        <v>29</v>
      </c>
      <c r="C654">
        <v>0.9</v>
      </c>
      <c r="D654" t="s">
        <v>47</v>
      </c>
      <c r="E654">
        <v>2014</v>
      </c>
      <c r="F654" s="67" t="s">
        <v>247</v>
      </c>
      <c r="G654" s="67" t="s">
        <v>247</v>
      </c>
      <c r="H654" s="67" t="s">
        <v>247</v>
      </c>
      <c r="I654">
        <v>40000</v>
      </c>
      <c r="J654" s="66" t="s">
        <v>247</v>
      </c>
      <c r="K654" s="66" t="s">
        <v>247</v>
      </c>
      <c r="L654" s="66" t="s">
        <v>247</v>
      </c>
      <c r="M654" s="56" t="s">
        <v>247</v>
      </c>
    </row>
    <row r="655" spans="1:13" x14ac:dyDescent="0.25">
      <c r="A655" t="s">
        <v>144</v>
      </c>
      <c r="B655" t="s">
        <v>143</v>
      </c>
      <c r="C655">
        <v>0.5</v>
      </c>
      <c r="D655" t="s">
        <v>51</v>
      </c>
      <c r="E655">
        <v>2014</v>
      </c>
      <c r="F655" s="67" t="s">
        <v>247</v>
      </c>
      <c r="G655" s="67" t="s">
        <v>247</v>
      </c>
      <c r="H655" s="67" t="s">
        <v>247</v>
      </c>
      <c r="I655">
        <v>21000</v>
      </c>
      <c r="J655" s="66" t="s">
        <v>247</v>
      </c>
      <c r="K655" s="66" t="s">
        <v>247</v>
      </c>
      <c r="L655" s="66" t="s">
        <v>247</v>
      </c>
      <c r="M655" s="56" t="s">
        <v>247</v>
      </c>
    </row>
    <row r="656" spans="1:13" x14ac:dyDescent="0.25">
      <c r="A656" t="s">
        <v>167</v>
      </c>
      <c r="B656" t="s">
        <v>166</v>
      </c>
      <c r="C656">
        <v>0.3</v>
      </c>
      <c r="D656" t="s">
        <v>51</v>
      </c>
      <c r="E656">
        <v>2014</v>
      </c>
      <c r="F656" s="67">
        <v>78148248</v>
      </c>
      <c r="G656" s="67">
        <v>0</v>
      </c>
      <c r="H656" s="67">
        <v>78148248</v>
      </c>
      <c r="I656">
        <v>67000</v>
      </c>
      <c r="J656" s="66">
        <v>1166.3917611940299</v>
      </c>
      <c r="K656" s="66">
        <v>0</v>
      </c>
      <c r="L656" s="66">
        <v>1166.3917611940299</v>
      </c>
      <c r="M656" s="56">
        <v>1</v>
      </c>
    </row>
    <row r="657" spans="1:13" x14ac:dyDescent="0.25">
      <c r="A657" t="s">
        <v>186</v>
      </c>
      <c r="B657" t="s">
        <v>185</v>
      </c>
      <c r="C657">
        <v>0.2</v>
      </c>
      <c r="D657" t="s">
        <v>47</v>
      </c>
      <c r="E657">
        <v>2014</v>
      </c>
      <c r="F657" s="67" t="s">
        <v>247</v>
      </c>
      <c r="G657" s="67" t="s">
        <v>247</v>
      </c>
      <c r="H657" s="67" t="s">
        <v>247</v>
      </c>
      <c r="I657">
        <v>41000</v>
      </c>
      <c r="J657" s="66" t="s">
        <v>247</v>
      </c>
      <c r="K657" s="66" t="s">
        <v>247</v>
      </c>
      <c r="L657" s="66" t="s">
        <v>247</v>
      </c>
      <c r="M657" s="56" t="s">
        <v>247</v>
      </c>
    </row>
    <row r="658" spans="1:13" x14ac:dyDescent="0.25">
      <c r="A658" t="s">
        <v>124</v>
      </c>
      <c r="B658" t="s">
        <v>30</v>
      </c>
      <c r="C658">
        <v>0.7</v>
      </c>
      <c r="D658" t="s">
        <v>47</v>
      </c>
      <c r="E658">
        <v>2014</v>
      </c>
      <c r="F658" s="67">
        <v>2332485</v>
      </c>
      <c r="G658" s="67">
        <v>6817017.0899999999</v>
      </c>
      <c r="H658" s="67">
        <v>9166145.8200000003</v>
      </c>
      <c r="I658">
        <v>14000</v>
      </c>
      <c r="J658" s="66">
        <v>166.60607142857143</v>
      </c>
      <c r="K658" s="66">
        <v>486.92979214285714</v>
      </c>
      <c r="L658" s="66">
        <v>654.72470142857139</v>
      </c>
      <c r="M658" s="56">
        <v>0.25446736783421586</v>
      </c>
    </row>
    <row r="659" spans="1:13" x14ac:dyDescent="0.25">
      <c r="A659" t="s">
        <v>222</v>
      </c>
      <c r="B659" t="s">
        <v>221</v>
      </c>
      <c r="C659">
        <v>0.1</v>
      </c>
      <c r="D659" t="s">
        <v>103</v>
      </c>
      <c r="E659">
        <v>2014</v>
      </c>
      <c r="F659" s="67">
        <v>98535201</v>
      </c>
      <c r="G659" s="67">
        <v>0</v>
      </c>
      <c r="H659" s="67">
        <v>98535201</v>
      </c>
      <c r="I659">
        <v>17000</v>
      </c>
      <c r="J659" s="66">
        <v>5796.1882941176473</v>
      </c>
      <c r="K659" s="66">
        <v>0</v>
      </c>
      <c r="L659" s="66">
        <v>5796.1882941176473</v>
      </c>
      <c r="M659" s="56">
        <v>1</v>
      </c>
    </row>
    <row r="660" spans="1:13" x14ac:dyDescent="0.25">
      <c r="A660" t="s">
        <v>74</v>
      </c>
      <c r="B660" t="s">
        <v>31</v>
      </c>
      <c r="C660">
        <v>2.6</v>
      </c>
      <c r="D660" t="s">
        <v>55</v>
      </c>
      <c r="E660">
        <v>2014</v>
      </c>
      <c r="F660" s="67">
        <v>19877495</v>
      </c>
      <c r="G660" s="67">
        <v>197712460</v>
      </c>
      <c r="H660" s="67">
        <v>217589955</v>
      </c>
      <c r="I660">
        <v>220000</v>
      </c>
      <c r="J660" s="66">
        <v>90.352249999999998</v>
      </c>
      <c r="K660" s="66">
        <v>898.69299999999998</v>
      </c>
      <c r="L660" s="66">
        <v>989.04525000000001</v>
      </c>
      <c r="M660" s="56">
        <v>9.1352999268739216E-2</v>
      </c>
    </row>
    <row r="661" spans="1:13" x14ac:dyDescent="0.25">
      <c r="A661" t="s">
        <v>156</v>
      </c>
      <c r="B661" t="s">
        <v>155</v>
      </c>
      <c r="C661">
        <v>0.4</v>
      </c>
      <c r="D661" t="s">
        <v>47</v>
      </c>
      <c r="E661">
        <v>2014</v>
      </c>
      <c r="F661" s="67">
        <v>2033864</v>
      </c>
      <c r="G661" s="67">
        <v>13480877.67</v>
      </c>
      <c r="H661" s="67">
        <v>17191879.879999999</v>
      </c>
      <c r="I661">
        <v>43000</v>
      </c>
      <c r="J661" s="66">
        <v>47.299162790697672</v>
      </c>
      <c r="K661" s="66">
        <v>313.50878302325583</v>
      </c>
      <c r="L661" s="66">
        <v>399.81115999999997</v>
      </c>
      <c r="M661" s="56">
        <v>0.11830375818098143</v>
      </c>
    </row>
    <row r="662" spans="1:13" x14ac:dyDescent="0.25">
      <c r="A662" t="s">
        <v>224</v>
      </c>
      <c r="B662" t="s">
        <v>223</v>
      </c>
      <c r="C662">
        <v>0.1</v>
      </c>
      <c r="D662" t="s">
        <v>51</v>
      </c>
      <c r="E662">
        <v>2014</v>
      </c>
      <c r="F662" s="67" t="s">
        <v>247</v>
      </c>
      <c r="G662" s="67" t="s">
        <v>247</v>
      </c>
      <c r="H662" s="67" t="s">
        <v>247</v>
      </c>
      <c r="I662">
        <v>2400</v>
      </c>
      <c r="J662" s="66" t="s">
        <v>247</v>
      </c>
      <c r="K662" s="66" t="s">
        <v>247</v>
      </c>
      <c r="L662" s="66" t="s">
        <v>247</v>
      </c>
      <c r="M662" s="56" t="s">
        <v>247</v>
      </c>
    </row>
    <row r="663" spans="1:13" x14ac:dyDescent="0.25">
      <c r="A663" t="s">
        <v>237</v>
      </c>
      <c r="B663" t="s">
        <v>236</v>
      </c>
      <c r="C663">
        <v>0</v>
      </c>
      <c r="D663" t="s">
        <v>103</v>
      </c>
      <c r="E663">
        <v>2014</v>
      </c>
      <c r="F663" s="67">
        <v>3497367</v>
      </c>
      <c r="G663" s="67">
        <v>36177.416969999998</v>
      </c>
      <c r="H663" s="67">
        <v>3560042.9409599998</v>
      </c>
      <c r="I663" t="s">
        <v>247</v>
      </c>
      <c r="J663" s="66" t="s">
        <v>247</v>
      </c>
      <c r="K663" s="66" t="s">
        <v>247</v>
      </c>
      <c r="L663" s="66" t="s">
        <v>247</v>
      </c>
      <c r="M663" s="56" t="s">
        <v>247</v>
      </c>
    </row>
    <row r="664" spans="1:13" x14ac:dyDescent="0.25">
      <c r="A664" t="s">
        <v>88</v>
      </c>
      <c r="B664" t="s">
        <v>87</v>
      </c>
      <c r="C664">
        <v>1.6</v>
      </c>
      <c r="D664" t="s">
        <v>55</v>
      </c>
      <c r="E664">
        <v>2014</v>
      </c>
      <c r="F664" s="67" t="s">
        <v>247</v>
      </c>
      <c r="G664" s="67" t="s">
        <v>247</v>
      </c>
      <c r="H664" s="67" t="s">
        <v>247</v>
      </c>
      <c r="I664">
        <v>70000</v>
      </c>
      <c r="J664" s="66" t="s">
        <v>247</v>
      </c>
      <c r="K664" s="66" t="s">
        <v>247</v>
      </c>
      <c r="L664" s="66" t="s">
        <v>247</v>
      </c>
      <c r="M664" s="56" t="s">
        <v>247</v>
      </c>
    </row>
    <row r="665" spans="1:13" x14ac:dyDescent="0.25">
      <c r="A665" t="s">
        <v>188</v>
      </c>
      <c r="B665" t="s">
        <v>187</v>
      </c>
      <c r="C665">
        <v>0.2</v>
      </c>
      <c r="D665" t="s">
        <v>103</v>
      </c>
      <c r="E665">
        <v>2014</v>
      </c>
      <c r="F665" s="67">
        <v>23202747</v>
      </c>
      <c r="G665" s="67">
        <v>0</v>
      </c>
      <c r="H665" s="67">
        <v>23202747</v>
      </c>
      <c r="I665">
        <v>7600</v>
      </c>
      <c r="J665" s="66">
        <v>3052.9930263157894</v>
      </c>
      <c r="K665" s="66">
        <v>0</v>
      </c>
      <c r="L665" s="66">
        <v>3052.9930263157894</v>
      </c>
      <c r="M665" s="56">
        <v>1</v>
      </c>
    </row>
    <row r="666" spans="1:13" x14ac:dyDescent="0.25">
      <c r="A666" t="s">
        <v>226</v>
      </c>
      <c r="B666" t="s">
        <v>225</v>
      </c>
      <c r="C666">
        <v>0.1</v>
      </c>
      <c r="D666" t="s">
        <v>55</v>
      </c>
      <c r="E666">
        <v>2014</v>
      </c>
      <c r="F666" s="67" t="s">
        <v>247</v>
      </c>
      <c r="G666" s="67" t="s">
        <v>247</v>
      </c>
      <c r="H666" s="67" t="s">
        <v>247</v>
      </c>
      <c r="I666">
        <v>13000</v>
      </c>
      <c r="J666" s="66" t="s">
        <v>247</v>
      </c>
      <c r="K666" s="66" t="s">
        <v>247</v>
      </c>
      <c r="L666" s="66" t="s">
        <v>247</v>
      </c>
      <c r="M666" s="56" t="s">
        <v>247</v>
      </c>
    </row>
    <row r="667" spans="1:13" x14ac:dyDescent="0.25">
      <c r="A667" t="s">
        <v>52</v>
      </c>
      <c r="B667" t="s">
        <v>32</v>
      </c>
      <c r="C667">
        <v>19</v>
      </c>
      <c r="D667" t="s">
        <v>51</v>
      </c>
      <c r="E667">
        <v>2014</v>
      </c>
      <c r="F667" s="67">
        <v>1344843914</v>
      </c>
      <c r="G667" s="67">
        <v>500935500.80000001</v>
      </c>
      <c r="H667" s="67">
        <v>1845779414.8</v>
      </c>
      <c r="I667">
        <v>6800000</v>
      </c>
      <c r="J667" s="66">
        <v>197.77116382352941</v>
      </c>
      <c r="K667" s="66">
        <v>73.666985411764713</v>
      </c>
      <c r="L667" s="66">
        <v>271.43814923529413</v>
      </c>
      <c r="M667" s="56">
        <v>0.72860489352988089</v>
      </c>
    </row>
    <row r="668" spans="1:13" x14ac:dyDescent="0.25">
      <c r="A668" t="s">
        <v>228</v>
      </c>
      <c r="B668" t="s">
        <v>227</v>
      </c>
      <c r="C668">
        <v>0.1</v>
      </c>
      <c r="D668" t="s">
        <v>47</v>
      </c>
      <c r="E668">
        <v>2014</v>
      </c>
      <c r="F668" s="67" t="s">
        <v>247</v>
      </c>
      <c r="G668" s="67" t="s">
        <v>247</v>
      </c>
      <c r="H668" s="67" t="s">
        <v>247</v>
      </c>
      <c r="I668">
        <v>3800</v>
      </c>
      <c r="J668" s="66" t="s">
        <v>247</v>
      </c>
      <c r="K668" s="66" t="s">
        <v>247</v>
      </c>
      <c r="L668" s="66" t="s">
        <v>247</v>
      </c>
      <c r="M668" s="56" t="s">
        <v>247</v>
      </c>
    </row>
    <row r="669" spans="1:13" x14ac:dyDescent="0.25">
      <c r="A669" t="s">
        <v>190</v>
      </c>
      <c r="B669" t="s">
        <v>189</v>
      </c>
      <c r="C669">
        <v>0.2</v>
      </c>
      <c r="D669" t="s">
        <v>55</v>
      </c>
      <c r="E669">
        <v>2014</v>
      </c>
      <c r="F669" s="67" t="s">
        <v>247</v>
      </c>
      <c r="G669" s="67" t="s">
        <v>247</v>
      </c>
      <c r="H669" s="67" t="s">
        <v>247</v>
      </c>
      <c r="I669">
        <v>44000</v>
      </c>
      <c r="J669" s="66" t="s">
        <v>247</v>
      </c>
      <c r="K669" s="66" t="s">
        <v>247</v>
      </c>
      <c r="L669" s="66" t="s">
        <v>247</v>
      </c>
      <c r="M669" s="56" t="s">
        <v>247</v>
      </c>
    </row>
    <row r="670" spans="1:13" x14ac:dyDescent="0.25">
      <c r="A670" t="s">
        <v>96</v>
      </c>
      <c r="B670" t="s">
        <v>33</v>
      </c>
      <c r="C670">
        <v>1.3</v>
      </c>
      <c r="D670" t="s">
        <v>51</v>
      </c>
      <c r="E670">
        <v>2014</v>
      </c>
      <c r="F670" s="67" t="s">
        <v>247</v>
      </c>
      <c r="G670" s="67" t="s">
        <v>247</v>
      </c>
      <c r="H670" s="67" t="s">
        <v>247</v>
      </c>
      <c r="I670">
        <v>5300</v>
      </c>
      <c r="J670" s="66" t="s">
        <v>247</v>
      </c>
      <c r="K670" s="66" t="s">
        <v>247</v>
      </c>
      <c r="L670" s="66" t="s">
        <v>247</v>
      </c>
      <c r="M670" s="56" t="s">
        <v>247</v>
      </c>
    </row>
    <row r="671" spans="1:13" x14ac:dyDescent="0.25">
      <c r="A671" t="s">
        <v>192</v>
      </c>
      <c r="B671" t="s">
        <v>191</v>
      </c>
      <c r="C671">
        <v>0.2</v>
      </c>
      <c r="D671" t="s">
        <v>55</v>
      </c>
      <c r="E671">
        <v>2014</v>
      </c>
      <c r="F671" s="67" t="s">
        <v>247</v>
      </c>
      <c r="G671" s="67" t="s">
        <v>247</v>
      </c>
      <c r="H671" s="67" t="s">
        <v>247</v>
      </c>
      <c r="I671">
        <v>8800</v>
      </c>
      <c r="J671" s="66" t="s">
        <v>247</v>
      </c>
      <c r="K671" s="66" t="s">
        <v>247</v>
      </c>
      <c r="L671" s="66" t="s">
        <v>247</v>
      </c>
      <c r="M671" s="56" t="s">
        <v>247</v>
      </c>
    </row>
    <row r="672" spans="1:13" x14ac:dyDescent="0.25">
      <c r="A672" t="s">
        <v>108</v>
      </c>
      <c r="B672" t="s">
        <v>34</v>
      </c>
      <c r="C672">
        <v>1</v>
      </c>
      <c r="D672" t="s">
        <v>51</v>
      </c>
      <c r="E672">
        <v>2014</v>
      </c>
      <c r="F672" s="67" t="s">
        <v>247</v>
      </c>
      <c r="G672" s="67" t="s">
        <v>247</v>
      </c>
      <c r="H672" s="67" t="s">
        <v>247</v>
      </c>
      <c r="I672">
        <v>530000</v>
      </c>
      <c r="J672" s="66" t="s">
        <v>247</v>
      </c>
      <c r="K672" s="66" t="s">
        <v>247</v>
      </c>
      <c r="L672" s="66" t="s">
        <v>247</v>
      </c>
      <c r="M672" s="56" t="s">
        <v>247</v>
      </c>
    </row>
    <row r="673" spans="1:13" x14ac:dyDescent="0.25">
      <c r="A673" t="s">
        <v>239</v>
      </c>
      <c r="B673" t="s">
        <v>238</v>
      </c>
      <c r="C673">
        <v>0</v>
      </c>
      <c r="D673" t="s">
        <v>51</v>
      </c>
      <c r="E673">
        <v>2014</v>
      </c>
      <c r="F673" s="67" t="s">
        <v>247</v>
      </c>
      <c r="G673" s="67" t="s">
        <v>247</v>
      </c>
      <c r="H673" s="67" t="s">
        <v>247</v>
      </c>
      <c r="I673" t="s">
        <v>247</v>
      </c>
      <c r="J673" s="66" t="s">
        <v>247</v>
      </c>
      <c r="K673" s="66" t="s">
        <v>247</v>
      </c>
      <c r="L673" s="66" t="s">
        <v>247</v>
      </c>
      <c r="M673" s="56" t="s">
        <v>247</v>
      </c>
    </row>
    <row r="674" spans="1:13" x14ac:dyDescent="0.25">
      <c r="A674" t="s">
        <v>78</v>
      </c>
      <c r="B674" t="s">
        <v>77</v>
      </c>
      <c r="C674">
        <v>2.2000000000000002</v>
      </c>
      <c r="D674" t="s">
        <v>55</v>
      </c>
      <c r="E674">
        <v>2014</v>
      </c>
      <c r="F674" s="67">
        <v>2197218</v>
      </c>
      <c r="G674" s="67">
        <v>15356577.67</v>
      </c>
      <c r="H674" s="67">
        <v>25321421.379000001</v>
      </c>
      <c r="I674">
        <v>120000</v>
      </c>
      <c r="J674" s="66">
        <v>18.31015</v>
      </c>
      <c r="K674" s="66">
        <v>127.97148058333333</v>
      </c>
      <c r="L674" s="66">
        <v>211.011844825</v>
      </c>
      <c r="M674" s="56">
        <v>8.6773090938024308E-2</v>
      </c>
    </row>
    <row r="675" spans="1:13" x14ac:dyDescent="0.25">
      <c r="A675" t="s">
        <v>125</v>
      </c>
      <c r="B675" t="s">
        <v>35</v>
      </c>
      <c r="C675">
        <v>0.7</v>
      </c>
      <c r="D675" t="s">
        <v>103</v>
      </c>
      <c r="E675">
        <v>2014</v>
      </c>
      <c r="F675" s="67" t="s">
        <v>247</v>
      </c>
      <c r="G675" s="67" t="s">
        <v>247</v>
      </c>
      <c r="H675" s="67" t="s">
        <v>247</v>
      </c>
      <c r="I675">
        <v>11000</v>
      </c>
      <c r="J675" s="66" t="s">
        <v>247</v>
      </c>
      <c r="K675" s="66" t="s">
        <v>247</v>
      </c>
      <c r="L675" s="66" t="s">
        <v>247</v>
      </c>
      <c r="M675" s="56" t="s">
        <v>247</v>
      </c>
    </row>
    <row r="676" spans="1:13" x14ac:dyDescent="0.25">
      <c r="A676" t="s">
        <v>230</v>
      </c>
      <c r="B676" t="s">
        <v>229</v>
      </c>
      <c r="C676">
        <v>0.1</v>
      </c>
      <c r="D676" t="s">
        <v>47</v>
      </c>
      <c r="E676">
        <v>2014</v>
      </c>
      <c r="F676" s="67" t="s">
        <v>247</v>
      </c>
      <c r="G676" s="67" t="s">
        <v>247</v>
      </c>
      <c r="H676" s="67" t="s">
        <v>247</v>
      </c>
      <c r="I676">
        <v>4700</v>
      </c>
      <c r="J676" s="66" t="s">
        <v>247</v>
      </c>
      <c r="K676" s="66" t="s">
        <v>247</v>
      </c>
      <c r="L676" s="66" t="s">
        <v>247</v>
      </c>
      <c r="M676" s="56" t="s">
        <v>247</v>
      </c>
    </row>
    <row r="677" spans="1:13" x14ac:dyDescent="0.25">
      <c r="A677" t="s">
        <v>61</v>
      </c>
      <c r="B677" t="s">
        <v>36</v>
      </c>
      <c r="C677">
        <v>5.8</v>
      </c>
      <c r="D677" t="s">
        <v>55</v>
      </c>
      <c r="E677">
        <v>2014</v>
      </c>
      <c r="F677" s="67" t="s">
        <v>247</v>
      </c>
      <c r="G677" s="67" t="s">
        <v>247</v>
      </c>
      <c r="H677" s="67" t="s">
        <v>247</v>
      </c>
      <c r="I677">
        <v>1300000</v>
      </c>
      <c r="J677" s="66" t="s">
        <v>247</v>
      </c>
      <c r="K677" s="66" t="s">
        <v>247</v>
      </c>
      <c r="L677" s="66" t="s">
        <v>247</v>
      </c>
      <c r="M677" s="56" t="s">
        <v>247</v>
      </c>
    </row>
    <row r="678" spans="1:13" x14ac:dyDescent="0.25">
      <c r="A678" t="s">
        <v>110</v>
      </c>
      <c r="B678" t="s">
        <v>37</v>
      </c>
      <c r="C678">
        <v>1</v>
      </c>
      <c r="D678" t="s">
        <v>47</v>
      </c>
      <c r="E678">
        <v>2014</v>
      </c>
      <c r="F678" s="67" t="s">
        <v>247</v>
      </c>
      <c r="G678" s="67" t="s">
        <v>247</v>
      </c>
      <c r="H678" s="67" t="s">
        <v>247</v>
      </c>
      <c r="I678">
        <v>240000</v>
      </c>
      <c r="J678" s="66" t="s">
        <v>247</v>
      </c>
      <c r="K678" s="66" t="s">
        <v>247</v>
      </c>
      <c r="L678" s="66" t="s">
        <v>247</v>
      </c>
      <c r="M678" s="56" t="s">
        <v>247</v>
      </c>
    </row>
    <row r="679" spans="1:13" x14ac:dyDescent="0.25">
      <c r="A679" t="s">
        <v>62</v>
      </c>
      <c r="B679" t="s">
        <v>38</v>
      </c>
      <c r="C679">
        <v>4.8</v>
      </c>
      <c r="D679" t="s">
        <v>47</v>
      </c>
      <c r="E679">
        <v>2014</v>
      </c>
      <c r="F679" s="67" t="s">
        <v>247</v>
      </c>
      <c r="G679" s="67" t="s">
        <v>247</v>
      </c>
      <c r="H679" s="67" t="s">
        <v>247</v>
      </c>
      <c r="I679">
        <v>1500000</v>
      </c>
      <c r="J679" s="66" t="s">
        <v>247</v>
      </c>
      <c r="K679" s="66" t="s">
        <v>247</v>
      </c>
      <c r="L679" s="66" t="s">
        <v>247</v>
      </c>
      <c r="M679" s="56" t="s">
        <v>247</v>
      </c>
    </row>
    <row r="680" spans="1:13" x14ac:dyDescent="0.25">
      <c r="A680" t="s">
        <v>193</v>
      </c>
      <c r="B680" t="s">
        <v>39</v>
      </c>
      <c r="C680">
        <v>0.2</v>
      </c>
      <c r="D680" t="s">
        <v>47</v>
      </c>
      <c r="E680">
        <v>2014</v>
      </c>
      <c r="F680" s="67">
        <v>11631595</v>
      </c>
      <c r="G680" s="67">
        <v>7481521.176</v>
      </c>
      <c r="H680" s="67">
        <v>19113116.175999999</v>
      </c>
      <c r="I680">
        <v>33000</v>
      </c>
      <c r="J680" s="66">
        <v>352.47257575757578</v>
      </c>
      <c r="K680" s="66">
        <v>226.71276290909091</v>
      </c>
      <c r="L680" s="66">
        <v>579.18533866666667</v>
      </c>
      <c r="M680" s="56">
        <v>0.60856612249370345</v>
      </c>
    </row>
    <row r="681" spans="1:13" x14ac:dyDescent="0.25">
      <c r="A681" t="s">
        <v>131</v>
      </c>
      <c r="B681" t="s">
        <v>130</v>
      </c>
      <c r="C681">
        <v>0.6</v>
      </c>
      <c r="D681" t="s">
        <v>51</v>
      </c>
      <c r="E681">
        <v>2014</v>
      </c>
      <c r="F681" s="67" t="s">
        <v>247</v>
      </c>
      <c r="G681" s="67" t="s">
        <v>247</v>
      </c>
      <c r="H681" s="67" t="s">
        <v>247</v>
      </c>
      <c r="I681">
        <v>130000</v>
      </c>
      <c r="J681" s="66" t="s">
        <v>247</v>
      </c>
      <c r="K681" s="66" t="s">
        <v>247</v>
      </c>
      <c r="L681" s="66" t="s">
        <v>247</v>
      </c>
      <c r="M681" s="56" t="s">
        <v>247</v>
      </c>
    </row>
    <row r="682" spans="1:13" x14ac:dyDescent="0.25">
      <c r="A682" t="s">
        <v>168</v>
      </c>
      <c r="B682" t="s">
        <v>40</v>
      </c>
      <c r="C682">
        <v>0.3</v>
      </c>
      <c r="D682" t="s">
        <v>47</v>
      </c>
      <c r="E682">
        <v>2014</v>
      </c>
      <c r="F682" s="67" t="s">
        <v>247</v>
      </c>
      <c r="G682" s="67" t="s">
        <v>247</v>
      </c>
      <c r="H682" s="67" t="s">
        <v>247</v>
      </c>
      <c r="I682">
        <v>230000</v>
      </c>
      <c r="J682" s="66" t="s">
        <v>247</v>
      </c>
      <c r="K682" s="66" t="s">
        <v>247</v>
      </c>
      <c r="L682" s="66" t="s">
        <v>247</v>
      </c>
      <c r="M682" s="56" t="s">
        <v>247</v>
      </c>
    </row>
    <row r="683" spans="1:13" x14ac:dyDescent="0.25">
      <c r="A683" t="s">
        <v>232</v>
      </c>
      <c r="B683" t="s">
        <v>231</v>
      </c>
      <c r="C683">
        <v>0.1</v>
      </c>
      <c r="D683" t="s">
        <v>55</v>
      </c>
      <c r="E683">
        <v>2014</v>
      </c>
      <c r="F683" s="67" t="s">
        <v>247</v>
      </c>
      <c r="G683" s="67" t="s">
        <v>247</v>
      </c>
      <c r="H683" s="67" t="s">
        <v>247</v>
      </c>
      <c r="I683">
        <v>8300</v>
      </c>
      <c r="J683" s="66" t="s">
        <v>247</v>
      </c>
      <c r="K683" s="66" t="s">
        <v>247</v>
      </c>
      <c r="L683" s="66" t="s">
        <v>247</v>
      </c>
      <c r="M683" s="56" t="s">
        <v>247</v>
      </c>
    </row>
    <row r="684" spans="1:13" x14ac:dyDescent="0.25">
      <c r="A684" t="s">
        <v>57</v>
      </c>
      <c r="B684" t="s">
        <v>41</v>
      </c>
      <c r="C684">
        <v>11.5</v>
      </c>
      <c r="D684" t="s">
        <v>47</v>
      </c>
      <c r="E684">
        <v>2014</v>
      </c>
      <c r="F684" s="67" t="s">
        <v>247</v>
      </c>
      <c r="G684" s="67" t="s">
        <v>247</v>
      </c>
      <c r="H684" s="67" t="s">
        <v>247</v>
      </c>
      <c r="I684">
        <v>1100000</v>
      </c>
      <c r="J684" s="66" t="s">
        <v>247</v>
      </c>
      <c r="K684" s="66" t="s">
        <v>247</v>
      </c>
      <c r="L684" s="66" t="s">
        <v>247</v>
      </c>
      <c r="M684" s="56" t="s">
        <v>247</v>
      </c>
    </row>
    <row r="685" spans="1:13" x14ac:dyDescent="0.25">
      <c r="A685" t="s">
        <v>53</v>
      </c>
      <c r="B685" t="s">
        <v>42</v>
      </c>
      <c r="C685">
        <v>12.8</v>
      </c>
      <c r="D685" t="s">
        <v>47</v>
      </c>
      <c r="E685">
        <v>2014</v>
      </c>
      <c r="F685" s="67" t="s">
        <v>247</v>
      </c>
      <c r="G685" s="67" t="s">
        <v>247</v>
      </c>
      <c r="H685" s="67" t="s">
        <v>247</v>
      </c>
      <c r="I685">
        <v>1300000</v>
      </c>
      <c r="J685" s="66" t="s">
        <v>247</v>
      </c>
      <c r="K685" s="66" t="s">
        <v>247</v>
      </c>
      <c r="L685" s="66" t="s">
        <v>247</v>
      </c>
      <c r="M685" s="56" t="s">
        <v>247</v>
      </c>
    </row>
    <row r="686" spans="1:13" x14ac:dyDescent="0.25">
      <c r="A686" t="s">
        <v>195</v>
      </c>
      <c r="B686" t="s">
        <v>194</v>
      </c>
      <c r="C686">
        <v>0.1</v>
      </c>
      <c r="D686" t="s">
        <v>55</v>
      </c>
      <c r="E686">
        <v>2015</v>
      </c>
      <c r="F686" s="67">
        <v>470000</v>
      </c>
      <c r="G686" s="67">
        <v>3352240</v>
      </c>
      <c r="H686" s="67">
        <v>3822240</v>
      </c>
      <c r="I686">
        <v>7600</v>
      </c>
      <c r="J686" s="66">
        <v>61.842105263157897</v>
      </c>
      <c r="K686" s="66">
        <v>441.08421052631581</v>
      </c>
      <c r="L686" s="66">
        <v>502.92631578947368</v>
      </c>
      <c r="M686" s="56">
        <v>0.12296454435095651</v>
      </c>
    </row>
    <row r="687" spans="1:13" x14ac:dyDescent="0.25">
      <c r="A687" t="s">
        <v>197</v>
      </c>
      <c r="B687" t="s">
        <v>196</v>
      </c>
      <c r="C687">
        <v>0.1</v>
      </c>
      <c r="D687" t="s">
        <v>51</v>
      </c>
      <c r="E687">
        <v>2015</v>
      </c>
      <c r="F687" s="67" t="s">
        <v>247</v>
      </c>
      <c r="G687" s="67" t="s">
        <v>247</v>
      </c>
      <c r="H687" s="67" t="s">
        <v>247</v>
      </c>
      <c r="I687">
        <v>1200</v>
      </c>
      <c r="J687" s="66" t="s">
        <v>247</v>
      </c>
      <c r="K687" s="66" t="s">
        <v>247</v>
      </c>
      <c r="L687" s="66" t="s">
        <v>247</v>
      </c>
      <c r="M687" s="56" t="s">
        <v>247</v>
      </c>
    </row>
    <row r="688" spans="1:13" x14ac:dyDescent="0.25">
      <c r="A688" t="s">
        <v>199</v>
      </c>
      <c r="B688" t="s">
        <v>198</v>
      </c>
      <c r="C688">
        <v>0.1</v>
      </c>
      <c r="D688" t="s">
        <v>47</v>
      </c>
      <c r="E688">
        <v>2015</v>
      </c>
      <c r="F688" s="67" t="s">
        <v>247</v>
      </c>
      <c r="G688" s="67" t="s">
        <v>247</v>
      </c>
      <c r="H688" s="67" t="s">
        <v>247</v>
      </c>
      <c r="I688">
        <v>15000</v>
      </c>
      <c r="J688" s="66" t="s">
        <v>247</v>
      </c>
      <c r="K688" s="66" t="s">
        <v>247</v>
      </c>
      <c r="L688" s="66" t="s">
        <v>247</v>
      </c>
      <c r="M688" s="56" t="s">
        <v>247</v>
      </c>
    </row>
    <row r="689" spans="1:13" x14ac:dyDescent="0.25">
      <c r="A689" t="s">
        <v>80</v>
      </c>
      <c r="B689" t="s">
        <v>79</v>
      </c>
      <c r="C689">
        <v>1.9</v>
      </c>
      <c r="D689" t="s">
        <v>47</v>
      </c>
      <c r="E689">
        <v>2015</v>
      </c>
      <c r="F689" s="67" t="s">
        <v>247</v>
      </c>
      <c r="G689" s="67" t="s">
        <v>247</v>
      </c>
      <c r="H689" s="67" t="s">
        <v>247</v>
      </c>
      <c r="I689">
        <v>290000</v>
      </c>
      <c r="J689" s="66" t="s">
        <v>247</v>
      </c>
      <c r="K689" s="66" t="s">
        <v>247</v>
      </c>
      <c r="L689" s="66" t="s">
        <v>247</v>
      </c>
      <c r="M689" s="56" t="s">
        <v>247</v>
      </c>
    </row>
    <row r="690" spans="1:13" x14ac:dyDescent="0.25">
      <c r="A690" t="s">
        <v>146</v>
      </c>
      <c r="B690" t="s">
        <v>145</v>
      </c>
      <c r="C690">
        <v>0.4</v>
      </c>
      <c r="D690" t="s">
        <v>51</v>
      </c>
      <c r="E690">
        <v>2015</v>
      </c>
      <c r="F690" s="67" t="s">
        <v>247</v>
      </c>
      <c r="G690" s="67" t="s">
        <v>247</v>
      </c>
      <c r="H690" s="67" t="s">
        <v>247</v>
      </c>
      <c r="I690">
        <v>120000</v>
      </c>
      <c r="J690" s="66" t="s">
        <v>247</v>
      </c>
      <c r="K690" s="66" t="s">
        <v>247</v>
      </c>
      <c r="L690" s="66" t="s">
        <v>247</v>
      </c>
      <c r="M690" s="56" t="s">
        <v>247</v>
      </c>
    </row>
    <row r="691" spans="1:13" x14ac:dyDescent="0.25">
      <c r="A691" t="s">
        <v>170</v>
      </c>
      <c r="B691" t="s">
        <v>169</v>
      </c>
      <c r="C691">
        <v>0.2</v>
      </c>
      <c r="D691" t="s">
        <v>51</v>
      </c>
      <c r="E691">
        <v>2015</v>
      </c>
      <c r="F691" s="67" t="s">
        <v>247</v>
      </c>
      <c r="G691" s="67" t="s">
        <v>247</v>
      </c>
      <c r="H691" s="67" t="s">
        <v>247</v>
      </c>
      <c r="I691">
        <v>3400</v>
      </c>
      <c r="J691" s="66" t="s">
        <v>247</v>
      </c>
      <c r="K691" s="66" t="s">
        <v>247</v>
      </c>
      <c r="L691" s="66" t="s">
        <v>247</v>
      </c>
      <c r="M691" s="56" t="s">
        <v>247</v>
      </c>
    </row>
    <row r="692" spans="1:13" x14ac:dyDescent="0.25">
      <c r="A692" t="s">
        <v>201</v>
      </c>
      <c r="B692" t="s">
        <v>200</v>
      </c>
      <c r="C692">
        <v>0.1</v>
      </c>
      <c r="D692" t="s">
        <v>51</v>
      </c>
      <c r="E692">
        <v>2015</v>
      </c>
      <c r="F692" s="67" t="s">
        <v>247</v>
      </c>
      <c r="G692" s="67" t="s">
        <v>247</v>
      </c>
      <c r="H692" s="67" t="s">
        <v>247</v>
      </c>
      <c r="I692">
        <v>9500</v>
      </c>
      <c r="J692" s="66" t="s">
        <v>247</v>
      </c>
      <c r="K692" s="66" t="s">
        <v>247</v>
      </c>
      <c r="L692" s="66" t="s">
        <v>247</v>
      </c>
      <c r="M692" s="56" t="s">
        <v>247</v>
      </c>
    </row>
    <row r="693" spans="1:13" x14ac:dyDescent="0.25">
      <c r="A693" t="s">
        <v>246</v>
      </c>
      <c r="B693" t="s">
        <v>3</v>
      </c>
      <c r="C693">
        <v>0</v>
      </c>
      <c r="D693" t="s">
        <v>242</v>
      </c>
      <c r="E693">
        <v>2015</v>
      </c>
      <c r="F693" s="67" t="s">
        <v>247</v>
      </c>
      <c r="G693" s="67" t="s">
        <v>247</v>
      </c>
      <c r="H693" s="67" t="s">
        <v>247</v>
      </c>
      <c r="I693" t="s">
        <v>247</v>
      </c>
      <c r="J693" s="66" t="s">
        <v>247</v>
      </c>
      <c r="K693" s="66" t="s">
        <v>247</v>
      </c>
      <c r="L693" s="66" t="s">
        <v>247</v>
      </c>
      <c r="M693" s="56" t="s">
        <v>247</v>
      </c>
    </row>
    <row r="694" spans="1:13" x14ac:dyDescent="0.25">
      <c r="A694" t="s">
        <v>234</v>
      </c>
      <c r="B694" t="s">
        <v>233</v>
      </c>
      <c r="C694">
        <v>0</v>
      </c>
      <c r="D694" t="s">
        <v>47</v>
      </c>
      <c r="E694">
        <v>2015</v>
      </c>
      <c r="F694" s="67">
        <v>2623453</v>
      </c>
      <c r="G694" s="67">
        <v>10135868.98</v>
      </c>
      <c r="H694" s="67">
        <v>12759321.98</v>
      </c>
      <c r="I694" t="s">
        <v>247</v>
      </c>
      <c r="J694" s="66" t="s">
        <v>247</v>
      </c>
      <c r="K694" s="66" t="s">
        <v>247</v>
      </c>
      <c r="L694" s="66" t="s">
        <v>247</v>
      </c>
      <c r="M694" s="56" t="s">
        <v>247</v>
      </c>
    </row>
    <row r="695" spans="1:13" x14ac:dyDescent="0.25">
      <c r="A695" t="s">
        <v>115</v>
      </c>
      <c r="B695" t="s">
        <v>4</v>
      </c>
      <c r="C695">
        <v>0.8</v>
      </c>
      <c r="D695" t="s">
        <v>103</v>
      </c>
      <c r="E695">
        <v>2015</v>
      </c>
      <c r="F695" s="67" t="s">
        <v>247</v>
      </c>
      <c r="G695" s="67" t="s">
        <v>247</v>
      </c>
      <c r="H695" s="67" t="s">
        <v>247</v>
      </c>
      <c r="I695">
        <v>2800</v>
      </c>
      <c r="J695" s="66" t="s">
        <v>247</v>
      </c>
      <c r="K695" s="66" t="s">
        <v>247</v>
      </c>
      <c r="L695" s="66" t="s">
        <v>247</v>
      </c>
      <c r="M695" s="56" t="s">
        <v>247</v>
      </c>
    </row>
    <row r="696" spans="1:13" x14ac:dyDescent="0.25">
      <c r="A696" t="s">
        <v>132</v>
      </c>
      <c r="B696" t="s">
        <v>5</v>
      </c>
      <c r="C696">
        <v>0.5</v>
      </c>
      <c r="D696" t="s">
        <v>51</v>
      </c>
      <c r="E696">
        <v>2015</v>
      </c>
      <c r="F696" s="67" t="s">
        <v>247</v>
      </c>
      <c r="G696" s="67" t="s">
        <v>247</v>
      </c>
      <c r="H696" s="67" t="s">
        <v>247</v>
      </c>
      <c r="I696">
        <v>22000</v>
      </c>
      <c r="J696" s="66" t="s">
        <v>247</v>
      </c>
      <c r="K696" s="66" t="s">
        <v>247</v>
      </c>
      <c r="L696" s="66" t="s">
        <v>247</v>
      </c>
      <c r="M696" s="56" t="s">
        <v>247</v>
      </c>
    </row>
    <row r="697" spans="1:13" x14ac:dyDescent="0.25">
      <c r="A697" t="s">
        <v>241</v>
      </c>
      <c r="B697" t="s">
        <v>6</v>
      </c>
      <c r="C697">
        <v>0</v>
      </c>
      <c r="D697" t="s">
        <v>242</v>
      </c>
      <c r="E697">
        <v>2015</v>
      </c>
      <c r="F697" s="67" t="s">
        <v>247</v>
      </c>
      <c r="G697" s="67" t="s">
        <v>247</v>
      </c>
      <c r="H697" s="67" t="s">
        <v>247</v>
      </c>
      <c r="I697" t="s">
        <v>247</v>
      </c>
      <c r="J697" s="66" t="s">
        <v>247</v>
      </c>
      <c r="K697" s="66" t="s">
        <v>247</v>
      </c>
      <c r="L697" s="66" t="s">
        <v>247</v>
      </c>
      <c r="M697" s="56" t="s">
        <v>247</v>
      </c>
    </row>
    <row r="698" spans="1:13" x14ac:dyDescent="0.25">
      <c r="A698" t="s">
        <v>105</v>
      </c>
      <c r="B698" t="s">
        <v>104</v>
      </c>
      <c r="C698">
        <v>1</v>
      </c>
      <c r="D698" t="s">
        <v>47</v>
      </c>
      <c r="E698">
        <v>2015</v>
      </c>
      <c r="F698" s="67">
        <v>4432696</v>
      </c>
      <c r="G698" s="67">
        <v>14154508.805190001</v>
      </c>
      <c r="H698" s="67">
        <v>18587204.805190001</v>
      </c>
      <c r="I698">
        <v>72000</v>
      </c>
      <c r="J698" s="66">
        <v>61.565222222222225</v>
      </c>
      <c r="K698" s="66">
        <v>196.59040007208336</v>
      </c>
      <c r="L698" s="66">
        <v>258.15562229430554</v>
      </c>
      <c r="M698" s="56">
        <v>0.23848104362428307</v>
      </c>
    </row>
    <row r="699" spans="1:13" x14ac:dyDescent="0.25">
      <c r="A699" t="s">
        <v>172</v>
      </c>
      <c r="B699" t="s">
        <v>171</v>
      </c>
      <c r="C699">
        <v>0.2</v>
      </c>
      <c r="D699" t="s">
        <v>47</v>
      </c>
      <c r="E699">
        <v>2015</v>
      </c>
      <c r="F699" s="67" t="s">
        <v>247</v>
      </c>
      <c r="G699" s="67" t="s">
        <v>247</v>
      </c>
      <c r="H699" s="67" t="s">
        <v>247</v>
      </c>
      <c r="I699">
        <v>17000</v>
      </c>
      <c r="J699" s="66" t="s">
        <v>247</v>
      </c>
      <c r="K699" s="66" t="s">
        <v>247</v>
      </c>
      <c r="L699" s="66" t="s">
        <v>247</v>
      </c>
      <c r="M699" s="56" t="s">
        <v>247</v>
      </c>
    </row>
    <row r="700" spans="1:13" x14ac:dyDescent="0.25">
      <c r="A700" t="s">
        <v>50</v>
      </c>
      <c r="B700" t="s">
        <v>7</v>
      </c>
      <c r="C700">
        <v>20.7</v>
      </c>
      <c r="D700" t="s">
        <v>51</v>
      </c>
      <c r="E700">
        <v>2015</v>
      </c>
      <c r="F700" s="67">
        <v>52900000</v>
      </c>
      <c r="G700" s="67">
        <v>106700000</v>
      </c>
      <c r="H700" s="67">
        <v>159600000</v>
      </c>
      <c r="I700">
        <v>370000</v>
      </c>
      <c r="J700" s="66">
        <v>142.97297297297297</v>
      </c>
      <c r="K700" s="66">
        <v>288.37837837837839</v>
      </c>
      <c r="L700" s="66">
        <v>431.35135135135135</v>
      </c>
      <c r="M700" s="56">
        <v>0.331453634085213</v>
      </c>
    </row>
    <row r="701" spans="1:13" x14ac:dyDescent="0.25">
      <c r="A701" t="s">
        <v>134</v>
      </c>
      <c r="B701" t="s">
        <v>133</v>
      </c>
      <c r="C701">
        <v>0.5</v>
      </c>
      <c r="D701" t="s">
        <v>51</v>
      </c>
      <c r="E701">
        <v>2015</v>
      </c>
      <c r="F701" s="67" t="s">
        <v>247</v>
      </c>
      <c r="G701" s="67" t="s">
        <v>247</v>
      </c>
      <c r="H701" s="67" t="s">
        <v>247</v>
      </c>
      <c r="I701">
        <v>800000</v>
      </c>
      <c r="J701" s="66" t="s">
        <v>247</v>
      </c>
      <c r="K701" s="66" t="s">
        <v>247</v>
      </c>
      <c r="L701" s="66" t="s">
        <v>247</v>
      </c>
      <c r="M701" s="56" t="s">
        <v>247</v>
      </c>
    </row>
    <row r="702" spans="1:13" x14ac:dyDescent="0.25">
      <c r="A702" t="s">
        <v>203</v>
      </c>
      <c r="B702" t="s">
        <v>202</v>
      </c>
      <c r="C702">
        <v>0.1</v>
      </c>
      <c r="D702" t="s">
        <v>51</v>
      </c>
      <c r="E702">
        <v>2015</v>
      </c>
      <c r="F702" s="67">
        <v>9865382</v>
      </c>
      <c r="G702" s="67">
        <v>3060149.9550000001</v>
      </c>
      <c r="H702" s="67">
        <v>12925531.955</v>
      </c>
      <c r="I702">
        <v>2500</v>
      </c>
      <c r="J702" s="66">
        <v>3946.1527999999998</v>
      </c>
      <c r="K702" s="66">
        <v>1224.059982</v>
      </c>
      <c r="L702" s="66">
        <v>5170.2127819999996</v>
      </c>
      <c r="M702" s="56">
        <v>0.76324765853708343</v>
      </c>
    </row>
    <row r="703" spans="1:13" x14ac:dyDescent="0.25">
      <c r="A703" t="s">
        <v>122</v>
      </c>
      <c r="B703" t="s">
        <v>121</v>
      </c>
      <c r="C703">
        <v>0.7</v>
      </c>
      <c r="D703" t="s">
        <v>55</v>
      </c>
      <c r="E703">
        <v>2015</v>
      </c>
      <c r="F703" s="67" t="s">
        <v>247</v>
      </c>
      <c r="G703" s="67" t="s">
        <v>247</v>
      </c>
      <c r="H703" s="67" t="s">
        <v>247</v>
      </c>
      <c r="I703">
        <v>110000</v>
      </c>
      <c r="J703" s="66" t="s">
        <v>247</v>
      </c>
      <c r="K703" s="66" t="s">
        <v>247</v>
      </c>
      <c r="L703" s="66" t="s">
        <v>247</v>
      </c>
      <c r="M703" s="56" t="s">
        <v>247</v>
      </c>
    </row>
    <row r="704" spans="1:13" x14ac:dyDescent="0.25">
      <c r="A704" t="s">
        <v>107</v>
      </c>
      <c r="B704" t="s">
        <v>106</v>
      </c>
      <c r="C704">
        <v>1</v>
      </c>
      <c r="D704" t="s">
        <v>55</v>
      </c>
      <c r="E704">
        <v>2015</v>
      </c>
      <c r="F704" s="67" t="s">
        <v>247</v>
      </c>
      <c r="G704" s="67" t="s">
        <v>247</v>
      </c>
      <c r="H704" s="67" t="s">
        <v>247</v>
      </c>
      <c r="I704">
        <v>89000</v>
      </c>
      <c r="J704" s="66" t="s">
        <v>247</v>
      </c>
      <c r="K704" s="66" t="s">
        <v>247</v>
      </c>
      <c r="L704" s="66" t="s">
        <v>247</v>
      </c>
      <c r="M704" s="56" t="s">
        <v>247</v>
      </c>
    </row>
    <row r="705" spans="1:13" x14ac:dyDescent="0.25">
      <c r="A705" t="s">
        <v>127</v>
      </c>
      <c r="B705" t="s">
        <v>126</v>
      </c>
      <c r="C705">
        <v>0.6</v>
      </c>
      <c r="D705" t="s">
        <v>47</v>
      </c>
      <c r="E705">
        <v>2015</v>
      </c>
      <c r="F705" s="67" t="s">
        <v>247</v>
      </c>
      <c r="G705" s="67" t="s">
        <v>247</v>
      </c>
      <c r="H705" s="67" t="s">
        <v>247</v>
      </c>
      <c r="I705">
        <v>2300</v>
      </c>
      <c r="J705" s="66" t="s">
        <v>247</v>
      </c>
      <c r="K705" s="66" t="s">
        <v>247</v>
      </c>
      <c r="L705" s="66" t="s">
        <v>247</v>
      </c>
      <c r="M705" s="56" t="s">
        <v>247</v>
      </c>
    </row>
    <row r="706" spans="1:13" x14ac:dyDescent="0.25">
      <c r="A706" t="s">
        <v>135</v>
      </c>
      <c r="B706" t="s">
        <v>8</v>
      </c>
      <c r="C706">
        <v>0.5</v>
      </c>
      <c r="D706" t="s">
        <v>47</v>
      </c>
      <c r="E706">
        <v>2015</v>
      </c>
      <c r="F706" s="67">
        <v>8157098</v>
      </c>
      <c r="G706" s="67">
        <v>35165437</v>
      </c>
      <c r="H706" s="67">
        <v>43322535</v>
      </c>
      <c r="I706">
        <v>78000</v>
      </c>
      <c r="J706" s="66">
        <v>104.57817948717948</v>
      </c>
      <c r="K706" s="66">
        <v>450.83893589743587</v>
      </c>
      <c r="L706" s="66">
        <v>555.41711538461539</v>
      </c>
      <c r="M706" s="56">
        <v>0.18828764290916955</v>
      </c>
    </row>
    <row r="707" spans="1:13" x14ac:dyDescent="0.25">
      <c r="A707" t="s">
        <v>71</v>
      </c>
      <c r="B707" t="s">
        <v>70</v>
      </c>
      <c r="C707">
        <v>3.1</v>
      </c>
      <c r="D707" t="s">
        <v>47</v>
      </c>
      <c r="E707">
        <v>2015</v>
      </c>
      <c r="F707" s="67" t="s">
        <v>247</v>
      </c>
      <c r="G707" s="67" t="s">
        <v>247</v>
      </c>
      <c r="H707" s="67" t="s">
        <v>247</v>
      </c>
      <c r="I707">
        <v>520000</v>
      </c>
      <c r="J707" s="66" t="s">
        <v>247</v>
      </c>
      <c r="K707" s="66" t="s">
        <v>247</v>
      </c>
      <c r="L707" s="66" t="s">
        <v>247</v>
      </c>
      <c r="M707" s="56" t="s">
        <v>247</v>
      </c>
    </row>
    <row r="708" spans="1:13" x14ac:dyDescent="0.25">
      <c r="A708" t="s">
        <v>65</v>
      </c>
      <c r="B708" t="s">
        <v>64</v>
      </c>
      <c r="C708">
        <v>3.5</v>
      </c>
      <c r="D708" t="s">
        <v>55</v>
      </c>
      <c r="E708">
        <v>2015</v>
      </c>
      <c r="F708" s="67" t="s">
        <v>247</v>
      </c>
      <c r="G708" s="67" t="s">
        <v>247</v>
      </c>
      <c r="H708" s="67" t="s">
        <v>247</v>
      </c>
      <c r="I708">
        <v>110000</v>
      </c>
      <c r="J708" s="66" t="s">
        <v>247</v>
      </c>
      <c r="K708" s="66" t="s">
        <v>247</v>
      </c>
      <c r="L708" s="66" t="s">
        <v>247</v>
      </c>
      <c r="M708" s="56" t="s">
        <v>247</v>
      </c>
    </row>
    <row r="709" spans="1:13" x14ac:dyDescent="0.25">
      <c r="A709" t="s">
        <v>98</v>
      </c>
      <c r="B709" t="s">
        <v>97</v>
      </c>
      <c r="C709">
        <v>1.2</v>
      </c>
      <c r="D709" t="s">
        <v>55</v>
      </c>
      <c r="E709">
        <v>2015</v>
      </c>
      <c r="F709" s="67" t="s">
        <v>247</v>
      </c>
      <c r="G709" s="67" t="s">
        <v>247</v>
      </c>
      <c r="H709" s="67" t="s">
        <v>247</v>
      </c>
      <c r="I709">
        <v>110000</v>
      </c>
      <c r="J709" s="66" t="s">
        <v>247</v>
      </c>
      <c r="K709" s="66" t="s">
        <v>247</v>
      </c>
      <c r="L709" s="66" t="s">
        <v>247</v>
      </c>
      <c r="M709" s="56" t="s">
        <v>247</v>
      </c>
    </row>
    <row r="710" spans="1:13" x14ac:dyDescent="0.25">
      <c r="A710" t="s">
        <v>137</v>
      </c>
      <c r="B710" t="s">
        <v>136</v>
      </c>
      <c r="C710">
        <v>0.5</v>
      </c>
      <c r="D710" t="s">
        <v>103</v>
      </c>
      <c r="E710">
        <v>2015</v>
      </c>
      <c r="F710" s="67">
        <v>124509458</v>
      </c>
      <c r="G710" s="67">
        <v>55427.360000000001</v>
      </c>
      <c r="H710" s="67">
        <v>172772050.00999999</v>
      </c>
      <c r="I710">
        <v>55000</v>
      </c>
      <c r="J710" s="66">
        <v>2263.8083272727272</v>
      </c>
      <c r="K710" s="66">
        <v>1.0077701818181819</v>
      </c>
      <c r="L710" s="66">
        <v>3141.3100001818179</v>
      </c>
      <c r="M710" s="56">
        <v>0.72065740953350632</v>
      </c>
    </row>
    <row r="711" spans="1:13" x14ac:dyDescent="0.25">
      <c r="A711" t="s">
        <v>139</v>
      </c>
      <c r="B711" t="s">
        <v>138</v>
      </c>
      <c r="C711">
        <v>0.5</v>
      </c>
      <c r="D711" t="s">
        <v>51</v>
      </c>
      <c r="E711">
        <v>2015</v>
      </c>
      <c r="F711" s="67" t="s">
        <v>247</v>
      </c>
      <c r="G711" s="67" t="s">
        <v>247</v>
      </c>
      <c r="H711" s="67" t="s">
        <v>247</v>
      </c>
      <c r="I711">
        <v>160000</v>
      </c>
      <c r="J711" s="66" t="s">
        <v>247</v>
      </c>
      <c r="K711" s="66" t="s">
        <v>247</v>
      </c>
      <c r="L711" s="66" t="s">
        <v>247</v>
      </c>
      <c r="M711" s="56" t="s">
        <v>247</v>
      </c>
    </row>
    <row r="712" spans="1:13" x14ac:dyDescent="0.25">
      <c r="A712" t="s">
        <v>205</v>
      </c>
      <c r="B712" t="s">
        <v>204</v>
      </c>
      <c r="C712">
        <v>0.1</v>
      </c>
      <c r="D712" t="s">
        <v>47</v>
      </c>
      <c r="E712">
        <v>2015</v>
      </c>
      <c r="F712" s="67" t="s">
        <v>247</v>
      </c>
      <c r="G712" s="67" t="s">
        <v>247</v>
      </c>
      <c r="H712" s="67" t="s">
        <v>247</v>
      </c>
      <c r="I712">
        <v>200</v>
      </c>
      <c r="J712" s="66" t="s">
        <v>247</v>
      </c>
      <c r="K712" s="66" t="s">
        <v>247</v>
      </c>
      <c r="L712" s="66" t="s">
        <v>247</v>
      </c>
      <c r="M712" s="56" t="s">
        <v>247</v>
      </c>
    </row>
    <row r="713" spans="1:13" x14ac:dyDescent="0.25">
      <c r="A713" t="s">
        <v>73</v>
      </c>
      <c r="B713" t="s">
        <v>72</v>
      </c>
      <c r="C713">
        <v>3.1</v>
      </c>
      <c r="D713" t="s">
        <v>47</v>
      </c>
      <c r="E713">
        <v>2015</v>
      </c>
      <c r="F713" s="67" t="s">
        <v>247</v>
      </c>
      <c r="G713" s="67" t="s">
        <v>247</v>
      </c>
      <c r="H713" s="67" t="s">
        <v>247</v>
      </c>
      <c r="I713">
        <v>93000</v>
      </c>
      <c r="J713" s="66" t="s">
        <v>247</v>
      </c>
      <c r="K713" s="66" t="s">
        <v>247</v>
      </c>
      <c r="L713" s="66" t="s">
        <v>247</v>
      </c>
      <c r="M713" s="56" t="s">
        <v>247</v>
      </c>
    </row>
    <row r="714" spans="1:13" x14ac:dyDescent="0.25">
      <c r="A714" t="s">
        <v>148</v>
      </c>
      <c r="B714" t="s">
        <v>147</v>
      </c>
      <c r="C714">
        <v>0.4</v>
      </c>
      <c r="D714" t="s">
        <v>51</v>
      </c>
      <c r="E714">
        <v>2015</v>
      </c>
      <c r="F714" s="67" t="s">
        <v>247</v>
      </c>
      <c r="G714" s="67" t="s">
        <v>247</v>
      </c>
      <c r="H714" s="67" t="s">
        <v>247</v>
      </c>
      <c r="I714">
        <v>11000</v>
      </c>
      <c r="J714" s="66" t="s">
        <v>247</v>
      </c>
      <c r="K714" s="66" t="s">
        <v>247</v>
      </c>
      <c r="L714" s="66" t="s">
        <v>247</v>
      </c>
      <c r="M714" s="56" t="s">
        <v>247</v>
      </c>
    </row>
    <row r="715" spans="1:13" x14ac:dyDescent="0.25">
      <c r="A715" t="s">
        <v>76</v>
      </c>
      <c r="B715" t="s">
        <v>9</v>
      </c>
      <c r="C715">
        <v>2.4</v>
      </c>
      <c r="D715" t="s">
        <v>47</v>
      </c>
      <c r="E715">
        <v>2015</v>
      </c>
      <c r="F715" s="67" t="s">
        <v>247</v>
      </c>
      <c r="G715" s="67" t="s">
        <v>247</v>
      </c>
      <c r="H715" s="67" t="s">
        <v>247</v>
      </c>
      <c r="I715">
        <v>460000</v>
      </c>
      <c r="J715" s="66" t="s">
        <v>247</v>
      </c>
      <c r="K715" s="66" t="s">
        <v>247</v>
      </c>
      <c r="L715" s="66" t="s">
        <v>247</v>
      </c>
      <c r="M715" s="56" t="s">
        <v>247</v>
      </c>
    </row>
    <row r="716" spans="1:13" x14ac:dyDescent="0.25">
      <c r="A716" t="s">
        <v>150</v>
      </c>
      <c r="B716" t="s">
        <v>149</v>
      </c>
      <c r="C716">
        <v>0.4</v>
      </c>
      <c r="D716" t="s">
        <v>51</v>
      </c>
      <c r="E716">
        <v>2015</v>
      </c>
      <c r="F716" s="67" t="s">
        <v>247</v>
      </c>
      <c r="G716" s="67" t="s">
        <v>247</v>
      </c>
      <c r="H716" s="67" t="s">
        <v>247</v>
      </c>
      <c r="I716">
        <v>27000</v>
      </c>
      <c r="J716" s="66" t="s">
        <v>247</v>
      </c>
      <c r="K716" s="66" t="s">
        <v>247</v>
      </c>
      <c r="L716" s="66" t="s">
        <v>247</v>
      </c>
      <c r="M716" s="56" t="s">
        <v>247</v>
      </c>
    </row>
    <row r="717" spans="1:13" x14ac:dyDescent="0.25">
      <c r="A717" t="s">
        <v>117</v>
      </c>
      <c r="B717" t="s">
        <v>116</v>
      </c>
      <c r="C717">
        <v>0.8</v>
      </c>
      <c r="D717" t="s">
        <v>55</v>
      </c>
      <c r="E717">
        <v>2015</v>
      </c>
      <c r="F717" s="67">
        <v>23387661</v>
      </c>
      <c r="G717" s="67">
        <v>59085129</v>
      </c>
      <c r="H717" s="67">
        <v>82833995.599999994</v>
      </c>
      <c r="I717">
        <v>510000</v>
      </c>
      <c r="J717" s="66">
        <v>45.858158823529415</v>
      </c>
      <c r="K717" s="66">
        <v>115.85319411764706</v>
      </c>
      <c r="L717" s="66">
        <v>162.41959921568628</v>
      </c>
      <c r="M717" s="56">
        <v>0.28234375066171502</v>
      </c>
    </row>
    <row r="718" spans="1:13" x14ac:dyDescent="0.25">
      <c r="A718" t="s">
        <v>119</v>
      </c>
      <c r="B718" t="s">
        <v>118</v>
      </c>
      <c r="C718">
        <v>0.8</v>
      </c>
      <c r="D718" t="s">
        <v>47</v>
      </c>
      <c r="E718">
        <v>2015</v>
      </c>
      <c r="F718" s="67" t="s">
        <v>247</v>
      </c>
      <c r="G718" s="67" t="s">
        <v>247</v>
      </c>
      <c r="H718" s="67" t="s">
        <v>247</v>
      </c>
      <c r="I718">
        <v>8100</v>
      </c>
      <c r="J718" s="66" t="s">
        <v>247</v>
      </c>
      <c r="K718" s="66" t="s">
        <v>247</v>
      </c>
      <c r="L718" s="66" t="s">
        <v>247</v>
      </c>
      <c r="M718" s="56" t="s">
        <v>247</v>
      </c>
    </row>
    <row r="719" spans="1:13" x14ac:dyDescent="0.25">
      <c r="A719" t="s">
        <v>111</v>
      </c>
      <c r="B719" t="s">
        <v>10</v>
      </c>
      <c r="C719">
        <v>0.9</v>
      </c>
      <c r="D719" t="s">
        <v>51</v>
      </c>
      <c r="E719">
        <v>2015</v>
      </c>
      <c r="F719" s="67">
        <v>10422341</v>
      </c>
      <c r="G719" s="67">
        <v>8695132.1290000007</v>
      </c>
      <c r="H719" s="67">
        <v>19117473.129000001</v>
      </c>
      <c r="I719">
        <v>73000</v>
      </c>
      <c r="J719" s="66">
        <v>142.77179452054796</v>
      </c>
      <c r="K719" s="66">
        <v>119.11139902739727</v>
      </c>
      <c r="L719" s="66">
        <v>261.88319354794521</v>
      </c>
      <c r="M719" s="56">
        <v>0.54517356607081968</v>
      </c>
    </row>
    <row r="720" spans="1:13" x14ac:dyDescent="0.25">
      <c r="A720" t="s">
        <v>152</v>
      </c>
      <c r="B720" t="s">
        <v>151</v>
      </c>
      <c r="C720">
        <v>0.4</v>
      </c>
      <c r="D720" t="s">
        <v>51</v>
      </c>
      <c r="E720">
        <v>2015</v>
      </c>
      <c r="F720" s="67" t="s">
        <v>247</v>
      </c>
      <c r="G720" s="67" t="s">
        <v>247</v>
      </c>
      <c r="H720" s="67" t="s">
        <v>247</v>
      </c>
      <c r="I720">
        <v>40000</v>
      </c>
      <c r="J720" s="66" t="s">
        <v>247</v>
      </c>
      <c r="K720" s="66" t="s">
        <v>247</v>
      </c>
      <c r="L720" s="66" t="s">
        <v>247</v>
      </c>
      <c r="M720" s="56" t="s">
        <v>247</v>
      </c>
    </row>
    <row r="721" spans="1:13" x14ac:dyDescent="0.25">
      <c r="A721" t="s">
        <v>141</v>
      </c>
      <c r="B721" t="s">
        <v>140</v>
      </c>
      <c r="C721">
        <v>0.5</v>
      </c>
      <c r="D721" t="s">
        <v>47</v>
      </c>
      <c r="E721">
        <v>2015</v>
      </c>
      <c r="F721" s="67">
        <v>54199144</v>
      </c>
      <c r="G721" s="67">
        <v>12335447</v>
      </c>
      <c r="H721" s="67">
        <v>69971303</v>
      </c>
      <c r="I721">
        <v>28000</v>
      </c>
      <c r="J721" s="66">
        <v>1935.6837142857144</v>
      </c>
      <c r="K721" s="66">
        <v>440.55167857142857</v>
      </c>
      <c r="L721" s="66">
        <v>2498.9751071428573</v>
      </c>
      <c r="M721" s="56">
        <v>0.77459103484181224</v>
      </c>
    </row>
    <row r="722" spans="1:13" x14ac:dyDescent="0.25">
      <c r="A722" t="s">
        <v>60</v>
      </c>
      <c r="B722" t="s">
        <v>59</v>
      </c>
      <c r="C722">
        <v>7.2</v>
      </c>
      <c r="D722" t="s">
        <v>51</v>
      </c>
      <c r="E722">
        <v>2015</v>
      </c>
      <c r="F722" s="67" t="s">
        <v>247</v>
      </c>
      <c r="G722" s="67" t="s">
        <v>247</v>
      </c>
      <c r="H722" s="67" t="s">
        <v>247</v>
      </c>
      <c r="I722">
        <v>51000</v>
      </c>
      <c r="J722" s="66" t="s">
        <v>247</v>
      </c>
      <c r="K722" s="66" t="s">
        <v>247</v>
      </c>
      <c r="L722" s="66" t="s">
        <v>247</v>
      </c>
      <c r="M722" s="56" t="s">
        <v>247</v>
      </c>
    </row>
    <row r="723" spans="1:13" x14ac:dyDescent="0.25">
      <c r="A723" t="s">
        <v>129</v>
      </c>
      <c r="B723" t="s">
        <v>128</v>
      </c>
      <c r="C723">
        <v>0.6</v>
      </c>
      <c r="D723" t="s">
        <v>55</v>
      </c>
      <c r="E723">
        <v>2015</v>
      </c>
      <c r="F723" s="67" t="s">
        <v>247</v>
      </c>
      <c r="G723" s="67" t="s">
        <v>247</v>
      </c>
      <c r="H723" s="67" t="s">
        <v>247</v>
      </c>
      <c r="I723">
        <v>15000</v>
      </c>
      <c r="J723" s="66" t="s">
        <v>247</v>
      </c>
      <c r="K723" s="66" t="s">
        <v>247</v>
      </c>
      <c r="L723" s="66" t="s">
        <v>247</v>
      </c>
      <c r="M723" s="56" t="s">
        <v>247</v>
      </c>
    </row>
    <row r="724" spans="1:13" x14ac:dyDescent="0.25">
      <c r="A724" t="s">
        <v>46</v>
      </c>
      <c r="B724" t="s">
        <v>11</v>
      </c>
      <c r="C724">
        <v>27</v>
      </c>
      <c r="D724" t="s">
        <v>47</v>
      </c>
      <c r="E724">
        <v>2015</v>
      </c>
      <c r="F724" s="67" t="s">
        <v>247</v>
      </c>
      <c r="G724" s="67" t="s">
        <v>247</v>
      </c>
      <c r="H724" s="67" t="s">
        <v>247</v>
      </c>
      <c r="I724">
        <v>200000</v>
      </c>
      <c r="J724" s="66" t="s">
        <v>247</v>
      </c>
      <c r="K724" s="66" t="s">
        <v>247</v>
      </c>
      <c r="L724" s="66" t="s">
        <v>247</v>
      </c>
      <c r="M724" s="56" t="s">
        <v>247</v>
      </c>
    </row>
    <row r="725" spans="1:13" x14ac:dyDescent="0.25">
      <c r="A725" t="s">
        <v>112</v>
      </c>
      <c r="B725" t="s">
        <v>12</v>
      </c>
      <c r="C725">
        <v>0.9</v>
      </c>
      <c r="D725" t="s">
        <v>55</v>
      </c>
      <c r="E725">
        <v>2015</v>
      </c>
      <c r="F725" s="67" t="s">
        <v>247</v>
      </c>
      <c r="G725" s="67" t="s">
        <v>247</v>
      </c>
      <c r="H725" s="67" t="s">
        <v>247</v>
      </c>
      <c r="I725">
        <v>670000</v>
      </c>
      <c r="J725" s="66" t="s">
        <v>247</v>
      </c>
      <c r="K725" s="66" t="s">
        <v>247</v>
      </c>
      <c r="L725" s="66" t="s">
        <v>247</v>
      </c>
      <c r="M725" s="56" t="s">
        <v>247</v>
      </c>
    </row>
    <row r="726" spans="1:13" x14ac:dyDescent="0.25">
      <c r="A726" t="s">
        <v>174</v>
      </c>
      <c r="B726" t="s">
        <v>173</v>
      </c>
      <c r="C726">
        <v>0.2</v>
      </c>
      <c r="D726" t="s">
        <v>51</v>
      </c>
      <c r="E726">
        <v>2015</v>
      </c>
      <c r="F726" s="67" t="s">
        <v>247</v>
      </c>
      <c r="G726" s="67" t="s">
        <v>247</v>
      </c>
      <c r="H726" s="67" t="s">
        <v>247</v>
      </c>
      <c r="I726">
        <v>1000</v>
      </c>
      <c r="J726" s="66" t="s">
        <v>247</v>
      </c>
      <c r="K726" s="66" t="s">
        <v>247</v>
      </c>
      <c r="L726" s="66" t="s">
        <v>247</v>
      </c>
      <c r="M726" s="56" t="s">
        <v>247</v>
      </c>
    </row>
    <row r="727" spans="1:13" x14ac:dyDescent="0.25">
      <c r="A727" t="s">
        <v>67</v>
      </c>
      <c r="B727" t="s">
        <v>66</v>
      </c>
      <c r="C727">
        <v>3.5</v>
      </c>
      <c r="D727" t="s">
        <v>51</v>
      </c>
      <c r="E727">
        <v>2015</v>
      </c>
      <c r="F727" s="67" t="s">
        <v>247</v>
      </c>
      <c r="G727" s="67" t="s">
        <v>247</v>
      </c>
      <c r="H727" s="67" t="s">
        <v>247</v>
      </c>
      <c r="I727">
        <v>50000</v>
      </c>
      <c r="J727" s="66" t="s">
        <v>247</v>
      </c>
      <c r="K727" s="66" t="s">
        <v>247</v>
      </c>
      <c r="L727" s="66" t="s">
        <v>247</v>
      </c>
      <c r="M727" s="56" t="s">
        <v>247</v>
      </c>
    </row>
    <row r="728" spans="1:13" x14ac:dyDescent="0.25">
      <c r="A728" t="s">
        <v>82</v>
      </c>
      <c r="B728" t="s">
        <v>81</v>
      </c>
      <c r="C728">
        <v>1.9</v>
      </c>
      <c r="D728" t="s">
        <v>55</v>
      </c>
      <c r="E728">
        <v>2015</v>
      </c>
      <c r="F728" s="67">
        <v>8800000</v>
      </c>
      <c r="G728" s="67">
        <v>0</v>
      </c>
      <c r="H728" s="67">
        <v>16000000</v>
      </c>
      <c r="I728">
        <v>25000</v>
      </c>
      <c r="J728" s="66">
        <v>352</v>
      </c>
      <c r="K728" s="66" t="s">
        <v>247</v>
      </c>
      <c r="L728" s="66">
        <v>640</v>
      </c>
      <c r="M728" s="56">
        <v>0.55000000000000004</v>
      </c>
    </row>
    <row r="729" spans="1:13" x14ac:dyDescent="0.25">
      <c r="A729" t="s">
        <v>153</v>
      </c>
      <c r="B729" t="s">
        <v>13</v>
      </c>
      <c r="C729">
        <v>0.4</v>
      </c>
      <c r="D729" t="s">
        <v>51</v>
      </c>
      <c r="E729">
        <v>2015</v>
      </c>
      <c r="F729" s="67">
        <v>8753885</v>
      </c>
      <c r="G729" s="67">
        <v>5079545.8099999996</v>
      </c>
      <c r="H729" s="67">
        <v>15953309.810000001</v>
      </c>
      <c r="I729">
        <v>6000</v>
      </c>
      <c r="J729" s="66">
        <v>1458.9808333333333</v>
      </c>
      <c r="K729" s="66">
        <v>846.59096833333331</v>
      </c>
      <c r="L729" s="66">
        <v>2658.8849683333333</v>
      </c>
      <c r="M729" s="56">
        <v>0.54871904979321651</v>
      </c>
    </row>
    <row r="730" spans="1:13" x14ac:dyDescent="0.25">
      <c r="A730" t="s">
        <v>86</v>
      </c>
      <c r="B730" t="s">
        <v>85</v>
      </c>
      <c r="C730">
        <v>1.7</v>
      </c>
      <c r="D730" t="s">
        <v>47</v>
      </c>
      <c r="E730">
        <v>2015</v>
      </c>
      <c r="F730" s="67">
        <v>4679195</v>
      </c>
      <c r="G730" s="67">
        <v>45154574.829999998</v>
      </c>
      <c r="H730" s="67">
        <v>92306722.480000004</v>
      </c>
      <c r="I730">
        <v>330000</v>
      </c>
      <c r="J730" s="66">
        <v>14.179378787878788</v>
      </c>
      <c r="K730" s="66">
        <v>136.83204493939394</v>
      </c>
      <c r="L730" s="66">
        <v>279.71734084848487</v>
      </c>
      <c r="M730" s="56">
        <v>5.0691811758497178E-2</v>
      </c>
    </row>
    <row r="731" spans="1:13" x14ac:dyDescent="0.25">
      <c r="A731" t="s">
        <v>158</v>
      </c>
      <c r="B731" t="s">
        <v>157</v>
      </c>
      <c r="C731">
        <v>0.3</v>
      </c>
      <c r="D731" t="s">
        <v>51</v>
      </c>
      <c r="E731">
        <v>2015</v>
      </c>
      <c r="F731" s="67" t="s">
        <v>247</v>
      </c>
      <c r="G731" s="67" t="s">
        <v>247</v>
      </c>
      <c r="H731" s="67" t="s">
        <v>247</v>
      </c>
      <c r="I731">
        <v>37000</v>
      </c>
      <c r="J731" s="66" t="s">
        <v>247</v>
      </c>
      <c r="K731" s="66" t="s">
        <v>247</v>
      </c>
      <c r="L731" s="66" t="s">
        <v>247</v>
      </c>
      <c r="M731" s="56" t="s">
        <v>247</v>
      </c>
    </row>
    <row r="732" spans="1:13" x14ac:dyDescent="0.25">
      <c r="A732" t="s">
        <v>92</v>
      </c>
      <c r="B732" t="s">
        <v>91</v>
      </c>
      <c r="C732">
        <v>1.4</v>
      </c>
      <c r="D732" t="s">
        <v>55</v>
      </c>
      <c r="E732">
        <v>2015</v>
      </c>
      <c r="F732" s="67" t="s">
        <v>247</v>
      </c>
      <c r="G732" s="67" t="s">
        <v>247</v>
      </c>
      <c r="H732" s="67" t="s">
        <v>247</v>
      </c>
      <c r="I732">
        <v>100000</v>
      </c>
      <c r="J732" s="66" t="s">
        <v>247</v>
      </c>
      <c r="K732" s="66" t="s">
        <v>247</v>
      </c>
      <c r="L732" s="66" t="s">
        <v>247</v>
      </c>
      <c r="M732" s="56" t="s">
        <v>247</v>
      </c>
    </row>
    <row r="733" spans="1:13" x14ac:dyDescent="0.25">
      <c r="A733" t="s">
        <v>69</v>
      </c>
      <c r="B733" t="s">
        <v>68</v>
      </c>
      <c r="C733">
        <v>3.4</v>
      </c>
      <c r="D733" t="s">
        <v>55</v>
      </c>
      <c r="E733">
        <v>2015</v>
      </c>
      <c r="F733" s="67" t="s">
        <v>247</v>
      </c>
      <c r="G733" s="67" t="s">
        <v>247</v>
      </c>
      <c r="H733" s="67" t="s">
        <v>247</v>
      </c>
      <c r="I733">
        <v>39000</v>
      </c>
      <c r="J733" s="66" t="s">
        <v>247</v>
      </c>
      <c r="K733" s="66" t="s">
        <v>247</v>
      </c>
      <c r="L733" s="66" t="s">
        <v>247</v>
      </c>
      <c r="M733" s="56" t="s">
        <v>247</v>
      </c>
    </row>
    <row r="734" spans="1:13" x14ac:dyDescent="0.25">
      <c r="A734" t="s">
        <v>93</v>
      </c>
      <c r="B734" t="s">
        <v>14</v>
      </c>
      <c r="C734">
        <v>1.4</v>
      </c>
      <c r="D734" t="s">
        <v>51</v>
      </c>
      <c r="E734">
        <v>2015</v>
      </c>
      <c r="F734" s="67" t="s">
        <v>247</v>
      </c>
      <c r="G734" s="67" t="s">
        <v>247</v>
      </c>
      <c r="H734" s="67" t="s">
        <v>247</v>
      </c>
      <c r="I734">
        <v>8100</v>
      </c>
      <c r="J734" s="66" t="s">
        <v>247</v>
      </c>
      <c r="K734" s="66" t="s">
        <v>247</v>
      </c>
      <c r="L734" s="66" t="s">
        <v>247</v>
      </c>
      <c r="M734" s="56" t="s">
        <v>247</v>
      </c>
    </row>
    <row r="735" spans="1:13" x14ac:dyDescent="0.25">
      <c r="A735" t="s">
        <v>83</v>
      </c>
      <c r="B735" t="s">
        <v>15</v>
      </c>
      <c r="C735">
        <v>1.9</v>
      </c>
      <c r="D735" t="s">
        <v>55</v>
      </c>
      <c r="E735">
        <v>2015</v>
      </c>
      <c r="F735" s="67">
        <v>2664832</v>
      </c>
      <c r="G735" s="67">
        <v>125140938</v>
      </c>
      <c r="H735" s="67">
        <v>127805770</v>
      </c>
      <c r="I735">
        <v>150000</v>
      </c>
      <c r="J735" s="66">
        <v>17.765546666666665</v>
      </c>
      <c r="K735" s="66">
        <v>834.27292</v>
      </c>
      <c r="L735" s="66">
        <v>852.03846666666664</v>
      </c>
      <c r="M735" s="56">
        <v>2.0850639216054172E-2</v>
      </c>
    </row>
    <row r="736" spans="1:13" x14ac:dyDescent="0.25">
      <c r="A736" t="s">
        <v>160</v>
      </c>
      <c r="B736" t="s">
        <v>159</v>
      </c>
      <c r="C736">
        <v>0.3</v>
      </c>
      <c r="D736" t="s">
        <v>47</v>
      </c>
      <c r="E736">
        <v>2015</v>
      </c>
      <c r="F736" s="67" t="s">
        <v>247</v>
      </c>
      <c r="G736" s="67" t="s">
        <v>247</v>
      </c>
      <c r="H736" s="67" t="s">
        <v>247</v>
      </c>
      <c r="I736">
        <v>24000</v>
      </c>
      <c r="J736" s="66" t="s">
        <v>247</v>
      </c>
      <c r="K736" s="66" t="s">
        <v>247</v>
      </c>
      <c r="L736" s="66" t="s">
        <v>247</v>
      </c>
      <c r="M736" s="56" t="s">
        <v>247</v>
      </c>
    </row>
    <row r="737" spans="1:13" x14ac:dyDescent="0.25">
      <c r="A737" t="s">
        <v>235</v>
      </c>
      <c r="B737" t="s">
        <v>16</v>
      </c>
      <c r="C737">
        <v>0</v>
      </c>
      <c r="D737" t="s">
        <v>47</v>
      </c>
      <c r="E737">
        <v>2015</v>
      </c>
      <c r="F737" s="67" t="s">
        <v>247</v>
      </c>
      <c r="G737" s="67" t="s">
        <v>247</v>
      </c>
      <c r="H737" s="67" t="s">
        <v>247</v>
      </c>
      <c r="I737" t="s">
        <v>247</v>
      </c>
      <c r="J737" s="66" t="s">
        <v>247</v>
      </c>
      <c r="K737" s="66" t="s">
        <v>247</v>
      </c>
      <c r="L737" s="66" t="s">
        <v>247</v>
      </c>
      <c r="M737" s="56" t="s">
        <v>247</v>
      </c>
    </row>
    <row r="738" spans="1:13" x14ac:dyDescent="0.25">
      <c r="A738" t="s">
        <v>245</v>
      </c>
      <c r="B738" t="s">
        <v>244</v>
      </c>
      <c r="C738">
        <v>4.1000000000000002E-2</v>
      </c>
      <c r="D738" t="s">
        <v>242</v>
      </c>
      <c r="E738">
        <v>2015</v>
      </c>
      <c r="F738" s="67">
        <v>55350175</v>
      </c>
      <c r="G738" s="67">
        <v>59234913</v>
      </c>
      <c r="H738" s="67">
        <v>114585088</v>
      </c>
      <c r="I738" t="s">
        <v>247</v>
      </c>
      <c r="J738" s="66" t="s">
        <v>247</v>
      </c>
      <c r="K738" s="66" t="s">
        <v>247</v>
      </c>
      <c r="L738" s="66" t="s">
        <v>247</v>
      </c>
      <c r="M738" s="56" t="s">
        <v>247</v>
      </c>
    </row>
    <row r="739" spans="1:13" x14ac:dyDescent="0.25">
      <c r="A739" t="s">
        <v>207</v>
      </c>
      <c r="B739" t="s">
        <v>206</v>
      </c>
      <c r="C739">
        <v>0.1</v>
      </c>
      <c r="D739" t="s">
        <v>51</v>
      </c>
      <c r="E739">
        <v>2015</v>
      </c>
      <c r="F739" s="67" t="s">
        <v>247</v>
      </c>
      <c r="G739" s="67" t="s">
        <v>247</v>
      </c>
      <c r="H739" s="67" t="s">
        <v>247</v>
      </c>
      <c r="I739">
        <v>55000</v>
      </c>
      <c r="J739" s="66" t="s">
        <v>247</v>
      </c>
      <c r="K739" s="66" t="s">
        <v>247</v>
      </c>
      <c r="L739" s="66" t="s">
        <v>247</v>
      </c>
      <c r="M739" s="56" t="s">
        <v>247</v>
      </c>
    </row>
    <row r="740" spans="1:13" x14ac:dyDescent="0.25">
      <c r="A740" t="s">
        <v>94</v>
      </c>
      <c r="B740" t="s">
        <v>17</v>
      </c>
      <c r="C740">
        <v>1.4</v>
      </c>
      <c r="D740" t="s">
        <v>51</v>
      </c>
      <c r="E740">
        <v>2015</v>
      </c>
      <c r="F740" s="67">
        <v>8456178</v>
      </c>
      <c r="G740" s="67">
        <v>6948925</v>
      </c>
      <c r="H740" s="67">
        <v>16847596</v>
      </c>
      <c r="I740">
        <v>31000</v>
      </c>
      <c r="J740" s="66">
        <v>272.77993548387099</v>
      </c>
      <c r="K740" s="66">
        <v>224.15887096774193</v>
      </c>
      <c r="L740" s="66">
        <v>543.47083870967742</v>
      </c>
      <c r="M740" s="56">
        <v>0.50192193592486434</v>
      </c>
    </row>
    <row r="741" spans="1:13" x14ac:dyDescent="0.25">
      <c r="A741" t="s">
        <v>162</v>
      </c>
      <c r="B741" t="s">
        <v>161</v>
      </c>
      <c r="C741">
        <v>0.3</v>
      </c>
      <c r="D741" t="s">
        <v>51</v>
      </c>
      <c r="E741">
        <v>2015</v>
      </c>
      <c r="F741" s="67">
        <v>32728769</v>
      </c>
      <c r="G741" s="67">
        <v>1266991.3859999999</v>
      </c>
      <c r="H741" s="67">
        <v>33995760.386</v>
      </c>
      <c r="I741">
        <v>23000</v>
      </c>
      <c r="J741" s="66">
        <v>1422.989956521739</v>
      </c>
      <c r="K741" s="66">
        <v>55.086582</v>
      </c>
      <c r="L741" s="66">
        <v>1478.0765385217392</v>
      </c>
      <c r="M741" s="56">
        <v>0.96273090021772922</v>
      </c>
    </row>
    <row r="742" spans="1:13" x14ac:dyDescent="0.25">
      <c r="A742" t="s">
        <v>63</v>
      </c>
      <c r="B742" t="s">
        <v>18</v>
      </c>
      <c r="C742">
        <v>4.5</v>
      </c>
      <c r="D742" t="s">
        <v>47</v>
      </c>
      <c r="E742">
        <v>2015</v>
      </c>
      <c r="F742" s="67" t="s">
        <v>247</v>
      </c>
      <c r="G742" s="67" t="s">
        <v>247</v>
      </c>
      <c r="H742" s="67" t="s">
        <v>247</v>
      </c>
      <c r="I742">
        <v>1500000</v>
      </c>
      <c r="J742" s="66" t="s">
        <v>247</v>
      </c>
      <c r="K742" s="66" t="s">
        <v>247</v>
      </c>
      <c r="L742" s="66" t="s">
        <v>247</v>
      </c>
      <c r="M742" s="56" t="s">
        <v>247</v>
      </c>
    </row>
    <row r="743" spans="1:13" x14ac:dyDescent="0.25">
      <c r="A743" t="s">
        <v>176</v>
      </c>
      <c r="B743" t="s">
        <v>175</v>
      </c>
      <c r="C743">
        <v>0.2</v>
      </c>
      <c r="D743" t="s">
        <v>47</v>
      </c>
      <c r="E743">
        <v>2015</v>
      </c>
      <c r="F743" s="67" t="s">
        <v>247</v>
      </c>
      <c r="G743" s="67" t="s">
        <v>247</v>
      </c>
      <c r="H743" s="67" t="s">
        <v>247</v>
      </c>
      <c r="I743">
        <v>7500</v>
      </c>
      <c r="J743" s="66" t="s">
        <v>247</v>
      </c>
      <c r="K743" s="66" t="s">
        <v>247</v>
      </c>
      <c r="L743" s="66" t="s">
        <v>247</v>
      </c>
      <c r="M743" s="56" t="s">
        <v>247</v>
      </c>
    </row>
    <row r="744" spans="1:13" x14ac:dyDescent="0.25">
      <c r="A744" t="s">
        <v>163</v>
      </c>
      <c r="B744" t="s">
        <v>19</v>
      </c>
      <c r="C744">
        <v>0.3</v>
      </c>
      <c r="D744" t="s">
        <v>47</v>
      </c>
      <c r="E744">
        <v>2015</v>
      </c>
      <c r="F744" s="67" t="s">
        <v>247</v>
      </c>
      <c r="G744" s="67" t="s">
        <v>247</v>
      </c>
      <c r="H744" s="67" t="s">
        <v>247</v>
      </c>
      <c r="I744">
        <v>12000</v>
      </c>
      <c r="J744" s="66" t="s">
        <v>247</v>
      </c>
      <c r="K744" s="66" t="s">
        <v>247</v>
      </c>
      <c r="L744" s="66" t="s">
        <v>247</v>
      </c>
      <c r="M744" s="56" t="s">
        <v>247</v>
      </c>
    </row>
    <row r="745" spans="1:13" x14ac:dyDescent="0.25">
      <c r="A745" t="s">
        <v>142</v>
      </c>
      <c r="B745" t="s">
        <v>20</v>
      </c>
      <c r="C745">
        <v>0.5</v>
      </c>
      <c r="D745" t="s">
        <v>103</v>
      </c>
      <c r="E745">
        <v>2015</v>
      </c>
      <c r="F745" s="67" t="s">
        <v>247</v>
      </c>
      <c r="G745" s="67" t="s">
        <v>247</v>
      </c>
      <c r="H745" s="67" t="s">
        <v>247</v>
      </c>
      <c r="I745">
        <v>4700</v>
      </c>
      <c r="J745" s="66" t="s">
        <v>247</v>
      </c>
      <c r="K745" s="66" t="s">
        <v>247</v>
      </c>
      <c r="L745" s="66" t="s">
        <v>247</v>
      </c>
      <c r="M745" s="56" t="s">
        <v>247</v>
      </c>
    </row>
    <row r="746" spans="1:13" x14ac:dyDescent="0.25">
      <c r="A746" t="s">
        <v>209</v>
      </c>
      <c r="B746" t="s">
        <v>208</v>
      </c>
      <c r="C746">
        <v>0.1</v>
      </c>
      <c r="D746" t="s">
        <v>51</v>
      </c>
      <c r="E746">
        <v>2015</v>
      </c>
      <c r="F746" s="67" t="s">
        <v>247</v>
      </c>
      <c r="G746" s="67" t="s">
        <v>247</v>
      </c>
      <c r="H746" s="67" t="s">
        <v>247</v>
      </c>
      <c r="I746">
        <v>2200</v>
      </c>
      <c r="J746" s="66" t="s">
        <v>247</v>
      </c>
      <c r="K746" s="66" t="s">
        <v>247</v>
      </c>
      <c r="L746" s="66" t="s">
        <v>247</v>
      </c>
      <c r="M746" s="56" t="s">
        <v>247</v>
      </c>
    </row>
    <row r="747" spans="1:13" x14ac:dyDescent="0.25">
      <c r="A747" t="s">
        <v>49</v>
      </c>
      <c r="B747" t="s">
        <v>21</v>
      </c>
      <c r="C747">
        <v>22.8</v>
      </c>
      <c r="D747" t="s">
        <v>47</v>
      </c>
      <c r="E747">
        <v>2015</v>
      </c>
      <c r="F747" s="67">
        <v>29662753</v>
      </c>
      <c r="G747" s="67">
        <v>69640231.769999996</v>
      </c>
      <c r="H747" s="67">
        <v>99302984.769999996</v>
      </c>
      <c r="I747">
        <v>330000</v>
      </c>
      <c r="J747" s="66">
        <v>89.887130303030304</v>
      </c>
      <c r="K747" s="66">
        <v>211.03100536363635</v>
      </c>
      <c r="L747" s="66">
        <v>300.91813566666667</v>
      </c>
      <c r="M747" s="56">
        <v>0.29870958127495567</v>
      </c>
    </row>
    <row r="748" spans="1:13" x14ac:dyDescent="0.25">
      <c r="A748" t="s">
        <v>90</v>
      </c>
      <c r="B748" t="s">
        <v>89</v>
      </c>
      <c r="C748">
        <v>1.5</v>
      </c>
      <c r="D748" t="s">
        <v>55</v>
      </c>
      <c r="E748">
        <v>2015</v>
      </c>
      <c r="F748" s="67">
        <v>0</v>
      </c>
      <c r="G748" s="67">
        <v>10272345.050000001</v>
      </c>
      <c r="H748" s="67">
        <v>10280475.050000001</v>
      </c>
      <c r="I748">
        <v>49000</v>
      </c>
      <c r="J748" s="66">
        <v>0</v>
      </c>
      <c r="K748" s="66">
        <v>209.6396948979592</v>
      </c>
      <c r="L748" s="66">
        <v>209.80561326530614</v>
      </c>
      <c r="M748" s="56">
        <v>0</v>
      </c>
    </row>
    <row r="749" spans="1:13" x14ac:dyDescent="0.25">
      <c r="A749" t="s">
        <v>178</v>
      </c>
      <c r="B749" t="s">
        <v>177</v>
      </c>
      <c r="C749">
        <v>0.2</v>
      </c>
      <c r="D749" t="s">
        <v>103</v>
      </c>
      <c r="E749">
        <v>2015</v>
      </c>
      <c r="F749" s="67" t="s">
        <v>247</v>
      </c>
      <c r="G749" s="67" t="s">
        <v>247</v>
      </c>
      <c r="H749" s="67" t="s">
        <v>247</v>
      </c>
      <c r="I749">
        <v>2700</v>
      </c>
      <c r="J749" s="66" t="s">
        <v>247</v>
      </c>
      <c r="K749" s="66" t="s">
        <v>247</v>
      </c>
      <c r="L749" s="66" t="s">
        <v>247</v>
      </c>
      <c r="M749" s="56" t="s">
        <v>247</v>
      </c>
    </row>
    <row r="750" spans="1:13" x14ac:dyDescent="0.25">
      <c r="A750" t="s">
        <v>165</v>
      </c>
      <c r="B750" t="s">
        <v>164</v>
      </c>
      <c r="C750">
        <v>0.3</v>
      </c>
      <c r="D750" t="s">
        <v>55</v>
      </c>
      <c r="E750">
        <v>2015</v>
      </c>
      <c r="F750" s="67">
        <v>2005899</v>
      </c>
      <c r="G750" s="67">
        <v>3727929</v>
      </c>
      <c r="H750" s="67">
        <v>5737504</v>
      </c>
      <c r="I750">
        <v>23000</v>
      </c>
      <c r="J750" s="66">
        <v>87.212999999999994</v>
      </c>
      <c r="K750" s="66">
        <v>162.08386956521738</v>
      </c>
      <c r="L750" s="66">
        <v>249.45669565217392</v>
      </c>
      <c r="M750" s="56">
        <v>0.34961178240572899</v>
      </c>
    </row>
    <row r="751" spans="1:13" x14ac:dyDescent="0.25">
      <c r="A751" t="s">
        <v>58</v>
      </c>
      <c r="B751" t="s">
        <v>22</v>
      </c>
      <c r="C751">
        <v>8.9</v>
      </c>
      <c r="D751" t="s">
        <v>55</v>
      </c>
      <c r="E751">
        <v>2015</v>
      </c>
      <c r="F751" s="67">
        <v>20833777</v>
      </c>
      <c r="G751" s="67">
        <v>204617297</v>
      </c>
      <c r="H751" s="67">
        <v>227510308</v>
      </c>
      <c r="I751">
        <v>1000000</v>
      </c>
      <c r="J751" s="66">
        <v>20.833777000000001</v>
      </c>
      <c r="K751" s="66">
        <v>204.61729700000001</v>
      </c>
      <c r="L751" s="66">
        <v>227.51030800000001</v>
      </c>
      <c r="M751" s="56">
        <v>9.1572892600540981E-2</v>
      </c>
    </row>
    <row r="752" spans="1:13" x14ac:dyDescent="0.25">
      <c r="A752" t="s">
        <v>154</v>
      </c>
      <c r="B752" t="s">
        <v>23</v>
      </c>
      <c r="C752">
        <v>0.4</v>
      </c>
      <c r="D752" t="s">
        <v>51</v>
      </c>
      <c r="E752">
        <v>2015</v>
      </c>
      <c r="F752" s="67" t="s">
        <v>247</v>
      </c>
      <c r="G752" s="67" t="s">
        <v>247</v>
      </c>
      <c r="H752" s="67" t="s">
        <v>247</v>
      </c>
      <c r="I752">
        <v>78000</v>
      </c>
      <c r="J752" s="66" t="s">
        <v>247</v>
      </c>
      <c r="K752" s="66" t="s">
        <v>247</v>
      </c>
      <c r="L752" s="66" t="s">
        <v>247</v>
      </c>
      <c r="M752" s="56" t="s">
        <v>247</v>
      </c>
    </row>
    <row r="753" spans="1:13" x14ac:dyDescent="0.25">
      <c r="A753" t="s">
        <v>100</v>
      </c>
      <c r="B753" t="s">
        <v>99</v>
      </c>
      <c r="C753">
        <v>1.2</v>
      </c>
      <c r="D753" t="s">
        <v>55</v>
      </c>
      <c r="E753">
        <v>2015</v>
      </c>
      <c r="F753" s="67" t="s">
        <v>247</v>
      </c>
      <c r="G753" s="67" t="s">
        <v>247</v>
      </c>
      <c r="H753" s="67" t="s">
        <v>247</v>
      </c>
      <c r="I753">
        <v>130000</v>
      </c>
      <c r="J753" s="66" t="s">
        <v>247</v>
      </c>
      <c r="K753" s="66" t="s">
        <v>247</v>
      </c>
      <c r="L753" s="66" t="s">
        <v>247</v>
      </c>
      <c r="M753" s="56" t="s">
        <v>247</v>
      </c>
    </row>
    <row r="754" spans="1:13" x14ac:dyDescent="0.25">
      <c r="A754" t="s">
        <v>180</v>
      </c>
      <c r="B754" t="s">
        <v>179</v>
      </c>
      <c r="C754">
        <v>0.2</v>
      </c>
      <c r="D754" t="s">
        <v>47</v>
      </c>
      <c r="E754">
        <v>2015</v>
      </c>
      <c r="F754" s="67" t="s">
        <v>247</v>
      </c>
      <c r="G754" s="67" t="s">
        <v>247</v>
      </c>
      <c r="H754" s="67" t="s">
        <v>247</v>
      </c>
      <c r="I754">
        <v>6300</v>
      </c>
      <c r="J754" s="66" t="s">
        <v>247</v>
      </c>
      <c r="K754" s="66" t="s">
        <v>247</v>
      </c>
      <c r="L754" s="66" t="s">
        <v>247</v>
      </c>
      <c r="M754" s="56" t="s">
        <v>247</v>
      </c>
    </row>
    <row r="755" spans="1:13" x14ac:dyDescent="0.25">
      <c r="A755" t="s">
        <v>102</v>
      </c>
      <c r="B755" t="s">
        <v>101</v>
      </c>
      <c r="C755">
        <v>1.2</v>
      </c>
      <c r="D755" t="s">
        <v>103</v>
      </c>
      <c r="E755">
        <v>2015</v>
      </c>
      <c r="F755" s="67" t="s">
        <v>247</v>
      </c>
      <c r="G755" s="67" t="s">
        <v>247</v>
      </c>
      <c r="H755" s="67" t="s">
        <v>247</v>
      </c>
      <c r="I755">
        <v>11000</v>
      </c>
      <c r="J755" s="66" t="s">
        <v>247</v>
      </c>
      <c r="K755" s="66" t="s">
        <v>247</v>
      </c>
      <c r="L755" s="66" t="s">
        <v>247</v>
      </c>
      <c r="M755" s="56" t="s">
        <v>247</v>
      </c>
    </row>
    <row r="756" spans="1:13" x14ac:dyDescent="0.25">
      <c r="A756" t="s">
        <v>211</v>
      </c>
      <c r="B756" t="s">
        <v>210</v>
      </c>
      <c r="C756">
        <v>0.1</v>
      </c>
      <c r="D756" t="s">
        <v>47</v>
      </c>
      <c r="E756">
        <v>2015</v>
      </c>
      <c r="F756" s="67" t="s">
        <v>247</v>
      </c>
      <c r="G756" s="67" t="s">
        <v>247</v>
      </c>
      <c r="H756" s="67" t="s">
        <v>247</v>
      </c>
      <c r="I756">
        <v>1000</v>
      </c>
      <c r="J756" s="66" t="s">
        <v>247</v>
      </c>
      <c r="K756" s="66" t="s">
        <v>247</v>
      </c>
      <c r="L756" s="66" t="s">
        <v>247</v>
      </c>
      <c r="M756" s="56" t="s">
        <v>247</v>
      </c>
    </row>
    <row r="757" spans="1:13" x14ac:dyDescent="0.25">
      <c r="A757" t="s">
        <v>213</v>
      </c>
      <c r="B757" t="s">
        <v>212</v>
      </c>
      <c r="C757">
        <v>0.1</v>
      </c>
      <c r="D757" t="s">
        <v>51</v>
      </c>
      <c r="E757">
        <v>2015</v>
      </c>
      <c r="F757" s="67" t="s">
        <v>247</v>
      </c>
      <c r="G757" s="67" t="s">
        <v>247</v>
      </c>
      <c r="H757" s="67" t="s">
        <v>247</v>
      </c>
      <c r="I757">
        <v>500</v>
      </c>
      <c r="J757" s="66" t="s">
        <v>247</v>
      </c>
      <c r="K757" s="66" t="s">
        <v>247</v>
      </c>
      <c r="L757" s="66" t="s">
        <v>247</v>
      </c>
      <c r="M757" s="56" t="s">
        <v>247</v>
      </c>
    </row>
    <row r="758" spans="1:13" x14ac:dyDescent="0.25">
      <c r="A758" t="s">
        <v>215</v>
      </c>
      <c r="B758" t="s">
        <v>214</v>
      </c>
      <c r="C758">
        <v>0.1</v>
      </c>
      <c r="D758" t="s">
        <v>47</v>
      </c>
      <c r="E758">
        <v>2015</v>
      </c>
      <c r="F758" s="67">
        <v>10409820</v>
      </c>
      <c r="G758" s="67">
        <v>10841675</v>
      </c>
      <c r="H758" s="67">
        <v>22099998</v>
      </c>
      <c r="I758">
        <v>19000</v>
      </c>
      <c r="J758" s="66">
        <v>547.88526315789477</v>
      </c>
      <c r="K758" s="66">
        <v>570.61447368421057</v>
      </c>
      <c r="L758" s="66">
        <v>1163.1577894736843</v>
      </c>
      <c r="M758" s="56">
        <v>0.47103262181290695</v>
      </c>
    </row>
    <row r="759" spans="1:13" x14ac:dyDescent="0.25">
      <c r="A759" t="s">
        <v>54</v>
      </c>
      <c r="B759" t="s">
        <v>24</v>
      </c>
      <c r="C759">
        <v>12.4</v>
      </c>
      <c r="D759" t="s">
        <v>55</v>
      </c>
      <c r="E759">
        <v>2015</v>
      </c>
      <c r="F759" s="67">
        <v>12672580</v>
      </c>
      <c r="G759" s="67">
        <v>330933461</v>
      </c>
      <c r="H759" s="67">
        <v>343606041</v>
      </c>
      <c r="I759">
        <v>2000000</v>
      </c>
      <c r="J759" s="66">
        <v>6.33629</v>
      </c>
      <c r="K759" s="66">
        <v>165.46673050000001</v>
      </c>
      <c r="L759" s="66">
        <v>171.8030205</v>
      </c>
      <c r="M759" s="56">
        <v>3.6881132715591576E-2</v>
      </c>
    </row>
    <row r="760" spans="1:13" x14ac:dyDescent="0.25">
      <c r="A760" t="s">
        <v>123</v>
      </c>
      <c r="B760" t="s">
        <v>25</v>
      </c>
      <c r="C760">
        <v>0.7</v>
      </c>
      <c r="D760" t="s">
        <v>47</v>
      </c>
      <c r="E760">
        <v>2015</v>
      </c>
      <c r="F760" s="67" t="s">
        <v>247</v>
      </c>
      <c r="G760" s="67" t="s">
        <v>247</v>
      </c>
      <c r="H760" s="67" t="s">
        <v>247</v>
      </c>
      <c r="I760">
        <v>240000</v>
      </c>
      <c r="J760" s="66" t="s">
        <v>247</v>
      </c>
      <c r="K760" s="66" t="s">
        <v>247</v>
      </c>
      <c r="L760" s="66" t="s">
        <v>247</v>
      </c>
      <c r="M760" s="56" t="s">
        <v>247</v>
      </c>
    </row>
    <row r="761" spans="1:13" x14ac:dyDescent="0.25">
      <c r="A761" t="s">
        <v>56</v>
      </c>
      <c r="B761" t="s">
        <v>26</v>
      </c>
      <c r="C761">
        <v>11.5</v>
      </c>
      <c r="D761" t="s">
        <v>51</v>
      </c>
      <c r="E761">
        <v>2015</v>
      </c>
      <c r="F761" s="67" t="s">
        <v>247</v>
      </c>
      <c r="G761" s="67" t="s">
        <v>247</v>
      </c>
      <c r="H761" s="67" t="s">
        <v>247</v>
      </c>
      <c r="I761">
        <v>200000</v>
      </c>
      <c r="J761" s="66" t="s">
        <v>247</v>
      </c>
      <c r="K761" s="66" t="s">
        <v>247</v>
      </c>
      <c r="L761" s="66" t="s">
        <v>247</v>
      </c>
      <c r="M761" s="56" t="s">
        <v>247</v>
      </c>
    </row>
    <row r="762" spans="1:13" x14ac:dyDescent="0.25">
      <c r="A762" t="s">
        <v>216</v>
      </c>
      <c r="B762" t="s">
        <v>27</v>
      </c>
      <c r="C762">
        <v>0.1</v>
      </c>
      <c r="D762" t="s">
        <v>47</v>
      </c>
      <c r="E762">
        <v>2015</v>
      </c>
      <c r="F762" s="67" t="s">
        <v>247</v>
      </c>
      <c r="G762" s="67" t="s">
        <v>247</v>
      </c>
      <c r="H762" s="67" t="s">
        <v>247</v>
      </c>
      <c r="I762">
        <v>29000</v>
      </c>
      <c r="J762" s="66" t="s">
        <v>247</v>
      </c>
      <c r="K762" s="66" t="s">
        <v>247</v>
      </c>
      <c r="L762" s="66" t="s">
        <v>247</v>
      </c>
      <c r="M762" s="56" t="s">
        <v>247</v>
      </c>
    </row>
    <row r="763" spans="1:13" x14ac:dyDescent="0.25">
      <c r="A763" t="s">
        <v>182</v>
      </c>
      <c r="B763" t="s">
        <v>181</v>
      </c>
      <c r="C763">
        <v>0.2</v>
      </c>
      <c r="D763" t="s">
        <v>47</v>
      </c>
      <c r="E763">
        <v>2015</v>
      </c>
      <c r="F763" s="67" t="s">
        <v>247</v>
      </c>
      <c r="G763" s="67" t="s">
        <v>247</v>
      </c>
      <c r="H763" s="67" t="s">
        <v>247</v>
      </c>
      <c r="I763">
        <v>8900</v>
      </c>
      <c r="J763" s="66" t="s">
        <v>247</v>
      </c>
      <c r="K763" s="66" t="s">
        <v>247</v>
      </c>
      <c r="L763" s="66" t="s">
        <v>247</v>
      </c>
      <c r="M763" s="56" t="s">
        <v>247</v>
      </c>
    </row>
    <row r="764" spans="1:13" x14ac:dyDescent="0.25">
      <c r="A764" t="s">
        <v>184</v>
      </c>
      <c r="B764" t="s">
        <v>183</v>
      </c>
      <c r="C764">
        <v>0.2</v>
      </c>
      <c r="D764" t="s">
        <v>55</v>
      </c>
      <c r="E764">
        <v>2015</v>
      </c>
      <c r="F764" s="67">
        <v>8031919</v>
      </c>
      <c r="G764" s="67">
        <v>6356658.7230000002</v>
      </c>
      <c r="H764" s="67">
        <v>14391198.400994999</v>
      </c>
      <c r="I764">
        <v>35000</v>
      </c>
      <c r="J764" s="66">
        <v>229.48339999999999</v>
      </c>
      <c r="K764" s="66">
        <v>181.61882065714286</v>
      </c>
      <c r="L764" s="66">
        <v>411.17709717128571</v>
      </c>
      <c r="M764" s="56">
        <v>0.55811328398090021</v>
      </c>
    </row>
    <row r="765" spans="1:13" x14ac:dyDescent="0.25">
      <c r="A765" t="s">
        <v>95</v>
      </c>
      <c r="B765" t="s">
        <v>28</v>
      </c>
      <c r="C765">
        <v>1.3</v>
      </c>
      <c r="D765" t="s">
        <v>47</v>
      </c>
      <c r="E765">
        <v>2015</v>
      </c>
      <c r="F765" s="67">
        <v>73299197</v>
      </c>
      <c r="G765" s="67">
        <v>427677071</v>
      </c>
      <c r="H765" s="67">
        <v>501736462</v>
      </c>
      <c r="I765">
        <v>1600000</v>
      </c>
      <c r="J765" s="66">
        <v>45.811998125000002</v>
      </c>
      <c r="K765" s="66">
        <v>267.29816937499999</v>
      </c>
      <c r="L765" s="66">
        <v>313.58528875000002</v>
      </c>
      <c r="M765" s="56">
        <v>0.1460910309524206</v>
      </c>
    </row>
    <row r="766" spans="1:13" x14ac:dyDescent="0.25">
      <c r="A766" t="s">
        <v>218</v>
      </c>
      <c r="B766" t="s">
        <v>217</v>
      </c>
      <c r="C766">
        <v>0.1</v>
      </c>
      <c r="D766" t="s">
        <v>103</v>
      </c>
      <c r="E766">
        <v>2015</v>
      </c>
      <c r="F766" s="67" t="s">
        <v>247</v>
      </c>
      <c r="G766" s="67" t="s">
        <v>247</v>
      </c>
      <c r="H766" s="67" t="s">
        <v>247</v>
      </c>
      <c r="I766">
        <v>2100</v>
      </c>
      <c r="J766" s="66" t="s">
        <v>247</v>
      </c>
      <c r="K766" s="66" t="s">
        <v>247</v>
      </c>
      <c r="L766" s="66" t="s">
        <v>247</v>
      </c>
      <c r="M766" s="56" t="s">
        <v>247</v>
      </c>
    </row>
    <row r="767" spans="1:13" x14ac:dyDescent="0.25">
      <c r="A767" t="s">
        <v>220</v>
      </c>
      <c r="B767" t="s">
        <v>219</v>
      </c>
      <c r="C767">
        <v>0.1</v>
      </c>
      <c r="D767" t="s">
        <v>47</v>
      </c>
      <c r="E767">
        <v>2015</v>
      </c>
      <c r="F767" s="67" t="s">
        <v>247</v>
      </c>
      <c r="G767" s="67" t="s">
        <v>247</v>
      </c>
      <c r="H767" s="67" t="s">
        <v>247</v>
      </c>
      <c r="I767">
        <v>130000</v>
      </c>
      <c r="J767" s="66" t="s">
        <v>247</v>
      </c>
      <c r="K767" s="66" t="s">
        <v>247</v>
      </c>
      <c r="L767" s="66" t="s">
        <v>247</v>
      </c>
      <c r="M767" s="56" t="s">
        <v>247</v>
      </c>
    </row>
    <row r="768" spans="1:13" x14ac:dyDescent="0.25">
      <c r="A768" t="s">
        <v>113</v>
      </c>
      <c r="B768" t="s">
        <v>29</v>
      </c>
      <c r="C768">
        <v>0.9</v>
      </c>
      <c r="D768" t="s">
        <v>47</v>
      </c>
      <c r="E768">
        <v>2015</v>
      </c>
      <c r="F768" s="67" t="s">
        <v>247</v>
      </c>
      <c r="G768" s="67" t="s">
        <v>247</v>
      </c>
      <c r="H768" s="67" t="s">
        <v>247</v>
      </c>
      <c r="I768">
        <v>42000</v>
      </c>
      <c r="J768" s="66" t="s">
        <v>247</v>
      </c>
      <c r="K768" s="66" t="s">
        <v>247</v>
      </c>
      <c r="L768" s="66" t="s">
        <v>247</v>
      </c>
      <c r="M768" s="56" t="s">
        <v>247</v>
      </c>
    </row>
    <row r="769" spans="1:13" x14ac:dyDescent="0.25">
      <c r="A769" t="s">
        <v>144</v>
      </c>
      <c r="B769" t="s">
        <v>143</v>
      </c>
      <c r="C769">
        <v>0.5</v>
      </c>
      <c r="D769" t="s">
        <v>51</v>
      </c>
      <c r="E769">
        <v>2015</v>
      </c>
      <c r="F769" s="67" t="s">
        <v>247</v>
      </c>
      <c r="G769" s="67" t="s">
        <v>247</v>
      </c>
      <c r="H769" s="67" t="s">
        <v>247</v>
      </c>
      <c r="I769">
        <v>21000</v>
      </c>
      <c r="J769" s="66" t="s">
        <v>247</v>
      </c>
      <c r="K769" s="66" t="s">
        <v>247</v>
      </c>
      <c r="L769" s="66" t="s">
        <v>247</v>
      </c>
      <c r="M769" s="56" t="s">
        <v>247</v>
      </c>
    </row>
    <row r="770" spans="1:13" x14ac:dyDescent="0.25">
      <c r="A770" t="s">
        <v>167</v>
      </c>
      <c r="B770" t="s">
        <v>166</v>
      </c>
      <c r="C770">
        <v>0.3</v>
      </c>
      <c r="D770" t="s">
        <v>51</v>
      </c>
      <c r="E770">
        <v>2015</v>
      </c>
      <c r="F770" s="67" t="s">
        <v>247</v>
      </c>
      <c r="G770" s="67" t="s">
        <v>247</v>
      </c>
      <c r="H770" s="67" t="s">
        <v>247</v>
      </c>
      <c r="I770">
        <v>71000</v>
      </c>
      <c r="J770" s="66" t="s">
        <v>247</v>
      </c>
      <c r="K770" s="66" t="s">
        <v>247</v>
      </c>
      <c r="L770" s="66" t="s">
        <v>247</v>
      </c>
      <c r="M770" s="56" t="s">
        <v>247</v>
      </c>
    </row>
    <row r="771" spans="1:13" x14ac:dyDescent="0.25">
      <c r="A771" t="s">
        <v>186</v>
      </c>
      <c r="B771" t="s">
        <v>185</v>
      </c>
      <c r="C771">
        <v>0.2</v>
      </c>
      <c r="D771" t="s">
        <v>47</v>
      </c>
      <c r="E771">
        <v>2015</v>
      </c>
      <c r="F771" s="67" t="s">
        <v>247</v>
      </c>
      <c r="G771" s="67" t="s">
        <v>247</v>
      </c>
      <c r="H771" s="67" t="s">
        <v>247</v>
      </c>
      <c r="I771">
        <v>50000</v>
      </c>
      <c r="J771" s="66" t="s">
        <v>247</v>
      </c>
      <c r="K771" s="66" t="s">
        <v>247</v>
      </c>
      <c r="L771" s="66" t="s">
        <v>247</v>
      </c>
      <c r="M771" s="56" t="s">
        <v>247</v>
      </c>
    </row>
    <row r="772" spans="1:13" x14ac:dyDescent="0.25">
      <c r="A772" t="s">
        <v>124</v>
      </c>
      <c r="B772" t="s">
        <v>30</v>
      </c>
      <c r="C772">
        <v>0.7</v>
      </c>
      <c r="D772" t="s">
        <v>47</v>
      </c>
      <c r="E772">
        <v>2015</v>
      </c>
      <c r="F772" s="67">
        <v>2387532</v>
      </c>
      <c r="G772" s="67">
        <v>5032019.87</v>
      </c>
      <c r="H772" s="67">
        <v>7440285.1299999999</v>
      </c>
      <c r="I772">
        <v>14000</v>
      </c>
      <c r="J772" s="66">
        <v>170.53800000000001</v>
      </c>
      <c r="K772" s="66">
        <v>359.42999071428574</v>
      </c>
      <c r="L772" s="66">
        <v>531.44893785714282</v>
      </c>
      <c r="M772" s="56">
        <v>0.32089254084809521</v>
      </c>
    </row>
    <row r="773" spans="1:13" x14ac:dyDescent="0.25">
      <c r="A773" t="s">
        <v>222</v>
      </c>
      <c r="B773" t="s">
        <v>221</v>
      </c>
      <c r="C773">
        <v>0.1</v>
      </c>
      <c r="D773" t="s">
        <v>103</v>
      </c>
      <c r="E773">
        <v>2015</v>
      </c>
      <c r="F773" s="67" t="s">
        <v>247</v>
      </c>
      <c r="G773" s="67" t="s">
        <v>247</v>
      </c>
      <c r="H773" s="67" t="s">
        <v>247</v>
      </c>
      <c r="I773">
        <v>17000</v>
      </c>
      <c r="J773" s="66" t="s">
        <v>247</v>
      </c>
      <c r="K773" s="66" t="s">
        <v>247</v>
      </c>
      <c r="L773" s="66" t="s">
        <v>247</v>
      </c>
      <c r="M773" s="56" t="s">
        <v>247</v>
      </c>
    </row>
    <row r="774" spans="1:13" x14ac:dyDescent="0.25">
      <c r="A774" t="s">
        <v>74</v>
      </c>
      <c r="B774" t="s">
        <v>31</v>
      </c>
      <c r="C774">
        <v>2.6</v>
      </c>
      <c r="D774" t="s">
        <v>55</v>
      </c>
      <c r="E774">
        <v>2015</v>
      </c>
      <c r="F774" s="67" t="s">
        <v>247</v>
      </c>
      <c r="G774" s="67" t="s">
        <v>247</v>
      </c>
      <c r="H774" s="67" t="s">
        <v>247</v>
      </c>
      <c r="I774">
        <v>220000</v>
      </c>
      <c r="J774" s="66" t="s">
        <v>247</v>
      </c>
      <c r="K774" s="66" t="s">
        <v>247</v>
      </c>
      <c r="L774" s="66" t="s">
        <v>247</v>
      </c>
      <c r="M774" s="56" t="s">
        <v>247</v>
      </c>
    </row>
    <row r="775" spans="1:13" x14ac:dyDescent="0.25">
      <c r="A775" t="s">
        <v>156</v>
      </c>
      <c r="B775" t="s">
        <v>155</v>
      </c>
      <c r="C775">
        <v>0.4</v>
      </c>
      <c r="D775" t="s">
        <v>47</v>
      </c>
      <c r="E775">
        <v>2015</v>
      </c>
      <c r="F775" s="67">
        <v>1920965</v>
      </c>
      <c r="G775" s="67">
        <v>9441653.2709999997</v>
      </c>
      <c r="H775" s="67">
        <v>12756882.123</v>
      </c>
      <c r="I775">
        <v>42000</v>
      </c>
      <c r="J775" s="66">
        <v>45.737261904761908</v>
      </c>
      <c r="K775" s="66">
        <v>224.80126835714285</v>
      </c>
      <c r="L775" s="66">
        <v>303.73528864285714</v>
      </c>
      <c r="M775" s="56">
        <v>0.15058264092106013</v>
      </c>
    </row>
    <row r="776" spans="1:13" x14ac:dyDescent="0.25">
      <c r="A776" t="s">
        <v>224</v>
      </c>
      <c r="B776" t="s">
        <v>223</v>
      </c>
      <c r="C776">
        <v>0.1</v>
      </c>
      <c r="D776" t="s">
        <v>51</v>
      </c>
      <c r="E776">
        <v>2015</v>
      </c>
      <c r="F776" s="67" t="s">
        <v>247</v>
      </c>
      <c r="G776" s="67" t="s">
        <v>247</v>
      </c>
      <c r="H776" s="67" t="s">
        <v>247</v>
      </c>
      <c r="I776">
        <v>2500</v>
      </c>
      <c r="J776" s="66" t="s">
        <v>247</v>
      </c>
      <c r="K776" s="66" t="s">
        <v>247</v>
      </c>
      <c r="L776" s="66" t="s">
        <v>247</v>
      </c>
      <c r="M776" s="56" t="s">
        <v>247</v>
      </c>
    </row>
    <row r="777" spans="1:13" x14ac:dyDescent="0.25">
      <c r="A777" t="s">
        <v>237</v>
      </c>
      <c r="B777" t="s">
        <v>236</v>
      </c>
      <c r="C777">
        <v>0</v>
      </c>
      <c r="D777" t="s">
        <v>103</v>
      </c>
      <c r="E777">
        <v>2015</v>
      </c>
      <c r="F777" s="67" t="s">
        <v>247</v>
      </c>
      <c r="G777" s="67" t="s">
        <v>247</v>
      </c>
      <c r="H777" s="67" t="s">
        <v>247</v>
      </c>
      <c r="I777" t="s">
        <v>247</v>
      </c>
      <c r="J777" s="66" t="s">
        <v>247</v>
      </c>
      <c r="K777" s="66" t="s">
        <v>247</v>
      </c>
      <c r="L777" s="66" t="s">
        <v>247</v>
      </c>
      <c r="M777" s="56" t="s">
        <v>247</v>
      </c>
    </row>
    <row r="778" spans="1:13" x14ac:dyDescent="0.25">
      <c r="A778" t="s">
        <v>88</v>
      </c>
      <c r="B778" t="s">
        <v>87</v>
      </c>
      <c r="C778">
        <v>1.6</v>
      </c>
      <c r="D778" t="s">
        <v>55</v>
      </c>
      <c r="E778">
        <v>2015</v>
      </c>
      <c r="F778" s="67" t="s">
        <v>247</v>
      </c>
      <c r="G778" s="67" t="s">
        <v>247</v>
      </c>
      <c r="H778" s="67" t="s">
        <v>247</v>
      </c>
      <c r="I778">
        <v>72000</v>
      </c>
      <c r="J778" s="66" t="s">
        <v>247</v>
      </c>
      <c r="K778" s="66" t="s">
        <v>247</v>
      </c>
      <c r="L778" s="66" t="s">
        <v>247</v>
      </c>
      <c r="M778" s="56" t="s">
        <v>247</v>
      </c>
    </row>
    <row r="779" spans="1:13" x14ac:dyDescent="0.25">
      <c r="A779" t="s">
        <v>188</v>
      </c>
      <c r="B779" t="s">
        <v>187</v>
      </c>
      <c r="C779">
        <v>0.2</v>
      </c>
      <c r="D779" t="s">
        <v>103</v>
      </c>
      <c r="E779">
        <v>2015</v>
      </c>
      <c r="F779" s="67" t="s">
        <v>247</v>
      </c>
      <c r="G779" s="67" t="s">
        <v>247</v>
      </c>
      <c r="H779" s="67" t="s">
        <v>247</v>
      </c>
      <c r="I779">
        <v>7700</v>
      </c>
      <c r="J779" s="66" t="s">
        <v>247</v>
      </c>
      <c r="K779" s="66" t="s">
        <v>247</v>
      </c>
      <c r="L779" s="66" t="s">
        <v>247</v>
      </c>
      <c r="M779" s="56" t="s">
        <v>247</v>
      </c>
    </row>
    <row r="780" spans="1:13" x14ac:dyDescent="0.25">
      <c r="A780" t="s">
        <v>226</v>
      </c>
      <c r="B780" t="s">
        <v>225</v>
      </c>
      <c r="C780">
        <v>0.1</v>
      </c>
      <c r="D780" t="s">
        <v>55</v>
      </c>
      <c r="E780">
        <v>2015</v>
      </c>
      <c r="F780" s="67" t="s">
        <v>247</v>
      </c>
      <c r="G780" s="67" t="s">
        <v>247</v>
      </c>
      <c r="H780" s="67" t="s">
        <v>247</v>
      </c>
      <c r="I780">
        <v>12000</v>
      </c>
      <c r="J780" s="66" t="s">
        <v>247</v>
      </c>
      <c r="K780" s="66" t="s">
        <v>247</v>
      </c>
      <c r="L780" s="66" t="s">
        <v>247</v>
      </c>
      <c r="M780" s="56" t="s">
        <v>247</v>
      </c>
    </row>
    <row r="781" spans="1:13" x14ac:dyDescent="0.25">
      <c r="A781" t="s">
        <v>52</v>
      </c>
      <c r="B781" t="s">
        <v>32</v>
      </c>
      <c r="C781">
        <v>19</v>
      </c>
      <c r="D781" t="s">
        <v>51</v>
      </c>
      <c r="E781">
        <v>2015</v>
      </c>
      <c r="F781" s="67" t="s">
        <v>247</v>
      </c>
      <c r="G781" s="67" t="s">
        <v>247</v>
      </c>
      <c r="H781" s="67" t="s">
        <v>247</v>
      </c>
      <c r="I781">
        <v>7000000</v>
      </c>
      <c r="J781" s="66" t="s">
        <v>247</v>
      </c>
      <c r="K781" s="66" t="s">
        <v>247</v>
      </c>
      <c r="L781" s="66" t="s">
        <v>247</v>
      </c>
      <c r="M781" s="56" t="s">
        <v>247</v>
      </c>
    </row>
    <row r="782" spans="1:13" x14ac:dyDescent="0.25">
      <c r="A782" t="s">
        <v>228</v>
      </c>
      <c r="B782" t="s">
        <v>227</v>
      </c>
      <c r="C782">
        <v>0.1</v>
      </c>
      <c r="D782" t="s">
        <v>47</v>
      </c>
      <c r="E782">
        <v>2015</v>
      </c>
      <c r="F782" s="67" t="s">
        <v>247</v>
      </c>
      <c r="G782" s="67" t="s">
        <v>247</v>
      </c>
      <c r="H782" s="67" t="s">
        <v>247</v>
      </c>
      <c r="I782">
        <v>3800</v>
      </c>
      <c r="J782" s="66" t="s">
        <v>247</v>
      </c>
      <c r="K782" s="66" t="s">
        <v>247</v>
      </c>
      <c r="L782" s="66" t="s">
        <v>247</v>
      </c>
      <c r="M782" s="56" t="s">
        <v>247</v>
      </c>
    </row>
    <row r="783" spans="1:13" x14ac:dyDescent="0.25">
      <c r="A783" t="s">
        <v>190</v>
      </c>
      <c r="B783" t="s">
        <v>189</v>
      </c>
      <c r="C783">
        <v>0.2</v>
      </c>
      <c r="D783" t="s">
        <v>55</v>
      </c>
      <c r="E783">
        <v>2015</v>
      </c>
      <c r="F783" s="67" t="s">
        <v>247</v>
      </c>
      <c r="G783" s="67" t="s">
        <v>247</v>
      </c>
      <c r="H783" s="67" t="s">
        <v>247</v>
      </c>
      <c r="I783">
        <v>44000</v>
      </c>
      <c r="J783" s="66" t="s">
        <v>247</v>
      </c>
      <c r="K783" s="66" t="s">
        <v>247</v>
      </c>
      <c r="L783" s="66" t="s">
        <v>247</v>
      </c>
      <c r="M783" s="56" t="s">
        <v>247</v>
      </c>
    </row>
    <row r="784" spans="1:13" x14ac:dyDescent="0.25">
      <c r="A784" t="s">
        <v>96</v>
      </c>
      <c r="B784" t="s">
        <v>33</v>
      </c>
      <c r="C784">
        <v>1.3</v>
      </c>
      <c r="D784" t="s">
        <v>51</v>
      </c>
      <c r="E784">
        <v>2015</v>
      </c>
      <c r="F784" s="67" t="s">
        <v>247</v>
      </c>
      <c r="G784" s="67" t="s">
        <v>247</v>
      </c>
      <c r="H784" s="67" t="s">
        <v>247</v>
      </c>
      <c r="I784">
        <v>5400</v>
      </c>
      <c r="J784" s="66" t="s">
        <v>247</v>
      </c>
      <c r="K784" s="66" t="s">
        <v>247</v>
      </c>
      <c r="L784" s="66" t="s">
        <v>247</v>
      </c>
      <c r="M784" s="56" t="s">
        <v>247</v>
      </c>
    </row>
    <row r="785" spans="1:13" x14ac:dyDescent="0.25">
      <c r="A785" t="s">
        <v>192</v>
      </c>
      <c r="B785" t="s">
        <v>191</v>
      </c>
      <c r="C785">
        <v>0.2</v>
      </c>
      <c r="D785" t="s">
        <v>55</v>
      </c>
      <c r="E785">
        <v>2015</v>
      </c>
      <c r="F785" s="67" t="s">
        <v>247</v>
      </c>
      <c r="G785" s="67" t="s">
        <v>247</v>
      </c>
      <c r="H785" s="67" t="s">
        <v>247</v>
      </c>
      <c r="I785">
        <v>9700</v>
      </c>
      <c r="J785" s="66" t="s">
        <v>247</v>
      </c>
      <c r="K785" s="66" t="s">
        <v>247</v>
      </c>
      <c r="L785" s="66" t="s">
        <v>247</v>
      </c>
      <c r="M785" s="56" t="s">
        <v>247</v>
      </c>
    </row>
    <row r="786" spans="1:13" x14ac:dyDescent="0.25">
      <c r="A786" t="s">
        <v>108</v>
      </c>
      <c r="B786" t="s">
        <v>34</v>
      </c>
      <c r="C786">
        <v>1</v>
      </c>
      <c r="D786" t="s">
        <v>51</v>
      </c>
      <c r="E786">
        <v>2015</v>
      </c>
      <c r="F786" s="67" t="s">
        <v>247</v>
      </c>
      <c r="G786" s="67" t="s">
        <v>247</v>
      </c>
      <c r="H786" s="67" t="s">
        <v>247</v>
      </c>
      <c r="I786">
        <v>520000</v>
      </c>
      <c r="J786" s="66" t="s">
        <v>247</v>
      </c>
      <c r="K786" s="66" t="s">
        <v>247</v>
      </c>
      <c r="L786" s="66" t="s">
        <v>247</v>
      </c>
      <c r="M786" s="56" t="s">
        <v>247</v>
      </c>
    </row>
    <row r="787" spans="1:13" x14ac:dyDescent="0.25">
      <c r="A787" t="s">
        <v>239</v>
      </c>
      <c r="B787" t="s">
        <v>238</v>
      </c>
      <c r="C787">
        <v>0</v>
      </c>
      <c r="D787" t="s">
        <v>51</v>
      </c>
      <c r="E787">
        <v>2015</v>
      </c>
      <c r="F787" s="67" t="s">
        <v>247</v>
      </c>
      <c r="G787" s="67" t="s">
        <v>247</v>
      </c>
      <c r="H787" s="67" t="s">
        <v>247</v>
      </c>
      <c r="I787" t="s">
        <v>247</v>
      </c>
      <c r="J787" s="66" t="s">
        <v>247</v>
      </c>
      <c r="K787" s="66" t="s">
        <v>247</v>
      </c>
      <c r="L787" s="66" t="s">
        <v>247</v>
      </c>
      <c r="M787" s="56" t="s">
        <v>247</v>
      </c>
    </row>
    <row r="788" spans="1:13" x14ac:dyDescent="0.25">
      <c r="A788" t="s">
        <v>78</v>
      </c>
      <c r="B788" t="s">
        <v>77</v>
      </c>
      <c r="C788">
        <v>2.2000000000000002</v>
      </c>
      <c r="D788" t="s">
        <v>55</v>
      </c>
      <c r="E788">
        <v>2015</v>
      </c>
      <c r="F788" s="67">
        <v>1395383</v>
      </c>
      <c r="G788" s="67">
        <v>14905686.640000001</v>
      </c>
      <c r="H788" s="67">
        <v>18162646.467999998</v>
      </c>
      <c r="I788">
        <v>120000</v>
      </c>
      <c r="J788" s="66">
        <v>11.628191666666666</v>
      </c>
      <c r="K788" s="66">
        <v>124.21405533333333</v>
      </c>
      <c r="L788" s="66">
        <v>151.35538723333332</v>
      </c>
      <c r="M788" s="56">
        <v>7.6827074868107276E-2</v>
      </c>
    </row>
    <row r="789" spans="1:13" x14ac:dyDescent="0.25">
      <c r="A789" t="s">
        <v>125</v>
      </c>
      <c r="B789" t="s">
        <v>35</v>
      </c>
      <c r="C789">
        <v>0.7</v>
      </c>
      <c r="D789" t="s">
        <v>103</v>
      </c>
      <c r="E789">
        <v>2015</v>
      </c>
      <c r="F789" s="67" t="s">
        <v>247</v>
      </c>
      <c r="G789" s="67" t="s">
        <v>247</v>
      </c>
      <c r="H789" s="67" t="s">
        <v>247</v>
      </c>
      <c r="I789">
        <v>11000</v>
      </c>
      <c r="J789" s="66" t="s">
        <v>247</v>
      </c>
      <c r="K789" s="66" t="s">
        <v>247</v>
      </c>
      <c r="L789" s="66" t="s">
        <v>247</v>
      </c>
      <c r="M789" s="56" t="s">
        <v>247</v>
      </c>
    </row>
    <row r="790" spans="1:13" x14ac:dyDescent="0.25">
      <c r="A790" t="s">
        <v>230</v>
      </c>
      <c r="B790" t="s">
        <v>229</v>
      </c>
      <c r="C790">
        <v>0.1</v>
      </c>
      <c r="D790" t="s">
        <v>47</v>
      </c>
      <c r="E790">
        <v>2015</v>
      </c>
      <c r="F790" s="67" t="s">
        <v>247</v>
      </c>
      <c r="G790" s="67" t="s">
        <v>247</v>
      </c>
      <c r="H790" s="67" t="s">
        <v>247</v>
      </c>
      <c r="I790">
        <v>5000</v>
      </c>
      <c r="J790" s="66" t="s">
        <v>247</v>
      </c>
      <c r="K790" s="66" t="s">
        <v>247</v>
      </c>
      <c r="L790" s="66" t="s">
        <v>247</v>
      </c>
      <c r="M790" s="56" t="s">
        <v>247</v>
      </c>
    </row>
    <row r="791" spans="1:13" x14ac:dyDescent="0.25">
      <c r="A791" t="s">
        <v>61</v>
      </c>
      <c r="B791" t="s">
        <v>36</v>
      </c>
      <c r="C791">
        <v>5.8</v>
      </c>
      <c r="D791" t="s">
        <v>55</v>
      </c>
      <c r="E791">
        <v>2015</v>
      </c>
      <c r="F791" s="67" t="s">
        <v>247</v>
      </c>
      <c r="G791" s="67" t="s">
        <v>247</v>
      </c>
      <c r="H791" s="67" t="s">
        <v>247</v>
      </c>
      <c r="I791">
        <v>1300000</v>
      </c>
      <c r="J791" s="66" t="s">
        <v>247</v>
      </c>
      <c r="K791" s="66" t="s">
        <v>247</v>
      </c>
      <c r="L791" s="66" t="s">
        <v>247</v>
      </c>
      <c r="M791" s="56" t="s">
        <v>247</v>
      </c>
    </row>
    <row r="792" spans="1:13" x14ac:dyDescent="0.25">
      <c r="A792" t="s">
        <v>110</v>
      </c>
      <c r="B792" t="s">
        <v>37</v>
      </c>
      <c r="C792">
        <v>1</v>
      </c>
      <c r="D792" t="s">
        <v>47</v>
      </c>
      <c r="E792">
        <v>2015</v>
      </c>
      <c r="F792" s="67">
        <v>29401491</v>
      </c>
      <c r="G792" s="67">
        <v>65889574.950000003</v>
      </c>
      <c r="H792" s="67">
        <v>97737794.310000002</v>
      </c>
      <c r="I792">
        <v>240000</v>
      </c>
      <c r="J792" s="66">
        <v>122.5062125</v>
      </c>
      <c r="K792" s="66">
        <v>274.53989562499999</v>
      </c>
      <c r="L792" s="66">
        <v>407.240809625</v>
      </c>
      <c r="M792" s="56">
        <v>0.30082007894249974</v>
      </c>
    </row>
    <row r="793" spans="1:13" x14ac:dyDescent="0.25">
      <c r="A793" t="s">
        <v>62</v>
      </c>
      <c r="B793" t="s">
        <v>38</v>
      </c>
      <c r="C793">
        <v>4.8</v>
      </c>
      <c r="D793" t="s">
        <v>47</v>
      </c>
      <c r="E793">
        <v>2015</v>
      </c>
      <c r="F793" s="67" t="s">
        <v>247</v>
      </c>
      <c r="G793" s="67" t="s">
        <v>247</v>
      </c>
      <c r="H793" s="67" t="s">
        <v>247</v>
      </c>
      <c r="I793">
        <v>1500000</v>
      </c>
      <c r="J793" s="66" t="s">
        <v>247</v>
      </c>
      <c r="K793" s="66" t="s">
        <v>247</v>
      </c>
      <c r="L793" s="66" t="s">
        <v>247</v>
      </c>
      <c r="M793" s="56" t="s">
        <v>247</v>
      </c>
    </row>
    <row r="794" spans="1:13" x14ac:dyDescent="0.25">
      <c r="A794" t="s">
        <v>193</v>
      </c>
      <c r="B794" t="s">
        <v>39</v>
      </c>
      <c r="C794">
        <v>0.2</v>
      </c>
      <c r="D794" t="s">
        <v>47</v>
      </c>
      <c r="E794">
        <v>2015</v>
      </c>
      <c r="F794" s="67" t="s">
        <v>247</v>
      </c>
      <c r="G794" s="67" t="s">
        <v>247</v>
      </c>
      <c r="H794" s="67" t="s">
        <v>247</v>
      </c>
      <c r="I794">
        <v>36000</v>
      </c>
      <c r="J794" s="66" t="s">
        <v>247</v>
      </c>
      <c r="K794" s="66" t="s">
        <v>247</v>
      </c>
      <c r="L794" s="66" t="s">
        <v>247</v>
      </c>
      <c r="M794" s="56" t="s">
        <v>247</v>
      </c>
    </row>
    <row r="795" spans="1:13" x14ac:dyDescent="0.25">
      <c r="A795" t="s">
        <v>131</v>
      </c>
      <c r="B795" t="s">
        <v>130</v>
      </c>
      <c r="C795">
        <v>0.6</v>
      </c>
      <c r="D795" t="s">
        <v>51</v>
      </c>
      <c r="E795">
        <v>2015</v>
      </c>
      <c r="F795" s="67" t="s">
        <v>247</v>
      </c>
      <c r="G795" s="67" t="s">
        <v>247</v>
      </c>
      <c r="H795" s="67" t="s">
        <v>247</v>
      </c>
      <c r="I795">
        <v>130000</v>
      </c>
      <c r="J795" s="66" t="s">
        <v>247</v>
      </c>
      <c r="K795" s="66" t="s">
        <v>247</v>
      </c>
      <c r="L795" s="66" t="s">
        <v>247</v>
      </c>
      <c r="M795" s="56" t="s">
        <v>247</v>
      </c>
    </row>
    <row r="796" spans="1:13" x14ac:dyDescent="0.25">
      <c r="A796" t="s">
        <v>168</v>
      </c>
      <c r="B796" t="s">
        <v>40</v>
      </c>
      <c r="C796">
        <v>0.3</v>
      </c>
      <c r="D796" t="s">
        <v>47</v>
      </c>
      <c r="E796">
        <v>2015</v>
      </c>
      <c r="F796" s="67" t="s">
        <v>247</v>
      </c>
      <c r="G796" s="67" t="s">
        <v>247</v>
      </c>
      <c r="H796" s="67" t="s">
        <v>247</v>
      </c>
      <c r="I796">
        <v>230000</v>
      </c>
      <c r="J796" s="66" t="s">
        <v>247</v>
      </c>
      <c r="K796" s="66" t="s">
        <v>247</v>
      </c>
      <c r="L796" s="66" t="s">
        <v>247</v>
      </c>
      <c r="M796" s="56" t="s">
        <v>247</v>
      </c>
    </row>
    <row r="797" spans="1:13" x14ac:dyDescent="0.25">
      <c r="A797" t="s">
        <v>232</v>
      </c>
      <c r="B797" t="s">
        <v>231</v>
      </c>
      <c r="C797">
        <v>0.1</v>
      </c>
      <c r="D797" t="s">
        <v>55</v>
      </c>
      <c r="E797">
        <v>2015</v>
      </c>
      <c r="F797" s="67" t="s">
        <v>247</v>
      </c>
      <c r="G797" s="67" t="s">
        <v>247</v>
      </c>
      <c r="H797" s="67" t="s">
        <v>247</v>
      </c>
      <c r="I797">
        <v>8900</v>
      </c>
      <c r="J797" s="66" t="s">
        <v>247</v>
      </c>
      <c r="K797" s="66" t="s">
        <v>247</v>
      </c>
      <c r="L797" s="66" t="s">
        <v>247</v>
      </c>
      <c r="M797" s="56" t="s">
        <v>247</v>
      </c>
    </row>
    <row r="798" spans="1:13" x14ac:dyDescent="0.25">
      <c r="A798" t="s">
        <v>57</v>
      </c>
      <c r="B798" t="s">
        <v>41</v>
      </c>
      <c r="C798">
        <v>11.5</v>
      </c>
      <c r="D798" t="s">
        <v>47</v>
      </c>
      <c r="E798">
        <v>2015</v>
      </c>
      <c r="F798" s="67" t="s">
        <v>247</v>
      </c>
      <c r="G798" s="67" t="s">
        <v>247</v>
      </c>
      <c r="H798" s="67" t="s">
        <v>247</v>
      </c>
      <c r="I798">
        <v>1100000</v>
      </c>
      <c r="J798" s="66" t="s">
        <v>247</v>
      </c>
      <c r="K798" s="66" t="s">
        <v>247</v>
      </c>
      <c r="L798" s="66" t="s">
        <v>247</v>
      </c>
      <c r="M798" s="56" t="s">
        <v>247</v>
      </c>
    </row>
    <row r="799" spans="1:13" x14ac:dyDescent="0.25">
      <c r="A799" t="s">
        <v>53</v>
      </c>
      <c r="B799" t="s">
        <v>42</v>
      </c>
      <c r="C799">
        <v>12.8</v>
      </c>
      <c r="D799" t="s">
        <v>47</v>
      </c>
      <c r="E799">
        <v>2015</v>
      </c>
      <c r="F799" s="67" t="s">
        <v>247</v>
      </c>
      <c r="G799" s="67" t="s">
        <v>247</v>
      </c>
      <c r="H799" s="67" t="s">
        <v>247</v>
      </c>
      <c r="I799">
        <v>1300000</v>
      </c>
      <c r="J799" s="66" t="s">
        <v>247</v>
      </c>
      <c r="K799" s="66" t="s">
        <v>247</v>
      </c>
      <c r="L799" s="66" t="s">
        <v>247</v>
      </c>
      <c r="M799" s="56" t="s">
        <v>247</v>
      </c>
    </row>
    <row r="800" spans="1:13" x14ac:dyDescent="0.25">
      <c r="A800" t="s">
        <v>195</v>
      </c>
      <c r="B800" t="s">
        <v>194</v>
      </c>
      <c r="C800">
        <v>0.1</v>
      </c>
      <c r="D800" t="s">
        <v>55</v>
      </c>
      <c r="E800">
        <v>2016</v>
      </c>
      <c r="F800" s="67">
        <v>205664</v>
      </c>
      <c r="G800" s="67">
        <v>0</v>
      </c>
      <c r="H800" s="67">
        <v>205664</v>
      </c>
      <c r="I800">
        <v>8400</v>
      </c>
      <c r="J800" s="66">
        <v>24.483809523809523</v>
      </c>
      <c r="K800" s="66">
        <v>0</v>
      </c>
      <c r="L800" s="66">
        <v>24.483809523809523</v>
      </c>
      <c r="M800" s="56">
        <v>1</v>
      </c>
    </row>
    <row r="801" spans="1:13" x14ac:dyDescent="0.25">
      <c r="A801" t="s">
        <v>197</v>
      </c>
      <c r="B801" t="s">
        <v>196</v>
      </c>
      <c r="C801">
        <v>0.1</v>
      </c>
      <c r="D801" t="s">
        <v>51</v>
      </c>
      <c r="E801">
        <v>2016</v>
      </c>
      <c r="F801" s="67" t="s">
        <v>247</v>
      </c>
      <c r="G801" s="67" t="s">
        <v>247</v>
      </c>
      <c r="H801" s="67" t="s">
        <v>247</v>
      </c>
      <c r="I801">
        <v>1300</v>
      </c>
      <c r="J801" s="66" t="s">
        <v>247</v>
      </c>
      <c r="K801" s="66" t="s">
        <v>247</v>
      </c>
      <c r="L801" s="66" t="s">
        <v>247</v>
      </c>
      <c r="M801" s="56" t="s">
        <v>247</v>
      </c>
    </row>
    <row r="802" spans="1:13" x14ac:dyDescent="0.25">
      <c r="A802" t="s">
        <v>199</v>
      </c>
      <c r="B802" t="s">
        <v>198</v>
      </c>
      <c r="C802">
        <v>0.1</v>
      </c>
      <c r="D802" t="s">
        <v>47</v>
      </c>
      <c r="E802">
        <v>2016</v>
      </c>
      <c r="F802" s="67" t="s">
        <v>247</v>
      </c>
      <c r="G802" s="67" t="s">
        <v>247</v>
      </c>
      <c r="H802" s="67" t="s">
        <v>247</v>
      </c>
      <c r="I802">
        <v>16000</v>
      </c>
      <c r="J802" s="66" t="s">
        <v>247</v>
      </c>
      <c r="K802" s="66" t="s">
        <v>247</v>
      </c>
      <c r="L802" s="66" t="s">
        <v>247</v>
      </c>
      <c r="M802" s="56" t="s">
        <v>247</v>
      </c>
    </row>
    <row r="803" spans="1:13" x14ac:dyDescent="0.25">
      <c r="A803" t="s">
        <v>80</v>
      </c>
      <c r="B803" t="s">
        <v>79</v>
      </c>
      <c r="C803">
        <v>1.9</v>
      </c>
      <c r="D803" t="s">
        <v>47</v>
      </c>
      <c r="E803">
        <v>2016</v>
      </c>
      <c r="F803" s="67">
        <v>2932213</v>
      </c>
      <c r="G803" s="67">
        <v>16835247.530000001</v>
      </c>
      <c r="H803" s="67">
        <v>19767460.530000001</v>
      </c>
      <c r="I803">
        <v>300000</v>
      </c>
      <c r="J803" s="66">
        <v>9.7740433333333332</v>
      </c>
      <c r="K803" s="66">
        <v>56.117491766666667</v>
      </c>
      <c r="L803" s="66">
        <v>65.891535099999999</v>
      </c>
      <c r="M803" s="56">
        <v>0.14833534107984886</v>
      </c>
    </row>
    <row r="804" spans="1:13" x14ac:dyDescent="0.25">
      <c r="A804" t="s">
        <v>146</v>
      </c>
      <c r="B804" t="s">
        <v>145</v>
      </c>
      <c r="C804">
        <v>0.4</v>
      </c>
      <c r="D804" t="s">
        <v>51</v>
      </c>
      <c r="E804">
        <v>2016</v>
      </c>
      <c r="F804" s="67" t="s">
        <v>247</v>
      </c>
      <c r="G804" s="67" t="s">
        <v>247</v>
      </c>
      <c r="H804" s="67" t="s">
        <v>247</v>
      </c>
      <c r="I804">
        <v>120000</v>
      </c>
      <c r="J804" s="66" t="s">
        <v>247</v>
      </c>
      <c r="K804" s="66" t="s">
        <v>247</v>
      </c>
      <c r="L804" s="66" t="s">
        <v>247</v>
      </c>
      <c r="M804" s="56" t="s">
        <v>247</v>
      </c>
    </row>
    <row r="805" spans="1:13" x14ac:dyDescent="0.25">
      <c r="A805" t="s">
        <v>170</v>
      </c>
      <c r="B805" t="s">
        <v>169</v>
      </c>
      <c r="C805">
        <v>0.2</v>
      </c>
      <c r="D805" t="s">
        <v>51</v>
      </c>
      <c r="E805">
        <v>2016</v>
      </c>
      <c r="F805" s="67">
        <v>1945687</v>
      </c>
      <c r="G805" s="67">
        <v>2277109.41</v>
      </c>
      <c r="H805" s="67">
        <v>4222796.41</v>
      </c>
      <c r="I805">
        <v>3400</v>
      </c>
      <c r="J805" s="66">
        <v>572.26088235294117</v>
      </c>
      <c r="K805" s="66">
        <v>669.73806176470589</v>
      </c>
      <c r="L805" s="66">
        <v>1241.9989441176472</v>
      </c>
      <c r="M805" s="56">
        <v>0.46075794594132463</v>
      </c>
    </row>
    <row r="806" spans="1:13" x14ac:dyDescent="0.25">
      <c r="A806" t="s">
        <v>201</v>
      </c>
      <c r="B806" t="s">
        <v>200</v>
      </c>
      <c r="C806">
        <v>0.1</v>
      </c>
      <c r="D806" t="s">
        <v>51</v>
      </c>
      <c r="E806">
        <v>2016</v>
      </c>
      <c r="F806" s="67" t="s">
        <v>247</v>
      </c>
      <c r="G806" s="67" t="s">
        <v>247</v>
      </c>
      <c r="H806" s="67" t="s">
        <v>247</v>
      </c>
      <c r="I806">
        <v>9600</v>
      </c>
      <c r="J806" s="66" t="s">
        <v>247</v>
      </c>
      <c r="K806" s="66" t="s">
        <v>247</v>
      </c>
      <c r="L806" s="66" t="s">
        <v>247</v>
      </c>
      <c r="M806" s="56" t="s">
        <v>247</v>
      </c>
    </row>
    <row r="807" spans="1:13" x14ac:dyDescent="0.25">
      <c r="A807" t="s">
        <v>246</v>
      </c>
      <c r="B807" t="s">
        <v>3</v>
      </c>
      <c r="C807">
        <v>0</v>
      </c>
      <c r="D807" t="s">
        <v>242</v>
      </c>
      <c r="E807">
        <v>2016</v>
      </c>
      <c r="F807" s="67" t="s">
        <v>247</v>
      </c>
      <c r="G807" s="67" t="s">
        <v>247</v>
      </c>
      <c r="H807" s="67" t="s">
        <v>247</v>
      </c>
      <c r="I807" t="s">
        <v>247</v>
      </c>
      <c r="J807" s="66" t="s">
        <v>247</v>
      </c>
      <c r="K807" s="66" t="s">
        <v>247</v>
      </c>
      <c r="L807" s="66" t="s">
        <v>247</v>
      </c>
      <c r="M807" s="56" t="s">
        <v>247</v>
      </c>
    </row>
    <row r="808" spans="1:13" x14ac:dyDescent="0.25">
      <c r="A808" t="s">
        <v>234</v>
      </c>
      <c r="B808" t="s">
        <v>233</v>
      </c>
      <c r="C808">
        <v>0</v>
      </c>
      <c r="D808" t="s">
        <v>47</v>
      </c>
      <c r="E808">
        <v>2016</v>
      </c>
      <c r="F808" s="67">
        <v>2310475</v>
      </c>
      <c r="G808" s="67">
        <v>6826987</v>
      </c>
      <c r="H808" s="67">
        <v>9137462</v>
      </c>
      <c r="I808" t="s">
        <v>247</v>
      </c>
      <c r="J808" s="66" t="s">
        <v>247</v>
      </c>
      <c r="K808" s="66" t="s">
        <v>247</v>
      </c>
      <c r="L808" s="66" t="s">
        <v>247</v>
      </c>
      <c r="M808" s="56" t="s">
        <v>247</v>
      </c>
    </row>
    <row r="809" spans="1:13" x14ac:dyDescent="0.25">
      <c r="A809" t="s">
        <v>115</v>
      </c>
      <c r="B809" t="s">
        <v>4</v>
      </c>
      <c r="C809">
        <v>0.8</v>
      </c>
      <c r="D809" t="s">
        <v>103</v>
      </c>
      <c r="E809">
        <v>2016</v>
      </c>
      <c r="F809" s="67" t="s">
        <v>247</v>
      </c>
      <c r="G809" s="67" t="s">
        <v>247</v>
      </c>
      <c r="H809" s="67" t="s">
        <v>247</v>
      </c>
      <c r="I809">
        <v>2800</v>
      </c>
      <c r="J809" s="66" t="s">
        <v>247</v>
      </c>
      <c r="K809" s="66" t="s">
        <v>247</v>
      </c>
      <c r="L809" s="66" t="s">
        <v>247</v>
      </c>
      <c r="M809" s="56" t="s">
        <v>247</v>
      </c>
    </row>
    <row r="810" spans="1:13" x14ac:dyDescent="0.25">
      <c r="A810" t="s">
        <v>132</v>
      </c>
      <c r="B810" t="s">
        <v>5</v>
      </c>
      <c r="C810">
        <v>0.5</v>
      </c>
      <c r="D810" t="s">
        <v>51</v>
      </c>
      <c r="E810">
        <v>2016</v>
      </c>
      <c r="F810" s="67">
        <v>12869113</v>
      </c>
      <c r="G810" s="67">
        <v>4769901.43</v>
      </c>
      <c r="H810" s="67">
        <v>17639014.43</v>
      </c>
      <c r="I810">
        <v>23000</v>
      </c>
      <c r="J810" s="66">
        <v>559.52665217391302</v>
      </c>
      <c r="K810" s="66">
        <v>207.38701869565216</v>
      </c>
      <c r="L810" s="66">
        <v>766.91367086956518</v>
      </c>
      <c r="M810" s="56">
        <v>0.72958231601151879</v>
      </c>
    </row>
    <row r="811" spans="1:13" x14ac:dyDescent="0.25">
      <c r="A811" t="s">
        <v>241</v>
      </c>
      <c r="B811" t="s">
        <v>6</v>
      </c>
      <c r="C811">
        <v>0</v>
      </c>
      <c r="D811" t="s">
        <v>242</v>
      </c>
      <c r="E811">
        <v>2016</v>
      </c>
      <c r="F811" s="67" t="s">
        <v>247</v>
      </c>
      <c r="G811" s="67" t="s">
        <v>247</v>
      </c>
      <c r="H811" s="67" t="s">
        <v>247</v>
      </c>
      <c r="I811" t="s">
        <v>247</v>
      </c>
      <c r="J811" s="66" t="s">
        <v>247</v>
      </c>
      <c r="K811" s="66" t="s">
        <v>247</v>
      </c>
      <c r="L811" s="66" t="s">
        <v>247</v>
      </c>
      <c r="M811" s="56" t="s">
        <v>247</v>
      </c>
    </row>
    <row r="812" spans="1:13" x14ac:dyDescent="0.25">
      <c r="A812" t="s">
        <v>105</v>
      </c>
      <c r="B812" t="s">
        <v>104</v>
      </c>
      <c r="C812">
        <v>1</v>
      </c>
      <c r="D812" t="s">
        <v>47</v>
      </c>
      <c r="E812">
        <v>2016</v>
      </c>
      <c r="F812" s="67">
        <v>3028372</v>
      </c>
      <c r="G812" s="67">
        <v>13765199.890000001</v>
      </c>
      <c r="H812" s="67">
        <v>16793571.890000001</v>
      </c>
      <c r="I812">
        <v>73000</v>
      </c>
      <c r="J812" s="66">
        <v>41.484547945205478</v>
      </c>
      <c r="K812" s="66">
        <v>188.56438205479452</v>
      </c>
      <c r="L812" s="66">
        <v>230.04893000000001</v>
      </c>
      <c r="M812" s="56">
        <v>0.18032923667676035</v>
      </c>
    </row>
    <row r="813" spans="1:13" x14ac:dyDescent="0.25">
      <c r="A813" t="s">
        <v>172</v>
      </c>
      <c r="B813" t="s">
        <v>171</v>
      </c>
      <c r="C813">
        <v>0.2</v>
      </c>
      <c r="D813" t="s">
        <v>47</v>
      </c>
      <c r="E813">
        <v>2016</v>
      </c>
      <c r="F813" s="67" t="s">
        <v>247</v>
      </c>
      <c r="G813" s="67" t="s">
        <v>247</v>
      </c>
      <c r="H813" s="67" t="s">
        <v>247</v>
      </c>
      <c r="I813">
        <v>18000</v>
      </c>
      <c r="J813" s="66" t="s">
        <v>247</v>
      </c>
      <c r="K813" s="66" t="s">
        <v>247</v>
      </c>
      <c r="L813" s="66" t="s">
        <v>247</v>
      </c>
      <c r="M813" s="56" t="s">
        <v>247</v>
      </c>
    </row>
    <row r="814" spans="1:13" x14ac:dyDescent="0.25">
      <c r="A814" t="s">
        <v>50</v>
      </c>
      <c r="B814" t="s">
        <v>7</v>
      </c>
      <c r="C814">
        <v>20.7</v>
      </c>
      <c r="D814" t="s">
        <v>51</v>
      </c>
      <c r="E814">
        <v>2016</v>
      </c>
      <c r="F814" s="67">
        <v>98266465</v>
      </c>
      <c r="G814" s="67">
        <v>59476730.879999995</v>
      </c>
      <c r="H814" s="67">
        <v>157743195.88</v>
      </c>
      <c r="I814">
        <v>370000</v>
      </c>
      <c r="J814" s="66">
        <v>265.58504054054055</v>
      </c>
      <c r="K814" s="66">
        <v>160.7479212972973</v>
      </c>
      <c r="L814" s="66">
        <v>426.33296183783784</v>
      </c>
      <c r="M814" s="56">
        <v>0.62295216254369701</v>
      </c>
    </row>
    <row r="815" spans="1:13" x14ac:dyDescent="0.25">
      <c r="A815" t="s">
        <v>134</v>
      </c>
      <c r="B815" t="s">
        <v>133</v>
      </c>
      <c r="C815">
        <v>0.5</v>
      </c>
      <c r="D815" t="s">
        <v>51</v>
      </c>
      <c r="E815">
        <v>2016</v>
      </c>
      <c r="F815" s="67" t="s">
        <v>247</v>
      </c>
      <c r="G815" s="67" t="s">
        <v>247</v>
      </c>
      <c r="H815" s="67" t="s">
        <v>247</v>
      </c>
      <c r="I815">
        <v>830000</v>
      </c>
      <c r="J815" s="66" t="s">
        <v>247</v>
      </c>
      <c r="K815" s="66" t="s">
        <v>247</v>
      </c>
      <c r="L815" s="66" t="s">
        <v>247</v>
      </c>
      <c r="M815" s="56" t="s">
        <v>247</v>
      </c>
    </row>
    <row r="816" spans="1:13" x14ac:dyDescent="0.25">
      <c r="A816" t="s">
        <v>203</v>
      </c>
      <c r="B816" t="s">
        <v>202</v>
      </c>
      <c r="C816">
        <v>0.1</v>
      </c>
      <c r="D816" t="s">
        <v>51</v>
      </c>
      <c r="E816">
        <v>2016</v>
      </c>
      <c r="F816" s="67" t="s">
        <v>247</v>
      </c>
      <c r="G816" s="67" t="s">
        <v>247</v>
      </c>
      <c r="H816" s="67" t="s">
        <v>247</v>
      </c>
      <c r="I816">
        <v>2700</v>
      </c>
      <c r="J816" s="66" t="s">
        <v>247</v>
      </c>
      <c r="K816" s="66" t="s">
        <v>247</v>
      </c>
      <c r="L816" s="66" t="s">
        <v>247</v>
      </c>
      <c r="M816" s="56" t="s">
        <v>247</v>
      </c>
    </row>
    <row r="817" spans="1:13" x14ac:dyDescent="0.25">
      <c r="A817" t="s">
        <v>122</v>
      </c>
      <c r="B817" t="s">
        <v>121</v>
      </c>
      <c r="C817">
        <v>0.7</v>
      </c>
      <c r="D817" t="s">
        <v>55</v>
      </c>
      <c r="E817">
        <v>2016</v>
      </c>
      <c r="F817" s="67" t="s">
        <v>247</v>
      </c>
      <c r="G817" s="67" t="s">
        <v>247</v>
      </c>
      <c r="H817" s="67" t="s">
        <v>247</v>
      </c>
      <c r="I817">
        <v>110000</v>
      </c>
      <c r="J817" s="66" t="s">
        <v>247</v>
      </c>
      <c r="K817" s="66" t="s">
        <v>247</v>
      </c>
      <c r="L817" s="66" t="s">
        <v>247</v>
      </c>
      <c r="M817" s="56" t="s">
        <v>247</v>
      </c>
    </row>
    <row r="818" spans="1:13" x14ac:dyDescent="0.25">
      <c r="A818" t="s">
        <v>107</v>
      </c>
      <c r="B818" t="s">
        <v>106</v>
      </c>
      <c r="C818">
        <v>1</v>
      </c>
      <c r="D818" t="s">
        <v>55</v>
      </c>
      <c r="E818">
        <v>2016</v>
      </c>
      <c r="F818" s="67" t="s">
        <v>247</v>
      </c>
      <c r="G818" s="67" t="s">
        <v>247</v>
      </c>
      <c r="H818" s="67" t="s">
        <v>247</v>
      </c>
      <c r="I818">
        <v>88000</v>
      </c>
      <c r="J818" s="66" t="s">
        <v>247</v>
      </c>
      <c r="K818" s="66" t="s">
        <v>247</v>
      </c>
      <c r="L818" s="66" t="s">
        <v>247</v>
      </c>
      <c r="M818" s="56" t="s">
        <v>247</v>
      </c>
    </row>
    <row r="819" spans="1:13" x14ac:dyDescent="0.25">
      <c r="A819" t="s">
        <v>127</v>
      </c>
      <c r="B819" t="s">
        <v>126</v>
      </c>
      <c r="C819">
        <v>0.6</v>
      </c>
      <c r="D819" t="s">
        <v>47</v>
      </c>
      <c r="E819">
        <v>2016</v>
      </c>
      <c r="F819" s="67" t="s">
        <v>247</v>
      </c>
      <c r="G819" s="67" t="s">
        <v>247</v>
      </c>
      <c r="H819" s="67" t="s">
        <v>247</v>
      </c>
      <c r="I819">
        <v>2400</v>
      </c>
      <c r="J819" s="66" t="s">
        <v>247</v>
      </c>
      <c r="K819" s="66" t="s">
        <v>247</v>
      </c>
      <c r="L819" s="66" t="s">
        <v>247</v>
      </c>
      <c r="M819" s="56" t="s">
        <v>247</v>
      </c>
    </row>
    <row r="820" spans="1:13" x14ac:dyDescent="0.25">
      <c r="A820" t="s">
        <v>135</v>
      </c>
      <c r="B820" t="s">
        <v>8</v>
      </c>
      <c r="C820">
        <v>0.5</v>
      </c>
      <c r="D820" t="s">
        <v>47</v>
      </c>
      <c r="E820">
        <v>2016</v>
      </c>
      <c r="F820" s="67" t="s">
        <v>247</v>
      </c>
      <c r="G820" s="67" t="s">
        <v>247</v>
      </c>
      <c r="H820" s="67" t="s">
        <v>247</v>
      </c>
      <c r="I820">
        <v>76000</v>
      </c>
      <c r="J820" s="66" t="s">
        <v>247</v>
      </c>
      <c r="K820" s="66" t="s">
        <v>247</v>
      </c>
      <c r="L820" s="66" t="s">
        <v>247</v>
      </c>
      <c r="M820" s="56" t="s">
        <v>247</v>
      </c>
    </row>
    <row r="821" spans="1:13" x14ac:dyDescent="0.25">
      <c r="A821" t="s">
        <v>71</v>
      </c>
      <c r="B821" t="s">
        <v>70</v>
      </c>
      <c r="C821">
        <v>3.1</v>
      </c>
      <c r="D821" t="s">
        <v>47</v>
      </c>
      <c r="E821">
        <v>2016</v>
      </c>
      <c r="F821" s="67" t="s">
        <v>247</v>
      </c>
      <c r="G821" s="67" t="s">
        <v>247</v>
      </c>
      <c r="H821" s="67" t="s">
        <v>247</v>
      </c>
      <c r="I821">
        <v>510000</v>
      </c>
      <c r="J821" s="66" t="s">
        <v>247</v>
      </c>
      <c r="K821" s="66" t="s">
        <v>247</v>
      </c>
      <c r="L821" s="66" t="s">
        <v>247</v>
      </c>
      <c r="M821" s="56" t="s">
        <v>247</v>
      </c>
    </row>
    <row r="822" spans="1:13" x14ac:dyDescent="0.25">
      <c r="A822" t="s">
        <v>65</v>
      </c>
      <c r="B822" t="s">
        <v>64</v>
      </c>
      <c r="C822">
        <v>3.5</v>
      </c>
      <c r="D822" t="s">
        <v>55</v>
      </c>
      <c r="E822">
        <v>2016</v>
      </c>
      <c r="F822" s="67" t="s">
        <v>247</v>
      </c>
      <c r="G822" s="67" t="s">
        <v>247</v>
      </c>
      <c r="H822" s="67" t="s">
        <v>247</v>
      </c>
      <c r="I822">
        <v>110000</v>
      </c>
      <c r="J822" s="66" t="s">
        <v>247</v>
      </c>
      <c r="K822" s="66" t="s">
        <v>247</v>
      </c>
      <c r="L822" s="66" t="s">
        <v>247</v>
      </c>
      <c r="M822" s="56" t="s">
        <v>247</v>
      </c>
    </row>
    <row r="823" spans="1:13" x14ac:dyDescent="0.25">
      <c r="A823" t="s">
        <v>98</v>
      </c>
      <c r="B823" t="s">
        <v>97</v>
      </c>
      <c r="C823">
        <v>1.2</v>
      </c>
      <c r="D823" t="s">
        <v>55</v>
      </c>
      <c r="E823">
        <v>2016</v>
      </c>
      <c r="F823" s="67" t="s">
        <v>247</v>
      </c>
      <c r="G823" s="67" t="s">
        <v>247</v>
      </c>
      <c r="H823" s="67" t="s">
        <v>247</v>
      </c>
      <c r="I823">
        <v>120000</v>
      </c>
      <c r="J823" s="66" t="s">
        <v>247</v>
      </c>
      <c r="K823" s="66" t="s">
        <v>247</v>
      </c>
      <c r="L823" s="66" t="s">
        <v>247</v>
      </c>
      <c r="M823" s="56" t="s">
        <v>247</v>
      </c>
    </row>
    <row r="824" spans="1:13" x14ac:dyDescent="0.25">
      <c r="A824" t="s">
        <v>137</v>
      </c>
      <c r="B824" t="s">
        <v>136</v>
      </c>
      <c r="C824">
        <v>0.5</v>
      </c>
      <c r="D824" t="s">
        <v>103</v>
      </c>
      <c r="E824">
        <v>2016</v>
      </c>
      <c r="F824" s="67">
        <v>118838480</v>
      </c>
      <c r="G824" s="67">
        <v>65978074.108599991</v>
      </c>
      <c r="H824" s="67">
        <v>184816554.10859999</v>
      </c>
      <c r="I824">
        <v>60000</v>
      </c>
      <c r="J824" s="66">
        <v>1980.6413333333333</v>
      </c>
      <c r="K824" s="66">
        <v>1099.6345684766666</v>
      </c>
      <c r="L824" s="66">
        <v>3080.2759018100001</v>
      </c>
      <c r="M824" s="56">
        <v>0.64300776828773332</v>
      </c>
    </row>
    <row r="825" spans="1:13" x14ac:dyDescent="0.25">
      <c r="A825" t="s">
        <v>139</v>
      </c>
      <c r="B825" t="s">
        <v>138</v>
      </c>
      <c r="C825">
        <v>0.5</v>
      </c>
      <c r="D825" t="s">
        <v>51</v>
      </c>
      <c r="E825">
        <v>2016</v>
      </c>
      <c r="F825" s="67" t="s">
        <v>247</v>
      </c>
      <c r="G825" s="67" t="s">
        <v>247</v>
      </c>
      <c r="H825" s="67" t="s">
        <v>247</v>
      </c>
      <c r="I825">
        <v>170000</v>
      </c>
      <c r="J825" s="66" t="s">
        <v>247</v>
      </c>
      <c r="K825" s="66" t="s">
        <v>247</v>
      </c>
      <c r="L825" s="66" t="s">
        <v>247</v>
      </c>
      <c r="M825" s="56" t="s">
        <v>247</v>
      </c>
    </row>
    <row r="826" spans="1:13" x14ac:dyDescent="0.25">
      <c r="A826" t="s">
        <v>205</v>
      </c>
      <c r="B826" t="s">
        <v>204</v>
      </c>
      <c r="C826">
        <v>0.1</v>
      </c>
      <c r="D826" t="s">
        <v>47</v>
      </c>
      <c r="E826">
        <v>2016</v>
      </c>
      <c r="F826" s="67">
        <v>39512</v>
      </c>
      <c r="G826" s="67">
        <v>796613</v>
      </c>
      <c r="H826" s="67">
        <v>836125</v>
      </c>
      <c r="I826">
        <v>200</v>
      </c>
      <c r="J826" s="66">
        <v>197.56</v>
      </c>
      <c r="K826" s="66">
        <v>3983.0650000000001</v>
      </c>
      <c r="L826" s="66">
        <v>4180.625</v>
      </c>
      <c r="M826" s="56">
        <v>4.72560920914935E-2</v>
      </c>
    </row>
    <row r="827" spans="1:13" x14ac:dyDescent="0.25">
      <c r="A827" t="s">
        <v>73</v>
      </c>
      <c r="B827" t="s">
        <v>72</v>
      </c>
      <c r="C827">
        <v>3.1</v>
      </c>
      <c r="D827" t="s">
        <v>47</v>
      </c>
      <c r="E827">
        <v>2016</v>
      </c>
      <c r="F827" s="67" t="s">
        <v>247</v>
      </c>
      <c r="G827" s="67" t="s">
        <v>247</v>
      </c>
      <c r="H827" s="67" t="s">
        <v>247</v>
      </c>
      <c r="I827">
        <v>95000</v>
      </c>
      <c r="J827" s="66" t="s">
        <v>247</v>
      </c>
      <c r="K827" s="66" t="s">
        <v>247</v>
      </c>
      <c r="L827" s="66" t="s">
        <v>247</v>
      </c>
      <c r="M827" s="56" t="s">
        <v>247</v>
      </c>
    </row>
    <row r="828" spans="1:13" x14ac:dyDescent="0.25">
      <c r="A828" t="s">
        <v>148</v>
      </c>
      <c r="B828" t="s">
        <v>147</v>
      </c>
      <c r="C828">
        <v>0.4</v>
      </c>
      <c r="D828" t="s">
        <v>51</v>
      </c>
      <c r="E828">
        <v>2016</v>
      </c>
      <c r="F828" s="67" t="s">
        <v>247</v>
      </c>
      <c r="G828" s="67" t="s">
        <v>247</v>
      </c>
      <c r="H828" s="67" t="s">
        <v>247</v>
      </c>
      <c r="I828">
        <v>12000</v>
      </c>
      <c r="J828" s="66" t="s">
        <v>247</v>
      </c>
      <c r="K828" s="66" t="s">
        <v>247</v>
      </c>
      <c r="L828" s="66" t="s">
        <v>247</v>
      </c>
      <c r="M828" s="56" t="s">
        <v>247</v>
      </c>
    </row>
    <row r="829" spans="1:13" x14ac:dyDescent="0.25">
      <c r="A829" t="s">
        <v>76</v>
      </c>
      <c r="B829" t="s">
        <v>9</v>
      </c>
      <c r="C829">
        <v>2.4</v>
      </c>
      <c r="D829" t="s">
        <v>47</v>
      </c>
      <c r="E829">
        <v>2016</v>
      </c>
      <c r="F829" s="67" t="s">
        <v>247</v>
      </c>
      <c r="G829" s="67" t="s">
        <v>247</v>
      </c>
      <c r="H829" s="67" t="s">
        <v>247</v>
      </c>
      <c r="I829">
        <v>450000</v>
      </c>
      <c r="J829" s="66" t="s">
        <v>247</v>
      </c>
      <c r="K829" s="66" t="s">
        <v>247</v>
      </c>
      <c r="L829" s="66" t="s">
        <v>247</v>
      </c>
      <c r="M829" s="56" t="s">
        <v>247</v>
      </c>
    </row>
    <row r="830" spans="1:13" x14ac:dyDescent="0.25">
      <c r="A830" t="s">
        <v>150</v>
      </c>
      <c r="B830" t="s">
        <v>149</v>
      </c>
      <c r="C830">
        <v>0.4</v>
      </c>
      <c r="D830" t="s">
        <v>51</v>
      </c>
      <c r="E830">
        <v>2016</v>
      </c>
      <c r="F830" s="67" t="s">
        <v>247</v>
      </c>
      <c r="G830" s="67" t="s">
        <v>247</v>
      </c>
      <c r="H830" s="67" t="s">
        <v>247</v>
      </c>
      <c r="I830">
        <v>28000</v>
      </c>
      <c r="J830" s="66" t="s">
        <v>247</v>
      </c>
      <c r="K830" s="66" t="s">
        <v>247</v>
      </c>
      <c r="L830" s="66" t="s">
        <v>247</v>
      </c>
      <c r="M830" s="56" t="s">
        <v>247</v>
      </c>
    </row>
    <row r="831" spans="1:13" x14ac:dyDescent="0.25">
      <c r="A831" t="s">
        <v>117</v>
      </c>
      <c r="B831" t="s">
        <v>116</v>
      </c>
      <c r="C831">
        <v>0.8</v>
      </c>
      <c r="D831" t="s">
        <v>55</v>
      </c>
      <c r="E831">
        <v>2016</v>
      </c>
      <c r="F831" s="67">
        <v>12470267</v>
      </c>
      <c r="G831" s="67">
        <v>136180595.80000001</v>
      </c>
      <c r="H831" s="67">
        <v>149439207.09999999</v>
      </c>
      <c r="I831">
        <v>510000</v>
      </c>
      <c r="J831" s="66">
        <v>24.451503921568627</v>
      </c>
      <c r="K831" s="66">
        <v>267.02077607843137</v>
      </c>
      <c r="L831" s="66">
        <v>293.01805313725487</v>
      </c>
      <c r="M831" s="56">
        <v>8.3447090238208316E-2</v>
      </c>
    </row>
    <row r="832" spans="1:13" x14ac:dyDescent="0.25">
      <c r="A832" t="s">
        <v>119</v>
      </c>
      <c r="B832" t="s">
        <v>118</v>
      </c>
      <c r="C832">
        <v>0.8</v>
      </c>
      <c r="D832" t="s">
        <v>47</v>
      </c>
      <c r="E832">
        <v>2016</v>
      </c>
      <c r="F832" s="67" t="s">
        <v>247</v>
      </c>
      <c r="G832" s="67" t="s">
        <v>247</v>
      </c>
      <c r="H832" s="67" t="s">
        <v>247</v>
      </c>
      <c r="I832">
        <v>7700</v>
      </c>
      <c r="J832" s="66" t="s">
        <v>247</v>
      </c>
      <c r="K832" s="66" t="s">
        <v>247</v>
      </c>
      <c r="L832" s="66" t="s">
        <v>247</v>
      </c>
      <c r="M832" s="56" t="s">
        <v>247</v>
      </c>
    </row>
    <row r="833" spans="1:13" x14ac:dyDescent="0.25">
      <c r="A833" t="s">
        <v>111</v>
      </c>
      <c r="B833" t="s">
        <v>10</v>
      </c>
      <c r="C833">
        <v>0.9</v>
      </c>
      <c r="D833" t="s">
        <v>51</v>
      </c>
      <c r="E833">
        <v>2016</v>
      </c>
      <c r="F833" s="67">
        <v>12235681</v>
      </c>
      <c r="G833" s="67">
        <v>14552900</v>
      </c>
      <c r="H833" s="67">
        <v>26788581</v>
      </c>
      <c r="I833">
        <v>73000</v>
      </c>
      <c r="J833" s="66">
        <v>167.61206849315067</v>
      </c>
      <c r="K833" s="66">
        <v>199.35479452054796</v>
      </c>
      <c r="L833" s="66">
        <v>366.96686301369863</v>
      </c>
      <c r="M833" s="56">
        <v>0.45674987413480389</v>
      </c>
    </row>
    <row r="834" spans="1:13" x14ac:dyDescent="0.25">
      <c r="A834" t="s">
        <v>152</v>
      </c>
      <c r="B834" t="s">
        <v>151</v>
      </c>
      <c r="C834">
        <v>0.4</v>
      </c>
      <c r="D834" t="s">
        <v>51</v>
      </c>
      <c r="E834">
        <v>2016</v>
      </c>
      <c r="F834" s="67" t="s">
        <v>247</v>
      </c>
      <c r="G834" s="67" t="s">
        <v>247</v>
      </c>
      <c r="H834" s="67" t="s">
        <v>247</v>
      </c>
      <c r="I834">
        <v>42000</v>
      </c>
      <c r="J834" s="66" t="s">
        <v>247</v>
      </c>
      <c r="K834" s="66" t="s">
        <v>247</v>
      </c>
      <c r="L834" s="66" t="s">
        <v>247</v>
      </c>
      <c r="M834" s="56" t="s">
        <v>247</v>
      </c>
    </row>
    <row r="835" spans="1:13" x14ac:dyDescent="0.25">
      <c r="A835" t="s">
        <v>141</v>
      </c>
      <c r="B835" t="s">
        <v>140</v>
      </c>
      <c r="C835">
        <v>0.5</v>
      </c>
      <c r="D835" t="s">
        <v>47</v>
      </c>
      <c r="E835">
        <v>2016</v>
      </c>
      <c r="F835" s="67" t="s">
        <v>247</v>
      </c>
      <c r="G835" s="67" t="s">
        <v>247</v>
      </c>
      <c r="H835" s="67" t="s">
        <v>247</v>
      </c>
      <c r="I835">
        <v>28000</v>
      </c>
      <c r="J835" s="66" t="s">
        <v>247</v>
      </c>
      <c r="K835" s="66" t="s">
        <v>247</v>
      </c>
      <c r="L835" s="66" t="s">
        <v>247</v>
      </c>
      <c r="M835" s="56" t="s">
        <v>247</v>
      </c>
    </row>
    <row r="836" spans="1:13" x14ac:dyDescent="0.25">
      <c r="A836" t="s">
        <v>60</v>
      </c>
      <c r="B836" t="s">
        <v>59</v>
      </c>
      <c r="C836">
        <v>7.2</v>
      </c>
      <c r="D836" t="s">
        <v>51</v>
      </c>
      <c r="E836">
        <v>2016</v>
      </c>
      <c r="F836" s="67" t="s">
        <v>247</v>
      </c>
      <c r="G836" s="67" t="s">
        <v>247</v>
      </c>
      <c r="H836" s="67" t="s">
        <v>247</v>
      </c>
      <c r="I836">
        <v>55000</v>
      </c>
      <c r="J836" s="66" t="s">
        <v>247</v>
      </c>
      <c r="K836" s="66" t="s">
        <v>247</v>
      </c>
      <c r="L836" s="66" t="s">
        <v>247</v>
      </c>
      <c r="M836" s="56" t="s">
        <v>247</v>
      </c>
    </row>
    <row r="837" spans="1:13" x14ac:dyDescent="0.25">
      <c r="A837" t="s">
        <v>129</v>
      </c>
      <c r="B837" t="s">
        <v>128</v>
      </c>
      <c r="C837">
        <v>0.6</v>
      </c>
      <c r="D837" t="s">
        <v>55</v>
      </c>
      <c r="E837">
        <v>2016</v>
      </c>
      <c r="F837" s="67" t="s">
        <v>247</v>
      </c>
      <c r="G837" s="67" t="s">
        <v>247</v>
      </c>
      <c r="H837" s="67" t="s">
        <v>247</v>
      </c>
      <c r="I837">
        <v>15000</v>
      </c>
      <c r="J837" s="66" t="s">
        <v>247</v>
      </c>
      <c r="K837" s="66" t="s">
        <v>247</v>
      </c>
      <c r="L837" s="66" t="s">
        <v>247</v>
      </c>
      <c r="M837" s="56" t="s">
        <v>247</v>
      </c>
    </row>
    <row r="838" spans="1:13" x14ac:dyDescent="0.25">
      <c r="A838" t="s">
        <v>46</v>
      </c>
      <c r="B838" t="s">
        <v>11</v>
      </c>
      <c r="C838">
        <v>27</v>
      </c>
      <c r="D838" t="s">
        <v>47</v>
      </c>
      <c r="E838">
        <v>2016</v>
      </c>
      <c r="F838" s="67" t="s">
        <v>247</v>
      </c>
      <c r="G838" s="67" t="s">
        <v>247</v>
      </c>
      <c r="H838" s="67" t="s">
        <v>247</v>
      </c>
      <c r="I838">
        <v>200000</v>
      </c>
      <c r="J838" s="66" t="s">
        <v>247</v>
      </c>
      <c r="K838" s="66" t="s">
        <v>247</v>
      </c>
      <c r="L838" s="66" t="s">
        <v>247</v>
      </c>
      <c r="M838" s="56" t="s">
        <v>247</v>
      </c>
    </row>
    <row r="839" spans="1:13" x14ac:dyDescent="0.25">
      <c r="A839" t="s">
        <v>112</v>
      </c>
      <c r="B839" t="s">
        <v>12</v>
      </c>
      <c r="C839">
        <v>0.9</v>
      </c>
      <c r="D839" t="s">
        <v>55</v>
      </c>
      <c r="E839">
        <v>2016</v>
      </c>
      <c r="F839" s="67">
        <v>54400000</v>
      </c>
      <c r="G839" s="67">
        <v>297200000</v>
      </c>
      <c r="H839" s="67">
        <v>351600000</v>
      </c>
      <c r="I839">
        <v>670000</v>
      </c>
      <c r="J839" s="66">
        <v>81.194029850746276</v>
      </c>
      <c r="K839" s="66">
        <v>443.58208955223881</v>
      </c>
      <c r="L839" s="66">
        <v>524.77611940298505</v>
      </c>
      <c r="M839" s="56">
        <v>0.15472127417519912</v>
      </c>
    </row>
    <row r="840" spans="1:13" x14ac:dyDescent="0.25">
      <c r="A840" t="s">
        <v>174</v>
      </c>
      <c r="B840" t="s">
        <v>173</v>
      </c>
      <c r="C840">
        <v>0.2</v>
      </c>
      <c r="D840" t="s">
        <v>51</v>
      </c>
      <c r="E840">
        <v>2016</v>
      </c>
      <c r="F840" s="67">
        <v>509384</v>
      </c>
      <c r="G840" s="67">
        <v>158885</v>
      </c>
      <c r="H840" s="67">
        <v>668269</v>
      </c>
      <c r="I840">
        <v>1000</v>
      </c>
      <c r="J840" s="66">
        <v>509.38400000000001</v>
      </c>
      <c r="K840" s="66">
        <v>158.88499999999999</v>
      </c>
      <c r="L840" s="66">
        <v>668.26900000000001</v>
      </c>
      <c r="M840" s="56">
        <v>0.76224394667416862</v>
      </c>
    </row>
    <row r="841" spans="1:13" x14ac:dyDescent="0.25">
      <c r="A841" t="s">
        <v>67</v>
      </c>
      <c r="B841" t="s">
        <v>66</v>
      </c>
      <c r="C841">
        <v>3.5</v>
      </c>
      <c r="D841" t="s">
        <v>51</v>
      </c>
      <c r="E841">
        <v>2016</v>
      </c>
      <c r="F841" s="67" t="s">
        <v>247</v>
      </c>
      <c r="G841" s="67" t="s">
        <v>247</v>
      </c>
      <c r="H841" s="67" t="s">
        <v>247</v>
      </c>
      <c r="I841">
        <v>50000</v>
      </c>
      <c r="J841" s="66" t="s">
        <v>247</v>
      </c>
      <c r="K841" s="66" t="s">
        <v>247</v>
      </c>
      <c r="L841" s="66" t="s">
        <v>247</v>
      </c>
      <c r="M841" s="56" t="s">
        <v>247</v>
      </c>
    </row>
    <row r="842" spans="1:13" x14ac:dyDescent="0.25">
      <c r="A842" t="s">
        <v>82</v>
      </c>
      <c r="B842" t="s">
        <v>81</v>
      </c>
      <c r="C842">
        <v>1.9</v>
      </c>
      <c r="D842" t="s">
        <v>55</v>
      </c>
      <c r="E842">
        <v>2016</v>
      </c>
      <c r="F842" s="67" t="s">
        <v>247</v>
      </c>
      <c r="G842" s="67" t="s">
        <v>247</v>
      </c>
      <c r="H842" s="67" t="s">
        <v>247</v>
      </c>
      <c r="I842">
        <v>25000</v>
      </c>
      <c r="J842" s="66" t="s">
        <v>247</v>
      </c>
      <c r="K842" s="66" t="s">
        <v>247</v>
      </c>
      <c r="L842" s="66" t="s">
        <v>247</v>
      </c>
      <c r="M842" s="56" t="s">
        <v>247</v>
      </c>
    </row>
    <row r="843" spans="1:13" x14ac:dyDescent="0.25">
      <c r="A843" t="s">
        <v>153</v>
      </c>
      <c r="B843" t="s">
        <v>13</v>
      </c>
      <c r="C843">
        <v>0.4</v>
      </c>
      <c r="D843" t="s">
        <v>51</v>
      </c>
      <c r="E843">
        <v>2016</v>
      </c>
      <c r="F843" s="67" t="s">
        <v>247</v>
      </c>
      <c r="G843" s="67" t="s">
        <v>247</v>
      </c>
      <c r="H843" s="67" t="s">
        <v>247</v>
      </c>
      <c r="I843">
        <v>6800</v>
      </c>
      <c r="J843" s="66" t="s">
        <v>247</v>
      </c>
      <c r="K843" s="66" t="s">
        <v>247</v>
      </c>
      <c r="L843" s="66" t="s">
        <v>247</v>
      </c>
      <c r="M843" s="56" t="s">
        <v>247</v>
      </c>
    </row>
    <row r="844" spans="1:13" x14ac:dyDescent="0.25">
      <c r="A844" t="s">
        <v>86</v>
      </c>
      <c r="B844" t="s">
        <v>85</v>
      </c>
      <c r="C844">
        <v>1.7</v>
      </c>
      <c r="D844" t="s">
        <v>47</v>
      </c>
      <c r="E844">
        <v>2016</v>
      </c>
      <c r="F844" s="67">
        <v>6606220</v>
      </c>
      <c r="G844" s="67">
        <v>42651032</v>
      </c>
      <c r="H844" s="67">
        <v>68079469</v>
      </c>
      <c r="I844">
        <v>330000</v>
      </c>
      <c r="J844" s="66">
        <v>20.018848484848483</v>
      </c>
      <c r="K844" s="66">
        <v>129.2455515151515</v>
      </c>
      <c r="L844" s="66">
        <v>206.3014212121212</v>
      </c>
      <c r="M844" s="56">
        <v>9.7036890813587282E-2</v>
      </c>
    </row>
    <row r="845" spans="1:13" x14ac:dyDescent="0.25">
      <c r="A845" t="s">
        <v>158</v>
      </c>
      <c r="B845" t="s">
        <v>157</v>
      </c>
      <c r="C845">
        <v>0.3</v>
      </c>
      <c r="D845" t="s">
        <v>51</v>
      </c>
      <c r="E845">
        <v>2016</v>
      </c>
      <c r="F845" s="67">
        <v>10028125</v>
      </c>
      <c r="G845" s="67">
        <v>11539045.310000001</v>
      </c>
      <c r="H845" s="67">
        <v>21587237.27</v>
      </c>
      <c r="I845">
        <v>37000</v>
      </c>
      <c r="J845" s="66">
        <v>271.03040540540542</v>
      </c>
      <c r="K845" s="66">
        <v>311.86608945945949</v>
      </c>
      <c r="L845" s="66">
        <v>583.43884513513513</v>
      </c>
      <c r="M845" s="56">
        <v>0.46453952743347043</v>
      </c>
    </row>
    <row r="846" spans="1:13" x14ac:dyDescent="0.25">
      <c r="A846" t="s">
        <v>92</v>
      </c>
      <c r="B846" t="s">
        <v>91</v>
      </c>
      <c r="C846">
        <v>1.4</v>
      </c>
      <c r="D846" t="s">
        <v>55</v>
      </c>
      <c r="E846">
        <v>2016</v>
      </c>
      <c r="F846" s="67">
        <v>2271695</v>
      </c>
      <c r="G846" s="67">
        <v>17808743</v>
      </c>
      <c r="H846" s="67">
        <v>20925838</v>
      </c>
      <c r="I846">
        <v>110000</v>
      </c>
      <c r="J846" s="66">
        <v>20.651772727272729</v>
      </c>
      <c r="K846" s="66">
        <v>161.89766363636363</v>
      </c>
      <c r="L846" s="66">
        <v>190.23489090909092</v>
      </c>
      <c r="M846" s="56">
        <v>0.10855933224753055</v>
      </c>
    </row>
    <row r="847" spans="1:13" x14ac:dyDescent="0.25">
      <c r="A847" t="s">
        <v>69</v>
      </c>
      <c r="B847" t="s">
        <v>68</v>
      </c>
      <c r="C847">
        <v>3.4</v>
      </c>
      <c r="D847" t="s">
        <v>55</v>
      </c>
      <c r="E847">
        <v>2016</v>
      </c>
      <c r="F847" s="67" t="s">
        <v>247</v>
      </c>
      <c r="G847" s="67" t="s">
        <v>247</v>
      </c>
      <c r="H847" s="67" t="s">
        <v>247</v>
      </c>
      <c r="I847">
        <v>39000</v>
      </c>
      <c r="J847" s="66" t="s">
        <v>247</v>
      </c>
      <c r="K847" s="66" t="s">
        <v>247</v>
      </c>
      <c r="L847" s="66" t="s">
        <v>247</v>
      </c>
      <c r="M847" s="56" t="s">
        <v>247</v>
      </c>
    </row>
    <row r="848" spans="1:13" x14ac:dyDescent="0.25">
      <c r="A848" t="s">
        <v>93</v>
      </c>
      <c r="B848" t="s">
        <v>14</v>
      </c>
      <c r="C848">
        <v>1.4</v>
      </c>
      <c r="D848" t="s">
        <v>51</v>
      </c>
      <c r="E848">
        <v>2016</v>
      </c>
      <c r="F848" s="67" t="s">
        <v>247</v>
      </c>
      <c r="G848" s="67" t="s">
        <v>247</v>
      </c>
      <c r="H848" s="67" t="s">
        <v>247</v>
      </c>
      <c r="I848">
        <v>8300</v>
      </c>
      <c r="J848" s="66" t="s">
        <v>247</v>
      </c>
      <c r="K848" s="66" t="s">
        <v>247</v>
      </c>
      <c r="L848" s="66" t="s">
        <v>247</v>
      </c>
      <c r="M848" s="56" t="s">
        <v>247</v>
      </c>
    </row>
    <row r="849" spans="1:13" x14ac:dyDescent="0.25">
      <c r="A849" t="s">
        <v>83</v>
      </c>
      <c r="B849" t="s">
        <v>15</v>
      </c>
      <c r="C849">
        <v>1.9</v>
      </c>
      <c r="D849" t="s">
        <v>55</v>
      </c>
      <c r="E849">
        <v>2016</v>
      </c>
      <c r="F849" s="67">
        <v>3968260</v>
      </c>
      <c r="G849" s="67">
        <v>107595576</v>
      </c>
      <c r="H849" s="67">
        <v>111563836</v>
      </c>
      <c r="I849">
        <v>150000</v>
      </c>
      <c r="J849" s="66">
        <v>26.455066666666667</v>
      </c>
      <c r="K849" s="66">
        <v>717.30384000000004</v>
      </c>
      <c r="L849" s="66">
        <v>743.75890666666669</v>
      </c>
      <c r="M849" s="56">
        <v>3.5569411578856069E-2</v>
      </c>
    </row>
    <row r="850" spans="1:13" x14ac:dyDescent="0.25">
      <c r="A850" t="s">
        <v>160</v>
      </c>
      <c r="B850" t="s">
        <v>159</v>
      </c>
      <c r="C850">
        <v>0.3</v>
      </c>
      <c r="D850" t="s">
        <v>47</v>
      </c>
      <c r="E850">
        <v>2016</v>
      </c>
      <c r="F850" s="67" t="s">
        <v>247</v>
      </c>
      <c r="G850" s="67" t="s">
        <v>247</v>
      </c>
      <c r="H850" s="67" t="s">
        <v>247</v>
      </c>
      <c r="I850">
        <v>24000</v>
      </c>
      <c r="J850" s="66" t="s">
        <v>247</v>
      </c>
      <c r="K850" s="66" t="s">
        <v>247</v>
      </c>
      <c r="L850" s="66" t="s">
        <v>247</v>
      </c>
      <c r="M850" s="56" t="s">
        <v>247</v>
      </c>
    </row>
    <row r="851" spans="1:13" x14ac:dyDescent="0.25">
      <c r="A851" t="s">
        <v>235</v>
      </c>
      <c r="B851" t="s">
        <v>16</v>
      </c>
      <c r="C851">
        <v>0</v>
      </c>
      <c r="D851" t="s">
        <v>47</v>
      </c>
      <c r="E851">
        <v>2016</v>
      </c>
      <c r="F851" s="67" t="s">
        <v>247</v>
      </c>
      <c r="G851" s="67" t="s">
        <v>247</v>
      </c>
      <c r="H851" s="67" t="s">
        <v>247</v>
      </c>
      <c r="I851" t="s">
        <v>247</v>
      </c>
      <c r="J851" s="66" t="s">
        <v>247</v>
      </c>
      <c r="K851" s="66" t="s">
        <v>247</v>
      </c>
      <c r="L851" s="66" t="s">
        <v>247</v>
      </c>
      <c r="M851" s="56" t="s">
        <v>247</v>
      </c>
    </row>
    <row r="852" spans="1:13" x14ac:dyDescent="0.25">
      <c r="A852" t="s">
        <v>245</v>
      </c>
      <c r="B852" t="s">
        <v>244</v>
      </c>
      <c r="C852">
        <v>4.1000000000000002E-2</v>
      </c>
      <c r="D852" t="s">
        <v>242</v>
      </c>
      <c r="E852">
        <v>2016</v>
      </c>
      <c r="F852" s="67">
        <v>103052033</v>
      </c>
      <c r="G852" s="67">
        <v>70425033</v>
      </c>
      <c r="H852" s="67">
        <v>173477066</v>
      </c>
      <c r="I852" t="s">
        <v>247</v>
      </c>
      <c r="J852" s="66" t="s">
        <v>247</v>
      </c>
      <c r="K852" s="66" t="s">
        <v>247</v>
      </c>
      <c r="L852" s="66" t="s">
        <v>247</v>
      </c>
      <c r="M852" s="56" t="s">
        <v>247</v>
      </c>
    </row>
    <row r="853" spans="1:13" x14ac:dyDescent="0.25">
      <c r="A853" t="s">
        <v>207</v>
      </c>
      <c r="B853" t="s">
        <v>206</v>
      </c>
      <c r="C853">
        <v>0.1</v>
      </c>
      <c r="D853" t="s">
        <v>51</v>
      </c>
      <c r="E853">
        <v>2016</v>
      </c>
      <c r="F853" s="67" t="s">
        <v>247</v>
      </c>
      <c r="G853" s="67" t="s">
        <v>247</v>
      </c>
      <c r="H853" s="67" t="s">
        <v>247</v>
      </c>
      <c r="I853">
        <v>56000</v>
      </c>
      <c r="J853" s="66" t="s">
        <v>247</v>
      </c>
      <c r="K853" s="66" t="s">
        <v>247</v>
      </c>
      <c r="L853" s="66" t="s">
        <v>247</v>
      </c>
      <c r="M853" s="56" t="s">
        <v>247</v>
      </c>
    </row>
    <row r="854" spans="1:13" x14ac:dyDescent="0.25">
      <c r="A854" t="s">
        <v>94</v>
      </c>
      <c r="B854" t="s">
        <v>17</v>
      </c>
      <c r="C854">
        <v>1.4</v>
      </c>
      <c r="D854" t="s">
        <v>51</v>
      </c>
      <c r="E854">
        <v>2016</v>
      </c>
      <c r="F854" s="67">
        <v>2750285</v>
      </c>
      <c r="G854" s="67">
        <v>15280668.73</v>
      </c>
      <c r="H854" s="67">
        <v>19487738.73</v>
      </c>
      <c r="I854">
        <v>31000</v>
      </c>
      <c r="J854" s="66">
        <v>88.718870967741935</v>
      </c>
      <c r="K854" s="66">
        <v>492.92479774193549</v>
      </c>
      <c r="L854" s="66">
        <v>628.63673322580644</v>
      </c>
      <c r="M854" s="56">
        <v>0.14112899593456321</v>
      </c>
    </row>
    <row r="855" spans="1:13" x14ac:dyDescent="0.25">
      <c r="A855" t="s">
        <v>162</v>
      </c>
      <c r="B855" t="s">
        <v>161</v>
      </c>
      <c r="C855">
        <v>0.3</v>
      </c>
      <c r="D855" t="s">
        <v>51</v>
      </c>
      <c r="E855">
        <v>2016</v>
      </c>
      <c r="F855" s="67">
        <v>27221762</v>
      </c>
      <c r="G855" s="67">
        <v>4535076.2740000002</v>
      </c>
      <c r="H855" s="67">
        <v>31756838.274</v>
      </c>
      <c r="I855">
        <v>25000</v>
      </c>
      <c r="J855" s="66">
        <v>1088.87048</v>
      </c>
      <c r="K855" s="66">
        <v>181.40305096</v>
      </c>
      <c r="L855" s="66">
        <v>1270.27353096</v>
      </c>
      <c r="M855" s="56">
        <v>0.85719370943445072</v>
      </c>
    </row>
    <row r="856" spans="1:13" x14ac:dyDescent="0.25">
      <c r="A856" t="s">
        <v>63</v>
      </c>
      <c r="B856" t="s">
        <v>18</v>
      </c>
      <c r="C856">
        <v>4.5</v>
      </c>
      <c r="D856" t="s">
        <v>47</v>
      </c>
      <c r="E856">
        <v>2016</v>
      </c>
      <c r="F856" s="67">
        <v>260401897</v>
      </c>
      <c r="G856" s="67">
        <v>603481079</v>
      </c>
      <c r="H856" s="67">
        <v>948002181.07000005</v>
      </c>
      <c r="I856">
        <v>1500000</v>
      </c>
      <c r="J856" s="66">
        <v>173.60126466666668</v>
      </c>
      <c r="K856" s="66">
        <v>402.32071933333333</v>
      </c>
      <c r="L856" s="66">
        <v>632.00145404666671</v>
      </c>
      <c r="M856" s="56">
        <v>0.27468491338921514</v>
      </c>
    </row>
    <row r="857" spans="1:13" x14ac:dyDescent="0.25">
      <c r="A857" t="s">
        <v>176</v>
      </c>
      <c r="B857" t="s">
        <v>175</v>
      </c>
      <c r="C857">
        <v>0.2</v>
      </c>
      <c r="D857" t="s">
        <v>47</v>
      </c>
      <c r="E857">
        <v>2016</v>
      </c>
      <c r="F857" s="67">
        <v>1812881</v>
      </c>
      <c r="G857" s="67">
        <v>20207605.66</v>
      </c>
      <c r="H857" s="67">
        <v>22020486.66</v>
      </c>
      <c r="I857">
        <v>8200</v>
      </c>
      <c r="J857" s="66">
        <v>221.08304878048781</v>
      </c>
      <c r="K857" s="66">
        <v>2464.3421536585365</v>
      </c>
      <c r="L857" s="66">
        <v>2685.4252024390244</v>
      </c>
      <c r="M857" s="56">
        <v>8.2327017926133339E-2</v>
      </c>
    </row>
    <row r="858" spans="1:13" x14ac:dyDescent="0.25">
      <c r="A858" t="s">
        <v>163</v>
      </c>
      <c r="B858" t="s">
        <v>19</v>
      </c>
      <c r="C858">
        <v>0.3</v>
      </c>
      <c r="D858" t="s">
        <v>47</v>
      </c>
      <c r="E858">
        <v>2016</v>
      </c>
      <c r="F858" s="67">
        <v>2099088</v>
      </c>
      <c r="G858" s="67">
        <v>6173696.1869999999</v>
      </c>
      <c r="H858" s="67">
        <v>8272784.1869999999</v>
      </c>
      <c r="I858">
        <v>12000</v>
      </c>
      <c r="J858" s="66">
        <v>174.92400000000001</v>
      </c>
      <c r="K858" s="66">
        <v>514.47468225</v>
      </c>
      <c r="L858" s="66">
        <v>689.39868224999998</v>
      </c>
      <c r="M858" s="56">
        <v>0.25373416646097746</v>
      </c>
    </row>
    <row r="859" spans="1:13" x14ac:dyDescent="0.25">
      <c r="A859" t="s">
        <v>142</v>
      </c>
      <c r="B859" t="s">
        <v>20</v>
      </c>
      <c r="C859">
        <v>0.5</v>
      </c>
      <c r="D859" t="s">
        <v>103</v>
      </c>
      <c r="E859">
        <v>2016</v>
      </c>
      <c r="F859" s="67">
        <v>10323518</v>
      </c>
      <c r="G859" s="67">
        <v>12778.899079999999</v>
      </c>
      <c r="H859" s="67">
        <v>10336296.899080001</v>
      </c>
      <c r="I859">
        <v>4800</v>
      </c>
      <c r="J859" s="66">
        <v>2150.7329166666668</v>
      </c>
      <c r="K859" s="66">
        <v>2.6622706416666664</v>
      </c>
      <c r="L859" s="66">
        <v>2153.3951873083333</v>
      </c>
      <c r="M859" s="56">
        <v>0.99876368691759065</v>
      </c>
    </row>
    <row r="860" spans="1:13" x14ac:dyDescent="0.25">
      <c r="A860" t="s">
        <v>209</v>
      </c>
      <c r="B860" t="s">
        <v>208</v>
      </c>
      <c r="C860">
        <v>0.1</v>
      </c>
      <c r="D860" t="s">
        <v>51</v>
      </c>
      <c r="E860">
        <v>2016</v>
      </c>
      <c r="F860" s="67" t="s">
        <v>247</v>
      </c>
      <c r="G860" s="67" t="s">
        <v>247</v>
      </c>
      <c r="H860" s="67" t="s">
        <v>247</v>
      </c>
      <c r="I860">
        <v>2400</v>
      </c>
      <c r="J860" s="66" t="s">
        <v>247</v>
      </c>
      <c r="K860" s="66" t="s">
        <v>247</v>
      </c>
      <c r="L860" s="66" t="s">
        <v>247</v>
      </c>
      <c r="M860" s="56" t="s">
        <v>247</v>
      </c>
    </row>
    <row r="861" spans="1:13" x14ac:dyDescent="0.25">
      <c r="A861" t="s">
        <v>49</v>
      </c>
      <c r="B861" t="s">
        <v>21</v>
      </c>
      <c r="C861">
        <v>22.8</v>
      </c>
      <c r="D861" t="s">
        <v>47</v>
      </c>
      <c r="E861">
        <v>2016</v>
      </c>
      <c r="F861" s="67">
        <v>22470651</v>
      </c>
      <c r="G861" s="67">
        <v>78789952</v>
      </c>
      <c r="H861" s="67">
        <v>101260603</v>
      </c>
      <c r="I861">
        <v>340000</v>
      </c>
      <c r="J861" s="66">
        <v>66.090149999999994</v>
      </c>
      <c r="K861" s="66">
        <v>231.73515294117647</v>
      </c>
      <c r="L861" s="66">
        <v>297.82530294117646</v>
      </c>
      <c r="M861" s="56">
        <v>0.22190911701365237</v>
      </c>
    </row>
    <row r="862" spans="1:13" x14ac:dyDescent="0.25">
      <c r="A862" t="s">
        <v>90</v>
      </c>
      <c r="B862" t="s">
        <v>89</v>
      </c>
      <c r="C862">
        <v>1.5</v>
      </c>
      <c r="D862" t="s">
        <v>55</v>
      </c>
      <c r="E862">
        <v>2016</v>
      </c>
      <c r="F862" s="67" t="s">
        <v>247</v>
      </c>
      <c r="G862" s="67" t="s">
        <v>247</v>
      </c>
      <c r="H862" s="67" t="s">
        <v>247</v>
      </c>
      <c r="I862">
        <v>48000</v>
      </c>
      <c r="J862" s="66" t="s">
        <v>247</v>
      </c>
      <c r="K862" s="66" t="s">
        <v>247</v>
      </c>
      <c r="L862" s="66" t="s">
        <v>247</v>
      </c>
      <c r="M862" s="56" t="s">
        <v>247</v>
      </c>
    </row>
    <row r="863" spans="1:13" x14ac:dyDescent="0.25">
      <c r="A863" t="s">
        <v>178</v>
      </c>
      <c r="B863" t="s">
        <v>177</v>
      </c>
      <c r="C863">
        <v>0.2</v>
      </c>
      <c r="D863" t="s">
        <v>103</v>
      </c>
      <c r="E863">
        <v>2016</v>
      </c>
      <c r="F863" s="67" t="s">
        <v>247</v>
      </c>
      <c r="G863" s="67" t="s">
        <v>247</v>
      </c>
      <c r="H863" s="67" t="s">
        <v>247</v>
      </c>
      <c r="I863">
        <v>2900</v>
      </c>
      <c r="J863" s="66" t="s">
        <v>247</v>
      </c>
      <c r="K863" s="66" t="s">
        <v>247</v>
      </c>
      <c r="L863" s="66" t="s">
        <v>247</v>
      </c>
      <c r="M863" s="56" t="s">
        <v>247</v>
      </c>
    </row>
    <row r="864" spans="1:13" x14ac:dyDescent="0.25">
      <c r="A864" t="s">
        <v>165</v>
      </c>
      <c r="B864" t="s">
        <v>164</v>
      </c>
      <c r="C864">
        <v>0.3</v>
      </c>
      <c r="D864" t="s">
        <v>55</v>
      </c>
      <c r="E864">
        <v>2016</v>
      </c>
      <c r="F864" s="67">
        <v>365827</v>
      </c>
      <c r="G864" s="67">
        <v>3289329</v>
      </c>
      <c r="H864" s="67">
        <v>3660789</v>
      </c>
      <c r="I864">
        <v>27000</v>
      </c>
      <c r="J864" s="66">
        <v>13.549148148148149</v>
      </c>
      <c r="K864" s="66">
        <v>121.827</v>
      </c>
      <c r="L864" s="66">
        <v>135.58477777777779</v>
      </c>
      <c r="M864" s="56">
        <v>9.9931189697084422E-2</v>
      </c>
    </row>
    <row r="865" spans="1:13" x14ac:dyDescent="0.25">
      <c r="A865" t="s">
        <v>58</v>
      </c>
      <c r="B865" t="s">
        <v>22</v>
      </c>
      <c r="C865">
        <v>8.9</v>
      </c>
      <c r="D865" t="s">
        <v>55</v>
      </c>
      <c r="E865">
        <v>2016</v>
      </c>
      <c r="F865" s="67">
        <v>20833777</v>
      </c>
      <c r="G865" s="67">
        <v>204900939.40000001</v>
      </c>
      <c r="H865" s="67">
        <v>227793950.01899999</v>
      </c>
      <c r="I865">
        <v>1000000</v>
      </c>
      <c r="J865" s="66">
        <v>20.833777000000001</v>
      </c>
      <c r="K865" s="66">
        <v>204.9009394</v>
      </c>
      <c r="L865" s="66">
        <v>227.79395001899999</v>
      </c>
      <c r="M865" s="56">
        <v>9.1458868851706926E-2</v>
      </c>
    </row>
    <row r="866" spans="1:13" x14ac:dyDescent="0.25">
      <c r="A866" t="s">
        <v>154</v>
      </c>
      <c r="B866" t="s">
        <v>23</v>
      </c>
      <c r="C866">
        <v>0.4</v>
      </c>
      <c r="D866" t="s">
        <v>51</v>
      </c>
      <c r="E866">
        <v>2016</v>
      </c>
      <c r="F866" s="67" t="s">
        <v>247</v>
      </c>
      <c r="G866" s="67" t="s">
        <v>247</v>
      </c>
      <c r="H866" s="67" t="s">
        <v>247</v>
      </c>
      <c r="I866">
        <v>79000</v>
      </c>
      <c r="J866" s="66" t="s">
        <v>247</v>
      </c>
      <c r="K866" s="66" t="s">
        <v>247</v>
      </c>
      <c r="L866" s="66" t="s">
        <v>247</v>
      </c>
      <c r="M866" s="56" t="s">
        <v>247</v>
      </c>
    </row>
    <row r="867" spans="1:13" x14ac:dyDescent="0.25">
      <c r="A867" t="s">
        <v>100</v>
      </c>
      <c r="B867" t="s">
        <v>99</v>
      </c>
      <c r="C867">
        <v>1.2</v>
      </c>
      <c r="D867" t="s">
        <v>55</v>
      </c>
      <c r="E867">
        <v>2016</v>
      </c>
      <c r="F867" s="67">
        <v>6094200</v>
      </c>
      <c r="G867" s="67">
        <v>27130761</v>
      </c>
      <c r="H867" s="67">
        <v>33224961</v>
      </c>
      <c r="I867">
        <v>140000</v>
      </c>
      <c r="J867" s="66">
        <v>43.53</v>
      </c>
      <c r="K867" s="66">
        <v>193.79114999999999</v>
      </c>
      <c r="L867" s="66">
        <v>237.32114999999999</v>
      </c>
      <c r="M867" s="56">
        <v>0.18342233720003465</v>
      </c>
    </row>
    <row r="868" spans="1:13" x14ac:dyDescent="0.25">
      <c r="A868" t="s">
        <v>180</v>
      </c>
      <c r="B868" t="s">
        <v>179</v>
      </c>
      <c r="C868">
        <v>0.2</v>
      </c>
      <c r="D868" t="s">
        <v>47</v>
      </c>
      <c r="E868">
        <v>2016</v>
      </c>
      <c r="F868" s="67" t="s">
        <v>247</v>
      </c>
      <c r="G868" s="67" t="s">
        <v>247</v>
      </c>
      <c r="H868" s="67" t="s">
        <v>247</v>
      </c>
      <c r="I868">
        <v>6200</v>
      </c>
      <c r="J868" s="66" t="s">
        <v>247</v>
      </c>
      <c r="K868" s="66" t="s">
        <v>247</v>
      </c>
      <c r="L868" s="66" t="s">
        <v>247</v>
      </c>
      <c r="M868" s="56" t="s">
        <v>247</v>
      </c>
    </row>
    <row r="869" spans="1:13" x14ac:dyDescent="0.25">
      <c r="A869" t="s">
        <v>102</v>
      </c>
      <c r="B869" t="s">
        <v>101</v>
      </c>
      <c r="C869">
        <v>1.2</v>
      </c>
      <c r="D869" t="s">
        <v>103</v>
      </c>
      <c r="E869">
        <v>2016</v>
      </c>
      <c r="F869" s="67" t="s">
        <v>247</v>
      </c>
      <c r="G869" s="67" t="s">
        <v>247</v>
      </c>
      <c r="H869" s="67" t="s">
        <v>247</v>
      </c>
      <c r="I869">
        <v>11000</v>
      </c>
      <c r="J869" s="66" t="s">
        <v>247</v>
      </c>
      <c r="K869" s="66" t="s">
        <v>247</v>
      </c>
      <c r="L869" s="66" t="s">
        <v>247</v>
      </c>
      <c r="M869" s="56" t="s">
        <v>247</v>
      </c>
    </row>
    <row r="870" spans="1:13" x14ac:dyDescent="0.25">
      <c r="A870" t="s">
        <v>211</v>
      </c>
      <c r="B870" t="s">
        <v>210</v>
      </c>
      <c r="C870">
        <v>0.1</v>
      </c>
      <c r="D870" t="s">
        <v>47</v>
      </c>
      <c r="E870">
        <v>2016</v>
      </c>
      <c r="F870" s="67">
        <v>3032500</v>
      </c>
      <c r="G870" s="67">
        <v>2223300</v>
      </c>
      <c r="H870" s="67">
        <v>5255800</v>
      </c>
      <c r="I870">
        <v>1000</v>
      </c>
      <c r="J870" s="66">
        <v>3032.5</v>
      </c>
      <c r="K870" s="66">
        <v>2223.3000000000002</v>
      </c>
      <c r="L870" s="66">
        <v>5255.8</v>
      </c>
      <c r="M870" s="56">
        <v>0.57698162030518663</v>
      </c>
    </row>
    <row r="871" spans="1:13" x14ac:dyDescent="0.25">
      <c r="A871" t="s">
        <v>213</v>
      </c>
      <c r="B871" t="s">
        <v>212</v>
      </c>
      <c r="C871">
        <v>0.1</v>
      </c>
      <c r="D871" t="s">
        <v>51</v>
      </c>
      <c r="E871">
        <v>2016</v>
      </c>
      <c r="F871" s="67" t="s">
        <v>247</v>
      </c>
      <c r="G871" s="67" t="s">
        <v>247</v>
      </c>
      <c r="H871" s="67" t="s">
        <v>247</v>
      </c>
      <c r="I871">
        <v>500</v>
      </c>
      <c r="J871" s="66" t="s">
        <v>247</v>
      </c>
      <c r="K871" s="66" t="s">
        <v>247</v>
      </c>
      <c r="L871" s="66" t="s">
        <v>247</v>
      </c>
      <c r="M871" s="56" t="s">
        <v>247</v>
      </c>
    </row>
    <row r="872" spans="1:13" x14ac:dyDescent="0.25">
      <c r="A872" t="s">
        <v>215</v>
      </c>
      <c r="B872" t="s">
        <v>214</v>
      </c>
      <c r="C872">
        <v>0.1</v>
      </c>
      <c r="D872" t="s">
        <v>47</v>
      </c>
      <c r="E872">
        <v>2016</v>
      </c>
      <c r="F872" s="67">
        <v>10293925</v>
      </c>
      <c r="G872" s="67">
        <v>10914030</v>
      </c>
      <c r="H872" s="67">
        <v>22051575</v>
      </c>
      <c r="I872">
        <v>20000</v>
      </c>
      <c r="J872" s="66">
        <v>514.69624999999996</v>
      </c>
      <c r="K872" s="66">
        <v>545.70150000000001</v>
      </c>
      <c r="L872" s="66">
        <v>1102.5787499999999</v>
      </c>
      <c r="M872" s="56">
        <v>0.46681132753556154</v>
      </c>
    </row>
    <row r="873" spans="1:13" x14ac:dyDescent="0.25">
      <c r="A873" t="s">
        <v>54</v>
      </c>
      <c r="B873" t="s">
        <v>24</v>
      </c>
      <c r="C873">
        <v>12.4</v>
      </c>
      <c r="D873" t="s">
        <v>55</v>
      </c>
      <c r="E873">
        <v>2016</v>
      </c>
      <c r="F873" s="67">
        <v>8501812</v>
      </c>
      <c r="G873" s="67">
        <v>321019666</v>
      </c>
      <c r="H873" s="67">
        <v>329521478</v>
      </c>
      <c r="I873">
        <v>2000000</v>
      </c>
      <c r="J873" s="66">
        <v>4.2509059999999996</v>
      </c>
      <c r="K873" s="66">
        <v>160.50983299999999</v>
      </c>
      <c r="L873" s="66">
        <v>164.760739</v>
      </c>
      <c r="M873" s="56">
        <v>2.5800479081366585E-2</v>
      </c>
    </row>
    <row r="874" spans="1:13" x14ac:dyDescent="0.25">
      <c r="A874" t="s">
        <v>123</v>
      </c>
      <c r="B874" t="s">
        <v>25</v>
      </c>
      <c r="C874">
        <v>0.7</v>
      </c>
      <c r="D874" t="s">
        <v>47</v>
      </c>
      <c r="E874">
        <v>2016</v>
      </c>
      <c r="F874" s="67">
        <v>11100000</v>
      </c>
      <c r="G874" s="67">
        <v>0</v>
      </c>
      <c r="H874" s="67">
        <v>86300000</v>
      </c>
      <c r="I874">
        <v>240000</v>
      </c>
      <c r="J874" s="66">
        <v>46.25</v>
      </c>
      <c r="K874" s="66" t="s">
        <v>247</v>
      </c>
      <c r="L874" s="66">
        <v>359.58333333333331</v>
      </c>
      <c r="M874" s="56">
        <v>0.12862108922363849</v>
      </c>
    </row>
    <row r="875" spans="1:13" x14ac:dyDescent="0.25">
      <c r="A875" t="s">
        <v>56</v>
      </c>
      <c r="B875" t="s">
        <v>26</v>
      </c>
      <c r="C875">
        <v>11.5</v>
      </c>
      <c r="D875" t="s">
        <v>51</v>
      </c>
      <c r="E875">
        <v>2016</v>
      </c>
      <c r="F875" s="67">
        <v>96140893</v>
      </c>
      <c r="G875" s="67">
        <v>63147551.960000001</v>
      </c>
      <c r="H875" s="67">
        <v>363714229.14999998</v>
      </c>
      <c r="I875">
        <v>200000</v>
      </c>
      <c r="J875" s="66">
        <v>480.70446500000003</v>
      </c>
      <c r="K875" s="66">
        <v>315.73775979999999</v>
      </c>
      <c r="L875" s="66">
        <v>1818.5711457499999</v>
      </c>
      <c r="M875" s="56">
        <v>0.26433085454116334</v>
      </c>
    </row>
    <row r="876" spans="1:13" x14ac:dyDescent="0.25">
      <c r="A876" t="s">
        <v>216</v>
      </c>
      <c r="B876" t="s">
        <v>27</v>
      </c>
      <c r="C876">
        <v>0.1</v>
      </c>
      <c r="D876" t="s">
        <v>47</v>
      </c>
      <c r="E876">
        <v>2016</v>
      </c>
      <c r="F876" s="67">
        <v>1220560</v>
      </c>
      <c r="G876" s="67">
        <v>16257127</v>
      </c>
      <c r="H876" s="67">
        <v>18893917</v>
      </c>
      <c r="I876">
        <v>29000</v>
      </c>
      <c r="J876" s="66">
        <v>42.088275862068969</v>
      </c>
      <c r="K876" s="66">
        <v>560.59058620689655</v>
      </c>
      <c r="L876" s="66">
        <v>651.51437931034479</v>
      </c>
      <c r="M876" s="56">
        <v>6.4600686030323942E-2</v>
      </c>
    </row>
    <row r="877" spans="1:13" x14ac:dyDescent="0.25">
      <c r="A877" t="s">
        <v>182</v>
      </c>
      <c r="B877" t="s">
        <v>181</v>
      </c>
      <c r="C877">
        <v>0.2</v>
      </c>
      <c r="D877" t="s">
        <v>47</v>
      </c>
      <c r="E877">
        <v>2016</v>
      </c>
      <c r="F877" s="67" t="s">
        <v>247</v>
      </c>
      <c r="G877" s="67" t="s">
        <v>247</v>
      </c>
      <c r="H877" s="67" t="s">
        <v>247</v>
      </c>
      <c r="I877">
        <v>9100</v>
      </c>
      <c r="J877" s="66" t="s">
        <v>247</v>
      </c>
      <c r="K877" s="66" t="s">
        <v>247</v>
      </c>
      <c r="L877" s="66" t="s">
        <v>247</v>
      </c>
      <c r="M877" s="56" t="s">
        <v>247</v>
      </c>
    </row>
    <row r="878" spans="1:13" x14ac:dyDescent="0.25">
      <c r="A878" t="s">
        <v>184</v>
      </c>
      <c r="B878" t="s">
        <v>183</v>
      </c>
      <c r="C878">
        <v>0.2</v>
      </c>
      <c r="D878" t="s">
        <v>55</v>
      </c>
      <c r="E878">
        <v>2016</v>
      </c>
      <c r="F878" s="67">
        <v>7570715</v>
      </c>
      <c r="G878" s="67">
        <v>11185589.439999999</v>
      </c>
      <c r="H878" s="67">
        <v>18756304.440000001</v>
      </c>
      <c r="I878">
        <v>34000</v>
      </c>
      <c r="J878" s="66">
        <v>222.66808823529411</v>
      </c>
      <c r="K878" s="66">
        <v>328.98792470588234</v>
      </c>
      <c r="L878" s="66">
        <v>551.65601294117653</v>
      </c>
      <c r="M878" s="56">
        <v>0.40363574947389791</v>
      </c>
    </row>
    <row r="879" spans="1:13" x14ac:dyDescent="0.25">
      <c r="A879" t="s">
        <v>95</v>
      </c>
      <c r="B879" t="s">
        <v>28</v>
      </c>
      <c r="C879">
        <v>1.3</v>
      </c>
      <c r="D879" t="s">
        <v>47</v>
      </c>
      <c r="E879">
        <v>2016</v>
      </c>
      <c r="F879" s="67">
        <v>79543467</v>
      </c>
      <c r="G879" s="67">
        <v>471936347</v>
      </c>
      <c r="H879" s="67">
        <v>553039154</v>
      </c>
      <c r="I879">
        <v>1600000</v>
      </c>
      <c r="J879" s="66">
        <v>49.714666874999999</v>
      </c>
      <c r="K879" s="66">
        <v>294.96021687500001</v>
      </c>
      <c r="L879" s="66">
        <v>345.64947124999998</v>
      </c>
      <c r="M879" s="56">
        <v>0.14382972059876975</v>
      </c>
    </row>
    <row r="880" spans="1:13" x14ac:dyDescent="0.25">
      <c r="A880" t="s">
        <v>218</v>
      </c>
      <c r="B880" t="s">
        <v>217</v>
      </c>
      <c r="C880">
        <v>0.1</v>
      </c>
      <c r="D880" t="s">
        <v>103</v>
      </c>
      <c r="E880">
        <v>2016</v>
      </c>
      <c r="F880" s="67" t="s">
        <v>247</v>
      </c>
      <c r="G880" s="67" t="s">
        <v>247</v>
      </c>
      <c r="H880" s="67" t="s">
        <v>247</v>
      </c>
      <c r="I880">
        <v>2200</v>
      </c>
      <c r="J880" s="66" t="s">
        <v>247</v>
      </c>
      <c r="K880" s="66" t="s">
        <v>247</v>
      </c>
      <c r="L880" s="66" t="s">
        <v>247</v>
      </c>
      <c r="M880" s="56" t="s">
        <v>247</v>
      </c>
    </row>
    <row r="881" spans="1:13" x14ac:dyDescent="0.25">
      <c r="A881" t="s">
        <v>220</v>
      </c>
      <c r="B881" t="s">
        <v>219</v>
      </c>
      <c r="C881">
        <v>0.1</v>
      </c>
      <c r="D881" t="s">
        <v>47</v>
      </c>
      <c r="E881">
        <v>2016</v>
      </c>
      <c r="F881" s="67" t="s">
        <v>247</v>
      </c>
      <c r="G881" s="67" t="s">
        <v>247</v>
      </c>
      <c r="H881" s="67" t="s">
        <v>247</v>
      </c>
      <c r="I881">
        <v>140000</v>
      </c>
      <c r="J881" s="66" t="s">
        <v>247</v>
      </c>
      <c r="K881" s="66" t="s">
        <v>247</v>
      </c>
      <c r="L881" s="66" t="s">
        <v>247</v>
      </c>
      <c r="M881" s="56" t="s">
        <v>247</v>
      </c>
    </row>
    <row r="882" spans="1:13" x14ac:dyDescent="0.25">
      <c r="A882" t="s">
        <v>113</v>
      </c>
      <c r="B882" t="s">
        <v>29</v>
      </c>
      <c r="C882">
        <v>0.9</v>
      </c>
      <c r="D882" t="s">
        <v>47</v>
      </c>
      <c r="E882">
        <v>2016</v>
      </c>
      <c r="F882" s="67" t="s">
        <v>247</v>
      </c>
      <c r="G882" s="67" t="s">
        <v>247</v>
      </c>
      <c r="H882" s="67" t="s">
        <v>247</v>
      </c>
      <c r="I882">
        <v>44000</v>
      </c>
      <c r="J882" s="66" t="s">
        <v>247</v>
      </c>
      <c r="K882" s="66" t="s">
        <v>247</v>
      </c>
      <c r="L882" s="66" t="s">
        <v>247</v>
      </c>
      <c r="M882" s="56" t="s">
        <v>247</v>
      </c>
    </row>
    <row r="883" spans="1:13" x14ac:dyDescent="0.25">
      <c r="A883" t="s">
        <v>144</v>
      </c>
      <c r="B883" t="s">
        <v>143</v>
      </c>
      <c r="C883">
        <v>0.5</v>
      </c>
      <c r="D883" t="s">
        <v>51</v>
      </c>
      <c r="E883">
        <v>2016</v>
      </c>
      <c r="F883" s="67" t="s">
        <v>247</v>
      </c>
      <c r="G883" s="67" t="s">
        <v>247</v>
      </c>
      <c r="H883" s="67" t="s">
        <v>247</v>
      </c>
      <c r="I883">
        <v>21000</v>
      </c>
      <c r="J883" s="66" t="s">
        <v>247</v>
      </c>
      <c r="K883" s="66" t="s">
        <v>247</v>
      </c>
      <c r="L883" s="66" t="s">
        <v>247</v>
      </c>
      <c r="M883" s="56" t="s">
        <v>247</v>
      </c>
    </row>
    <row r="884" spans="1:13" x14ac:dyDescent="0.25">
      <c r="A884" t="s">
        <v>167</v>
      </c>
      <c r="B884" t="s">
        <v>166</v>
      </c>
      <c r="C884">
        <v>0.3</v>
      </c>
      <c r="D884" t="s">
        <v>51</v>
      </c>
      <c r="E884">
        <v>2016</v>
      </c>
      <c r="F884" s="67" t="s">
        <v>247</v>
      </c>
      <c r="G884" s="67" t="s">
        <v>247</v>
      </c>
      <c r="H884" s="67" t="s">
        <v>247</v>
      </c>
      <c r="I884">
        <v>75000</v>
      </c>
      <c r="J884" s="66" t="s">
        <v>247</v>
      </c>
      <c r="K884" s="66" t="s">
        <v>247</v>
      </c>
      <c r="L884" s="66" t="s">
        <v>247</v>
      </c>
      <c r="M884" s="56" t="s">
        <v>247</v>
      </c>
    </row>
    <row r="885" spans="1:13" x14ac:dyDescent="0.25">
      <c r="A885" t="s">
        <v>186</v>
      </c>
      <c r="B885" t="s">
        <v>185</v>
      </c>
      <c r="C885">
        <v>0.2</v>
      </c>
      <c r="D885" t="s">
        <v>47</v>
      </c>
      <c r="E885">
        <v>2016</v>
      </c>
      <c r="F885" s="67" t="s">
        <v>247</v>
      </c>
      <c r="G885" s="67" t="s">
        <v>247</v>
      </c>
      <c r="H885" s="67" t="s">
        <v>247</v>
      </c>
      <c r="I885">
        <v>60000</v>
      </c>
      <c r="J885" s="66" t="s">
        <v>247</v>
      </c>
      <c r="K885" s="66" t="s">
        <v>247</v>
      </c>
      <c r="L885" s="66" t="s">
        <v>247</v>
      </c>
      <c r="M885" s="56" t="s">
        <v>247</v>
      </c>
    </row>
    <row r="886" spans="1:13" x14ac:dyDescent="0.25">
      <c r="A886" t="s">
        <v>124</v>
      </c>
      <c r="B886" t="s">
        <v>30</v>
      </c>
      <c r="C886">
        <v>0.7</v>
      </c>
      <c r="D886" t="s">
        <v>47</v>
      </c>
      <c r="E886">
        <v>2016</v>
      </c>
      <c r="F886" s="67">
        <v>2861324</v>
      </c>
      <c r="G886" s="67">
        <v>4647674.55</v>
      </c>
      <c r="H886" s="67">
        <v>7527689.21</v>
      </c>
      <c r="I886">
        <v>14000</v>
      </c>
      <c r="J886" s="66">
        <v>204.38028571428572</v>
      </c>
      <c r="K886" s="66">
        <v>331.97675357142856</v>
      </c>
      <c r="L886" s="66">
        <v>537.69208642857143</v>
      </c>
      <c r="M886" s="56">
        <v>0.38010655330973742</v>
      </c>
    </row>
    <row r="887" spans="1:13" x14ac:dyDescent="0.25">
      <c r="A887" t="s">
        <v>222</v>
      </c>
      <c r="B887" t="s">
        <v>221</v>
      </c>
      <c r="C887">
        <v>0.1</v>
      </c>
      <c r="D887" t="s">
        <v>103</v>
      </c>
      <c r="E887">
        <v>2016</v>
      </c>
      <c r="F887" s="67" t="s">
        <v>247</v>
      </c>
      <c r="G887" s="67" t="s">
        <v>247</v>
      </c>
      <c r="H887" s="67" t="s">
        <v>247</v>
      </c>
      <c r="I887">
        <v>18000</v>
      </c>
      <c r="J887" s="66" t="s">
        <v>247</v>
      </c>
      <c r="K887" s="66" t="s">
        <v>247</v>
      </c>
      <c r="L887" s="66" t="s">
        <v>247</v>
      </c>
      <c r="M887" s="56" t="s">
        <v>247</v>
      </c>
    </row>
    <row r="888" spans="1:13" x14ac:dyDescent="0.25">
      <c r="A888" t="s">
        <v>74</v>
      </c>
      <c r="B888" t="s">
        <v>31</v>
      </c>
      <c r="C888">
        <v>2.6</v>
      </c>
      <c r="D888" t="s">
        <v>55</v>
      </c>
      <c r="E888">
        <v>2016</v>
      </c>
      <c r="F888" s="67" t="s">
        <v>247</v>
      </c>
      <c r="G888" s="67" t="s">
        <v>247</v>
      </c>
      <c r="H888" s="67" t="s">
        <v>247</v>
      </c>
      <c r="I888">
        <v>230000</v>
      </c>
      <c r="J888" s="66" t="s">
        <v>247</v>
      </c>
      <c r="K888" s="66" t="s">
        <v>247</v>
      </c>
      <c r="L888" s="66" t="s">
        <v>247</v>
      </c>
      <c r="M888" s="56" t="s">
        <v>247</v>
      </c>
    </row>
    <row r="889" spans="1:13" x14ac:dyDescent="0.25">
      <c r="A889" t="s">
        <v>156</v>
      </c>
      <c r="B889" t="s">
        <v>155</v>
      </c>
      <c r="C889">
        <v>0.4</v>
      </c>
      <c r="D889" t="s">
        <v>47</v>
      </c>
      <c r="E889">
        <v>2016</v>
      </c>
      <c r="F889" s="67" t="s">
        <v>247</v>
      </c>
      <c r="G889" s="67" t="s">
        <v>247</v>
      </c>
      <c r="H889" s="67" t="s">
        <v>247</v>
      </c>
      <c r="I889">
        <v>42000</v>
      </c>
      <c r="J889" s="66" t="s">
        <v>247</v>
      </c>
      <c r="K889" s="66" t="s">
        <v>247</v>
      </c>
      <c r="L889" s="66" t="s">
        <v>247</v>
      </c>
      <c r="M889" s="56" t="s">
        <v>247</v>
      </c>
    </row>
    <row r="890" spans="1:13" x14ac:dyDescent="0.25">
      <c r="A890" t="s">
        <v>224</v>
      </c>
      <c r="B890" t="s">
        <v>223</v>
      </c>
      <c r="C890">
        <v>0.1</v>
      </c>
      <c r="D890" t="s">
        <v>51</v>
      </c>
      <c r="E890">
        <v>2016</v>
      </c>
      <c r="F890" s="67" t="s">
        <v>247</v>
      </c>
      <c r="G890" s="67" t="s">
        <v>247</v>
      </c>
      <c r="H890" s="67" t="s">
        <v>247</v>
      </c>
      <c r="I890">
        <v>2700</v>
      </c>
      <c r="J890" s="66" t="s">
        <v>247</v>
      </c>
      <c r="K890" s="66" t="s">
        <v>247</v>
      </c>
      <c r="L890" s="66" t="s">
        <v>247</v>
      </c>
      <c r="M890" s="56" t="s">
        <v>247</v>
      </c>
    </row>
    <row r="891" spans="1:13" x14ac:dyDescent="0.25">
      <c r="A891" t="s">
        <v>237</v>
      </c>
      <c r="B891" t="s">
        <v>236</v>
      </c>
      <c r="C891">
        <v>0</v>
      </c>
      <c r="D891" t="s">
        <v>103</v>
      </c>
      <c r="E891">
        <v>2016</v>
      </c>
      <c r="F891" s="67">
        <v>9935259</v>
      </c>
      <c r="G891" s="67">
        <v>128419.0083</v>
      </c>
      <c r="H891" s="67">
        <v>10127833.455329999</v>
      </c>
      <c r="I891" t="s">
        <v>247</v>
      </c>
      <c r="J891" s="66" t="s">
        <v>247</v>
      </c>
      <c r="K891" s="66" t="s">
        <v>247</v>
      </c>
      <c r="L891" s="66" t="s">
        <v>247</v>
      </c>
      <c r="M891" s="56" t="s">
        <v>247</v>
      </c>
    </row>
    <row r="892" spans="1:13" x14ac:dyDescent="0.25">
      <c r="A892" t="s">
        <v>88</v>
      </c>
      <c r="B892" t="s">
        <v>87</v>
      </c>
      <c r="C892">
        <v>1.6</v>
      </c>
      <c r="D892" t="s">
        <v>55</v>
      </c>
      <c r="E892">
        <v>2016</v>
      </c>
      <c r="F892" s="67" t="s">
        <v>247</v>
      </c>
      <c r="G892" s="67" t="s">
        <v>247</v>
      </c>
      <c r="H892" s="67" t="s">
        <v>247</v>
      </c>
      <c r="I892">
        <v>73000</v>
      </c>
      <c r="J892" s="66" t="s">
        <v>247</v>
      </c>
      <c r="K892" s="66" t="s">
        <v>247</v>
      </c>
      <c r="L892" s="66" t="s">
        <v>247</v>
      </c>
      <c r="M892" s="56" t="s">
        <v>247</v>
      </c>
    </row>
    <row r="893" spans="1:13" x14ac:dyDescent="0.25">
      <c r="A893" t="s">
        <v>188</v>
      </c>
      <c r="B893" t="s">
        <v>187</v>
      </c>
      <c r="C893">
        <v>0.2</v>
      </c>
      <c r="D893" t="s">
        <v>103</v>
      </c>
      <c r="E893">
        <v>2016</v>
      </c>
      <c r="F893" s="67">
        <v>26962709</v>
      </c>
      <c r="G893" s="67">
        <v>0</v>
      </c>
      <c r="H893" s="67">
        <v>26962709</v>
      </c>
      <c r="I893">
        <v>7800</v>
      </c>
      <c r="J893" s="66">
        <v>3456.7575641025642</v>
      </c>
      <c r="K893" s="66">
        <v>0</v>
      </c>
      <c r="L893" s="66">
        <v>3456.7575641025642</v>
      </c>
      <c r="M893" s="56">
        <v>1</v>
      </c>
    </row>
    <row r="894" spans="1:13" x14ac:dyDescent="0.25">
      <c r="A894" t="s">
        <v>226</v>
      </c>
      <c r="B894" t="s">
        <v>225</v>
      </c>
      <c r="C894">
        <v>0.1</v>
      </c>
      <c r="D894" t="s">
        <v>55</v>
      </c>
      <c r="E894">
        <v>2016</v>
      </c>
      <c r="F894" s="67" t="s">
        <v>247</v>
      </c>
      <c r="G894" s="67" t="s">
        <v>247</v>
      </c>
      <c r="H894" s="67" t="s">
        <v>247</v>
      </c>
      <c r="I894">
        <v>12000</v>
      </c>
      <c r="J894" s="66" t="s">
        <v>247</v>
      </c>
      <c r="K894" s="66" t="s">
        <v>247</v>
      </c>
      <c r="L894" s="66" t="s">
        <v>247</v>
      </c>
      <c r="M894" s="56" t="s">
        <v>247</v>
      </c>
    </row>
    <row r="895" spans="1:13" x14ac:dyDescent="0.25">
      <c r="A895" t="s">
        <v>52</v>
      </c>
      <c r="B895" t="s">
        <v>32</v>
      </c>
      <c r="C895">
        <v>19</v>
      </c>
      <c r="D895" t="s">
        <v>51</v>
      </c>
      <c r="E895">
        <v>2016</v>
      </c>
      <c r="F895" s="67" t="s">
        <v>247</v>
      </c>
      <c r="G895" s="67" t="s">
        <v>247</v>
      </c>
      <c r="H895" s="67" t="s">
        <v>247</v>
      </c>
      <c r="I895">
        <v>7200000</v>
      </c>
      <c r="J895" s="66" t="s">
        <v>247</v>
      </c>
      <c r="K895" s="66" t="s">
        <v>247</v>
      </c>
      <c r="L895" s="66" t="s">
        <v>247</v>
      </c>
      <c r="M895" s="56" t="s">
        <v>247</v>
      </c>
    </row>
    <row r="896" spans="1:13" x14ac:dyDescent="0.25">
      <c r="A896" t="s">
        <v>228</v>
      </c>
      <c r="B896" t="s">
        <v>227</v>
      </c>
      <c r="C896">
        <v>0.1</v>
      </c>
      <c r="D896" t="s">
        <v>47</v>
      </c>
      <c r="E896">
        <v>2016</v>
      </c>
      <c r="F896" s="67" t="s">
        <v>247</v>
      </c>
      <c r="G896" s="67" t="s">
        <v>247</v>
      </c>
      <c r="H896" s="67" t="s">
        <v>247</v>
      </c>
      <c r="I896">
        <v>3800</v>
      </c>
      <c r="J896" s="66" t="s">
        <v>247</v>
      </c>
      <c r="K896" s="66" t="s">
        <v>247</v>
      </c>
      <c r="L896" s="66" t="s">
        <v>247</v>
      </c>
      <c r="M896" s="56" t="s">
        <v>247</v>
      </c>
    </row>
    <row r="897" spans="1:13" x14ac:dyDescent="0.25">
      <c r="A897" t="s">
        <v>190</v>
      </c>
      <c r="B897" t="s">
        <v>189</v>
      </c>
      <c r="C897">
        <v>0.2</v>
      </c>
      <c r="D897" t="s">
        <v>55</v>
      </c>
      <c r="E897">
        <v>2016</v>
      </c>
      <c r="F897" s="67" t="s">
        <v>247</v>
      </c>
      <c r="G897" s="67" t="s">
        <v>247</v>
      </c>
      <c r="H897" s="67" t="s">
        <v>247</v>
      </c>
      <c r="I897">
        <v>44000</v>
      </c>
      <c r="J897" s="66" t="s">
        <v>247</v>
      </c>
      <c r="K897" s="66" t="s">
        <v>247</v>
      </c>
      <c r="L897" s="66" t="s">
        <v>247</v>
      </c>
      <c r="M897" s="56" t="s">
        <v>247</v>
      </c>
    </row>
    <row r="898" spans="1:13" x14ac:dyDescent="0.25">
      <c r="A898" t="s">
        <v>96</v>
      </c>
      <c r="B898" t="s">
        <v>33</v>
      </c>
      <c r="C898">
        <v>1.3</v>
      </c>
      <c r="D898" t="s">
        <v>51</v>
      </c>
      <c r="E898">
        <v>2016</v>
      </c>
      <c r="F898" s="67" t="s">
        <v>247</v>
      </c>
      <c r="G898" s="67" t="s">
        <v>247</v>
      </c>
      <c r="H898" s="67" t="s">
        <v>247</v>
      </c>
      <c r="I898">
        <v>5500</v>
      </c>
      <c r="J898" s="66" t="s">
        <v>247</v>
      </c>
      <c r="K898" s="66" t="s">
        <v>247</v>
      </c>
      <c r="L898" s="66" t="s">
        <v>247</v>
      </c>
      <c r="M898" s="56" t="s">
        <v>247</v>
      </c>
    </row>
    <row r="899" spans="1:13" x14ac:dyDescent="0.25">
      <c r="A899" t="s">
        <v>192</v>
      </c>
      <c r="B899" t="s">
        <v>191</v>
      </c>
      <c r="C899">
        <v>0.2</v>
      </c>
      <c r="D899" t="s">
        <v>55</v>
      </c>
      <c r="E899">
        <v>2016</v>
      </c>
      <c r="F899" s="67" t="s">
        <v>247</v>
      </c>
      <c r="G899" s="67" t="s">
        <v>247</v>
      </c>
      <c r="H899" s="67" t="s">
        <v>247</v>
      </c>
      <c r="I899">
        <v>11000</v>
      </c>
      <c r="J899" s="66" t="s">
        <v>247</v>
      </c>
      <c r="K899" s="66" t="s">
        <v>247</v>
      </c>
      <c r="L899" s="66" t="s">
        <v>247</v>
      </c>
      <c r="M899" s="56" t="s">
        <v>247</v>
      </c>
    </row>
    <row r="900" spans="1:13" x14ac:dyDescent="0.25">
      <c r="A900" t="s">
        <v>108</v>
      </c>
      <c r="B900" t="s">
        <v>34</v>
      </c>
      <c r="C900">
        <v>1</v>
      </c>
      <c r="D900" t="s">
        <v>51</v>
      </c>
      <c r="E900">
        <v>2016</v>
      </c>
      <c r="F900" s="67" t="s">
        <v>247</v>
      </c>
      <c r="G900" s="67" t="s">
        <v>247</v>
      </c>
      <c r="H900" s="67" t="s">
        <v>247</v>
      </c>
      <c r="I900">
        <v>510000</v>
      </c>
      <c r="J900" s="66" t="s">
        <v>247</v>
      </c>
      <c r="K900" s="66" t="s">
        <v>247</v>
      </c>
      <c r="L900" s="66" t="s">
        <v>247</v>
      </c>
      <c r="M900" s="56" t="s">
        <v>247</v>
      </c>
    </row>
    <row r="901" spans="1:13" x14ac:dyDescent="0.25">
      <c r="A901" t="s">
        <v>239</v>
      </c>
      <c r="B901" t="s">
        <v>238</v>
      </c>
      <c r="C901">
        <v>0</v>
      </c>
      <c r="D901" t="s">
        <v>51</v>
      </c>
      <c r="E901">
        <v>2016</v>
      </c>
      <c r="F901" s="67" t="s">
        <v>247</v>
      </c>
      <c r="G901" s="67" t="s">
        <v>247</v>
      </c>
      <c r="H901" s="67" t="s">
        <v>247</v>
      </c>
      <c r="I901" t="s">
        <v>247</v>
      </c>
      <c r="J901" s="66" t="s">
        <v>247</v>
      </c>
      <c r="K901" s="66" t="s">
        <v>247</v>
      </c>
      <c r="L901" s="66" t="s">
        <v>247</v>
      </c>
      <c r="M901" s="56" t="s">
        <v>247</v>
      </c>
    </row>
    <row r="902" spans="1:13" x14ac:dyDescent="0.25">
      <c r="A902" t="s">
        <v>78</v>
      </c>
      <c r="B902" t="s">
        <v>77</v>
      </c>
      <c r="C902">
        <v>2.2000000000000002</v>
      </c>
      <c r="D902" t="s">
        <v>55</v>
      </c>
      <c r="E902">
        <v>2016</v>
      </c>
      <c r="F902" s="67">
        <v>2014854</v>
      </c>
      <c r="G902" s="67">
        <v>19639544.050000001</v>
      </c>
      <c r="H902" s="67">
        <v>24594122.859000001</v>
      </c>
      <c r="I902">
        <v>120000</v>
      </c>
      <c r="J902" s="66">
        <v>16.79045</v>
      </c>
      <c r="K902" s="66">
        <v>163.66286708333334</v>
      </c>
      <c r="L902" s="66">
        <v>204.95102382500002</v>
      </c>
      <c r="M902" s="56">
        <v>8.1924206508657088E-2</v>
      </c>
    </row>
    <row r="903" spans="1:13" x14ac:dyDescent="0.25">
      <c r="A903" t="s">
        <v>125</v>
      </c>
      <c r="B903" t="s">
        <v>35</v>
      </c>
      <c r="C903">
        <v>0.7</v>
      </c>
      <c r="D903" t="s">
        <v>103</v>
      </c>
      <c r="E903">
        <v>2016</v>
      </c>
      <c r="F903" s="67" t="s">
        <v>247</v>
      </c>
      <c r="G903" s="67" t="s">
        <v>247</v>
      </c>
      <c r="H903" s="67" t="s">
        <v>247</v>
      </c>
      <c r="I903">
        <v>11000</v>
      </c>
      <c r="J903" s="66" t="s">
        <v>247</v>
      </c>
      <c r="K903" s="66" t="s">
        <v>247</v>
      </c>
      <c r="L903" s="66" t="s">
        <v>247</v>
      </c>
      <c r="M903" s="56" t="s">
        <v>247</v>
      </c>
    </row>
    <row r="904" spans="1:13" x14ac:dyDescent="0.25">
      <c r="A904" t="s">
        <v>230</v>
      </c>
      <c r="B904" t="s">
        <v>229</v>
      </c>
      <c r="C904">
        <v>0.1</v>
      </c>
      <c r="D904" t="s">
        <v>47</v>
      </c>
      <c r="E904">
        <v>2016</v>
      </c>
      <c r="F904" s="67" t="s">
        <v>247</v>
      </c>
      <c r="G904" s="67" t="s">
        <v>247</v>
      </c>
      <c r="H904" s="67" t="s">
        <v>247</v>
      </c>
      <c r="I904">
        <v>5400</v>
      </c>
      <c r="J904" s="66" t="s">
        <v>247</v>
      </c>
      <c r="K904" s="66" t="s">
        <v>247</v>
      </c>
      <c r="L904" s="66" t="s">
        <v>247</v>
      </c>
      <c r="M904" s="56" t="s">
        <v>247</v>
      </c>
    </row>
    <row r="905" spans="1:13" x14ac:dyDescent="0.25">
      <c r="A905" t="s">
        <v>61</v>
      </c>
      <c r="B905" t="s">
        <v>36</v>
      </c>
      <c r="C905">
        <v>5.8</v>
      </c>
      <c r="D905" t="s">
        <v>55</v>
      </c>
      <c r="E905">
        <v>2016</v>
      </c>
      <c r="F905" s="67" t="s">
        <v>247</v>
      </c>
      <c r="G905" s="67" t="s">
        <v>247</v>
      </c>
      <c r="H905" s="67" t="s">
        <v>247</v>
      </c>
      <c r="I905">
        <v>1400000</v>
      </c>
      <c r="J905" s="66" t="s">
        <v>247</v>
      </c>
      <c r="K905" s="66" t="s">
        <v>247</v>
      </c>
      <c r="L905" s="66" t="s">
        <v>247</v>
      </c>
      <c r="M905" s="56" t="s">
        <v>247</v>
      </c>
    </row>
    <row r="906" spans="1:13" x14ac:dyDescent="0.25">
      <c r="A906" t="s">
        <v>110</v>
      </c>
      <c r="B906" t="s">
        <v>37</v>
      </c>
      <c r="C906">
        <v>1</v>
      </c>
      <c r="D906" t="s">
        <v>47</v>
      </c>
      <c r="E906">
        <v>2016</v>
      </c>
      <c r="F906" s="67">
        <v>24018249</v>
      </c>
      <c r="G906" s="67">
        <v>78478611.920000002</v>
      </c>
      <c r="H906" s="67">
        <v>104175191.14</v>
      </c>
      <c r="I906">
        <v>240000</v>
      </c>
      <c r="J906" s="66">
        <v>100.0760375</v>
      </c>
      <c r="K906" s="66">
        <v>326.99421633333333</v>
      </c>
      <c r="L906" s="66">
        <v>434.06329641666667</v>
      </c>
      <c r="M906" s="56">
        <v>0.23055632283623184</v>
      </c>
    </row>
    <row r="907" spans="1:13" x14ac:dyDescent="0.25">
      <c r="A907" t="s">
        <v>62</v>
      </c>
      <c r="B907" t="s">
        <v>38</v>
      </c>
      <c r="C907">
        <v>4.8</v>
      </c>
      <c r="D907" t="s">
        <v>47</v>
      </c>
      <c r="E907">
        <v>2016</v>
      </c>
      <c r="F907" s="67">
        <v>8198159.7303999998</v>
      </c>
      <c r="G907" s="67">
        <v>0</v>
      </c>
      <c r="H907" s="67">
        <v>63412271.649599992</v>
      </c>
      <c r="I907">
        <v>1600000</v>
      </c>
      <c r="J907" s="66">
        <v>5.1238498315000003</v>
      </c>
      <c r="K907" s="66" t="s">
        <v>247</v>
      </c>
      <c r="L907" s="66">
        <v>39.632669780999997</v>
      </c>
      <c r="M907" s="56">
        <v>0.12928348909657322</v>
      </c>
    </row>
    <row r="908" spans="1:13" x14ac:dyDescent="0.25">
      <c r="A908" t="s">
        <v>193</v>
      </c>
      <c r="B908" t="s">
        <v>39</v>
      </c>
      <c r="C908">
        <v>0.2</v>
      </c>
      <c r="D908" t="s">
        <v>47</v>
      </c>
      <c r="E908">
        <v>2016</v>
      </c>
      <c r="F908" s="67" t="s">
        <v>247</v>
      </c>
      <c r="G908" s="67" t="s">
        <v>247</v>
      </c>
      <c r="H908" s="67" t="s">
        <v>247</v>
      </c>
      <c r="I908">
        <v>40000</v>
      </c>
      <c r="J908" s="66" t="s">
        <v>247</v>
      </c>
      <c r="K908" s="66" t="s">
        <v>247</v>
      </c>
      <c r="L908" s="66" t="s">
        <v>247</v>
      </c>
      <c r="M908" s="56" t="s">
        <v>247</v>
      </c>
    </row>
    <row r="909" spans="1:13" x14ac:dyDescent="0.25">
      <c r="A909" t="s">
        <v>131</v>
      </c>
      <c r="B909" t="s">
        <v>130</v>
      </c>
      <c r="C909">
        <v>0.6</v>
      </c>
      <c r="D909" t="s">
        <v>51</v>
      </c>
      <c r="E909">
        <v>2016</v>
      </c>
      <c r="F909" s="67">
        <v>8632384</v>
      </c>
      <c r="G909" s="67">
        <v>370000</v>
      </c>
      <c r="H909" s="67">
        <v>9002384</v>
      </c>
      <c r="I909">
        <v>130000</v>
      </c>
      <c r="J909" s="66">
        <v>66.402953846153849</v>
      </c>
      <c r="K909" s="66">
        <v>2.8461538461538463</v>
      </c>
      <c r="L909" s="66">
        <v>69.249107692307689</v>
      </c>
      <c r="M909" s="56">
        <v>0.95889977588158881</v>
      </c>
    </row>
    <row r="910" spans="1:13" x14ac:dyDescent="0.25">
      <c r="A910" t="s">
        <v>168</v>
      </c>
      <c r="B910" t="s">
        <v>40</v>
      </c>
      <c r="C910">
        <v>0.3</v>
      </c>
      <c r="D910" t="s">
        <v>47</v>
      </c>
      <c r="E910">
        <v>2016</v>
      </c>
      <c r="F910" s="67" t="s">
        <v>247</v>
      </c>
      <c r="G910" s="67" t="s">
        <v>247</v>
      </c>
      <c r="H910" s="67" t="s">
        <v>247</v>
      </c>
      <c r="I910">
        <v>230000</v>
      </c>
      <c r="J910" s="66" t="s">
        <v>247</v>
      </c>
      <c r="K910" s="66" t="s">
        <v>247</v>
      </c>
      <c r="L910" s="66" t="s">
        <v>247</v>
      </c>
      <c r="M910" s="56" t="s">
        <v>247</v>
      </c>
    </row>
    <row r="911" spans="1:13" x14ac:dyDescent="0.25">
      <c r="A911" t="s">
        <v>232</v>
      </c>
      <c r="B911" t="s">
        <v>231</v>
      </c>
      <c r="C911">
        <v>0.1</v>
      </c>
      <c r="D911" t="s">
        <v>55</v>
      </c>
      <c r="E911">
        <v>2016</v>
      </c>
      <c r="F911" s="67" t="s">
        <v>247</v>
      </c>
      <c r="G911" s="67" t="s">
        <v>247</v>
      </c>
      <c r="H911" s="67" t="s">
        <v>247</v>
      </c>
      <c r="I911">
        <v>9500</v>
      </c>
      <c r="J911" s="66" t="s">
        <v>247</v>
      </c>
      <c r="K911" s="66" t="s">
        <v>247</v>
      </c>
      <c r="L911" s="66" t="s">
        <v>247</v>
      </c>
      <c r="M911" s="56" t="s">
        <v>247</v>
      </c>
    </row>
    <row r="912" spans="1:13" x14ac:dyDescent="0.25">
      <c r="A912" t="s">
        <v>57</v>
      </c>
      <c r="B912" t="s">
        <v>41</v>
      </c>
      <c r="C912">
        <v>11.5</v>
      </c>
      <c r="D912" t="s">
        <v>47</v>
      </c>
      <c r="E912">
        <v>2016</v>
      </c>
      <c r="F912" s="67">
        <v>48219409.794000007</v>
      </c>
      <c r="G912" s="67">
        <v>0</v>
      </c>
      <c r="H912" s="67">
        <v>349416013</v>
      </c>
      <c r="I912">
        <v>1200000</v>
      </c>
      <c r="J912" s="66">
        <v>40.182841495000005</v>
      </c>
      <c r="K912" s="66" t="s">
        <v>247</v>
      </c>
      <c r="L912" s="66">
        <v>291.18001083333331</v>
      </c>
      <c r="M912" s="56">
        <v>0.13800000000000004</v>
      </c>
    </row>
    <row r="913" spans="1:13" x14ac:dyDescent="0.25">
      <c r="A913" t="s">
        <v>53</v>
      </c>
      <c r="B913" t="s">
        <v>42</v>
      </c>
      <c r="C913">
        <v>12.8</v>
      </c>
      <c r="D913" t="s">
        <v>47</v>
      </c>
      <c r="E913">
        <v>2016</v>
      </c>
      <c r="F913" s="67">
        <v>47579673</v>
      </c>
      <c r="G913" s="67">
        <v>283828088</v>
      </c>
      <c r="H913" s="67">
        <v>409487010</v>
      </c>
      <c r="I913">
        <v>1300000</v>
      </c>
      <c r="J913" s="66">
        <v>36.599748461538461</v>
      </c>
      <c r="K913" s="66">
        <v>218.32929846153846</v>
      </c>
      <c r="L913" s="66">
        <v>314.9900076923077</v>
      </c>
      <c r="M913" s="56">
        <v>0.11619336349643911</v>
      </c>
    </row>
    <row r="914" spans="1:13" x14ac:dyDescent="0.25">
      <c r="A914" t="s">
        <v>195</v>
      </c>
      <c r="B914" t="s">
        <v>194</v>
      </c>
      <c r="C914">
        <v>0.1</v>
      </c>
      <c r="D914" t="s">
        <v>55</v>
      </c>
      <c r="E914">
        <v>2017</v>
      </c>
      <c r="F914" s="67">
        <v>43145</v>
      </c>
      <c r="G914" s="67">
        <v>0</v>
      </c>
      <c r="H914" s="67">
        <v>43145</v>
      </c>
      <c r="I914">
        <v>9200</v>
      </c>
      <c r="J914" s="66">
        <v>4.6896739130434781</v>
      </c>
      <c r="K914" s="66">
        <v>0</v>
      </c>
      <c r="L914" s="66">
        <v>4.6896739130434781</v>
      </c>
      <c r="M914" s="56">
        <v>1</v>
      </c>
    </row>
    <row r="915" spans="1:13" x14ac:dyDescent="0.25">
      <c r="A915" t="s">
        <v>197</v>
      </c>
      <c r="B915" t="s">
        <v>196</v>
      </c>
      <c r="C915">
        <v>0.1</v>
      </c>
      <c r="D915" t="s">
        <v>51</v>
      </c>
      <c r="E915">
        <v>2017</v>
      </c>
      <c r="F915" s="67" t="s">
        <v>247</v>
      </c>
      <c r="G915" s="67" t="s">
        <v>247</v>
      </c>
      <c r="H915" s="67" t="s">
        <v>247</v>
      </c>
      <c r="I915">
        <v>1300</v>
      </c>
      <c r="J915" s="66" t="s">
        <v>247</v>
      </c>
      <c r="K915" s="66" t="s">
        <v>247</v>
      </c>
      <c r="L915" s="66" t="s">
        <v>247</v>
      </c>
      <c r="M915" s="56" t="s">
        <v>247</v>
      </c>
    </row>
    <row r="916" spans="1:13" x14ac:dyDescent="0.25">
      <c r="A916" t="s">
        <v>199</v>
      </c>
      <c r="B916" t="s">
        <v>198</v>
      </c>
      <c r="C916">
        <v>0.1</v>
      </c>
      <c r="D916" t="s">
        <v>47</v>
      </c>
      <c r="E916">
        <v>2017</v>
      </c>
      <c r="F916" s="67">
        <v>25360944</v>
      </c>
      <c r="G916" s="67">
        <v>573112.3786999993</v>
      </c>
      <c r="H916" s="67">
        <v>25934056.378699999</v>
      </c>
      <c r="I916">
        <v>18000</v>
      </c>
      <c r="J916" s="66">
        <v>1408.9413333333334</v>
      </c>
      <c r="K916" s="66">
        <v>31.839576594444406</v>
      </c>
      <c r="L916" s="66">
        <v>1440.7809099277777</v>
      </c>
      <c r="M916" s="56">
        <v>0.97790116708581298</v>
      </c>
    </row>
    <row r="917" spans="1:13" x14ac:dyDescent="0.25">
      <c r="A917" t="s">
        <v>80</v>
      </c>
      <c r="B917" t="s">
        <v>79</v>
      </c>
      <c r="C917">
        <v>1.9</v>
      </c>
      <c r="D917" t="s">
        <v>47</v>
      </c>
      <c r="E917">
        <v>2017</v>
      </c>
      <c r="F917" s="67">
        <v>3292607</v>
      </c>
      <c r="G917" s="67">
        <v>16827756.91</v>
      </c>
      <c r="H917" s="67">
        <v>20120363.91</v>
      </c>
      <c r="I917">
        <v>320000</v>
      </c>
      <c r="J917" s="66">
        <v>10.289396875</v>
      </c>
      <c r="K917" s="66">
        <v>52.586740343750002</v>
      </c>
      <c r="L917" s="66">
        <v>62.876137218750003</v>
      </c>
      <c r="M917" s="56">
        <v>0.16364549939196402</v>
      </c>
    </row>
    <row r="918" spans="1:13" x14ac:dyDescent="0.25">
      <c r="A918" t="s">
        <v>146</v>
      </c>
      <c r="B918" t="s">
        <v>145</v>
      </c>
      <c r="C918">
        <v>0.4</v>
      </c>
      <c r="D918" t="s">
        <v>51</v>
      </c>
      <c r="E918">
        <v>2017</v>
      </c>
      <c r="F918" s="67" t="s">
        <v>247</v>
      </c>
      <c r="G918" s="67" t="s">
        <v>247</v>
      </c>
      <c r="H918" s="67" t="s">
        <v>247</v>
      </c>
      <c r="I918">
        <v>130000</v>
      </c>
      <c r="J918" s="66" t="s">
        <v>247</v>
      </c>
      <c r="K918" s="66" t="s">
        <v>247</v>
      </c>
      <c r="L918" s="66" t="s">
        <v>247</v>
      </c>
      <c r="M918" s="56" t="s">
        <v>247</v>
      </c>
    </row>
    <row r="919" spans="1:13" x14ac:dyDescent="0.25">
      <c r="A919" t="s">
        <v>170</v>
      </c>
      <c r="B919" t="s">
        <v>169</v>
      </c>
      <c r="C919">
        <v>0.2</v>
      </c>
      <c r="D919" t="s">
        <v>51</v>
      </c>
      <c r="E919">
        <v>2017</v>
      </c>
      <c r="F919" s="67">
        <v>2180390</v>
      </c>
      <c r="G919" s="67">
        <v>3432706.5999999996</v>
      </c>
      <c r="H919" s="67">
        <v>5613096.5999999996</v>
      </c>
      <c r="I919">
        <v>3500</v>
      </c>
      <c r="J919" s="66">
        <v>622.96857142857141</v>
      </c>
      <c r="K919" s="66">
        <v>980.77331428571415</v>
      </c>
      <c r="L919" s="66">
        <v>1603.7418857142857</v>
      </c>
      <c r="M919" s="56">
        <v>0.38844690469071919</v>
      </c>
    </row>
    <row r="920" spans="1:13" x14ac:dyDescent="0.25">
      <c r="A920" t="s">
        <v>201</v>
      </c>
      <c r="B920" t="s">
        <v>200</v>
      </c>
      <c r="C920">
        <v>0.1</v>
      </c>
      <c r="D920" t="s">
        <v>51</v>
      </c>
      <c r="E920">
        <v>2017</v>
      </c>
      <c r="F920" s="67" t="s">
        <v>247</v>
      </c>
      <c r="G920" s="67" t="s">
        <v>247</v>
      </c>
      <c r="H920" s="67" t="s">
        <v>247</v>
      </c>
      <c r="I920">
        <v>9600</v>
      </c>
      <c r="J920" s="66" t="s">
        <v>247</v>
      </c>
      <c r="K920" s="66" t="s">
        <v>247</v>
      </c>
      <c r="L920" s="66" t="s">
        <v>247</v>
      </c>
      <c r="M920" s="56" t="s">
        <v>247</v>
      </c>
    </row>
    <row r="921" spans="1:13" x14ac:dyDescent="0.25">
      <c r="A921" t="s">
        <v>246</v>
      </c>
      <c r="B921" t="s">
        <v>3</v>
      </c>
      <c r="C921">
        <v>0</v>
      </c>
      <c r="D921" t="s">
        <v>242</v>
      </c>
      <c r="E921">
        <v>2017</v>
      </c>
      <c r="F921" s="67" t="s">
        <v>247</v>
      </c>
      <c r="G921" s="67" t="s">
        <v>247</v>
      </c>
      <c r="H921" s="67" t="s">
        <v>247</v>
      </c>
      <c r="I921" t="s">
        <v>247</v>
      </c>
      <c r="J921" s="66" t="s">
        <v>247</v>
      </c>
      <c r="K921" s="66" t="s">
        <v>247</v>
      </c>
      <c r="L921" s="66" t="s">
        <v>247</v>
      </c>
      <c r="M921" s="56" t="s">
        <v>247</v>
      </c>
    </row>
    <row r="922" spans="1:13" x14ac:dyDescent="0.25">
      <c r="A922" t="s">
        <v>234</v>
      </c>
      <c r="B922" t="s">
        <v>233</v>
      </c>
      <c r="C922">
        <v>0</v>
      </c>
      <c r="D922" t="s">
        <v>47</v>
      </c>
      <c r="E922">
        <v>2017</v>
      </c>
      <c r="F922" s="67">
        <v>311024</v>
      </c>
      <c r="G922" s="67">
        <v>6792723</v>
      </c>
      <c r="H922" s="67">
        <v>7103747</v>
      </c>
      <c r="I922" t="s">
        <v>247</v>
      </c>
      <c r="J922" s="66" t="s">
        <v>247</v>
      </c>
      <c r="K922" s="66" t="s">
        <v>247</v>
      </c>
      <c r="L922" s="66" t="s">
        <v>247</v>
      </c>
      <c r="M922" s="56" t="s">
        <v>247</v>
      </c>
    </row>
    <row r="923" spans="1:13" x14ac:dyDescent="0.25">
      <c r="A923" t="s">
        <v>115</v>
      </c>
      <c r="B923" t="s">
        <v>4</v>
      </c>
      <c r="C923">
        <v>0.8</v>
      </c>
      <c r="D923" t="s">
        <v>103</v>
      </c>
      <c r="E923">
        <v>2017</v>
      </c>
      <c r="F923" s="67" t="s">
        <v>247</v>
      </c>
      <c r="G923" s="67" t="s">
        <v>247</v>
      </c>
      <c r="H923" s="67" t="s">
        <v>247</v>
      </c>
      <c r="I923">
        <v>2800</v>
      </c>
      <c r="J923" s="66" t="s">
        <v>247</v>
      </c>
      <c r="K923" s="66" t="s">
        <v>247</v>
      </c>
      <c r="L923" s="66" t="s">
        <v>247</v>
      </c>
      <c r="M923" s="56" t="s">
        <v>247</v>
      </c>
    </row>
    <row r="924" spans="1:13" x14ac:dyDescent="0.25">
      <c r="A924" t="s">
        <v>132</v>
      </c>
      <c r="B924" t="s">
        <v>5</v>
      </c>
      <c r="C924">
        <v>0.5</v>
      </c>
      <c r="D924" t="s">
        <v>51</v>
      </c>
      <c r="E924">
        <v>2017</v>
      </c>
      <c r="F924" s="67">
        <v>16302125</v>
      </c>
      <c r="G924" s="67">
        <v>4698121.8409999982</v>
      </c>
      <c r="H924" s="67">
        <v>21000246.840999998</v>
      </c>
      <c r="I924">
        <v>25000</v>
      </c>
      <c r="J924" s="66">
        <v>652.08500000000004</v>
      </c>
      <c r="K924" s="66">
        <v>187.92487363999993</v>
      </c>
      <c r="L924" s="66">
        <v>840.00987363999991</v>
      </c>
      <c r="M924" s="56">
        <v>0.77628254198290747</v>
      </c>
    </row>
    <row r="925" spans="1:13" x14ac:dyDescent="0.25">
      <c r="A925" t="s">
        <v>241</v>
      </c>
      <c r="B925" t="s">
        <v>6</v>
      </c>
      <c r="C925">
        <v>0</v>
      </c>
      <c r="D925" t="s">
        <v>242</v>
      </c>
      <c r="E925">
        <v>2017</v>
      </c>
      <c r="F925" s="67" t="s">
        <v>247</v>
      </c>
      <c r="G925" s="67" t="s">
        <v>247</v>
      </c>
      <c r="H925" s="67" t="s">
        <v>247</v>
      </c>
      <c r="I925" t="s">
        <v>247</v>
      </c>
      <c r="J925" s="66" t="s">
        <v>247</v>
      </c>
      <c r="K925" s="66" t="s">
        <v>247</v>
      </c>
      <c r="L925" s="66" t="s">
        <v>247</v>
      </c>
      <c r="M925" s="56" t="s">
        <v>247</v>
      </c>
    </row>
    <row r="926" spans="1:13" x14ac:dyDescent="0.25">
      <c r="A926" t="s">
        <v>105</v>
      </c>
      <c r="B926" t="s">
        <v>104</v>
      </c>
      <c r="C926">
        <v>1</v>
      </c>
      <c r="D926" t="s">
        <v>47</v>
      </c>
      <c r="E926">
        <v>2017</v>
      </c>
      <c r="F926" s="67">
        <v>6423375</v>
      </c>
      <c r="G926" s="67">
        <v>16382622.288469002</v>
      </c>
      <c r="H926" s="67">
        <v>22805997.288469002</v>
      </c>
      <c r="I926">
        <v>74000</v>
      </c>
      <c r="J926" s="66">
        <v>86.80236486486487</v>
      </c>
      <c r="K926" s="66">
        <v>221.38678768201353</v>
      </c>
      <c r="L926" s="66">
        <v>308.1891525468784</v>
      </c>
      <c r="M926" s="56">
        <v>0.28165288799923427</v>
      </c>
    </row>
    <row r="927" spans="1:13" x14ac:dyDescent="0.25">
      <c r="A927" t="s">
        <v>172</v>
      </c>
      <c r="B927" t="s">
        <v>171</v>
      </c>
      <c r="C927">
        <v>0.2</v>
      </c>
      <c r="D927" t="s">
        <v>47</v>
      </c>
      <c r="E927">
        <v>2017</v>
      </c>
      <c r="F927" s="67" t="s">
        <v>247</v>
      </c>
      <c r="G927" s="67" t="s">
        <v>247</v>
      </c>
      <c r="H927" s="67" t="s">
        <v>247</v>
      </c>
      <c r="I927">
        <v>18000</v>
      </c>
      <c r="J927" s="66" t="s">
        <v>247</v>
      </c>
      <c r="K927" s="66" t="s">
        <v>247</v>
      </c>
      <c r="L927" s="66" t="s">
        <v>247</v>
      </c>
      <c r="M927" s="56" t="s">
        <v>247</v>
      </c>
    </row>
    <row r="928" spans="1:13" x14ac:dyDescent="0.25">
      <c r="A928" t="s">
        <v>50</v>
      </c>
      <c r="B928" t="s">
        <v>7</v>
      </c>
      <c r="C928">
        <v>20.7</v>
      </c>
      <c r="D928" t="s">
        <v>51</v>
      </c>
      <c r="E928">
        <v>2017</v>
      </c>
      <c r="F928" s="67">
        <v>100590814</v>
      </c>
      <c r="G928" s="67">
        <v>58400959.620000005</v>
      </c>
      <c r="H928" s="67">
        <v>158991773.62</v>
      </c>
      <c r="I928">
        <v>380000</v>
      </c>
      <c r="J928" s="66">
        <v>264.71266842105263</v>
      </c>
      <c r="K928" s="66">
        <v>153.68673584210526</v>
      </c>
      <c r="L928" s="66">
        <v>418.39940426315792</v>
      </c>
      <c r="M928" s="56">
        <v>0.63267936264688862</v>
      </c>
    </row>
    <row r="929" spans="1:13" x14ac:dyDescent="0.25">
      <c r="A929" t="s">
        <v>134</v>
      </c>
      <c r="B929" t="s">
        <v>133</v>
      </c>
      <c r="C929">
        <v>0.5</v>
      </c>
      <c r="D929" t="s">
        <v>51</v>
      </c>
      <c r="E929">
        <v>2017</v>
      </c>
      <c r="F929" s="67">
        <v>771909014</v>
      </c>
      <c r="G929" s="67">
        <v>0</v>
      </c>
      <c r="H929" s="67">
        <v>771909014</v>
      </c>
      <c r="I929">
        <v>860000</v>
      </c>
      <c r="J929" s="66">
        <v>897.56862093023256</v>
      </c>
      <c r="K929" s="66">
        <v>0</v>
      </c>
      <c r="L929" s="66">
        <v>897.56862093023256</v>
      </c>
      <c r="M929" s="56">
        <v>1</v>
      </c>
    </row>
    <row r="930" spans="1:13" x14ac:dyDescent="0.25">
      <c r="A930" t="s">
        <v>203</v>
      </c>
      <c r="B930" t="s">
        <v>202</v>
      </c>
      <c r="C930">
        <v>0.1</v>
      </c>
      <c r="D930" t="s">
        <v>51</v>
      </c>
      <c r="E930">
        <v>2017</v>
      </c>
      <c r="F930" s="67" t="s">
        <v>247</v>
      </c>
      <c r="G930" s="67" t="s">
        <v>247</v>
      </c>
      <c r="H930" s="67" t="s">
        <v>247</v>
      </c>
      <c r="I930">
        <v>2900</v>
      </c>
      <c r="J930" s="66" t="s">
        <v>247</v>
      </c>
      <c r="K930" s="66" t="s">
        <v>247</v>
      </c>
      <c r="L930" s="66" t="s">
        <v>247</v>
      </c>
      <c r="M930" s="56" t="s">
        <v>247</v>
      </c>
    </row>
    <row r="931" spans="1:13" x14ac:dyDescent="0.25">
      <c r="A931" t="s">
        <v>122</v>
      </c>
      <c r="B931" t="s">
        <v>121</v>
      </c>
      <c r="C931">
        <v>0.7</v>
      </c>
      <c r="D931" t="s">
        <v>55</v>
      </c>
      <c r="E931">
        <v>2017</v>
      </c>
      <c r="F931" s="67">
        <v>18027894</v>
      </c>
      <c r="G931" s="67">
        <v>21027425.805</v>
      </c>
      <c r="H931" s="67">
        <v>39055319.805</v>
      </c>
      <c r="I931">
        <v>100000</v>
      </c>
      <c r="J931" s="66">
        <v>180.27894000000001</v>
      </c>
      <c r="K931" s="66">
        <v>210.27425804999999</v>
      </c>
      <c r="L931" s="66">
        <v>390.55319804999999</v>
      </c>
      <c r="M931" s="56">
        <v>0.46159893428121429</v>
      </c>
    </row>
    <row r="932" spans="1:13" x14ac:dyDescent="0.25">
      <c r="A932" t="s">
        <v>107</v>
      </c>
      <c r="B932" t="s">
        <v>106</v>
      </c>
      <c r="C932">
        <v>1</v>
      </c>
      <c r="D932" t="s">
        <v>55</v>
      </c>
      <c r="E932">
        <v>2017</v>
      </c>
      <c r="F932" s="67" t="s">
        <v>247</v>
      </c>
      <c r="G932" s="67" t="s">
        <v>247</v>
      </c>
      <c r="H932" s="67" t="s">
        <v>247</v>
      </c>
      <c r="I932">
        <v>87000</v>
      </c>
      <c r="J932" s="66" t="s">
        <v>247</v>
      </c>
      <c r="K932" s="66" t="s">
        <v>247</v>
      </c>
      <c r="L932" s="66" t="s">
        <v>247</v>
      </c>
      <c r="M932" s="56" t="s">
        <v>247</v>
      </c>
    </row>
    <row r="933" spans="1:13" x14ac:dyDescent="0.25">
      <c r="A933" t="s">
        <v>127</v>
      </c>
      <c r="B933" t="s">
        <v>126</v>
      </c>
      <c r="C933">
        <v>0.6</v>
      </c>
      <c r="D933" t="s">
        <v>47</v>
      </c>
      <c r="E933">
        <v>2017</v>
      </c>
      <c r="F933" s="67" t="s">
        <v>247</v>
      </c>
      <c r="G933" s="67" t="s">
        <v>247</v>
      </c>
      <c r="H933" s="67" t="s">
        <v>247</v>
      </c>
      <c r="I933">
        <v>2400</v>
      </c>
      <c r="J933" s="66" t="s">
        <v>247</v>
      </c>
      <c r="K933" s="66" t="s">
        <v>247</v>
      </c>
      <c r="L933" s="66" t="s">
        <v>247</v>
      </c>
      <c r="M933" s="56" t="s">
        <v>247</v>
      </c>
    </row>
    <row r="934" spans="1:13" x14ac:dyDescent="0.25">
      <c r="A934" t="s">
        <v>135</v>
      </c>
      <c r="B934" t="s">
        <v>8</v>
      </c>
      <c r="C934">
        <v>0.5</v>
      </c>
      <c r="D934" t="s">
        <v>47</v>
      </c>
      <c r="E934">
        <v>2017</v>
      </c>
      <c r="F934" s="67">
        <v>8300000</v>
      </c>
      <c r="G934" s="67">
        <v>26100000</v>
      </c>
      <c r="H934" s="67">
        <v>34400000</v>
      </c>
      <c r="I934">
        <v>75000</v>
      </c>
      <c r="J934" s="66">
        <v>110.66666666666667</v>
      </c>
      <c r="K934" s="66">
        <v>348</v>
      </c>
      <c r="L934" s="66">
        <v>458.66666666666669</v>
      </c>
      <c r="M934" s="56">
        <v>0.24127906976744187</v>
      </c>
    </row>
    <row r="935" spans="1:13" x14ac:dyDescent="0.25">
      <c r="A935" t="s">
        <v>71</v>
      </c>
      <c r="B935" t="s">
        <v>70</v>
      </c>
      <c r="C935">
        <v>3.1</v>
      </c>
      <c r="D935" t="s">
        <v>47</v>
      </c>
      <c r="E935">
        <v>2017</v>
      </c>
      <c r="F935" s="67" t="s">
        <v>247</v>
      </c>
      <c r="G935" s="67" t="s">
        <v>247</v>
      </c>
      <c r="H935" s="67" t="s">
        <v>247</v>
      </c>
      <c r="I935">
        <v>510000</v>
      </c>
      <c r="J935" s="66" t="s">
        <v>247</v>
      </c>
      <c r="K935" s="66" t="s">
        <v>247</v>
      </c>
      <c r="L935" s="66" t="s">
        <v>247</v>
      </c>
      <c r="M935" s="56" t="s">
        <v>247</v>
      </c>
    </row>
    <row r="936" spans="1:13" x14ac:dyDescent="0.25">
      <c r="A936" t="s">
        <v>65</v>
      </c>
      <c r="B936" t="s">
        <v>64</v>
      </c>
      <c r="C936">
        <v>3.5</v>
      </c>
      <c r="D936" t="s">
        <v>55</v>
      </c>
      <c r="E936">
        <v>2017</v>
      </c>
      <c r="F936" s="67" t="s">
        <v>247</v>
      </c>
      <c r="G936" s="67" t="s">
        <v>247</v>
      </c>
      <c r="H936" s="67" t="s">
        <v>247</v>
      </c>
      <c r="I936">
        <v>110000</v>
      </c>
      <c r="J936" s="66" t="s">
        <v>247</v>
      </c>
      <c r="K936" s="66" t="s">
        <v>247</v>
      </c>
      <c r="L936" s="66" t="s">
        <v>247</v>
      </c>
      <c r="M936" s="56" t="s">
        <v>247</v>
      </c>
    </row>
    <row r="937" spans="1:13" x14ac:dyDescent="0.25">
      <c r="A937" t="s">
        <v>98</v>
      </c>
      <c r="B937" t="s">
        <v>97</v>
      </c>
      <c r="C937">
        <v>1.2</v>
      </c>
      <c r="D937" t="s">
        <v>55</v>
      </c>
      <c r="E937">
        <v>2017</v>
      </c>
      <c r="F937" s="67" t="s">
        <v>247</v>
      </c>
      <c r="G937" s="67" t="s">
        <v>247</v>
      </c>
      <c r="H937" s="67" t="s">
        <v>247</v>
      </c>
      <c r="I937">
        <v>120000</v>
      </c>
      <c r="J937" s="66" t="s">
        <v>247</v>
      </c>
      <c r="K937" s="66" t="s">
        <v>247</v>
      </c>
      <c r="L937" s="66" t="s">
        <v>247</v>
      </c>
      <c r="M937" s="56" t="s">
        <v>247</v>
      </c>
    </row>
    <row r="938" spans="1:13" x14ac:dyDescent="0.25">
      <c r="A938" t="s">
        <v>137</v>
      </c>
      <c r="B938" t="s">
        <v>136</v>
      </c>
      <c r="C938">
        <v>0.5</v>
      </c>
      <c r="D938" t="s">
        <v>103</v>
      </c>
      <c r="E938">
        <v>2017</v>
      </c>
      <c r="F938" s="67">
        <v>176222581</v>
      </c>
      <c r="G938" s="67">
        <v>168488.98740000001</v>
      </c>
      <c r="H938" s="67">
        <v>282358585.18739998</v>
      </c>
      <c r="I938">
        <v>65000</v>
      </c>
      <c r="J938" s="66">
        <v>2711.1166307692306</v>
      </c>
      <c r="K938" s="66">
        <v>2.5921382676923077</v>
      </c>
      <c r="L938" s="66">
        <v>4343.9782336523076</v>
      </c>
      <c r="M938" s="56">
        <v>0.6241091655953791</v>
      </c>
    </row>
    <row r="939" spans="1:13" x14ac:dyDescent="0.25">
      <c r="A939" t="s">
        <v>139</v>
      </c>
      <c r="B939" t="s">
        <v>138</v>
      </c>
      <c r="C939">
        <v>0.5</v>
      </c>
      <c r="D939" t="s">
        <v>51</v>
      </c>
      <c r="E939">
        <v>2017</v>
      </c>
      <c r="F939" s="67" t="s">
        <v>247</v>
      </c>
      <c r="G939" s="67" t="s">
        <v>247</v>
      </c>
      <c r="H939" s="67" t="s">
        <v>247</v>
      </c>
      <c r="I939">
        <v>180000</v>
      </c>
      <c r="J939" s="66" t="s">
        <v>247</v>
      </c>
      <c r="K939" s="66" t="s">
        <v>247</v>
      </c>
      <c r="L939" s="66" t="s">
        <v>247</v>
      </c>
      <c r="M939" s="56" t="s">
        <v>247</v>
      </c>
    </row>
    <row r="940" spans="1:13" x14ac:dyDescent="0.25">
      <c r="A940" t="s">
        <v>205</v>
      </c>
      <c r="B940" t="s">
        <v>204</v>
      </c>
      <c r="C940">
        <v>0.1</v>
      </c>
      <c r="D940" t="s">
        <v>47</v>
      </c>
      <c r="E940">
        <v>2017</v>
      </c>
      <c r="F940" s="67">
        <v>148975</v>
      </c>
      <c r="G940" s="67">
        <v>2130277.0120000001</v>
      </c>
      <c r="H940" s="67">
        <v>2325188.18946</v>
      </c>
      <c r="I940">
        <v>200</v>
      </c>
      <c r="J940" s="66">
        <v>744.875</v>
      </c>
      <c r="K940" s="66">
        <v>10651.385060000001</v>
      </c>
      <c r="L940" s="66">
        <v>11625.9409473</v>
      </c>
      <c r="M940" s="56">
        <v>6.4070082875570533E-2</v>
      </c>
    </row>
    <row r="941" spans="1:13" x14ac:dyDescent="0.25">
      <c r="A941" t="s">
        <v>73</v>
      </c>
      <c r="B941" t="s">
        <v>72</v>
      </c>
      <c r="C941">
        <v>3.1</v>
      </c>
      <c r="D941" t="s">
        <v>47</v>
      </c>
      <c r="E941">
        <v>2017</v>
      </c>
      <c r="F941" s="67" t="s">
        <v>247</v>
      </c>
      <c r="G941" s="67" t="s">
        <v>247</v>
      </c>
      <c r="H941" s="67" t="s">
        <v>247</v>
      </c>
      <c r="I941">
        <v>98000</v>
      </c>
      <c r="J941" s="66" t="s">
        <v>247</v>
      </c>
      <c r="K941" s="66" t="s">
        <v>247</v>
      </c>
      <c r="L941" s="66" t="s">
        <v>247</v>
      </c>
      <c r="M941" s="56" t="s">
        <v>247</v>
      </c>
    </row>
    <row r="942" spans="1:13" x14ac:dyDescent="0.25">
      <c r="A942" t="s">
        <v>148</v>
      </c>
      <c r="B942" t="s">
        <v>147</v>
      </c>
      <c r="C942">
        <v>0.4</v>
      </c>
      <c r="D942" t="s">
        <v>51</v>
      </c>
      <c r="E942">
        <v>2017</v>
      </c>
      <c r="F942" s="67" t="s">
        <v>247</v>
      </c>
      <c r="G942" s="67" t="s">
        <v>247</v>
      </c>
      <c r="H942" s="67" t="s">
        <v>247</v>
      </c>
      <c r="I942">
        <v>13000</v>
      </c>
      <c r="J942" s="66" t="s">
        <v>247</v>
      </c>
      <c r="K942" s="66" t="s">
        <v>247</v>
      </c>
      <c r="L942" s="66" t="s">
        <v>247</v>
      </c>
      <c r="M942" s="56" t="s">
        <v>247</v>
      </c>
    </row>
    <row r="943" spans="1:13" x14ac:dyDescent="0.25">
      <c r="A943" t="s">
        <v>76</v>
      </c>
      <c r="B943" t="s">
        <v>9</v>
      </c>
      <c r="C943">
        <v>2.4</v>
      </c>
      <c r="D943" t="s">
        <v>47</v>
      </c>
      <c r="E943">
        <v>2017</v>
      </c>
      <c r="F943" s="67" t="s">
        <v>247</v>
      </c>
      <c r="G943" s="67" t="s">
        <v>247</v>
      </c>
      <c r="H943" s="67" t="s">
        <v>247</v>
      </c>
      <c r="I943">
        <v>440000</v>
      </c>
      <c r="J943" s="66" t="s">
        <v>247</v>
      </c>
      <c r="K943" s="66" t="s">
        <v>247</v>
      </c>
      <c r="L943" s="66" t="s">
        <v>247</v>
      </c>
      <c r="M943" s="56" t="s">
        <v>247</v>
      </c>
    </row>
    <row r="944" spans="1:13" x14ac:dyDescent="0.25">
      <c r="A944" t="s">
        <v>150</v>
      </c>
      <c r="B944" t="s">
        <v>149</v>
      </c>
      <c r="C944">
        <v>0.4</v>
      </c>
      <c r="D944" t="s">
        <v>51</v>
      </c>
      <c r="E944">
        <v>2017</v>
      </c>
      <c r="F944" s="67" t="s">
        <v>247</v>
      </c>
      <c r="G944" s="67" t="s">
        <v>247</v>
      </c>
      <c r="H944" s="67" t="s">
        <v>247</v>
      </c>
      <c r="I944">
        <v>30000</v>
      </c>
      <c r="J944" s="66" t="s">
        <v>247</v>
      </c>
      <c r="K944" s="66" t="s">
        <v>247</v>
      </c>
      <c r="L944" s="66" t="s">
        <v>247</v>
      </c>
      <c r="M944" s="56" t="s">
        <v>247</v>
      </c>
    </row>
    <row r="945" spans="1:13" x14ac:dyDescent="0.25">
      <c r="A945" t="s">
        <v>117</v>
      </c>
      <c r="B945" t="s">
        <v>116</v>
      </c>
      <c r="C945">
        <v>0.8</v>
      </c>
      <c r="D945" t="s">
        <v>55</v>
      </c>
      <c r="E945">
        <v>2017</v>
      </c>
      <c r="F945" s="67">
        <v>18662067</v>
      </c>
      <c r="G945" s="67">
        <v>155309285</v>
      </c>
      <c r="H945" s="67">
        <v>174572248.59999999</v>
      </c>
      <c r="I945">
        <v>510000</v>
      </c>
      <c r="J945" s="66">
        <v>36.59228823529412</v>
      </c>
      <c r="K945" s="66">
        <v>304.52800980392158</v>
      </c>
      <c r="L945" s="66">
        <v>342.29852666666665</v>
      </c>
      <c r="M945" s="56">
        <v>0.10690168196641996</v>
      </c>
    </row>
    <row r="946" spans="1:13" x14ac:dyDescent="0.25">
      <c r="A946" t="s">
        <v>119</v>
      </c>
      <c r="B946" t="s">
        <v>118</v>
      </c>
      <c r="C946">
        <v>0.8</v>
      </c>
      <c r="D946" t="s">
        <v>47</v>
      </c>
      <c r="E946">
        <v>2017</v>
      </c>
      <c r="F946" s="67" t="s">
        <v>247</v>
      </c>
      <c r="G946" s="67" t="s">
        <v>247</v>
      </c>
      <c r="H946" s="67" t="s">
        <v>247</v>
      </c>
      <c r="I946">
        <v>7400</v>
      </c>
      <c r="J946" s="66" t="s">
        <v>247</v>
      </c>
      <c r="K946" s="66" t="s">
        <v>247</v>
      </c>
      <c r="L946" s="66" t="s">
        <v>247</v>
      </c>
      <c r="M946" s="56" t="s">
        <v>247</v>
      </c>
    </row>
    <row r="947" spans="1:13" x14ac:dyDescent="0.25">
      <c r="A947" t="s">
        <v>111</v>
      </c>
      <c r="B947" t="s">
        <v>10</v>
      </c>
      <c r="C947">
        <v>0.9</v>
      </c>
      <c r="D947" t="s">
        <v>51</v>
      </c>
      <c r="E947">
        <v>2017</v>
      </c>
      <c r="F947" s="67">
        <v>14743318</v>
      </c>
      <c r="G947" s="67">
        <v>6230084.2309999997</v>
      </c>
      <c r="H947" s="67">
        <v>20973402.230999999</v>
      </c>
      <c r="I947">
        <v>72000</v>
      </c>
      <c r="J947" s="66">
        <v>204.76830555555554</v>
      </c>
      <c r="K947" s="66">
        <v>86.528947652777774</v>
      </c>
      <c r="L947" s="66">
        <v>291.2972532083333</v>
      </c>
      <c r="M947" s="56">
        <v>0.70295309447736876</v>
      </c>
    </row>
    <row r="948" spans="1:13" x14ac:dyDescent="0.25">
      <c r="A948" t="s">
        <v>152</v>
      </c>
      <c r="B948" t="s">
        <v>151</v>
      </c>
      <c r="C948">
        <v>0.4</v>
      </c>
      <c r="D948" t="s">
        <v>51</v>
      </c>
      <c r="E948">
        <v>2017</v>
      </c>
      <c r="F948" s="67">
        <v>24904746</v>
      </c>
      <c r="G948" s="67">
        <v>0</v>
      </c>
      <c r="H948" s="67">
        <v>24904746</v>
      </c>
      <c r="I948">
        <v>44000</v>
      </c>
      <c r="J948" s="66">
        <v>566.0169545454545</v>
      </c>
      <c r="K948" s="66">
        <v>0</v>
      </c>
      <c r="L948" s="66">
        <v>566.0169545454545</v>
      </c>
      <c r="M948" s="56">
        <v>1</v>
      </c>
    </row>
    <row r="949" spans="1:13" x14ac:dyDescent="0.25">
      <c r="A949" t="s">
        <v>141</v>
      </c>
      <c r="B949" t="s">
        <v>140</v>
      </c>
      <c r="C949">
        <v>0.5</v>
      </c>
      <c r="D949" t="s">
        <v>47</v>
      </c>
      <c r="E949">
        <v>2017</v>
      </c>
      <c r="F949" s="67">
        <v>48152828</v>
      </c>
      <c r="G949" s="67">
        <v>8592844</v>
      </c>
      <c r="H949" s="67">
        <v>60112211</v>
      </c>
      <c r="I949">
        <v>28000</v>
      </c>
      <c r="J949" s="66">
        <v>1719.7438571428572</v>
      </c>
      <c r="K949" s="66">
        <v>306.88728571428572</v>
      </c>
      <c r="L949" s="66">
        <v>2146.8646785714286</v>
      </c>
      <c r="M949" s="56">
        <v>0.80104902479797324</v>
      </c>
    </row>
    <row r="950" spans="1:13" x14ac:dyDescent="0.25">
      <c r="A950" t="s">
        <v>60</v>
      </c>
      <c r="B950" t="s">
        <v>59</v>
      </c>
      <c r="C950">
        <v>7.2</v>
      </c>
      <c r="D950" t="s">
        <v>51</v>
      </c>
      <c r="E950">
        <v>2017</v>
      </c>
      <c r="F950" s="67" t="s">
        <v>247</v>
      </c>
      <c r="G950" s="67" t="s">
        <v>247</v>
      </c>
      <c r="H950" s="67" t="s">
        <v>247</v>
      </c>
      <c r="I950">
        <v>58000</v>
      </c>
      <c r="J950" s="66" t="s">
        <v>247</v>
      </c>
      <c r="K950" s="66" t="s">
        <v>247</v>
      </c>
      <c r="L950" s="66" t="s">
        <v>247</v>
      </c>
      <c r="M950" s="56" t="s">
        <v>247</v>
      </c>
    </row>
    <row r="951" spans="1:13" x14ac:dyDescent="0.25">
      <c r="A951" t="s">
        <v>129</v>
      </c>
      <c r="B951" t="s">
        <v>128</v>
      </c>
      <c r="C951">
        <v>0.6</v>
      </c>
      <c r="D951" t="s">
        <v>55</v>
      </c>
      <c r="E951">
        <v>2017</v>
      </c>
      <c r="F951" s="67" t="s">
        <v>247</v>
      </c>
      <c r="G951" s="67" t="s">
        <v>247</v>
      </c>
      <c r="H951" s="67" t="s">
        <v>247</v>
      </c>
      <c r="I951">
        <v>15000</v>
      </c>
      <c r="J951" s="66" t="s">
        <v>247</v>
      </c>
      <c r="K951" s="66" t="s">
        <v>247</v>
      </c>
      <c r="L951" s="66" t="s">
        <v>247</v>
      </c>
      <c r="M951" s="56" t="s">
        <v>247</v>
      </c>
    </row>
    <row r="952" spans="1:13" x14ac:dyDescent="0.25">
      <c r="A952" t="s">
        <v>46</v>
      </c>
      <c r="B952" t="s">
        <v>11</v>
      </c>
      <c r="C952">
        <v>27</v>
      </c>
      <c r="D952" t="s">
        <v>47</v>
      </c>
      <c r="E952">
        <v>2017</v>
      </c>
      <c r="F952" s="67" t="s">
        <v>247</v>
      </c>
      <c r="G952" s="67" t="s">
        <v>247</v>
      </c>
      <c r="H952" s="67" t="s">
        <v>247</v>
      </c>
      <c r="I952">
        <v>200000</v>
      </c>
      <c r="J952" s="66" t="s">
        <v>247</v>
      </c>
      <c r="K952" s="66" t="s">
        <v>247</v>
      </c>
      <c r="L952" s="66" t="s">
        <v>247</v>
      </c>
      <c r="M952" s="56" t="s">
        <v>247</v>
      </c>
    </row>
    <row r="953" spans="1:13" x14ac:dyDescent="0.25">
      <c r="A953" t="s">
        <v>112</v>
      </c>
      <c r="B953" t="s">
        <v>12</v>
      </c>
      <c r="C953">
        <v>0.9</v>
      </c>
      <c r="D953" t="s">
        <v>55</v>
      </c>
      <c r="E953">
        <v>2017</v>
      </c>
      <c r="F953" s="67" t="s">
        <v>247</v>
      </c>
      <c r="G953" s="67" t="s">
        <v>247</v>
      </c>
      <c r="H953" s="67" t="s">
        <v>247</v>
      </c>
      <c r="I953">
        <v>670000</v>
      </c>
      <c r="J953" s="66" t="s">
        <v>247</v>
      </c>
      <c r="K953" s="66" t="s">
        <v>247</v>
      </c>
      <c r="L953" s="66" t="s">
        <v>247</v>
      </c>
      <c r="M953" s="56" t="s">
        <v>247</v>
      </c>
    </row>
    <row r="954" spans="1:13" x14ac:dyDescent="0.25">
      <c r="A954" t="s">
        <v>174</v>
      </c>
      <c r="B954" t="s">
        <v>173</v>
      </c>
      <c r="C954">
        <v>0.2</v>
      </c>
      <c r="D954" t="s">
        <v>51</v>
      </c>
      <c r="E954">
        <v>2017</v>
      </c>
      <c r="F954" s="67" t="s">
        <v>247</v>
      </c>
      <c r="G954" s="67" t="s">
        <v>247</v>
      </c>
      <c r="H954" s="67" t="s">
        <v>247</v>
      </c>
      <c r="I954">
        <v>1000</v>
      </c>
      <c r="J954" s="66" t="s">
        <v>247</v>
      </c>
      <c r="K954" s="66" t="s">
        <v>247</v>
      </c>
      <c r="L954" s="66" t="s">
        <v>247</v>
      </c>
      <c r="M954" s="56" t="s">
        <v>247</v>
      </c>
    </row>
    <row r="955" spans="1:13" x14ac:dyDescent="0.25">
      <c r="A955" t="s">
        <v>67</v>
      </c>
      <c r="B955" t="s">
        <v>66</v>
      </c>
      <c r="C955">
        <v>3.5</v>
      </c>
      <c r="D955" t="s">
        <v>51</v>
      </c>
      <c r="E955">
        <v>2017</v>
      </c>
      <c r="F955" s="67" t="s">
        <v>247</v>
      </c>
      <c r="G955" s="67" t="s">
        <v>247</v>
      </c>
      <c r="H955" s="67" t="s">
        <v>247</v>
      </c>
      <c r="I955">
        <v>51000</v>
      </c>
      <c r="J955" s="66" t="s">
        <v>247</v>
      </c>
      <c r="K955" s="66" t="s">
        <v>247</v>
      </c>
      <c r="L955" s="66" t="s">
        <v>247</v>
      </c>
      <c r="M955" s="56" t="s">
        <v>247</v>
      </c>
    </row>
    <row r="956" spans="1:13" x14ac:dyDescent="0.25">
      <c r="A956" t="s">
        <v>82</v>
      </c>
      <c r="B956" t="s">
        <v>81</v>
      </c>
      <c r="C956">
        <v>1.9</v>
      </c>
      <c r="D956" t="s">
        <v>55</v>
      </c>
      <c r="E956">
        <v>2017</v>
      </c>
      <c r="F956" s="67" t="s">
        <v>247</v>
      </c>
      <c r="G956" s="67" t="s">
        <v>247</v>
      </c>
      <c r="H956" s="67" t="s">
        <v>247</v>
      </c>
      <c r="I956">
        <v>26000</v>
      </c>
      <c r="J956" s="66" t="s">
        <v>247</v>
      </c>
      <c r="K956" s="66" t="s">
        <v>247</v>
      </c>
      <c r="L956" s="66" t="s">
        <v>247</v>
      </c>
      <c r="M956" s="56" t="s">
        <v>247</v>
      </c>
    </row>
    <row r="957" spans="1:13" x14ac:dyDescent="0.25">
      <c r="A957" t="s">
        <v>153</v>
      </c>
      <c r="B957" t="s">
        <v>13</v>
      </c>
      <c r="C957">
        <v>0.4</v>
      </c>
      <c r="D957" t="s">
        <v>51</v>
      </c>
      <c r="E957">
        <v>2017</v>
      </c>
      <c r="F957" s="67">
        <v>13444827</v>
      </c>
      <c r="G957" s="67">
        <v>6108376.3899999997</v>
      </c>
      <c r="H957" s="67">
        <v>19929495.739999998</v>
      </c>
      <c r="I957">
        <v>7500</v>
      </c>
      <c r="J957" s="66">
        <v>1792.6436000000001</v>
      </c>
      <c r="K957" s="66">
        <v>814.45018533333325</v>
      </c>
      <c r="L957" s="66">
        <v>2657.2660986666665</v>
      </c>
      <c r="M957" s="56">
        <v>0.67461952752849741</v>
      </c>
    </row>
    <row r="958" spans="1:13" x14ac:dyDescent="0.25">
      <c r="A958" t="s">
        <v>86</v>
      </c>
      <c r="B958" t="s">
        <v>85</v>
      </c>
      <c r="C958">
        <v>1.7</v>
      </c>
      <c r="D958" t="s">
        <v>47</v>
      </c>
      <c r="E958">
        <v>2017</v>
      </c>
      <c r="F958" s="67" t="s">
        <v>247</v>
      </c>
      <c r="G958" s="67" t="s">
        <v>247</v>
      </c>
      <c r="H958" s="67" t="s">
        <v>247</v>
      </c>
      <c r="I958">
        <v>330000</v>
      </c>
      <c r="J958" s="66" t="s">
        <v>247</v>
      </c>
      <c r="K958" s="66" t="s">
        <v>247</v>
      </c>
      <c r="L958" s="66" t="s">
        <v>247</v>
      </c>
      <c r="M958" s="56" t="s">
        <v>247</v>
      </c>
    </row>
    <row r="959" spans="1:13" x14ac:dyDescent="0.25">
      <c r="A959" t="s">
        <v>158</v>
      </c>
      <c r="B959" t="s">
        <v>157</v>
      </c>
      <c r="C959">
        <v>0.3</v>
      </c>
      <c r="D959" t="s">
        <v>51</v>
      </c>
      <c r="E959">
        <v>2017</v>
      </c>
      <c r="F959" s="67">
        <v>12072635</v>
      </c>
      <c r="G959" s="67">
        <v>11726591.76</v>
      </c>
      <c r="H959" s="67">
        <v>23819204.350000001</v>
      </c>
      <c r="I959">
        <v>37000</v>
      </c>
      <c r="J959" s="66">
        <v>326.28743243243241</v>
      </c>
      <c r="K959" s="66">
        <v>316.93491243243244</v>
      </c>
      <c r="L959" s="66">
        <v>643.76227972972981</v>
      </c>
      <c r="M959" s="56">
        <v>0.50684459575577712</v>
      </c>
    </row>
    <row r="960" spans="1:13" x14ac:dyDescent="0.25">
      <c r="A960" t="s">
        <v>92</v>
      </c>
      <c r="B960" t="s">
        <v>91</v>
      </c>
      <c r="C960">
        <v>1.4</v>
      </c>
      <c r="D960" t="s">
        <v>55</v>
      </c>
      <c r="E960">
        <v>2017</v>
      </c>
      <c r="F960" s="67">
        <v>689891</v>
      </c>
      <c r="G960" s="67">
        <v>8160028</v>
      </c>
      <c r="H960" s="67">
        <v>8873515</v>
      </c>
      <c r="I960">
        <v>110000</v>
      </c>
      <c r="J960" s="66">
        <v>6.2717363636363634</v>
      </c>
      <c r="K960" s="66">
        <v>74.182072727272725</v>
      </c>
      <c r="L960" s="66">
        <v>80.668318181818179</v>
      </c>
      <c r="M960" s="56">
        <v>7.7747206152240692E-2</v>
      </c>
    </row>
    <row r="961" spans="1:13" x14ac:dyDescent="0.25">
      <c r="A961" t="s">
        <v>69</v>
      </c>
      <c r="B961" t="s">
        <v>68</v>
      </c>
      <c r="C961">
        <v>3.4</v>
      </c>
      <c r="D961" t="s">
        <v>55</v>
      </c>
      <c r="E961">
        <v>2017</v>
      </c>
      <c r="F961" s="67" t="s">
        <v>247</v>
      </c>
      <c r="G961" s="67" t="s">
        <v>247</v>
      </c>
      <c r="H961" s="67" t="s">
        <v>247</v>
      </c>
      <c r="I961">
        <v>40000</v>
      </c>
      <c r="J961" s="66" t="s">
        <v>247</v>
      </c>
      <c r="K961" s="66" t="s">
        <v>247</v>
      </c>
      <c r="L961" s="66" t="s">
        <v>247</v>
      </c>
      <c r="M961" s="56" t="s">
        <v>247</v>
      </c>
    </row>
    <row r="962" spans="1:13" x14ac:dyDescent="0.25">
      <c r="A962" t="s">
        <v>93</v>
      </c>
      <c r="B962" t="s">
        <v>14</v>
      </c>
      <c r="C962">
        <v>1.4</v>
      </c>
      <c r="D962" t="s">
        <v>51</v>
      </c>
      <c r="E962">
        <v>2017</v>
      </c>
      <c r="F962" s="67" t="s">
        <v>247</v>
      </c>
      <c r="G962" s="67" t="s">
        <v>247</v>
      </c>
      <c r="H962" s="67" t="s">
        <v>247</v>
      </c>
      <c r="I962">
        <v>8400</v>
      </c>
      <c r="J962" s="66" t="s">
        <v>247</v>
      </c>
      <c r="K962" s="66" t="s">
        <v>247</v>
      </c>
      <c r="L962" s="66" t="s">
        <v>247</v>
      </c>
      <c r="M962" s="56" t="s">
        <v>247</v>
      </c>
    </row>
    <row r="963" spans="1:13" x14ac:dyDescent="0.25">
      <c r="A963" t="s">
        <v>83</v>
      </c>
      <c r="B963" t="s">
        <v>15</v>
      </c>
      <c r="C963">
        <v>1.9</v>
      </c>
      <c r="D963" t="s">
        <v>55</v>
      </c>
      <c r="E963">
        <v>2017</v>
      </c>
      <c r="F963" s="67" t="s">
        <v>247</v>
      </c>
      <c r="G963" s="67" t="s">
        <v>247</v>
      </c>
      <c r="H963" s="67" t="s">
        <v>247</v>
      </c>
      <c r="I963">
        <v>150000</v>
      </c>
      <c r="J963" s="66" t="s">
        <v>247</v>
      </c>
      <c r="K963" s="66" t="s">
        <v>247</v>
      </c>
      <c r="L963" s="66" t="s">
        <v>247</v>
      </c>
      <c r="M963" s="56" t="s">
        <v>247</v>
      </c>
    </row>
    <row r="964" spans="1:13" x14ac:dyDescent="0.25">
      <c r="A964" t="s">
        <v>160</v>
      </c>
      <c r="B964" t="s">
        <v>159</v>
      </c>
      <c r="C964">
        <v>0.3</v>
      </c>
      <c r="D964" t="s">
        <v>47</v>
      </c>
      <c r="E964">
        <v>2017</v>
      </c>
      <c r="F964" s="67" t="s">
        <v>247</v>
      </c>
      <c r="G964" s="67" t="s">
        <v>247</v>
      </c>
      <c r="H964" s="67" t="s">
        <v>247</v>
      </c>
      <c r="I964">
        <v>24000</v>
      </c>
      <c r="J964" s="66" t="s">
        <v>247</v>
      </c>
      <c r="K964" s="66" t="s">
        <v>247</v>
      </c>
      <c r="L964" s="66" t="s">
        <v>247</v>
      </c>
      <c r="M964" s="56" t="s">
        <v>247</v>
      </c>
    </row>
    <row r="965" spans="1:13" x14ac:dyDescent="0.25">
      <c r="A965" t="s">
        <v>235</v>
      </c>
      <c r="B965" t="s">
        <v>16</v>
      </c>
      <c r="C965">
        <v>0</v>
      </c>
      <c r="D965" t="s">
        <v>47</v>
      </c>
      <c r="E965">
        <v>2017</v>
      </c>
      <c r="F965" s="67">
        <v>370506154</v>
      </c>
      <c r="G965" s="67">
        <v>0</v>
      </c>
      <c r="H965" s="67">
        <v>370506154</v>
      </c>
      <c r="I965" t="s">
        <v>247</v>
      </c>
      <c r="J965" s="66" t="s">
        <v>247</v>
      </c>
      <c r="K965" s="66" t="s">
        <v>247</v>
      </c>
      <c r="L965" s="66" t="s">
        <v>247</v>
      </c>
      <c r="M965" s="56" t="s">
        <v>247</v>
      </c>
    </row>
    <row r="966" spans="1:13" x14ac:dyDescent="0.25">
      <c r="A966" t="s">
        <v>245</v>
      </c>
      <c r="B966" t="s">
        <v>244</v>
      </c>
      <c r="C966">
        <v>4.1000000000000002E-2</v>
      </c>
      <c r="D966" t="s">
        <v>242</v>
      </c>
      <c r="E966">
        <v>2017</v>
      </c>
      <c r="F966" s="67">
        <v>75153476</v>
      </c>
      <c r="G966" s="67">
        <v>66974138.799999997</v>
      </c>
      <c r="H966" s="67">
        <v>151974617.88</v>
      </c>
      <c r="I966" t="s">
        <v>247</v>
      </c>
      <c r="J966" s="66" t="s">
        <v>247</v>
      </c>
      <c r="K966" s="66" t="s">
        <v>247</v>
      </c>
      <c r="L966" s="66" t="s">
        <v>247</v>
      </c>
      <c r="M966" s="56" t="s">
        <v>247</v>
      </c>
    </row>
    <row r="967" spans="1:13" x14ac:dyDescent="0.25">
      <c r="A967" t="s">
        <v>207</v>
      </c>
      <c r="B967" t="s">
        <v>206</v>
      </c>
      <c r="C967">
        <v>0.1</v>
      </c>
      <c r="D967" t="s">
        <v>51</v>
      </c>
      <c r="E967">
        <v>2017</v>
      </c>
      <c r="F967" s="67" t="s">
        <v>247</v>
      </c>
      <c r="G967" s="67" t="s">
        <v>247</v>
      </c>
      <c r="H967" s="67" t="s">
        <v>247</v>
      </c>
      <c r="I967">
        <v>57000</v>
      </c>
      <c r="J967" s="66" t="s">
        <v>247</v>
      </c>
      <c r="K967" s="66" t="s">
        <v>247</v>
      </c>
      <c r="L967" s="66" t="s">
        <v>247</v>
      </c>
      <c r="M967" s="56" t="s">
        <v>247</v>
      </c>
    </row>
    <row r="968" spans="1:13" x14ac:dyDescent="0.25">
      <c r="A968" t="s">
        <v>94</v>
      </c>
      <c r="B968" t="s">
        <v>17</v>
      </c>
      <c r="C968">
        <v>1.4</v>
      </c>
      <c r="D968" t="s">
        <v>51</v>
      </c>
      <c r="E968">
        <v>2017</v>
      </c>
      <c r="F968" s="67" t="s">
        <v>247</v>
      </c>
      <c r="G968" s="67" t="s">
        <v>247</v>
      </c>
      <c r="H968" s="67" t="s">
        <v>247</v>
      </c>
      <c r="I968">
        <v>32000</v>
      </c>
      <c r="J968" s="66" t="s">
        <v>247</v>
      </c>
      <c r="K968" s="66" t="s">
        <v>247</v>
      </c>
      <c r="L968" s="66" t="s">
        <v>247</v>
      </c>
      <c r="M968" s="56" t="s">
        <v>247</v>
      </c>
    </row>
    <row r="969" spans="1:13" x14ac:dyDescent="0.25">
      <c r="A969" t="s">
        <v>162</v>
      </c>
      <c r="B969" t="s">
        <v>161</v>
      </c>
      <c r="C969">
        <v>0.3</v>
      </c>
      <c r="D969" t="s">
        <v>51</v>
      </c>
      <c r="E969">
        <v>2017</v>
      </c>
      <c r="F969" s="67">
        <v>30975563</v>
      </c>
      <c r="G969" s="67">
        <v>3841354.7689999999</v>
      </c>
      <c r="H969" s="67">
        <v>34816917.769000001</v>
      </c>
      <c r="I969">
        <v>28000</v>
      </c>
      <c r="J969" s="66">
        <v>1106.2701071428571</v>
      </c>
      <c r="K969" s="66">
        <v>137.19124174999999</v>
      </c>
      <c r="L969" s="66">
        <v>1243.4613488928571</v>
      </c>
      <c r="M969" s="56">
        <v>0.88966987846292833</v>
      </c>
    </row>
    <row r="970" spans="1:13" x14ac:dyDescent="0.25">
      <c r="A970" t="s">
        <v>63</v>
      </c>
      <c r="B970" t="s">
        <v>18</v>
      </c>
      <c r="C970">
        <v>4.5</v>
      </c>
      <c r="D970" t="s">
        <v>47</v>
      </c>
      <c r="E970">
        <v>2017</v>
      </c>
      <c r="F970" s="67">
        <v>342351186</v>
      </c>
      <c r="G970" s="67">
        <v>741111231.29999995</v>
      </c>
      <c r="H970" s="67">
        <v>1174884585.21</v>
      </c>
      <c r="I970">
        <v>1500000</v>
      </c>
      <c r="J970" s="66">
        <v>228.23412400000001</v>
      </c>
      <c r="K970" s="66">
        <v>494.07415419999995</v>
      </c>
      <c r="L970" s="66">
        <v>783.25639014000001</v>
      </c>
      <c r="M970" s="56">
        <v>0.29139133350601226</v>
      </c>
    </row>
    <row r="971" spans="1:13" x14ac:dyDescent="0.25">
      <c r="A971" t="s">
        <v>176</v>
      </c>
      <c r="B971" t="s">
        <v>175</v>
      </c>
      <c r="C971">
        <v>0.2</v>
      </c>
      <c r="D971" t="s">
        <v>47</v>
      </c>
      <c r="E971">
        <v>2017</v>
      </c>
      <c r="F971" s="67">
        <v>2238849</v>
      </c>
      <c r="G971" s="67">
        <v>15068853</v>
      </c>
      <c r="H971" s="67">
        <v>17307702</v>
      </c>
      <c r="I971">
        <v>8900</v>
      </c>
      <c r="J971" s="66">
        <v>251.55606741573033</v>
      </c>
      <c r="K971" s="66">
        <v>1693.1295505617977</v>
      </c>
      <c r="L971" s="66">
        <v>1944.6856179775282</v>
      </c>
      <c r="M971" s="56">
        <v>0.12935564756083737</v>
      </c>
    </row>
    <row r="972" spans="1:13" x14ac:dyDescent="0.25">
      <c r="A972" t="s">
        <v>163</v>
      </c>
      <c r="B972" t="s">
        <v>19</v>
      </c>
      <c r="C972">
        <v>0.3</v>
      </c>
      <c r="D972" t="s">
        <v>47</v>
      </c>
      <c r="E972">
        <v>2017</v>
      </c>
      <c r="F972" s="67">
        <v>569221</v>
      </c>
      <c r="G972" s="67">
        <v>4064270</v>
      </c>
      <c r="H972" s="67">
        <v>4633491</v>
      </c>
      <c r="I972">
        <v>12000</v>
      </c>
      <c r="J972" s="66">
        <v>47.435083333333331</v>
      </c>
      <c r="K972" s="66">
        <v>338.68916666666667</v>
      </c>
      <c r="L972" s="66">
        <v>386.12425000000002</v>
      </c>
      <c r="M972" s="56">
        <v>0.12284927282690307</v>
      </c>
    </row>
    <row r="973" spans="1:13" x14ac:dyDescent="0.25">
      <c r="A973" t="s">
        <v>142</v>
      </c>
      <c r="B973" t="s">
        <v>20</v>
      </c>
      <c r="C973">
        <v>0.5</v>
      </c>
      <c r="D973" t="s">
        <v>103</v>
      </c>
      <c r="E973">
        <v>2017</v>
      </c>
      <c r="F973" s="67" t="s">
        <v>247</v>
      </c>
      <c r="G973" s="67" t="s">
        <v>247</v>
      </c>
      <c r="H973" s="67" t="s">
        <v>247</v>
      </c>
      <c r="I973">
        <v>5100</v>
      </c>
      <c r="J973" s="66" t="s">
        <v>247</v>
      </c>
      <c r="K973" s="66" t="s">
        <v>247</v>
      </c>
      <c r="L973" s="66" t="s">
        <v>247</v>
      </c>
      <c r="M973" s="56" t="s">
        <v>247</v>
      </c>
    </row>
    <row r="974" spans="1:13" x14ac:dyDescent="0.25">
      <c r="A974" t="s">
        <v>209</v>
      </c>
      <c r="B974" t="s">
        <v>208</v>
      </c>
      <c r="C974">
        <v>0.1</v>
      </c>
      <c r="D974" t="s">
        <v>51</v>
      </c>
      <c r="E974">
        <v>2017</v>
      </c>
      <c r="F974" s="67">
        <v>0</v>
      </c>
      <c r="G974" s="67">
        <v>779241</v>
      </c>
      <c r="H974" s="67">
        <v>779241</v>
      </c>
      <c r="I974">
        <v>2500</v>
      </c>
      <c r="J974" s="66">
        <v>0</v>
      </c>
      <c r="K974" s="66">
        <v>311.69639999999998</v>
      </c>
      <c r="L974" s="66">
        <v>311.69639999999998</v>
      </c>
      <c r="M974" s="56">
        <v>0</v>
      </c>
    </row>
    <row r="975" spans="1:13" x14ac:dyDescent="0.25">
      <c r="A975" t="s">
        <v>49</v>
      </c>
      <c r="B975" t="s">
        <v>21</v>
      </c>
      <c r="C975">
        <v>22.8</v>
      </c>
      <c r="D975" t="s">
        <v>47</v>
      </c>
      <c r="E975">
        <v>2017</v>
      </c>
      <c r="F975" s="67">
        <v>20847761</v>
      </c>
      <c r="G975" s="67">
        <v>89451649</v>
      </c>
      <c r="H975" s="67">
        <v>110299410</v>
      </c>
      <c r="I975">
        <v>340000</v>
      </c>
      <c r="J975" s="66">
        <v>61.316944117647061</v>
      </c>
      <c r="K975" s="66">
        <v>263.09308529411766</v>
      </c>
      <c r="L975" s="66">
        <v>324.4100294117647</v>
      </c>
      <c r="M975" s="56">
        <v>0.18901063024725157</v>
      </c>
    </row>
    <row r="976" spans="1:13" x14ac:dyDescent="0.25">
      <c r="A976" t="s">
        <v>90</v>
      </c>
      <c r="B976" t="s">
        <v>89</v>
      </c>
      <c r="C976">
        <v>1.5</v>
      </c>
      <c r="D976" t="s">
        <v>55</v>
      </c>
      <c r="E976">
        <v>2017</v>
      </c>
      <c r="F976" s="67" t="s">
        <v>247</v>
      </c>
      <c r="G976" s="67" t="s">
        <v>247</v>
      </c>
      <c r="H976" s="67" t="s">
        <v>247</v>
      </c>
      <c r="I976">
        <v>47000</v>
      </c>
      <c r="J976" s="66" t="s">
        <v>247</v>
      </c>
      <c r="K976" s="66" t="s">
        <v>247</v>
      </c>
      <c r="L976" s="66" t="s">
        <v>247</v>
      </c>
      <c r="M976" s="56" t="s">
        <v>247</v>
      </c>
    </row>
    <row r="977" spans="1:13" x14ac:dyDescent="0.25">
      <c r="A977" t="s">
        <v>178</v>
      </c>
      <c r="B977" t="s">
        <v>177</v>
      </c>
      <c r="C977">
        <v>0.2</v>
      </c>
      <c r="D977" t="s">
        <v>103</v>
      </c>
      <c r="E977">
        <v>2017</v>
      </c>
      <c r="F977" s="67" t="s">
        <v>247</v>
      </c>
      <c r="G977" s="67" t="s">
        <v>247</v>
      </c>
      <c r="H977" s="67" t="s">
        <v>247</v>
      </c>
      <c r="I977">
        <v>3100</v>
      </c>
      <c r="J977" s="66" t="s">
        <v>247</v>
      </c>
      <c r="K977" s="66" t="s">
        <v>247</v>
      </c>
      <c r="L977" s="66" t="s">
        <v>247</v>
      </c>
      <c r="M977" s="56" t="s">
        <v>247</v>
      </c>
    </row>
    <row r="978" spans="1:13" x14ac:dyDescent="0.25">
      <c r="A978" t="s">
        <v>165</v>
      </c>
      <c r="B978" t="s">
        <v>164</v>
      </c>
      <c r="C978">
        <v>0.3</v>
      </c>
      <c r="D978" t="s">
        <v>55</v>
      </c>
      <c r="E978">
        <v>2017</v>
      </c>
      <c r="F978" s="67">
        <v>289872</v>
      </c>
      <c r="G978" s="67">
        <v>4949826</v>
      </c>
      <c r="H978" s="67">
        <v>5242599</v>
      </c>
      <c r="I978">
        <v>30000</v>
      </c>
      <c r="J978" s="66">
        <v>9.6623999999999999</v>
      </c>
      <c r="K978" s="66">
        <v>164.99420000000001</v>
      </c>
      <c r="L978" s="66">
        <v>174.7533</v>
      </c>
      <c r="M978" s="56">
        <v>5.5291659728314145E-2</v>
      </c>
    </row>
    <row r="979" spans="1:13" x14ac:dyDescent="0.25">
      <c r="A979" t="s">
        <v>58</v>
      </c>
      <c r="B979" t="s">
        <v>22</v>
      </c>
      <c r="C979">
        <v>8.9</v>
      </c>
      <c r="D979" t="s">
        <v>55</v>
      </c>
      <c r="E979">
        <v>2017</v>
      </c>
      <c r="F979" s="67">
        <v>5594173</v>
      </c>
      <c r="G979" s="67">
        <v>212847375</v>
      </c>
      <c r="H979" s="67">
        <v>218441548</v>
      </c>
      <c r="I979">
        <v>1000000</v>
      </c>
      <c r="J979" s="66">
        <v>5.5941729999999996</v>
      </c>
      <c r="K979" s="66">
        <v>212.847375</v>
      </c>
      <c r="L979" s="66">
        <v>218.44154800000001</v>
      </c>
      <c r="M979" s="56">
        <v>2.5609473340666856E-2</v>
      </c>
    </row>
    <row r="980" spans="1:13" x14ac:dyDescent="0.25">
      <c r="A980" t="s">
        <v>154</v>
      </c>
      <c r="B980" t="s">
        <v>23</v>
      </c>
      <c r="C980">
        <v>0.4</v>
      </c>
      <c r="D980" t="s">
        <v>51</v>
      </c>
      <c r="E980">
        <v>2017</v>
      </c>
      <c r="F980" s="67">
        <v>35065813</v>
      </c>
      <c r="G980" s="67">
        <v>1147985.0919999999</v>
      </c>
      <c r="H980" s="67">
        <v>36935752.604800001</v>
      </c>
      <c r="I980">
        <v>82000</v>
      </c>
      <c r="J980" s="66">
        <v>427.63186585365855</v>
      </c>
      <c r="K980" s="66">
        <v>13.99981819512195</v>
      </c>
      <c r="L980" s="66">
        <v>450.43600737560979</v>
      </c>
      <c r="M980" s="56">
        <v>0.94937318254192027</v>
      </c>
    </row>
    <row r="981" spans="1:13" x14ac:dyDescent="0.25">
      <c r="A981" t="s">
        <v>100</v>
      </c>
      <c r="B981" t="s">
        <v>99</v>
      </c>
      <c r="C981">
        <v>1.2</v>
      </c>
      <c r="D981" t="s">
        <v>55</v>
      </c>
      <c r="E981">
        <v>2017</v>
      </c>
      <c r="F981" s="67" t="s">
        <v>247</v>
      </c>
      <c r="G981" s="67" t="s">
        <v>247</v>
      </c>
      <c r="H981" s="67" t="s">
        <v>247</v>
      </c>
      <c r="I981">
        <v>140000</v>
      </c>
      <c r="J981" s="66" t="s">
        <v>247</v>
      </c>
      <c r="K981" s="66" t="s">
        <v>247</v>
      </c>
      <c r="L981" s="66" t="s">
        <v>247</v>
      </c>
      <c r="M981" s="56" t="s">
        <v>247</v>
      </c>
    </row>
    <row r="982" spans="1:13" x14ac:dyDescent="0.25">
      <c r="A982" t="s">
        <v>180</v>
      </c>
      <c r="B982" t="s">
        <v>179</v>
      </c>
      <c r="C982">
        <v>0.2</v>
      </c>
      <c r="D982" t="s">
        <v>47</v>
      </c>
      <c r="E982">
        <v>2017</v>
      </c>
      <c r="F982" s="67" t="s">
        <v>247</v>
      </c>
      <c r="G982" s="67" t="s">
        <v>247</v>
      </c>
      <c r="H982" s="67" t="s">
        <v>247</v>
      </c>
      <c r="I982">
        <v>6000</v>
      </c>
      <c r="J982" s="66" t="s">
        <v>247</v>
      </c>
      <c r="K982" s="66" t="s">
        <v>247</v>
      </c>
      <c r="L982" s="66" t="s">
        <v>247</v>
      </c>
      <c r="M982" s="56" t="s">
        <v>247</v>
      </c>
    </row>
    <row r="983" spans="1:13" x14ac:dyDescent="0.25">
      <c r="A983" t="s">
        <v>102</v>
      </c>
      <c r="B983" t="s">
        <v>101</v>
      </c>
      <c r="C983">
        <v>1.2</v>
      </c>
      <c r="D983" t="s">
        <v>103</v>
      </c>
      <c r="E983">
        <v>2017</v>
      </c>
      <c r="F983" s="67" t="s">
        <v>247</v>
      </c>
      <c r="G983" s="67" t="s">
        <v>247</v>
      </c>
      <c r="H983" s="67" t="s">
        <v>247</v>
      </c>
      <c r="I983">
        <v>11000</v>
      </c>
      <c r="J983" s="66" t="s">
        <v>247</v>
      </c>
      <c r="K983" s="66" t="s">
        <v>247</v>
      </c>
      <c r="L983" s="66" t="s">
        <v>247</v>
      </c>
      <c r="M983" s="56" t="s">
        <v>247</v>
      </c>
    </row>
    <row r="984" spans="1:13" x14ac:dyDescent="0.25">
      <c r="A984" t="s">
        <v>211</v>
      </c>
      <c r="B984" t="s">
        <v>210</v>
      </c>
      <c r="C984">
        <v>0.1</v>
      </c>
      <c r="D984" t="s">
        <v>47</v>
      </c>
      <c r="E984">
        <v>2017</v>
      </c>
      <c r="F984" s="67" t="s">
        <v>247</v>
      </c>
      <c r="G984" s="67" t="s">
        <v>247</v>
      </c>
      <c r="H984" s="67" t="s">
        <v>247</v>
      </c>
      <c r="I984">
        <v>1000</v>
      </c>
      <c r="J984" s="66" t="s">
        <v>247</v>
      </c>
      <c r="K984" s="66" t="s">
        <v>247</v>
      </c>
      <c r="L984" s="66" t="s">
        <v>247</v>
      </c>
      <c r="M984" s="56" t="s">
        <v>247</v>
      </c>
    </row>
    <row r="985" spans="1:13" x14ac:dyDescent="0.25">
      <c r="A985" t="s">
        <v>213</v>
      </c>
      <c r="B985" t="s">
        <v>212</v>
      </c>
      <c r="C985">
        <v>0.1</v>
      </c>
      <c r="D985" t="s">
        <v>51</v>
      </c>
      <c r="E985">
        <v>2017</v>
      </c>
      <c r="F985" s="67" t="s">
        <v>247</v>
      </c>
      <c r="G985" s="67" t="s">
        <v>247</v>
      </c>
      <c r="H985" s="67" t="s">
        <v>247</v>
      </c>
      <c r="I985">
        <v>500</v>
      </c>
      <c r="J985" s="66" t="s">
        <v>247</v>
      </c>
      <c r="K985" s="66" t="s">
        <v>247</v>
      </c>
      <c r="L985" s="66" t="s">
        <v>247</v>
      </c>
      <c r="M985" s="56" t="s">
        <v>247</v>
      </c>
    </row>
    <row r="986" spans="1:13" x14ac:dyDescent="0.25">
      <c r="A986" t="s">
        <v>215</v>
      </c>
      <c r="B986" t="s">
        <v>214</v>
      </c>
      <c r="C986">
        <v>0.1</v>
      </c>
      <c r="D986" t="s">
        <v>47</v>
      </c>
      <c r="E986">
        <v>2017</v>
      </c>
      <c r="F986" s="67">
        <v>18244377</v>
      </c>
      <c r="G986" s="67">
        <v>19324674.120000001</v>
      </c>
      <c r="H986" s="67">
        <v>39062783.097999997</v>
      </c>
      <c r="I986">
        <v>21000</v>
      </c>
      <c r="J986" s="66">
        <v>868.77985714285717</v>
      </c>
      <c r="K986" s="66">
        <v>920.22257714285718</v>
      </c>
      <c r="L986" s="66">
        <v>1860.1325284761904</v>
      </c>
      <c r="M986" s="56">
        <v>0.46705266632510134</v>
      </c>
    </row>
    <row r="987" spans="1:13" x14ac:dyDescent="0.25">
      <c r="A987" t="s">
        <v>54</v>
      </c>
      <c r="B987" t="s">
        <v>24</v>
      </c>
      <c r="C987">
        <v>12.4</v>
      </c>
      <c r="D987" t="s">
        <v>55</v>
      </c>
      <c r="E987">
        <v>2017</v>
      </c>
      <c r="F987" s="67" t="s">
        <v>247</v>
      </c>
      <c r="G987" s="67" t="s">
        <v>247</v>
      </c>
      <c r="H987" s="67" t="s">
        <v>247</v>
      </c>
      <c r="I987">
        <v>2100000</v>
      </c>
      <c r="J987" s="66" t="s">
        <v>247</v>
      </c>
      <c r="K987" s="66" t="s">
        <v>247</v>
      </c>
      <c r="L987" s="66" t="s">
        <v>247</v>
      </c>
      <c r="M987" s="56" t="s">
        <v>247</v>
      </c>
    </row>
    <row r="988" spans="1:13" x14ac:dyDescent="0.25">
      <c r="A988" t="s">
        <v>123</v>
      </c>
      <c r="B988" t="s">
        <v>25</v>
      </c>
      <c r="C988">
        <v>0.7</v>
      </c>
      <c r="D988" t="s">
        <v>47</v>
      </c>
      <c r="E988">
        <v>2017</v>
      </c>
      <c r="F988" s="67">
        <v>20200000</v>
      </c>
      <c r="G988" s="67">
        <v>0</v>
      </c>
      <c r="H988" s="67">
        <v>106500000</v>
      </c>
      <c r="I988">
        <v>240000</v>
      </c>
      <c r="J988" s="66">
        <v>84.166666666666671</v>
      </c>
      <c r="K988" s="66" t="s">
        <v>247</v>
      </c>
      <c r="L988" s="66">
        <v>443.75</v>
      </c>
      <c r="M988" s="56">
        <v>0.18967136150234742</v>
      </c>
    </row>
    <row r="989" spans="1:13" x14ac:dyDescent="0.25">
      <c r="A989" t="s">
        <v>56</v>
      </c>
      <c r="B989" t="s">
        <v>26</v>
      </c>
      <c r="C989">
        <v>11.5</v>
      </c>
      <c r="D989" t="s">
        <v>51</v>
      </c>
      <c r="E989">
        <v>2017</v>
      </c>
      <c r="F989" s="67">
        <v>124497810</v>
      </c>
      <c r="G989" s="67">
        <v>83410010</v>
      </c>
      <c r="H989" s="67">
        <v>445482145.14999998</v>
      </c>
      <c r="I989">
        <v>200000</v>
      </c>
      <c r="J989" s="66">
        <v>622.48905000000002</v>
      </c>
      <c r="K989" s="66">
        <v>417.05005</v>
      </c>
      <c r="L989" s="66">
        <v>2227.41072575</v>
      </c>
      <c r="M989" s="56">
        <v>0.27946756420076019</v>
      </c>
    </row>
    <row r="990" spans="1:13" x14ac:dyDescent="0.25">
      <c r="A990" t="s">
        <v>216</v>
      </c>
      <c r="B990" t="s">
        <v>27</v>
      </c>
      <c r="C990">
        <v>0.1</v>
      </c>
      <c r="D990" t="s">
        <v>47</v>
      </c>
      <c r="E990">
        <v>2017</v>
      </c>
      <c r="F990" s="67">
        <v>1779040</v>
      </c>
      <c r="G990" s="67">
        <v>16807400</v>
      </c>
      <c r="H990" s="67">
        <v>20002670</v>
      </c>
      <c r="I990">
        <v>29000</v>
      </c>
      <c r="J990" s="66">
        <v>61.346206896551728</v>
      </c>
      <c r="K990" s="66">
        <v>579.56551724137933</v>
      </c>
      <c r="L990" s="66">
        <v>689.74724137931037</v>
      </c>
      <c r="M990" s="56">
        <v>8.894012649311317E-2</v>
      </c>
    </row>
    <row r="991" spans="1:13" x14ac:dyDescent="0.25">
      <c r="A991" t="s">
        <v>182</v>
      </c>
      <c r="B991" t="s">
        <v>181</v>
      </c>
      <c r="C991">
        <v>0.2</v>
      </c>
      <c r="D991" t="s">
        <v>47</v>
      </c>
      <c r="E991">
        <v>2017</v>
      </c>
      <c r="F991" s="67" t="s">
        <v>247</v>
      </c>
      <c r="G991" s="67" t="s">
        <v>247</v>
      </c>
      <c r="H991" s="67" t="s">
        <v>247</v>
      </c>
      <c r="I991">
        <v>9300</v>
      </c>
      <c r="J991" s="66" t="s">
        <v>247</v>
      </c>
      <c r="K991" s="66" t="s">
        <v>247</v>
      </c>
      <c r="L991" s="66" t="s">
        <v>247</v>
      </c>
      <c r="M991" s="56" t="s">
        <v>247</v>
      </c>
    </row>
    <row r="992" spans="1:13" x14ac:dyDescent="0.25">
      <c r="A992" t="s">
        <v>184</v>
      </c>
      <c r="B992" t="s">
        <v>183</v>
      </c>
      <c r="C992">
        <v>0.2</v>
      </c>
      <c r="D992" t="s">
        <v>55</v>
      </c>
      <c r="E992">
        <v>2017</v>
      </c>
      <c r="F992" s="67">
        <v>245636</v>
      </c>
      <c r="G992" s="67">
        <v>31970950.390000001</v>
      </c>
      <c r="H992" s="67">
        <v>32216586.390000001</v>
      </c>
      <c r="I992">
        <v>34000</v>
      </c>
      <c r="J992" s="66">
        <v>7.2245882352941173</v>
      </c>
      <c r="K992" s="66">
        <v>940.32207029411768</v>
      </c>
      <c r="L992" s="66">
        <v>947.54665852941173</v>
      </c>
      <c r="M992" s="56">
        <v>7.6245197745793821E-3</v>
      </c>
    </row>
    <row r="993" spans="1:13" x14ac:dyDescent="0.25">
      <c r="A993" t="s">
        <v>95</v>
      </c>
      <c r="B993" t="s">
        <v>28</v>
      </c>
      <c r="C993">
        <v>1.3</v>
      </c>
      <c r="D993" t="s">
        <v>47</v>
      </c>
      <c r="E993">
        <v>2017</v>
      </c>
      <c r="F993" s="67">
        <v>66045257</v>
      </c>
      <c r="G993" s="67">
        <v>491314744</v>
      </c>
      <c r="H993" s="67">
        <v>560296399</v>
      </c>
      <c r="I993">
        <v>1700000</v>
      </c>
      <c r="J993" s="66">
        <v>38.85015117647059</v>
      </c>
      <c r="K993" s="66">
        <v>289.00867294117648</v>
      </c>
      <c r="L993" s="66">
        <v>329.5861170588235</v>
      </c>
      <c r="M993" s="56">
        <v>0.11787556928417812</v>
      </c>
    </row>
    <row r="994" spans="1:13" x14ac:dyDescent="0.25">
      <c r="A994" t="s">
        <v>218</v>
      </c>
      <c r="B994" t="s">
        <v>217</v>
      </c>
      <c r="C994">
        <v>0.1</v>
      </c>
      <c r="D994" t="s">
        <v>103</v>
      </c>
      <c r="E994">
        <v>2017</v>
      </c>
      <c r="F994" s="67" t="s">
        <v>247</v>
      </c>
      <c r="G994" s="67" t="s">
        <v>247</v>
      </c>
      <c r="H994" s="67" t="s">
        <v>247</v>
      </c>
      <c r="I994">
        <v>2300</v>
      </c>
      <c r="J994" s="66" t="s">
        <v>247</v>
      </c>
      <c r="K994" s="66" t="s">
        <v>247</v>
      </c>
      <c r="L994" s="66" t="s">
        <v>247</v>
      </c>
      <c r="M994" s="56" t="s">
        <v>247</v>
      </c>
    </row>
    <row r="995" spans="1:13" x14ac:dyDescent="0.25">
      <c r="A995" t="s">
        <v>220</v>
      </c>
      <c r="B995" t="s">
        <v>219</v>
      </c>
      <c r="C995">
        <v>0.1</v>
      </c>
      <c r="D995" t="s">
        <v>47</v>
      </c>
      <c r="E995">
        <v>2017</v>
      </c>
      <c r="F995" s="67" t="s">
        <v>247</v>
      </c>
      <c r="G995" s="67" t="s">
        <v>247</v>
      </c>
      <c r="H995" s="67" t="s">
        <v>247</v>
      </c>
      <c r="I995">
        <v>150000</v>
      </c>
      <c r="J995" s="66" t="s">
        <v>247</v>
      </c>
      <c r="K995" s="66" t="s">
        <v>247</v>
      </c>
      <c r="L995" s="66" t="s">
        <v>247</v>
      </c>
      <c r="M995" s="56" t="s">
        <v>247</v>
      </c>
    </row>
    <row r="996" spans="1:13" x14ac:dyDescent="0.25">
      <c r="A996" t="s">
        <v>113</v>
      </c>
      <c r="B996" t="s">
        <v>29</v>
      </c>
      <c r="C996">
        <v>0.9</v>
      </c>
      <c r="D996" t="s">
        <v>47</v>
      </c>
      <c r="E996">
        <v>2017</v>
      </c>
      <c r="F996" s="67" t="s">
        <v>247</v>
      </c>
      <c r="G996" s="67" t="s">
        <v>247</v>
      </c>
      <c r="H996" s="67" t="s">
        <v>247</v>
      </c>
      <c r="I996">
        <v>47000</v>
      </c>
      <c r="J996" s="66" t="s">
        <v>247</v>
      </c>
      <c r="K996" s="66" t="s">
        <v>247</v>
      </c>
      <c r="L996" s="66" t="s">
        <v>247</v>
      </c>
      <c r="M996" s="56" t="s">
        <v>247</v>
      </c>
    </row>
    <row r="997" spans="1:13" x14ac:dyDescent="0.25">
      <c r="A997" t="s">
        <v>144</v>
      </c>
      <c r="B997" t="s">
        <v>143</v>
      </c>
      <c r="C997">
        <v>0.5</v>
      </c>
      <c r="D997" t="s">
        <v>51</v>
      </c>
      <c r="E997">
        <v>2017</v>
      </c>
      <c r="F997" s="67" t="s">
        <v>247</v>
      </c>
      <c r="G997" s="67" t="s">
        <v>247</v>
      </c>
      <c r="H997" s="67" t="s">
        <v>247</v>
      </c>
      <c r="I997">
        <v>21000</v>
      </c>
      <c r="J997" s="66" t="s">
        <v>247</v>
      </c>
      <c r="K997" s="66" t="s">
        <v>247</v>
      </c>
      <c r="L997" s="66" t="s">
        <v>247</v>
      </c>
      <c r="M997" s="56" t="s">
        <v>247</v>
      </c>
    </row>
    <row r="998" spans="1:13" x14ac:dyDescent="0.25">
      <c r="A998" t="s">
        <v>167</v>
      </c>
      <c r="B998" t="s">
        <v>166</v>
      </c>
      <c r="C998">
        <v>0.3</v>
      </c>
      <c r="D998" t="s">
        <v>51</v>
      </c>
      <c r="E998">
        <v>2017</v>
      </c>
      <c r="F998" s="67" t="s">
        <v>247</v>
      </c>
      <c r="G998" s="67" t="s">
        <v>247</v>
      </c>
      <c r="H998" s="67" t="s">
        <v>247</v>
      </c>
      <c r="I998">
        <v>80000</v>
      </c>
      <c r="J998" s="66" t="s">
        <v>247</v>
      </c>
      <c r="K998" s="66" t="s">
        <v>247</v>
      </c>
      <c r="L998" s="66" t="s">
        <v>247</v>
      </c>
      <c r="M998" s="56" t="s">
        <v>247</v>
      </c>
    </row>
    <row r="999" spans="1:13" x14ac:dyDescent="0.25">
      <c r="A999" t="s">
        <v>186</v>
      </c>
      <c r="B999" t="s">
        <v>185</v>
      </c>
      <c r="C999">
        <v>0.2</v>
      </c>
      <c r="D999" t="s">
        <v>47</v>
      </c>
      <c r="E999">
        <v>2017</v>
      </c>
      <c r="F999" s="67" t="s">
        <v>247</v>
      </c>
      <c r="G999" s="67" t="s">
        <v>247</v>
      </c>
      <c r="H999" s="67" t="s">
        <v>247</v>
      </c>
      <c r="I999">
        <v>71000</v>
      </c>
      <c r="J999" s="66" t="s">
        <v>247</v>
      </c>
      <c r="K999" s="66" t="s">
        <v>247</v>
      </c>
      <c r="L999" s="66" t="s">
        <v>247</v>
      </c>
      <c r="M999" s="56" t="s">
        <v>247</v>
      </c>
    </row>
    <row r="1000" spans="1:13" x14ac:dyDescent="0.25">
      <c r="A1000" t="s">
        <v>124</v>
      </c>
      <c r="B1000" t="s">
        <v>30</v>
      </c>
      <c r="C1000">
        <v>0.7</v>
      </c>
      <c r="D1000" t="s">
        <v>47</v>
      </c>
      <c r="E1000">
        <v>2017</v>
      </c>
      <c r="F1000" s="67">
        <v>3296185</v>
      </c>
      <c r="G1000" s="67">
        <v>5183495.6399999997</v>
      </c>
      <c r="H1000" s="67">
        <v>8479680.6400000006</v>
      </c>
      <c r="I1000">
        <v>14000</v>
      </c>
      <c r="J1000" s="66">
        <v>235.44178571428571</v>
      </c>
      <c r="K1000" s="66">
        <v>370.24968857142852</v>
      </c>
      <c r="L1000" s="66">
        <v>605.69147428571432</v>
      </c>
      <c r="M1000" s="56">
        <v>0.38871570050072074</v>
      </c>
    </row>
    <row r="1001" spans="1:13" x14ac:dyDescent="0.25">
      <c r="A1001" t="s">
        <v>222</v>
      </c>
      <c r="B1001" t="s">
        <v>221</v>
      </c>
      <c r="C1001">
        <v>0.1</v>
      </c>
      <c r="D1001" t="s">
        <v>103</v>
      </c>
      <c r="E1001">
        <v>2017</v>
      </c>
      <c r="F1001" s="67" t="s">
        <v>247</v>
      </c>
      <c r="G1001" s="67" t="s">
        <v>247</v>
      </c>
      <c r="H1001" s="67" t="s">
        <v>247</v>
      </c>
      <c r="I1001">
        <v>18000</v>
      </c>
      <c r="J1001" s="66" t="s">
        <v>247</v>
      </c>
      <c r="K1001" s="66" t="s">
        <v>247</v>
      </c>
      <c r="L1001" s="66" t="s">
        <v>247</v>
      </c>
      <c r="M1001" s="56" t="s">
        <v>247</v>
      </c>
    </row>
    <row r="1002" spans="1:13" x14ac:dyDescent="0.25">
      <c r="A1002" t="s">
        <v>74</v>
      </c>
      <c r="B1002" t="s">
        <v>31</v>
      </c>
      <c r="C1002">
        <v>2.6</v>
      </c>
      <c r="D1002" t="s">
        <v>55</v>
      </c>
      <c r="E1002">
        <v>2017</v>
      </c>
      <c r="F1002" s="67" t="s">
        <v>247</v>
      </c>
      <c r="G1002" s="67" t="s">
        <v>247</v>
      </c>
      <c r="H1002" s="67" t="s">
        <v>247</v>
      </c>
      <c r="I1002">
        <v>230000</v>
      </c>
      <c r="J1002" s="66" t="s">
        <v>247</v>
      </c>
      <c r="K1002" s="66" t="s">
        <v>247</v>
      </c>
      <c r="L1002" s="66" t="s">
        <v>247</v>
      </c>
      <c r="M1002" s="56" t="s">
        <v>247</v>
      </c>
    </row>
    <row r="1003" spans="1:13" x14ac:dyDescent="0.25">
      <c r="A1003" t="s">
        <v>156</v>
      </c>
      <c r="B1003" t="s">
        <v>155</v>
      </c>
      <c r="C1003">
        <v>0.4</v>
      </c>
      <c r="D1003" t="s">
        <v>47</v>
      </c>
      <c r="E1003">
        <v>2017</v>
      </c>
      <c r="F1003" s="67" t="s">
        <v>247</v>
      </c>
      <c r="G1003" s="67" t="s">
        <v>247</v>
      </c>
      <c r="H1003" s="67" t="s">
        <v>247</v>
      </c>
      <c r="I1003">
        <v>42000</v>
      </c>
      <c r="J1003" s="66" t="s">
        <v>247</v>
      </c>
      <c r="K1003" s="66" t="s">
        <v>247</v>
      </c>
      <c r="L1003" s="66" t="s">
        <v>247</v>
      </c>
      <c r="M1003" s="56" t="s">
        <v>247</v>
      </c>
    </row>
    <row r="1004" spans="1:13" x14ac:dyDescent="0.25">
      <c r="A1004" t="s">
        <v>224</v>
      </c>
      <c r="B1004" t="s">
        <v>223</v>
      </c>
      <c r="C1004">
        <v>0.1</v>
      </c>
      <c r="D1004" t="s">
        <v>51</v>
      </c>
      <c r="E1004">
        <v>2017</v>
      </c>
      <c r="F1004" s="67" t="s">
        <v>247</v>
      </c>
      <c r="G1004" s="67" t="s">
        <v>247</v>
      </c>
      <c r="H1004" s="67" t="s">
        <v>247</v>
      </c>
      <c r="I1004">
        <v>2900</v>
      </c>
      <c r="J1004" s="66" t="s">
        <v>247</v>
      </c>
      <c r="K1004" s="66" t="s">
        <v>247</v>
      </c>
      <c r="L1004" s="66" t="s">
        <v>247</v>
      </c>
      <c r="M1004" s="56" t="s">
        <v>247</v>
      </c>
    </row>
    <row r="1005" spans="1:13" x14ac:dyDescent="0.25">
      <c r="A1005" t="s">
        <v>237</v>
      </c>
      <c r="B1005" t="s">
        <v>236</v>
      </c>
      <c r="C1005">
        <v>0</v>
      </c>
      <c r="D1005" t="s">
        <v>103</v>
      </c>
      <c r="E1005">
        <v>2017</v>
      </c>
      <c r="F1005" s="67" t="s">
        <v>247</v>
      </c>
      <c r="G1005" s="67" t="s">
        <v>247</v>
      </c>
      <c r="H1005" s="67" t="s">
        <v>247</v>
      </c>
      <c r="I1005" t="s">
        <v>247</v>
      </c>
      <c r="J1005" s="66" t="s">
        <v>247</v>
      </c>
      <c r="K1005" s="66" t="s">
        <v>247</v>
      </c>
      <c r="L1005" s="66" t="s">
        <v>247</v>
      </c>
      <c r="M1005" s="56" t="s">
        <v>247</v>
      </c>
    </row>
    <row r="1006" spans="1:13" x14ac:dyDescent="0.25">
      <c r="A1006" t="s">
        <v>88</v>
      </c>
      <c r="B1006" t="s">
        <v>87</v>
      </c>
      <c r="C1006">
        <v>1.6</v>
      </c>
      <c r="D1006" t="s">
        <v>55</v>
      </c>
      <c r="E1006">
        <v>2017</v>
      </c>
      <c r="F1006" s="67" t="s">
        <v>247</v>
      </c>
      <c r="G1006" s="67" t="s">
        <v>247</v>
      </c>
      <c r="H1006" s="67" t="s">
        <v>247</v>
      </c>
      <c r="I1006">
        <v>75000</v>
      </c>
      <c r="J1006" s="66" t="s">
        <v>247</v>
      </c>
      <c r="K1006" s="66" t="s">
        <v>247</v>
      </c>
      <c r="L1006" s="66" t="s">
        <v>247</v>
      </c>
      <c r="M1006" s="56" t="s">
        <v>247</v>
      </c>
    </row>
    <row r="1007" spans="1:13" x14ac:dyDescent="0.25">
      <c r="A1007" t="s">
        <v>188</v>
      </c>
      <c r="B1007" t="s">
        <v>187</v>
      </c>
      <c r="C1007">
        <v>0.2</v>
      </c>
      <c r="D1007" t="s">
        <v>103</v>
      </c>
      <c r="E1007">
        <v>2017</v>
      </c>
      <c r="F1007" s="67">
        <v>52093243</v>
      </c>
      <c r="G1007" s="67">
        <v>0</v>
      </c>
      <c r="H1007" s="67">
        <v>52093243</v>
      </c>
      <c r="I1007">
        <v>7900</v>
      </c>
      <c r="J1007" s="66">
        <v>6594.0813924050635</v>
      </c>
      <c r="K1007" s="66">
        <v>0</v>
      </c>
      <c r="L1007" s="66">
        <v>6594.0813924050635</v>
      </c>
      <c r="M1007" s="56">
        <v>1</v>
      </c>
    </row>
    <row r="1008" spans="1:13" x14ac:dyDescent="0.25">
      <c r="A1008" t="s">
        <v>226</v>
      </c>
      <c r="B1008" t="s">
        <v>225</v>
      </c>
      <c r="C1008">
        <v>0.1</v>
      </c>
      <c r="D1008" t="s">
        <v>55</v>
      </c>
      <c r="E1008">
        <v>2017</v>
      </c>
      <c r="F1008" s="67" t="s">
        <v>247</v>
      </c>
      <c r="G1008" s="67" t="s">
        <v>247</v>
      </c>
      <c r="H1008" s="67" t="s">
        <v>247</v>
      </c>
      <c r="I1008">
        <v>11000</v>
      </c>
      <c r="J1008" s="66" t="s">
        <v>247</v>
      </c>
      <c r="K1008" s="66" t="s">
        <v>247</v>
      </c>
      <c r="L1008" s="66" t="s">
        <v>247</v>
      </c>
      <c r="M1008" s="56" t="s">
        <v>247</v>
      </c>
    </row>
    <row r="1009" spans="1:13" x14ac:dyDescent="0.25">
      <c r="A1009" t="s">
        <v>52</v>
      </c>
      <c r="B1009" t="s">
        <v>32</v>
      </c>
      <c r="C1009">
        <v>19</v>
      </c>
      <c r="D1009" t="s">
        <v>51</v>
      </c>
      <c r="E1009">
        <v>2017</v>
      </c>
      <c r="F1009" s="67">
        <v>1889371800</v>
      </c>
      <c r="G1009" s="67">
        <v>542663250</v>
      </c>
      <c r="H1009" s="67">
        <v>2432035050</v>
      </c>
      <c r="I1009">
        <v>7300000</v>
      </c>
      <c r="J1009" s="66">
        <v>258.81805479452055</v>
      </c>
      <c r="K1009" s="66">
        <v>74.337431506849313</v>
      </c>
      <c r="L1009" s="66">
        <v>333.15548630136988</v>
      </c>
      <c r="M1009" s="56">
        <v>0.77686865573750674</v>
      </c>
    </row>
    <row r="1010" spans="1:13" x14ac:dyDescent="0.25">
      <c r="A1010" t="s">
        <v>228</v>
      </c>
      <c r="B1010" t="s">
        <v>227</v>
      </c>
      <c r="C1010">
        <v>0.1</v>
      </c>
      <c r="D1010" t="s">
        <v>47</v>
      </c>
      <c r="E1010">
        <v>2017</v>
      </c>
      <c r="F1010" s="67" t="s">
        <v>247</v>
      </c>
      <c r="G1010" s="67" t="s">
        <v>247</v>
      </c>
      <c r="H1010" s="67" t="s">
        <v>247</v>
      </c>
      <c r="I1010">
        <v>3700</v>
      </c>
      <c r="J1010" s="66" t="s">
        <v>247</v>
      </c>
      <c r="K1010" s="66" t="s">
        <v>247</v>
      </c>
      <c r="L1010" s="66" t="s">
        <v>247</v>
      </c>
      <c r="M1010" s="56" t="s">
        <v>247</v>
      </c>
    </row>
    <row r="1011" spans="1:13" x14ac:dyDescent="0.25">
      <c r="A1011" t="s">
        <v>190</v>
      </c>
      <c r="B1011" t="s">
        <v>189</v>
      </c>
      <c r="C1011">
        <v>0.2</v>
      </c>
      <c r="D1011" t="s">
        <v>55</v>
      </c>
      <c r="E1011">
        <v>2017</v>
      </c>
      <c r="F1011" s="67" t="s">
        <v>247</v>
      </c>
      <c r="G1011" s="67" t="s">
        <v>247</v>
      </c>
      <c r="H1011" s="67" t="s">
        <v>247</v>
      </c>
      <c r="I1011">
        <v>45000</v>
      </c>
      <c r="J1011" s="66" t="s">
        <v>247</v>
      </c>
      <c r="K1011" s="66" t="s">
        <v>247</v>
      </c>
      <c r="L1011" s="66" t="s">
        <v>247</v>
      </c>
      <c r="M1011" s="56" t="s">
        <v>247</v>
      </c>
    </row>
    <row r="1012" spans="1:13" x14ac:dyDescent="0.25">
      <c r="A1012" t="s">
        <v>96</v>
      </c>
      <c r="B1012" t="s">
        <v>33</v>
      </c>
      <c r="C1012">
        <v>1.3</v>
      </c>
      <c r="D1012" t="s">
        <v>51</v>
      </c>
      <c r="E1012">
        <v>2017</v>
      </c>
      <c r="F1012" s="67" t="s">
        <v>247</v>
      </c>
      <c r="G1012" s="67" t="s">
        <v>247</v>
      </c>
      <c r="H1012" s="67" t="s">
        <v>247</v>
      </c>
      <c r="I1012">
        <v>5600</v>
      </c>
      <c r="J1012" s="66" t="s">
        <v>247</v>
      </c>
      <c r="K1012" s="66" t="s">
        <v>247</v>
      </c>
      <c r="L1012" s="66" t="s">
        <v>247</v>
      </c>
      <c r="M1012" s="56" t="s">
        <v>247</v>
      </c>
    </row>
    <row r="1013" spans="1:13" x14ac:dyDescent="0.25">
      <c r="A1013" t="s">
        <v>192</v>
      </c>
      <c r="B1013" t="s">
        <v>191</v>
      </c>
      <c r="C1013">
        <v>0.2</v>
      </c>
      <c r="D1013" t="s">
        <v>55</v>
      </c>
      <c r="E1013">
        <v>2017</v>
      </c>
      <c r="F1013" s="67">
        <v>944288</v>
      </c>
      <c r="G1013" s="67">
        <v>10812136.52</v>
      </c>
      <c r="H1013" s="67">
        <v>11756424.52</v>
      </c>
      <c r="I1013">
        <v>12000</v>
      </c>
      <c r="J1013" s="66">
        <v>78.690666666666672</v>
      </c>
      <c r="K1013" s="66">
        <v>901.01137666666659</v>
      </c>
      <c r="L1013" s="66">
        <v>979.70204333333334</v>
      </c>
      <c r="M1013" s="56">
        <v>8.0321019234511279E-2</v>
      </c>
    </row>
    <row r="1014" spans="1:13" x14ac:dyDescent="0.25">
      <c r="A1014" t="s">
        <v>108</v>
      </c>
      <c r="B1014" t="s">
        <v>34</v>
      </c>
      <c r="C1014">
        <v>1</v>
      </c>
      <c r="D1014" t="s">
        <v>51</v>
      </c>
      <c r="E1014">
        <v>2017</v>
      </c>
      <c r="F1014" s="67" t="s">
        <v>247</v>
      </c>
      <c r="G1014" s="67" t="s">
        <v>247</v>
      </c>
      <c r="H1014" s="67" t="s">
        <v>247</v>
      </c>
      <c r="I1014">
        <v>490000</v>
      </c>
      <c r="J1014" s="66" t="s">
        <v>247</v>
      </c>
      <c r="K1014" s="66" t="s">
        <v>247</v>
      </c>
      <c r="L1014" s="66" t="s">
        <v>247</v>
      </c>
      <c r="M1014" s="56" t="s">
        <v>247</v>
      </c>
    </row>
    <row r="1015" spans="1:13" x14ac:dyDescent="0.25">
      <c r="A1015" t="s">
        <v>239</v>
      </c>
      <c r="B1015" t="s">
        <v>238</v>
      </c>
      <c r="C1015">
        <v>0</v>
      </c>
      <c r="D1015" t="s">
        <v>51</v>
      </c>
      <c r="E1015">
        <v>2017</v>
      </c>
      <c r="F1015" s="67" t="s">
        <v>247</v>
      </c>
      <c r="G1015" s="67" t="s">
        <v>247</v>
      </c>
      <c r="H1015" s="67" t="s">
        <v>247</v>
      </c>
      <c r="I1015" t="s">
        <v>247</v>
      </c>
      <c r="J1015" s="66" t="s">
        <v>247</v>
      </c>
      <c r="K1015" s="66" t="s">
        <v>247</v>
      </c>
      <c r="L1015" s="66" t="s">
        <v>247</v>
      </c>
      <c r="M1015" s="56" t="s">
        <v>247</v>
      </c>
    </row>
    <row r="1016" spans="1:13" x14ac:dyDescent="0.25">
      <c r="A1016" t="s">
        <v>78</v>
      </c>
      <c r="B1016" t="s">
        <v>77</v>
      </c>
      <c r="C1016">
        <v>2.2000000000000002</v>
      </c>
      <c r="D1016" t="s">
        <v>55</v>
      </c>
      <c r="E1016">
        <v>2017</v>
      </c>
      <c r="F1016" s="67">
        <v>4799019</v>
      </c>
      <c r="G1016" s="67">
        <v>31378020.890000001</v>
      </c>
      <c r="H1016" s="67">
        <v>38872398.909999996</v>
      </c>
      <c r="I1016">
        <v>120000</v>
      </c>
      <c r="J1016" s="66">
        <v>39.991824999999999</v>
      </c>
      <c r="K1016" s="66">
        <v>261.48350741666667</v>
      </c>
      <c r="L1016" s="66">
        <v>323.93665758333333</v>
      </c>
      <c r="M1016" s="56">
        <v>0.1234556943889934</v>
      </c>
    </row>
    <row r="1017" spans="1:13" x14ac:dyDescent="0.25">
      <c r="A1017" t="s">
        <v>125</v>
      </c>
      <c r="B1017" t="s">
        <v>35</v>
      </c>
      <c r="C1017">
        <v>0.7</v>
      </c>
      <c r="D1017" t="s">
        <v>103</v>
      </c>
      <c r="E1017">
        <v>2017</v>
      </c>
      <c r="F1017" s="67" t="s">
        <v>247</v>
      </c>
      <c r="G1017" s="67" t="s">
        <v>247</v>
      </c>
      <c r="H1017" s="67" t="s">
        <v>247</v>
      </c>
      <c r="I1017">
        <v>11000</v>
      </c>
      <c r="J1017" s="66" t="s">
        <v>247</v>
      </c>
      <c r="K1017" s="66" t="s">
        <v>247</v>
      </c>
      <c r="L1017" s="66" t="s">
        <v>247</v>
      </c>
      <c r="M1017" s="56" t="s">
        <v>247</v>
      </c>
    </row>
    <row r="1018" spans="1:13" x14ac:dyDescent="0.25">
      <c r="A1018" t="s">
        <v>230</v>
      </c>
      <c r="B1018" t="s">
        <v>229</v>
      </c>
      <c r="C1018">
        <v>0.1</v>
      </c>
      <c r="D1018" t="s">
        <v>47</v>
      </c>
      <c r="E1018">
        <v>2017</v>
      </c>
      <c r="F1018" s="67" t="s">
        <v>247</v>
      </c>
      <c r="G1018" s="67" t="s">
        <v>247</v>
      </c>
      <c r="H1018" s="67" t="s">
        <v>247</v>
      </c>
      <c r="I1018">
        <v>5800</v>
      </c>
      <c r="J1018" s="66" t="s">
        <v>247</v>
      </c>
      <c r="K1018" s="66" t="s">
        <v>247</v>
      </c>
      <c r="L1018" s="66" t="s">
        <v>247</v>
      </c>
      <c r="M1018" s="56" t="s">
        <v>247</v>
      </c>
    </row>
    <row r="1019" spans="1:13" x14ac:dyDescent="0.25">
      <c r="A1019" t="s">
        <v>61</v>
      </c>
      <c r="B1019" t="s">
        <v>36</v>
      </c>
      <c r="C1019">
        <v>5.8</v>
      </c>
      <c r="D1019" t="s">
        <v>55</v>
      </c>
      <c r="E1019">
        <v>2017</v>
      </c>
      <c r="F1019" s="67">
        <v>40900000</v>
      </c>
      <c r="G1019" s="67">
        <v>0</v>
      </c>
      <c r="H1019" s="67">
        <v>688900000</v>
      </c>
      <c r="I1019">
        <v>1400000</v>
      </c>
      <c r="J1019" s="66">
        <v>29.214285714285715</v>
      </c>
      <c r="K1019" s="66" t="s">
        <v>247</v>
      </c>
      <c r="L1019" s="66">
        <v>492.07142857142856</v>
      </c>
      <c r="M1019" s="56">
        <v>5.9370010161126439E-2</v>
      </c>
    </row>
    <row r="1020" spans="1:13" x14ac:dyDescent="0.25">
      <c r="A1020" t="s">
        <v>110</v>
      </c>
      <c r="B1020" t="s">
        <v>37</v>
      </c>
      <c r="C1020">
        <v>1</v>
      </c>
      <c r="D1020" t="s">
        <v>47</v>
      </c>
      <c r="E1020">
        <v>2017</v>
      </c>
      <c r="F1020" s="67">
        <v>46225262</v>
      </c>
      <c r="G1020" s="67">
        <v>61585610.479999997</v>
      </c>
      <c r="H1020" s="67">
        <v>107815069.02</v>
      </c>
      <c r="I1020">
        <v>240000</v>
      </c>
      <c r="J1020" s="66">
        <v>192.60525833333332</v>
      </c>
      <c r="K1020" s="66">
        <v>256.6067103333333</v>
      </c>
      <c r="L1020" s="66">
        <v>449.22945425</v>
      </c>
      <c r="M1020" s="56">
        <v>0.4287458369240118</v>
      </c>
    </row>
    <row r="1021" spans="1:13" x14ac:dyDescent="0.25">
      <c r="A1021" t="s">
        <v>62</v>
      </c>
      <c r="B1021" t="s">
        <v>38</v>
      </c>
      <c r="C1021">
        <v>4.8</v>
      </c>
      <c r="D1021" t="s">
        <v>47</v>
      </c>
      <c r="E1021">
        <v>2017</v>
      </c>
      <c r="F1021" s="67" t="s">
        <v>247</v>
      </c>
      <c r="G1021" s="67" t="s">
        <v>247</v>
      </c>
      <c r="H1021" s="67" t="s">
        <v>247</v>
      </c>
      <c r="I1021">
        <v>1600000</v>
      </c>
      <c r="J1021" s="66" t="s">
        <v>247</v>
      </c>
      <c r="K1021" s="66" t="s">
        <v>247</v>
      </c>
      <c r="L1021" s="66" t="s">
        <v>247</v>
      </c>
      <c r="M1021" s="56" t="s">
        <v>247</v>
      </c>
    </row>
    <row r="1022" spans="1:13" x14ac:dyDescent="0.25">
      <c r="A1022" t="s">
        <v>193</v>
      </c>
      <c r="B1022" t="s">
        <v>39</v>
      </c>
      <c r="C1022">
        <v>0.2</v>
      </c>
      <c r="D1022" t="s">
        <v>47</v>
      </c>
      <c r="E1022">
        <v>2017</v>
      </c>
      <c r="F1022" s="67" t="s">
        <v>247</v>
      </c>
      <c r="G1022" s="67" t="s">
        <v>247</v>
      </c>
      <c r="H1022" s="67" t="s">
        <v>247</v>
      </c>
      <c r="I1022">
        <v>43000</v>
      </c>
      <c r="J1022" s="66" t="s">
        <v>247</v>
      </c>
      <c r="K1022" s="66" t="s">
        <v>247</v>
      </c>
      <c r="L1022" s="66" t="s">
        <v>247</v>
      </c>
      <c r="M1022" s="56" t="s">
        <v>247</v>
      </c>
    </row>
    <row r="1023" spans="1:13" x14ac:dyDescent="0.25">
      <c r="A1023" t="s">
        <v>131</v>
      </c>
      <c r="B1023" t="s">
        <v>130</v>
      </c>
      <c r="C1023">
        <v>0.6</v>
      </c>
      <c r="D1023" t="s">
        <v>51</v>
      </c>
      <c r="E1023">
        <v>2017</v>
      </c>
      <c r="F1023" s="67">
        <v>329374</v>
      </c>
      <c r="G1023" s="67">
        <v>39956.803460000003</v>
      </c>
      <c r="H1023" s="67">
        <v>369330.80346000002</v>
      </c>
      <c r="I1023">
        <v>120000</v>
      </c>
      <c r="J1023" s="66">
        <v>2.7447833333333334</v>
      </c>
      <c r="K1023" s="66">
        <v>0.33297336216666668</v>
      </c>
      <c r="L1023" s="66">
        <v>3.0777566955000002</v>
      </c>
      <c r="M1023" s="56">
        <v>0.89181296797972742</v>
      </c>
    </row>
    <row r="1024" spans="1:13" x14ac:dyDescent="0.25">
      <c r="A1024" t="s">
        <v>168</v>
      </c>
      <c r="B1024" t="s">
        <v>40</v>
      </c>
      <c r="C1024">
        <v>0.3</v>
      </c>
      <c r="D1024" t="s">
        <v>47</v>
      </c>
      <c r="E1024">
        <v>2017</v>
      </c>
      <c r="F1024" s="67" t="s">
        <v>247</v>
      </c>
      <c r="G1024" s="67" t="s">
        <v>247</v>
      </c>
      <c r="H1024" s="67" t="s">
        <v>247</v>
      </c>
      <c r="I1024">
        <v>230000</v>
      </c>
      <c r="J1024" s="66" t="s">
        <v>247</v>
      </c>
      <c r="K1024" s="66" t="s">
        <v>247</v>
      </c>
      <c r="L1024" s="66" t="s">
        <v>247</v>
      </c>
      <c r="M1024" s="56" t="s">
        <v>247</v>
      </c>
    </row>
    <row r="1025" spans="1:13" x14ac:dyDescent="0.25">
      <c r="A1025" t="s">
        <v>232</v>
      </c>
      <c r="B1025" t="s">
        <v>231</v>
      </c>
      <c r="C1025">
        <v>0.1</v>
      </c>
      <c r="D1025" t="s">
        <v>55</v>
      </c>
      <c r="E1025">
        <v>2017</v>
      </c>
      <c r="F1025" s="67" t="s">
        <v>247</v>
      </c>
      <c r="G1025" s="67" t="s">
        <v>247</v>
      </c>
      <c r="H1025" s="67" t="s">
        <v>247</v>
      </c>
      <c r="I1025">
        <v>10000</v>
      </c>
      <c r="J1025" s="66" t="s">
        <v>247</v>
      </c>
      <c r="K1025" s="66" t="s">
        <v>247</v>
      </c>
      <c r="L1025" s="66" t="s">
        <v>247</v>
      </c>
      <c r="M1025" s="56" t="s">
        <v>247</v>
      </c>
    </row>
    <row r="1026" spans="1:13" x14ac:dyDescent="0.25">
      <c r="A1026" t="s">
        <v>57</v>
      </c>
      <c r="B1026" t="s">
        <v>41</v>
      </c>
      <c r="C1026">
        <v>11.5</v>
      </c>
      <c r="D1026" t="s">
        <v>47</v>
      </c>
      <c r="E1026">
        <v>2017</v>
      </c>
      <c r="F1026" s="67">
        <v>66039676.719999999</v>
      </c>
      <c r="G1026" s="67">
        <v>410738076.26999998</v>
      </c>
      <c r="H1026" s="67">
        <v>476777752.99000001</v>
      </c>
      <c r="I1026">
        <v>1200000</v>
      </c>
      <c r="J1026" s="66">
        <v>55.033063933333331</v>
      </c>
      <c r="K1026" s="66">
        <v>342.28173022499999</v>
      </c>
      <c r="L1026" s="66">
        <v>397.31479415833331</v>
      </c>
      <c r="M1026" s="56">
        <v>0.13851249624347536</v>
      </c>
    </row>
    <row r="1027" spans="1:13" x14ac:dyDescent="0.25">
      <c r="A1027" t="s">
        <v>53</v>
      </c>
      <c r="B1027" t="s">
        <v>42</v>
      </c>
      <c r="C1027">
        <v>12.8</v>
      </c>
      <c r="D1027" t="s">
        <v>47</v>
      </c>
      <c r="E1027">
        <v>2017</v>
      </c>
      <c r="F1027" s="67">
        <v>49632062</v>
      </c>
      <c r="G1027" s="67">
        <v>290176344</v>
      </c>
      <c r="H1027" s="67">
        <v>417971603</v>
      </c>
      <c r="I1027">
        <v>1300000</v>
      </c>
      <c r="J1027" s="66">
        <v>38.17850923076923</v>
      </c>
      <c r="K1027" s="66">
        <v>223.21257230769231</v>
      </c>
      <c r="L1027" s="66">
        <v>321.5166176923077</v>
      </c>
      <c r="M1027" s="56">
        <v>0.11874505742439158</v>
      </c>
    </row>
    <row r="1028" spans="1:13" x14ac:dyDescent="0.25">
      <c r="A1028" t="s">
        <v>195</v>
      </c>
      <c r="B1028" t="s">
        <v>194</v>
      </c>
      <c r="C1028">
        <v>0.1</v>
      </c>
      <c r="D1028" t="s">
        <v>55</v>
      </c>
      <c r="E1028">
        <v>2018</v>
      </c>
      <c r="F1028" s="67">
        <v>140861</v>
      </c>
      <c r="G1028" s="67">
        <v>9937031.9379999992</v>
      </c>
      <c r="H1028" s="67">
        <v>10077892.937999999</v>
      </c>
      <c r="I1028">
        <v>10000</v>
      </c>
      <c r="J1028" s="66">
        <v>14.0861</v>
      </c>
      <c r="K1028" s="66">
        <v>993.70319379999989</v>
      </c>
      <c r="L1028" s="66">
        <v>1007.7892937999999</v>
      </c>
      <c r="M1028" s="56">
        <v>1.3977227270282401E-2</v>
      </c>
    </row>
    <row r="1029" spans="1:13" x14ac:dyDescent="0.25">
      <c r="A1029" t="s">
        <v>197</v>
      </c>
      <c r="B1029" t="s">
        <v>196</v>
      </c>
      <c r="C1029">
        <v>0.1</v>
      </c>
      <c r="D1029" t="s">
        <v>51</v>
      </c>
      <c r="E1029">
        <v>2018</v>
      </c>
      <c r="F1029" s="67">
        <v>4100000</v>
      </c>
      <c r="G1029" s="67">
        <v>1447000</v>
      </c>
      <c r="H1029" s="67">
        <v>5547000</v>
      </c>
      <c r="I1029">
        <v>1400</v>
      </c>
      <c r="J1029" s="66">
        <v>2928.5714285714284</v>
      </c>
      <c r="K1029" s="66">
        <v>1033.5714285714287</v>
      </c>
      <c r="L1029" s="66">
        <v>3962.1428571428573</v>
      </c>
      <c r="M1029" s="56">
        <v>0.73913827294032808</v>
      </c>
    </row>
    <row r="1030" spans="1:13" x14ac:dyDescent="0.25">
      <c r="A1030" t="s">
        <v>199</v>
      </c>
      <c r="B1030" t="s">
        <v>198</v>
      </c>
      <c r="C1030">
        <v>0.1</v>
      </c>
      <c r="D1030" t="s">
        <v>47</v>
      </c>
      <c r="E1030">
        <v>2018</v>
      </c>
      <c r="F1030" s="67" t="s">
        <v>247</v>
      </c>
      <c r="G1030" s="67" t="s">
        <v>247</v>
      </c>
      <c r="H1030" s="67" t="s">
        <v>247</v>
      </c>
      <c r="I1030">
        <v>20000</v>
      </c>
      <c r="J1030" s="66" t="s">
        <v>247</v>
      </c>
      <c r="K1030" s="66" t="s">
        <v>247</v>
      </c>
      <c r="L1030" s="66" t="s">
        <v>247</v>
      </c>
      <c r="M1030" s="56" t="s">
        <v>247</v>
      </c>
    </row>
    <row r="1031" spans="1:13" x14ac:dyDescent="0.25">
      <c r="A1031" t="s">
        <v>80</v>
      </c>
      <c r="B1031" t="s">
        <v>79</v>
      </c>
      <c r="C1031">
        <v>1.9</v>
      </c>
      <c r="D1031" t="s">
        <v>47</v>
      </c>
      <c r="E1031">
        <v>2018</v>
      </c>
      <c r="F1031" s="67" t="s">
        <v>247</v>
      </c>
      <c r="G1031" s="67" t="s">
        <v>247</v>
      </c>
      <c r="H1031" s="67" t="s">
        <v>247</v>
      </c>
      <c r="I1031">
        <v>330000</v>
      </c>
      <c r="J1031" s="66" t="s">
        <v>247</v>
      </c>
      <c r="K1031" s="66" t="s">
        <v>247</v>
      </c>
      <c r="L1031" s="66" t="s">
        <v>247</v>
      </c>
      <c r="M1031" s="56" t="s">
        <v>247</v>
      </c>
    </row>
    <row r="1032" spans="1:13" x14ac:dyDescent="0.25">
      <c r="A1032" t="s">
        <v>146</v>
      </c>
      <c r="B1032" t="s">
        <v>145</v>
      </c>
      <c r="C1032">
        <v>0.4</v>
      </c>
      <c r="D1032" t="s">
        <v>51</v>
      </c>
      <c r="E1032">
        <v>2018</v>
      </c>
      <c r="F1032" s="67" t="s">
        <v>247</v>
      </c>
      <c r="G1032" s="67" t="s">
        <v>247</v>
      </c>
      <c r="H1032" s="67" t="s">
        <v>247</v>
      </c>
      <c r="I1032">
        <v>130000</v>
      </c>
      <c r="J1032" s="66" t="s">
        <v>247</v>
      </c>
      <c r="K1032" s="66" t="s">
        <v>247</v>
      </c>
      <c r="L1032" s="66" t="s">
        <v>247</v>
      </c>
      <c r="M1032" s="56" t="s">
        <v>247</v>
      </c>
    </row>
    <row r="1033" spans="1:13" x14ac:dyDescent="0.25">
      <c r="A1033" t="s">
        <v>170</v>
      </c>
      <c r="B1033" t="s">
        <v>169</v>
      </c>
      <c r="C1033">
        <v>0.2</v>
      </c>
      <c r="D1033" t="s">
        <v>51</v>
      </c>
      <c r="E1033">
        <v>2018</v>
      </c>
      <c r="F1033" s="67" t="s">
        <v>247</v>
      </c>
      <c r="G1033" s="67" t="s">
        <v>247</v>
      </c>
      <c r="H1033" s="67" t="s">
        <v>247</v>
      </c>
      <c r="I1033">
        <v>3500</v>
      </c>
      <c r="J1033" s="66" t="s">
        <v>247</v>
      </c>
      <c r="K1033" s="66" t="s">
        <v>247</v>
      </c>
      <c r="L1033" s="66" t="s">
        <v>247</v>
      </c>
      <c r="M1033" s="56" t="s">
        <v>247</v>
      </c>
    </row>
    <row r="1034" spans="1:13" x14ac:dyDescent="0.25">
      <c r="A1034" t="s">
        <v>201</v>
      </c>
      <c r="B1034" t="s">
        <v>200</v>
      </c>
      <c r="C1034">
        <v>0.1</v>
      </c>
      <c r="D1034" t="s">
        <v>51</v>
      </c>
      <c r="E1034">
        <v>2018</v>
      </c>
      <c r="F1034" s="67" t="s">
        <v>247</v>
      </c>
      <c r="G1034" s="67" t="s">
        <v>247</v>
      </c>
      <c r="H1034" s="67" t="s">
        <v>247</v>
      </c>
      <c r="I1034">
        <v>9700</v>
      </c>
      <c r="J1034" s="66" t="s">
        <v>247</v>
      </c>
      <c r="K1034" s="66" t="s">
        <v>247</v>
      </c>
      <c r="L1034" s="66" t="s">
        <v>247</v>
      </c>
      <c r="M1034" s="56" t="s">
        <v>247</v>
      </c>
    </row>
    <row r="1035" spans="1:13" x14ac:dyDescent="0.25">
      <c r="A1035" t="s">
        <v>246</v>
      </c>
      <c r="B1035" t="s">
        <v>3</v>
      </c>
      <c r="C1035">
        <v>0</v>
      </c>
      <c r="D1035" t="s">
        <v>242</v>
      </c>
      <c r="E1035">
        <v>2018</v>
      </c>
      <c r="F1035" s="67" t="s">
        <v>247</v>
      </c>
      <c r="G1035" s="67" t="s">
        <v>247</v>
      </c>
      <c r="H1035" s="67" t="s">
        <v>247</v>
      </c>
      <c r="I1035" t="s">
        <v>247</v>
      </c>
      <c r="J1035" s="66" t="s">
        <v>247</v>
      </c>
      <c r="K1035" s="66" t="s">
        <v>247</v>
      </c>
      <c r="L1035" s="66" t="s">
        <v>247</v>
      </c>
      <c r="M1035" s="56" t="s">
        <v>247</v>
      </c>
    </row>
    <row r="1036" spans="1:13" x14ac:dyDescent="0.25">
      <c r="A1036" t="s">
        <v>234</v>
      </c>
      <c r="B1036" t="s">
        <v>233</v>
      </c>
      <c r="C1036">
        <v>0</v>
      </c>
      <c r="D1036" t="s">
        <v>47</v>
      </c>
      <c r="E1036">
        <v>2018</v>
      </c>
      <c r="F1036" s="67">
        <v>6142305</v>
      </c>
      <c r="G1036" s="67">
        <v>8929261</v>
      </c>
      <c r="H1036" s="67">
        <v>15071566</v>
      </c>
      <c r="I1036" t="s">
        <v>247</v>
      </c>
      <c r="J1036" s="66" t="s">
        <v>247</v>
      </c>
      <c r="K1036" s="66" t="s">
        <v>247</v>
      </c>
      <c r="L1036" s="66" t="s">
        <v>247</v>
      </c>
      <c r="M1036" s="56" t="s">
        <v>247</v>
      </c>
    </row>
    <row r="1037" spans="1:13" x14ac:dyDescent="0.25">
      <c r="A1037" t="s">
        <v>115</v>
      </c>
      <c r="B1037" t="s">
        <v>4</v>
      </c>
      <c r="C1037">
        <v>0.8</v>
      </c>
      <c r="D1037" t="s">
        <v>103</v>
      </c>
      <c r="E1037">
        <v>2018</v>
      </c>
      <c r="F1037" s="67" t="s">
        <v>247</v>
      </c>
      <c r="G1037" s="67" t="s">
        <v>247</v>
      </c>
      <c r="H1037" s="67" t="s">
        <v>247</v>
      </c>
      <c r="I1037">
        <v>2700</v>
      </c>
      <c r="J1037" s="66" t="s">
        <v>247</v>
      </c>
      <c r="K1037" s="66" t="s">
        <v>247</v>
      </c>
      <c r="L1037" s="66" t="s">
        <v>247</v>
      </c>
      <c r="M1037" s="56" t="s">
        <v>247</v>
      </c>
    </row>
    <row r="1038" spans="1:13" x14ac:dyDescent="0.25">
      <c r="A1038" t="s">
        <v>132</v>
      </c>
      <c r="B1038" t="s">
        <v>5</v>
      </c>
      <c r="C1038">
        <v>0.5</v>
      </c>
      <c r="D1038" t="s">
        <v>51</v>
      </c>
      <c r="E1038">
        <v>2018</v>
      </c>
      <c r="F1038" s="67" t="s">
        <v>247</v>
      </c>
      <c r="G1038" s="67" t="s">
        <v>247</v>
      </c>
      <c r="H1038" s="67" t="s">
        <v>247</v>
      </c>
      <c r="I1038">
        <v>26000</v>
      </c>
      <c r="J1038" s="66" t="s">
        <v>247</v>
      </c>
      <c r="K1038" s="66" t="s">
        <v>247</v>
      </c>
      <c r="L1038" s="66" t="s">
        <v>247</v>
      </c>
      <c r="M1038" s="56" t="s">
        <v>247</v>
      </c>
    </row>
    <row r="1039" spans="1:13" x14ac:dyDescent="0.25">
      <c r="A1039" t="s">
        <v>241</v>
      </c>
      <c r="B1039" t="s">
        <v>6</v>
      </c>
      <c r="C1039">
        <v>0</v>
      </c>
      <c r="D1039" t="s">
        <v>242</v>
      </c>
      <c r="E1039">
        <v>2018</v>
      </c>
      <c r="F1039" s="67" t="s">
        <v>247</v>
      </c>
      <c r="G1039" s="67" t="s">
        <v>247</v>
      </c>
      <c r="H1039" s="67" t="s">
        <v>247</v>
      </c>
      <c r="I1039" t="s">
        <v>247</v>
      </c>
      <c r="J1039" s="66" t="s">
        <v>247</v>
      </c>
      <c r="K1039" s="66" t="s">
        <v>247</v>
      </c>
      <c r="L1039" s="66" t="s">
        <v>247</v>
      </c>
      <c r="M1039" s="56" t="s">
        <v>247</v>
      </c>
    </row>
    <row r="1040" spans="1:13" x14ac:dyDescent="0.25">
      <c r="A1040" t="s">
        <v>105</v>
      </c>
      <c r="B1040" t="s">
        <v>104</v>
      </c>
      <c r="C1040">
        <v>1</v>
      </c>
      <c r="D1040" t="s">
        <v>47</v>
      </c>
      <c r="E1040">
        <v>2018</v>
      </c>
      <c r="F1040" s="67">
        <v>1822497</v>
      </c>
      <c r="G1040" s="67">
        <v>11407364.390000001</v>
      </c>
      <c r="H1040" s="67">
        <v>13229861.390000001</v>
      </c>
      <c r="I1040">
        <v>74000</v>
      </c>
      <c r="J1040" s="66">
        <v>24.628337837837837</v>
      </c>
      <c r="K1040" s="66">
        <v>154.15357283783786</v>
      </c>
      <c r="L1040" s="66">
        <v>178.78191067567568</v>
      </c>
      <c r="M1040" s="56">
        <v>0.13775631854900333</v>
      </c>
    </row>
    <row r="1041" spans="1:13" x14ac:dyDescent="0.25">
      <c r="A1041" t="s">
        <v>172</v>
      </c>
      <c r="B1041" t="s">
        <v>171</v>
      </c>
      <c r="C1041">
        <v>0.2</v>
      </c>
      <c r="D1041" t="s">
        <v>47</v>
      </c>
      <c r="E1041">
        <v>2018</v>
      </c>
      <c r="F1041" s="67" t="s">
        <v>247</v>
      </c>
      <c r="G1041" s="67" t="s">
        <v>247</v>
      </c>
      <c r="H1041" s="67" t="s">
        <v>247</v>
      </c>
      <c r="I1041">
        <v>19000</v>
      </c>
      <c r="J1041" s="66" t="s">
        <v>247</v>
      </c>
      <c r="K1041" s="66" t="s">
        <v>247</v>
      </c>
      <c r="L1041" s="66" t="s">
        <v>247</v>
      </c>
      <c r="M1041" s="56" t="s">
        <v>247</v>
      </c>
    </row>
    <row r="1042" spans="1:13" x14ac:dyDescent="0.25">
      <c r="A1042" t="s">
        <v>50</v>
      </c>
      <c r="B1042" t="s">
        <v>7</v>
      </c>
      <c r="C1042">
        <v>20.7</v>
      </c>
      <c r="D1042" t="s">
        <v>51</v>
      </c>
      <c r="E1042">
        <v>2018</v>
      </c>
      <c r="F1042" s="67" t="s">
        <v>247</v>
      </c>
      <c r="G1042" s="67" t="s">
        <v>247</v>
      </c>
      <c r="H1042" s="67" t="s">
        <v>247</v>
      </c>
      <c r="I1042">
        <v>380000</v>
      </c>
      <c r="J1042" s="66" t="s">
        <v>247</v>
      </c>
      <c r="K1042" s="66" t="s">
        <v>247</v>
      </c>
      <c r="L1042" s="66" t="s">
        <v>247</v>
      </c>
      <c r="M1042" s="56" t="s">
        <v>247</v>
      </c>
    </row>
    <row r="1043" spans="1:13" x14ac:dyDescent="0.25">
      <c r="A1043" t="s">
        <v>134</v>
      </c>
      <c r="B1043" t="s">
        <v>133</v>
      </c>
      <c r="C1043">
        <v>0.5</v>
      </c>
      <c r="D1043" t="s">
        <v>51</v>
      </c>
      <c r="E1043">
        <v>2018</v>
      </c>
      <c r="F1043" s="67">
        <v>699139356</v>
      </c>
      <c r="G1043" s="67">
        <v>0</v>
      </c>
      <c r="H1043" s="67">
        <v>699139356</v>
      </c>
      <c r="I1043">
        <v>890000</v>
      </c>
      <c r="J1043" s="66">
        <v>785.5498382022472</v>
      </c>
      <c r="K1043" s="66">
        <v>0</v>
      </c>
      <c r="L1043" s="66">
        <v>785.5498382022472</v>
      </c>
      <c r="M1043" s="56">
        <v>1</v>
      </c>
    </row>
    <row r="1044" spans="1:13" x14ac:dyDescent="0.25">
      <c r="A1044" t="s">
        <v>203</v>
      </c>
      <c r="B1044" t="s">
        <v>202</v>
      </c>
      <c r="C1044">
        <v>0.1</v>
      </c>
      <c r="D1044" t="s">
        <v>51</v>
      </c>
      <c r="E1044">
        <v>2018</v>
      </c>
      <c r="F1044" s="67" t="s">
        <v>247</v>
      </c>
      <c r="G1044" s="67" t="s">
        <v>247</v>
      </c>
      <c r="H1044" s="67" t="s">
        <v>247</v>
      </c>
      <c r="I1044">
        <v>3100</v>
      </c>
      <c r="J1044" s="66" t="s">
        <v>247</v>
      </c>
      <c r="K1044" s="66" t="s">
        <v>247</v>
      </c>
      <c r="L1044" s="66" t="s">
        <v>247</v>
      </c>
      <c r="M1044" s="56" t="s">
        <v>247</v>
      </c>
    </row>
    <row r="1045" spans="1:13" x14ac:dyDescent="0.25">
      <c r="A1045" t="s">
        <v>122</v>
      </c>
      <c r="B1045" t="s">
        <v>121</v>
      </c>
      <c r="C1045">
        <v>0.7</v>
      </c>
      <c r="D1045" t="s">
        <v>55</v>
      </c>
      <c r="E1045">
        <v>2018</v>
      </c>
      <c r="F1045" s="67" t="s">
        <v>247</v>
      </c>
      <c r="G1045" s="67" t="s">
        <v>247</v>
      </c>
      <c r="H1045" s="67" t="s">
        <v>247</v>
      </c>
      <c r="I1045">
        <v>100000</v>
      </c>
      <c r="J1045" s="66" t="s">
        <v>247</v>
      </c>
      <c r="K1045" s="66" t="s">
        <v>247</v>
      </c>
      <c r="L1045" s="66" t="s">
        <v>247</v>
      </c>
      <c r="M1045" s="56" t="s">
        <v>247</v>
      </c>
    </row>
    <row r="1046" spans="1:13" x14ac:dyDescent="0.25">
      <c r="A1046" t="s">
        <v>107</v>
      </c>
      <c r="B1046" t="s">
        <v>106</v>
      </c>
      <c r="C1046">
        <v>1</v>
      </c>
      <c r="D1046" t="s">
        <v>55</v>
      </c>
      <c r="E1046">
        <v>2018</v>
      </c>
      <c r="F1046" s="67" t="s">
        <v>247</v>
      </c>
      <c r="G1046" s="67" t="s">
        <v>247</v>
      </c>
      <c r="H1046" s="67" t="s">
        <v>247</v>
      </c>
      <c r="I1046">
        <v>86000</v>
      </c>
      <c r="J1046" s="66" t="s">
        <v>247</v>
      </c>
      <c r="K1046" s="66" t="s">
        <v>247</v>
      </c>
      <c r="L1046" s="66" t="s">
        <v>247</v>
      </c>
      <c r="M1046" s="56" t="s">
        <v>247</v>
      </c>
    </row>
    <row r="1047" spans="1:13" x14ac:dyDescent="0.25">
      <c r="A1047" t="s">
        <v>127</v>
      </c>
      <c r="B1047" t="s">
        <v>126</v>
      </c>
      <c r="C1047">
        <v>0.6</v>
      </c>
      <c r="D1047" t="s">
        <v>47</v>
      </c>
      <c r="E1047">
        <v>2018</v>
      </c>
      <c r="F1047" s="67" t="s">
        <v>247</v>
      </c>
      <c r="G1047" s="67" t="s">
        <v>247</v>
      </c>
      <c r="H1047" s="67" t="s">
        <v>247</v>
      </c>
      <c r="I1047">
        <v>2400</v>
      </c>
      <c r="J1047" s="66" t="s">
        <v>247</v>
      </c>
      <c r="K1047" s="66" t="s">
        <v>247</v>
      </c>
      <c r="L1047" s="66" t="s">
        <v>247</v>
      </c>
      <c r="M1047" s="56" t="s">
        <v>247</v>
      </c>
    </row>
    <row r="1048" spans="1:13" x14ac:dyDescent="0.25">
      <c r="A1048" t="s">
        <v>135</v>
      </c>
      <c r="B1048" t="s">
        <v>8</v>
      </c>
      <c r="C1048">
        <v>0.5</v>
      </c>
      <c r="D1048" t="s">
        <v>47</v>
      </c>
      <c r="E1048">
        <v>2018</v>
      </c>
      <c r="F1048" s="67" t="s">
        <v>247</v>
      </c>
      <c r="G1048" s="67" t="s">
        <v>247</v>
      </c>
      <c r="H1048" s="67" t="s">
        <v>247</v>
      </c>
      <c r="I1048">
        <v>74000</v>
      </c>
      <c r="J1048" s="66" t="s">
        <v>247</v>
      </c>
      <c r="K1048" s="66" t="s">
        <v>247</v>
      </c>
      <c r="L1048" s="66" t="s">
        <v>247</v>
      </c>
      <c r="M1048" s="56" t="s">
        <v>247</v>
      </c>
    </row>
    <row r="1049" spans="1:13" x14ac:dyDescent="0.25">
      <c r="A1049" t="s">
        <v>71</v>
      </c>
      <c r="B1049" t="s">
        <v>70</v>
      </c>
      <c r="C1049">
        <v>3.1</v>
      </c>
      <c r="D1049" t="s">
        <v>47</v>
      </c>
      <c r="E1049">
        <v>2018</v>
      </c>
      <c r="F1049" s="67" t="s">
        <v>247</v>
      </c>
      <c r="G1049" s="67" t="s">
        <v>247</v>
      </c>
      <c r="H1049" s="67" t="s">
        <v>247</v>
      </c>
      <c r="I1049">
        <v>510000</v>
      </c>
      <c r="J1049" s="66" t="s">
        <v>247</v>
      </c>
      <c r="K1049" s="66" t="s">
        <v>247</v>
      </c>
      <c r="L1049" s="66" t="s">
        <v>247</v>
      </c>
      <c r="M1049" s="56" t="s">
        <v>247</v>
      </c>
    </row>
    <row r="1050" spans="1:13" x14ac:dyDescent="0.25">
      <c r="A1050" t="s">
        <v>65</v>
      </c>
      <c r="B1050" t="s">
        <v>64</v>
      </c>
      <c r="C1050">
        <v>3.5</v>
      </c>
      <c r="D1050" t="s">
        <v>55</v>
      </c>
      <c r="E1050">
        <v>2018</v>
      </c>
      <c r="F1050" s="67" t="s">
        <v>247</v>
      </c>
      <c r="G1050" s="67" t="s">
        <v>247</v>
      </c>
      <c r="H1050" s="67" t="s">
        <v>247</v>
      </c>
      <c r="I1050">
        <v>100000</v>
      </c>
      <c r="J1050" s="66" t="s">
        <v>247</v>
      </c>
      <c r="K1050" s="66" t="s">
        <v>247</v>
      </c>
      <c r="L1050" s="66" t="s">
        <v>247</v>
      </c>
      <c r="M1050" s="56" t="s">
        <v>247</v>
      </c>
    </row>
    <row r="1051" spans="1:13" x14ac:dyDescent="0.25">
      <c r="A1051" t="s">
        <v>98</v>
      </c>
      <c r="B1051" t="s">
        <v>97</v>
      </c>
      <c r="C1051">
        <v>1.2</v>
      </c>
      <c r="D1051" t="s">
        <v>55</v>
      </c>
      <c r="E1051">
        <v>2018</v>
      </c>
      <c r="F1051" s="67" t="s">
        <v>247</v>
      </c>
      <c r="G1051" s="67" t="s">
        <v>247</v>
      </c>
      <c r="H1051" s="67" t="s">
        <v>247</v>
      </c>
      <c r="I1051">
        <v>120000</v>
      </c>
      <c r="J1051" s="66" t="s">
        <v>247</v>
      </c>
      <c r="K1051" s="66" t="s">
        <v>247</v>
      </c>
      <c r="L1051" s="66" t="s">
        <v>247</v>
      </c>
      <c r="M1051" s="56" t="s">
        <v>247</v>
      </c>
    </row>
    <row r="1052" spans="1:13" x14ac:dyDescent="0.25">
      <c r="A1052" t="s">
        <v>137</v>
      </c>
      <c r="B1052" t="s">
        <v>136</v>
      </c>
      <c r="C1052">
        <v>0.5</v>
      </c>
      <c r="D1052" t="s">
        <v>103</v>
      </c>
      <c r="E1052">
        <v>2018</v>
      </c>
      <c r="F1052" s="67">
        <v>207644768</v>
      </c>
      <c r="G1052" s="67">
        <v>0</v>
      </c>
      <c r="H1052" s="67">
        <v>316014348.30000001</v>
      </c>
      <c r="I1052">
        <v>70000</v>
      </c>
      <c r="J1052" s="66">
        <v>2966.3538285714285</v>
      </c>
      <c r="K1052" s="66">
        <v>0</v>
      </c>
      <c r="L1052" s="66">
        <v>4514.4906900000005</v>
      </c>
      <c r="M1052" s="56">
        <v>0.6570738610984771</v>
      </c>
    </row>
    <row r="1053" spans="1:13" x14ac:dyDescent="0.25">
      <c r="A1053" t="s">
        <v>139</v>
      </c>
      <c r="B1053" t="s">
        <v>138</v>
      </c>
      <c r="C1053">
        <v>0.5</v>
      </c>
      <c r="D1053" t="s">
        <v>51</v>
      </c>
      <c r="E1053">
        <v>2018</v>
      </c>
      <c r="F1053" s="67" t="s">
        <v>247</v>
      </c>
      <c r="G1053" s="67" t="s">
        <v>247</v>
      </c>
      <c r="H1053" s="67" t="s">
        <v>247</v>
      </c>
      <c r="I1053">
        <v>190000</v>
      </c>
      <c r="J1053" s="66" t="s">
        <v>247</v>
      </c>
      <c r="K1053" s="66" t="s">
        <v>247</v>
      </c>
      <c r="L1053" s="66" t="s">
        <v>247</v>
      </c>
      <c r="M1053" s="56" t="s">
        <v>247</v>
      </c>
    </row>
    <row r="1054" spans="1:13" x14ac:dyDescent="0.25">
      <c r="A1054" t="s">
        <v>205</v>
      </c>
      <c r="B1054" t="s">
        <v>204</v>
      </c>
      <c r="C1054">
        <v>0.1</v>
      </c>
      <c r="D1054" t="s">
        <v>47</v>
      </c>
      <c r="E1054">
        <v>2018</v>
      </c>
      <c r="F1054" s="67">
        <v>160037</v>
      </c>
      <c r="G1054" s="67">
        <v>1083039.3770000001</v>
      </c>
      <c r="H1054" s="67">
        <v>1243076.3770000001</v>
      </c>
      <c r="I1054">
        <v>200</v>
      </c>
      <c r="J1054" s="66">
        <v>800.18499999999995</v>
      </c>
      <c r="K1054" s="66">
        <v>5415.1968850000003</v>
      </c>
      <c r="L1054" s="66">
        <v>6215.3818850000007</v>
      </c>
      <c r="M1054" s="56">
        <v>0.12874269269457767</v>
      </c>
    </row>
    <row r="1055" spans="1:13" x14ac:dyDescent="0.25">
      <c r="A1055" t="s">
        <v>73</v>
      </c>
      <c r="B1055" t="s">
        <v>72</v>
      </c>
      <c r="C1055">
        <v>3.1</v>
      </c>
      <c r="D1055" t="s">
        <v>47</v>
      </c>
      <c r="E1055">
        <v>2018</v>
      </c>
      <c r="F1055" s="67" t="s">
        <v>247</v>
      </c>
      <c r="G1055" s="67" t="s">
        <v>247</v>
      </c>
      <c r="H1055" s="67" t="s">
        <v>247</v>
      </c>
      <c r="I1055">
        <v>100000</v>
      </c>
      <c r="J1055" s="66" t="s">
        <v>247</v>
      </c>
      <c r="K1055" s="66" t="s">
        <v>247</v>
      </c>
      <c r="L1055" s="66" t="s">
        <v>247</v>
      </c>
      <c r="M1055" s="56" t="s">
        <v>247</v>
      </c>
    </row>
    <row r="1056" spans="1:13" x14ac:dyDescent="0.25">
      <c r="A1056" t="s">
        <v>148</v>
      </c>
      <c r="B1056" t="s">
        <v>147</v>
      </c>
      <c r="C1056">
        <v>0.4</v>
      </c>
      <c r="D1056" t="s">
        <v>51</v>
      </c>
      <c r="E1056">
        <v>2018</v>
      </c>
      <c r="F1056" s="67">
        <v>50004550</v>
      </c>
      <c r="G1056" s="67">
        <v>2118176.56</v>
      </c>
      <c r="H1056" s="67">
        <v>54011158.689999998</v>
      </c>
      <c r="I1056">
        <v>14000</v>
      </c>
      <c r="J1056" s="66">
        <v>3571.7535714285714</v>
      </c>
      <c r="K1056" s="66">
        <v>151.29832571428571</v>
      </c>
      <c r="L1056" s="66">
        <v>3857.9399064285712</v>
      </c>
      <c r="M1056" s="56">
        <v>0.92581887174470467</v>
      </c>
    </row>
    <row r="1057" spans="1:13" x14ac:dyDescent="0.25">
      <c r="A1057" t="s">
        <v>76</v>
      </c>
      <c r="B1057" t="s">
        <v>9</v>
      </c>
      <c r="C1057">
        <v>2.4</v>
      </c>
      <c r="D1057" t="s">
        <v>47</v>
      </c>
      <c r="E1057">
        <v>2018</v>
      </c>
      <c r="F1057" s="67" t="s">
        <v>247</v>
      </c>
      <c r="G1057" s="67" t="s">
        <v>247</v>
      </c>
      <c r="H1057" s="67" t="s">
        <v>247</v>
      </c>
      <c r="I1057">
        <v>430000</v>
      </c>
      <c r="J1057" s="66" t="s">
        <v>247</v>
      </c>
      <c r="K1057" s="66" t="s">
        <v>247</v>
      </c>
      <c r="L1057" s="66" t="s">
        <v>247</v>
      </c>
      <c r="M1057" s="56" t="s">
        <v>247</v>
      </c>
    </row>
    <row r="1058" spans="1:13" x14ac:dyDescent="0.25">
      <c r="A1058" t="s">
        <v>150</v>
      </c>
      <c r="B1058" t="s">
        <v>149</v>
      </c>
      <c r="C1058">
        <v>0.4</v>
      </c>
      <c r="D1058" t="s">
        <v>51</v>
      </c>
      <c r="E1058">
        <v>2018</v>
      </c>
      <c r="F1058" s="67" t="s">
        <v>247</v>
      </c>
      <c r="G1058" s="67" t="s">
        <v>247</v>
      </c>
      <c r="H1058" s="67" t="s">
        <v>247</v>
      </c>
      <c r="I1058">
        <v>31000</v>
      </c>
      <c r="J1058" s="66" t="s">
        <v>247</v>
      </c>
      <c r="K1058" s="66" t="s">
        <v>247</v>
      </c>
      <c r="L1058" s="66" t="s">
        <v>247</v>
      </c>
      <c r="M1058" s="56" t="s">
        <v>247</v>
      </c>
    </row>
    <row r="1059" spans="1:13" x14ac:dyDescent="0.25">
      <c r="A1059" t="s">
        <v>117</v>
      </c>
      <c r="B1059" t="s">
        <v>116</v>
      </c>
      <c r="C1059">
        <v>0.8</v>
      </c>
      <c r="D1059" t="s">
        <v>55</v>
      </c>
      <c r="E1059">
        <v>2018</v>
      </c>
      <c r="F1059" s="67" t="s">
        <v>247</v>
      </c>
      <c r="G1059" s="67" t="s">
        <v>247</v>
      </c>
      <c r="H1059" s="67" t="s">
        <v>247</v>
      </c>
      <c r="I1059">
        <v>520000</v>
      </c>
      <c r="J1059" s="66" t="s">
        <v>247</v>
      </c>
      <c r="K1059" s="66" t="s">
        <v>247</v>
      </c>
      <c r="L1059" s="66" t="s">
        <v>247</v>
      </c>
      <c r="M1059" s="56" t="s">
        <v>247</v>
      </c>
    </row>
    <row r="1060" spans="1:13" x14ac:dyDescent="0.25">
      <c r="A1060" t="s">
        <v>119</v>
      </c>
      <c r="B1060" t="s">
        <v>118</v>
      </c>
      <c r="C1060">
        <v>0.8</v>
      </c>
      <c r="D1060" t="s">
        <v>47</v>
      </c>
      <c r="E1060">
        <v>2018</v>
      </c>
      <c r="F1060" s="67" t="s">
        <v>247</v>
      </c>
      <c r="G1060" s="67" t="s">
        <v>247</v>
      </c>
      <c r="H1060" s="67" t="s">
        <v>247</v>
      </c>
      <c r="I1060">
        <v>7100</v>
      </c>
      <c r="J1060" s="66" t="s">
        <v>247</v>
      </c>
      <c r="K1060" s="66" t="s">
        <v>247</v>
      </c>
      <c r="L1060" s="66" t="s">
        <v>247</v>
      </c>
      <c r="M1060" s="56" t="s">
        <v>247</v>
      </c>
    </row>
    <row r="1061" spans="1:13" x14ac:dyDescent="0.25">
      <c r="A1061" t="s">
        <v>111</v>
      </c>
      <c r="B1061" t="s">
        <v>10</v>
      </c>
      <c r="C1061">
        <v>0.9</v>
      </c>
      <c r="D1061" t="s">
        <v>51</v>
      </c>
      <c r="E1061">
        <v>2018</v>
      </c>
      <c r="F1061" s="67">
        <v>37153479</v>
      </c>
      <c r="G1061" s="67">
        <v>28797827.120000001</v>
      </c>
      <c r="H1061" s="67">
        <v>89156187.780000001</v>
      </c>
      <c r="I1061">
        <v>72000</v>
      </c>
      <c r="J1061" s="66">
        <v>516.02054166666665</v>
      </c>
      <c r="K1061" s="66">
        <v>399.96982111111112</v>
      </c>
      <c r="L1061" s="66">
        <v>1238.2803858333334</v>
      </c>
      <c r="M1061" s="56">
        <v>0.41672350428081523</v>
      </c>
    </row>
    <row r="1062" spans="1:13" x14ac:dyDescent="0.25">
      <c r="A1062" t="s">
        <v>152</v>
      </c>
      <c r="B1062" t="s">
        <v>151</v>
      </c>
      <c r="C1062">
        <v>0.4</v>
      </c>
      <c r="D1062" t="s">
        <v>51</v>
      </c>
      <c r="E1062">
        <v>2018</v>
      </c>
      <c r="F1062" s="67">
        <v>14807266</v>
      </c>
      <c r="G1062" s="67">
        <v>501000</v>
      </c>
      <c r="H1062" s="67">
        <v>15614260</v>
      </c>
      <c r="I1062">
        <v>46000</v>
      </c>
      <c r="J1062" s="66">
        <v>321.89708695652172</v>
      </c>
      <c r="K1062" s="66">
        <v>10.891304347826088</v>
      </c>
      <c r="L1062" s="66">
        <v>339.44043478260869</v>
      </c>
      <c r="M1062" s="56">
        <v>0.94831685907625463</v>
      </c>
    </row>
    <row r="1063" spans="1:13" x14ac:dyDescent="0.25">
      <c r="A1063" t="s">
        <v>141</v>
      </c>
      <c r="B1063" t="s">
        <v>140</v>
      </c>
      <c r="C1063">
        <v>0.5</v>
      </c>
      <c r="D1063" t="s">
        <v>47</v>
      </c>
      <c r="E1063">
        <v>2018</v>
      </c>
      <c r="F1063" s="67">
        <v>36850429</v>
      </c>
      <c r="G1063" s="67">
        <v>9243717</v>
      </c>
      <c r="H1063" s="67">
        <v>49288264</v>
      </c>
      <c r="I1063">
        <v>27000</v>
      </c>
      <c r="J1063" s="66">
        <v>1364.8307037037036</v>
      </c>
      <c r="K1063" s="66">
        <v>342.35988888888886</v>
      </c>
      <c r="L1063" s="66">
        <v>1825.4912592592593</v>
      </c>
      <c r="M1063" s="56">
        <v>0.74765118528013075</v>
      </c>
    </row>
    <row r="1064" spans="1:13" x14ac:dyDescent="0.25">
      <c r="A1064" t="s">
        <v>60</v>
      </c>
      <c r="B1064" t="s">
        <v>59</v>
      </c>
      <c r="C1064">
        <v>7.2</v>
      </c>
      <c r="D1064" t="s">
        <v>51</v>
      </c>
      <c r="E1064">
        <v>2018</v>
      </c>
      <c r="F1064" s="67" t="s">
        <v>247</v>
      </c>
      <c r="G1064" s="67" t="s">
        <v>247</v>
      </c>
      <c r="H1064" s="67" t="s">
        <v>247</v>
      </c>
      <c r="I1064">
        <v>61000</v>
      </c>
      <c r="J1064" s="66" t="s">
        <v>247</v>
      </c>
      <c r="K1064" s="66" t="s">
        <v>247</v>
      </c>
      <c r="L1064" s="66" t="s">
        <v>247</v>
      </c>
      <c r="M1064" s="56" t="s">
        <v>247</v>
      </c>
    </row>
    <row r="1065" spans="1:13" x14ac:dyDescent="0.25">
      <c r="A1065" t="s">
        <v>129</v>
      </c>
      <c r="B1065" t="s">
        <v>128</v>
      </c>
      <c r="C1065">
        <v>0.6</v>
      </c>
      <c r="D1065" t="s">
        <v>55</v>
      </c>
      <c r="E1065">
        <v>2018</v>
      </c>
      <c r="F1065" s="67">
        <v>0</v>
      </c>
      <c r="G1065" s="67">
        <v>4600000</v>
      </c>
      <c r="H1065" s="67">
        <v>4600000</v>
      </c>
      <c r="I1065">
        <v>14000</v>
      </c>
      <c r="J1065" s="66">
        <v>0</v>
      </c>
      <c r="K1065" s="66">
        <v>328.57142857142856</v>
      </c>
      <c r="L1065" s="66">
        <v>328.57142857142856</v>
      </c>
      <c r="M1065" s="56">
        <v>0</v>
      </c>
    </row>
    <row r="1066" spans="1:13" x14ac:dyDescent="0.25">
      <c r="A1066" t="s">
        <v>46</v>
      </c>
      <c r="B1066" t="s">
        <v>11</v>
      </c>
      <c r="C1066">
        <v>27</v>
      </c>
      <c r="D1066" t="s">
        <v>47</v>
      </c>
      <c r="E1066">
        <v>2018</v>
      </c>
      <c r="F1066" s="67" t="s">
        <v>247</v>
      </c>
      <c r="G1066" s="67" t="s">
        <v>247</v>
      </c>
      <c r="H1066" s="67" t="s">
        <v>247</v>
      </c>
      <c r="I1066">
        <v>200000</v>
      </c>
      <c r="J1066" s="66" t="s">
        <v>247</v>
      </c>
      <c r="K1066" s="66" t="s">
        <v>247</v>
      </c>
      <c r="L1066" s="66" t="s">
        <v>247</v>
      </c>
      <c r="M1066" s="56" t="s">
        <v>247</v>
      </c>
    </row>
    <row r="1067" spans="1:13" x14ac:dyDescent="0.25">
      <c r="A1067" t="s">
        <v>112</v>
      </c>
      <c r="B1067" t="s">
        <v>12</v>
      </c>
      <c r="C1067">
        <v>0.9</v>
      </c>
      <c r="D1067" t="s">
        <v>55</v>
      </c>
      <c r="E1067">
        <v>2018</v>
      </c>
      <c r="F1067" s="67">
        <v>10600000</v>
      </c>
      <c r="G1067" s="67">
        <v>242000000</v>
      </c>
      <c r="H1067" s="67">
        <v>252600000</v>
      </c>
      <c r="I1067">
        <v>670000</v>
      </c>
      <c r="J1067" s="66">
        <v>15.82089552238806</v>
      </c>
      <c r="K1067" s="66">
        <v>361.19402985074629</v>
      </c>
      <c r="L1067" s="66">
        <v>377.0149253731343</v>
      </c>
      <c r="M1067" s="56">
        <v>4.1963578780680924E-2</v>
      </c>
    </row>
    <row r="1068" spans="1:13" x14ac:dyDescent="0.25">
      <c r="A1068" t="s">
        <v>174</v>
      </c>
      <c r="B1068" t="s">
        <v>173</v>
      </c>
      <c r="C1068">
        <v>0.2</v>
      </c>
      <c r="D1068" t="s">
        <v>51</v>
      </c>
      <c r="E1068">
        <v>2018</v>
      </c>
      <c r="F1068" s="67" t="s">
        <v>247</v>
      </c>
      <c r="G1068" s="67" t="s">
        <v>247</v>
      </c>
      <c r="H1068" s="67" t="s">
        <v>247</v>
      </c>
      <c r="I1068">
        <v>1000</v>
      </c>
      <c r="J1068" s="66" t="s">
        <v>247</v>
      </c>
      <c r="K1068" s="66" t="s">
        <v>247</v>
      </c>
      <c r="L1068" s="66" t="s">
        <v>247</v>
      </c>
      <c r="M1068" s="56" t="s">
        <v>247</v>
      </c>
    </row>
    <row r="1069" spans="1:13" x14ac:dyDescent="0.25">
      <c r="A1069" t="s">
        <v>67</v>
      </c>
      <c r="B1069" t="s">
        <v>66</v>
      </c>
      <c r="C1069">
        <v>3.5</v>
      </c>
      <c r="D1069" t="s">
        <v>51</v>
      </c>
      <c r="E1069">
        <v>2018</v>
      </c>
      <c r="F1069" s="67">
        <v>5551216</v>
      </c>
      <c r="G1069" s="67">
        <v>274406.42</v>
      </c>
      <c r="H1069" s="67">
        <v>5825622.4199999999</v>
      </c>
      <c r="I1069">
        <v>51000</v>
      </c>
      <c r="J1069" s="66">
        <v>108.84737254901961</v>
      </c>
      <c r="K1069" s="66">
        <v>5.3805180392156862</v>
      </c>
      <c r="L1069" s="66">
        <v>114.2278905882353</v>
      </c>
      <c r="M1069" s="56">
        <v>0.95289663486292331</v>
      </c>
    </row>
    <row r="1070" spans="1:13" x14ac:dyDescent="0.25">
      <c r="A1070" t="s">
        <v>82</v>
      </c>
      <c r="B1070" t="s">
        <v>81</v>
      </c>
      <c r="C1070">
        <v>1.9</v>
      </c>
      <c r="D1070" t="s">
        <v>55</v>
      </c>
      <c r="E1070">
        <v>2018</v>
      </c>
      <c r="F1070" s="67" t="s">
        <v>247</v>
      </c>
      <c r="G1070" s="67" t="s">
        <v>247</v>
      </c>
      <c r="H1070" s="67" t="s">
        <v>247</v>
      </c>
      <c r="I1070">
        <v>27000</v>
      </c>
      <c r="J1070" s="66" t="s">
        <v>247</v>
      </c>
      <c r="K1070" s="66" t="s">
        <v>247</v>
      </c>
      <c r="L1070" s="66" t="s">
        <v>247</v>
      </c>
      <c r="M1070" s="56" t="s">
        <v>247</v>
      </c>
    </row>
    <row r="1071" spans="1:13" x14ac:dyDescent="0.25">
      <c r="A1071" t="s">
        <v>153</v>
      </c>
      <c r="B1071" t="s">
        <v>13</v>
      </c>
      <c r="C1071">
        <v>0.4</v>
      </c>
      <c r="D1071" t="s">
        <v>51</v>
      </c>
      <c r="E1071">
        <v>2018</v>
      </c>
      <c r="F1071" s="67" t="s">
        <v>247</v>
      </c>
      <c r="G1071" s="67" t="s">
        <v>247</v>
      </c>
      <c r="H1071" s="67" t="s">
        <v>247</v>
      </c>
      <c r="I1071">
        <v>8300</v>
      </c>
      <c r="J1071" s="66" t="s">
        <v>247</v>
      </c>
      <c r="K1071" s="66" t="s">
        <v>247</v>
      </c>
      <c r="L1071" s="66" t="s">
        <v>247</v>
      </c>
      <c r="M1071" s="56" t="s">
        <v>247</v>
      </c>
    </row>
    <row r="1072" spans="1:13" x14ac:dyDescent="0.25">
      <c r="A1072" t="s">
        <v>86</v>
      </c>
      <c r="B1072" t="s">
        <v>85</v>
      </c>
      <c r="C1072">
        <v>1.7</v>
      </c>
      <c r="D1072" t="s">
        <v>47</v>
      </c>
      <c r="E1072">
        <v>2018</v>
      </c>
      <c r="F1072" s="67" t="s">
        <v>247</v>
      </c>
      <c r="G1072" s="67" t="s">
        <v>247</v>
      </c>
      <c r="H1072" s="67" t="s">
        <v>247</v>
      </c>
      <c r="I1072">
        <v>340000</v>
      </c>
      <c r="J1072" s="66" t="s">
        <v>247</v>
      </c>
      <c r="K1072" s="66" t="s">
        <v>247</v>
      </c>
      <c r="L1072" s="66" t="s">
        <v>247</v>
      </c>
      <c r="M1072" s="56" t="s">
        <v>247</v>
      </c>
    </row>
    <row r="1073" spans="1:13" x14ac:dyDescent="0.25">
      <c r="A1073" t="s">
        <v>158</v>
      </c>
      <c r="B1073" t="s">
        <v>157</v>
      </c>
      <c r="C1073">
        <v>0.3</v>
      </c>
      <c r="D1073" t="s">
        <v>51</v>
      </c>
      <c r="E1073">
        <v>2018</v>
      </c>
      <c r="F1073" s="67">
        <v>11328677</v>
      </c>
      <c r="G1073" s="67">
        <v>11135365.140000001</v>
      </c>
      <c r="H1073" s="67">
        <v>22482606.84</v>
      </c>
      <c r="I1073">
        <v>36000</v>
      </c>
      <c r="J1073" s="66">
        <v>314.68547222222224</v>
      </c>
      <c r="K1073" s="66">
        <v>309.31569833333333</v>
      </c>
      <c r="L1073" s="66">
        <v>624.51685666666663</v>
      </c>
      <c r="M1073" s="56">
        <v>0.50388627442635125</v>
      </c>
    </row>
    <row r="1074" spans="1:13" x14ac:dyDescent="0.25">
      <c r="A1074" t="s">
        <v>92</v>
      </c>
      <c r="B1074" t="s">
        <v>91</v>
      </c>
      <c r="C1074">
        <v>1.4</v>
      </c>
      <c r="D1074" t="s">
        <v>55</v>
      </c>
      <c r="E1074">
        <v>2018</v>
      </c>
      <c r="F1074" s="67">
        <v>8791210</v>
      </c>
      <c r="G1074" s="67">
        <v>5348629.4000000004</v>
      </c>
      <c r="H1074" s="67">
        <v>14156319.4</v>
      </c>
      <c r="I1074">
        <v>110000</v>
      </c>
      <c r="J1074" s="66">
        <v>79.920090909090902</v>
      </c>
      <c r="K1074" s="66">
        <v>48.623903636363643</v>
      </c>
      <c r="L1074" s="66">
        <v>128.69381272727273</v>
      </c>
      <c r="M1074" s="56">
        <v>0.62100958247664284</v>
      </c>
    </row>
    <row r="1075" spans="1:13" x14ac:dyDescent="0.25">
      <c r="A1075" t="s">
        <v>69</v>
      </c>
      <c r="B1075" t="s">
        <v>68</v>
      </c>
      <c r="C1075">
        <v>3.4</v>
      </c>
      <c r="D1075" t="s">
        <v>55</v>
      </c>
      <c r="E1075">
        <v>2018</v>
      </c>
      <c r="F1075" s="67" t="s">
        <v>247</v>
      </c>
      <c r="G1075" s="67" t="s">
        <v>247</v>
      </c>
      <c r="H1075" s="67" t="s">
        <v>247</v>
      </c>
      <c r="I1075">
        <v>40000</v>
      </c>
      <c r="J1075" s="66" t="s">
        <v>247</v>
      </c>
      <c r="K1075" s="66" t="s">
        <v>247</v>
      </c>
      <c r="L1075" s="66" t="s">
        <v>247</v>
      </c>
      <c r="M1075" s="56" t="s">
        <v>247</v>
      </c>
    </row>
    <row r="1076" spans="1:13" x14ac:dyDescent="0.25">
      <c r="A1076" t="s">
        <v>93</v>
      </c>
      <c r="B1076" t="s">
        <v>14</v>
      </c>
      <c r="C1076">
        <v>1.4</v>
      </c>
      <c r="D1076" t="s">
        <v>51</v>
      </c>
      <c r="E1076">
        <v>2018</v>
      </c>
      <c r="F1076" s="67" t="s">
        <v>247</v>
      </c>
      <c r="G1076" s="67" t="s">
        <v>247</v>
      </c>
      <c r="H1076" s="67" t="s">
        <v>247</v>
      </c>
      <c r="I1076">
        <v>8600</v>
      </c>
      <c r="J1076" s="66" t="s">
        <v>247</v>
      </c>
      <c r="K1076" s="66" t="s">
        <v>247</v>
      </c>
      <c r="L1076" s="66" t="s">
        <v>247</v>
      </c>
      <c r="M1076" s="56" t="s">
        <v>247</v>
      </c>
    </row>
    <row r="1077" spans="1:13" x14ac:dyDescent="0.25">
      <c r="A1077" t="s">
        <v>83</v>
      </c>
      <c r="B1077" t="s">
        <v>15</v>
      </c>
      <c r="C1077">
        <v>1.9</v>
      </c>
      <c r="D1077" t="s">
        <v>55</v>
      </c>
      <c r="E1077">
        <v>2018</v>
      </c>
      <c r="F1077" s="67" t="s">
        <v>247</v>
      </c>
      <c r="G1077" s="67" t="s">
        <v>247</v>
      </c>
      <c r="H1077" s="67" t="s">
        <v>247</v>
      </c>
      <c r="I1077">
        <v>150000</v>
      </c>
      <c r="J1077" s="66" t="s">
        <v>247</v>
      </c>
      <c r="K1077" s="66" t="s">
        <v>247</v>
      </c>
      <c r="L1077" s="66" t="s">
        <v>247</v>
      </c>
      <c r="M1077" s="56" t="s">
        <v>247</v>
      </c>
    </row>
    <row r="1078" spans="1:13" x14ac:dyDescent="0.25">
      <c r="A1078" t="s">
        <v>160</v>
      </c>
      <c r="B1078" t="s">
        <v>159</v>
      </c>
      <c r="C1078">
        <v>0.3</v>
      </c>
      <c r="D1078" t="s">
        <v>47</v>
      </c>
      <c r="E1078">
        <v>2018</v>
      </c>
      <c r="F1078" s="67" t="s">
        <v>247</v>
      </c>
      <c r="G1078" s="67" t="s">
        <v>247</v>
      </c>
      <c r="H1078" s="67" t="s">
        <v>247</v>
      </c>
      <c r="I1078">
        <v>24000</v>
      </c>
      <c r="J1078" s="66" t="s">
        <v>247</v>
      </c>
      <c r="K1078" s="66" t="s">
        <v>247</v>
      </c>
      <c r="L1078" s="66" t="s">
        <v>247</v>
      </c>
      <c r="M1078" s="56" t="s">
        <v>247</v>
      </c>
    </row>
    <row r="1079" spans="1:13" x14ac:dyDescent="0.25">
      <c r="A1079" t="s">
        <v>235</v>
      </c>
      <c r="B1079" t="s">
        <v>16</v>
      </c>
      <c r="C1079">
        <v>0</v>
      </c>
      <c r="D1079" t="s">
        <v>47</v>
      </c>
      <c r="E1079">
        <v>2018</v>
      </c>
      <c r="F1079" s="67">
        <v>275000000</v>
      </c>
      <c r="G1079" s="67">
        <v>0</v>
      </c>
      <c r="H1079" s="67">
        <v>275000000</v>
      </c>
      <c r="I1079" t="s">
        <v>247</v>
      </c>
      <c r="J1079" s="66" t="s">
        <v>247</v>
      </c>
      <c r="K1079" s="66" t="s">
        <v>247</v>
      </c>
      <c r="L1079" s="66" t="s">
        <v>247</v>
      </c>
      <c r="M1079" s="56" t="s">
        <v>247</v>
      </c>
    </row>
    <row r="1080" spans="1:13" x14ac:dyDescent="0.25">
      <c r="A1080" t="s">
        <v>245</v>
      </c>
      <c r="B1080" t="s">
        <v>244</v>
      </c>
      <c r="C1080">
        <v>4.1000000000000002E-2</v>
      </c>
      <c r="D1080" t="s">
        <v>242</v>
      </c>
      <c r="E1080">
        <v>2018</v>
      </c>
      <c r="F1080" s="67">
        <v>74322845</v>
      </c>
      <c r="G1080" s="67">
        <v>34284251.759999998</v>
      </c>
      <c r="H1080" s="67">
        <v>119102112.14</v>
      </c>
      <c r="I1080" t="s">
        <v>247</v>
      </c>
      <c r="J1080" s="66" t="s">
        <v>247</v>
      </c>
      <c r="K1080" s="66" t="s">
        <v>247</v>
      </c>
      <c r="L1080" s="66" t="s">
        <v>247</v>
      </c>
      <c r="M1080" s="56" t="s">
        <v>247</v>
      </c>
    </row>
    <row r="1081" spans="1:13" x14ac:dyDescent="0.25">
      <c r="A1081" t="s">
        <v>207</v>
      </c>
      <c r="B1081" t="s">
        <v>206</v>
      </c>
      <c r="C1081">
        <v>0.1</v>
      </c>
      <c r="D1081" t="s">
        <v>51</v>
      </c>
      <c r="E1081">
        <v>2018</v>
      </c>
      <c r="F1081" s="67" t="s">
        <v>247</v>
      </c>
      <c r="G1081" s="67" t="s">
        <v>247</v>
      </c>
      <c r="H1081" s="67" t="s">
        <v>247</v>
      </c>
      <c r="I1081">
        <v>58000</v>
      </c>
      <c r="J1081" s="66" t="s">
        <v>247</v>
      </c>
      <c r="K1081" s="66" t="s">
        <v>247</v>
      </c>
      <c r="L1081" s="66" t="s">
        <v>247</v>
      </c>
      <c r="M1081" s="56" t="s">
        <v>247</v>
      </c>
    </row>
    <row r="1082" spans="1:13" x14ac:dyDescent="0.25">
      <c r="A1082" t="s">
        <v>94</v>
      </c>
      <c r="B1082" t="s">
        <v>17</v>
      </c>
      <c r="C1082">
        <v>1.4</v>
      </c>
      <c r="D1082" t="s">
        <v>51</v>
      </c>
      <c r="E1082">
        <v>2018</v>
      </c>
      <c r="F1082" s="67" t="s">
        <v>247</v>
      </c>
      <c r="G1082" s="67" t="s">
        <v>247</v>
      </c>
      <c r="H1082" s="67" t="s">
        <v>247</v>
      </c>
      <c r="I1082">
        <v>32000</v>
      </c>
      <c r="J1082" s="66" t="s">
        <v>247</v>
      </c>
      <c r="K1082" s="66" t="s">
        <v>247</v>
      </c>
      <c r="L1082" s="66" t="s">
        <v>247</v>
      </c>
      <c r="M1082" s="56" t="s">
        <v>247</v>
      </c>
    </row>
    <row r="1083" spans="1:13" x14ac:dyDescent="0.25">
      <c r="A1083" t="s">
        <v>162</v>
      </c>
      <c r="B1083" t="s">
        <v>161</v>
      </c>
      <c r="C1083">
        <v>0.3</v>
      </c>
      <c r="D1083" t="s">
        <v>51</v>
      </c>
      <c r="E1083">
        <v>2018</v>
      </c>
      <c r="F1083" s="67">
        <v>31104180</v>
      </c>
      <c r="G1083" s="67">
        <v>2489858.142</v>
      </c>
      <c r="H1083" s="67">
        <v>33594038.141999997</v>
      </c>
      <c r="I1083">
        <v>30000</v>
      </c>
      <c r="J1083" s="66">
        <v>1036.806</v>
      </c>
      <c r="K1083" s="66">
        <v>82.995271399999993</v>
      </c>
      <c r="L1083" s="66">
        <v>1119.8012713999999</v>
      </c>
      <c r="M1083" s="56">
        <v>0.92588392822930321</v>
      </c>
    </row>
    <row r="1084" spans="1:13" x14ac:dyDescent="0.25">
      <c r="A1084" t="s">
        <v>63</v>
      </c>
      <c r="B1084" t="s">
        <v>18</v>
      </c>
      <c r="C1084">
        <v>4.5</v>
      </c>
      <c r="D1084" t="s">
        <v>47</v>
      </c>
      <c r="E1084">
        <v>2018</v>
      </c>
      <c r="F1084" s="67" t="s">
        <v>247</v>
      </c>
      <c r="G1084" s="67" t="s">
        <v>247</v>
      </c>
      <c r="H1084" s="67" t="s">
        <v>247</v>
      </c>
      <c r="I1084">
        <v>1500000</v>
      </c>
      <c r="J1084" s="66" t="s">
        <v>247</v>
      </c>
      <c r="K1084" s="66" t="s">
        <v>247</v>
      </c>
      <c r="L1084" s="66" t="s">
        <v>247</v>
      </c>
      <c r="M1084" s="56" t="s">
        <v>247</v>
      </c>
    </row>
    <row r="1085" spans="1:13" x14ac:dyDescent="0.25">
      <c r="A1085" t="s">
        <v>176</v>
      </c>
      <c r="B1085" t="s">
        <v>175</v>
      </c>
      <c r="C1085">
        <v>0.2</v>
      </c>
      <c r="D1085" t="s">
        <v>47</v>
      </c>
      <c r="E1085">
        <v>2018</v>
      </c>
      <c r="F1085" s="67">
        <v>2456267</v>
      </c>
      <c r="G1085" s="67">
        <v>7505259</v>
      </c>
      <c r="H1085" s="67">
        <v>9961526</v>
      </c>
      <c r="I1085">
        <v>9500</v>
      </c>
      <c r="J1085" s="66">
        <v>258.5544210526316</v>
      </c>
      <c r="K1085" s="66">
        <v>790.02726315789471</v>
      </c>
      <c r="L1085" s="66">
        <v>1048.5816842105264</v>
      </c>
      <c r="M1085" s="56">
        <v>0.24657537409429037</v>
      </c>
    </row>
    <row r="1086" spans="1:13" x14ac:dyDescent="0.25">
      <c r="A1086" t="s">
        <v>163</v>
      </c>
      <c r="B1086" t="s">
        <v>19</v>
      </c>
      <c r="C1086">
        <v>0.3</v>
      </c>
      <c r="D1086" t="s">
        <v>47</v>
      </c>
      <c r="E1086">
        <v>2018</v>
      </c>
      <c r="F1086" s="67" t="s">
        <v>247</v>
      </c>
      <c r="G1086" s="67" t="s">
        <v>247</v>
      </c>
      <c r="H1086" s="67" t="s">
        <v>247</v>
      </c>
      <c r="I1086">
        <v>13000</v>
      </c>
      <c r="J1086" s="66" t="s">
        <v>247</v>
      </c>
      <c r="K1086" s="66" t="s">
        <v>247</v>
      </c>
      <c r="L1086" s="66" t="s">
        <v>247</v>
      </c>
      <c r="M1086" s="56" t="s">
        <v>247</v>
      </c>
    </row>
    <row r="1087" spans="1:13" x14ac:dyDescent="0.25">
      <c r="A1087" t="s">
        <v>142</v>
      </c>
      <c r="B1087" t="s">
        <v>20</v>
      </c>
      <c r="C1087">
        <v>0.5</v>
      </c>
      <c r="D1087" t="s">
        <v>103</v>
      </c>
      <c r="E1087">
        <v>2018</v>
      </c>
      <c r="F1087" s="67" t="s">
        <v>247</v>
      </c>
      <c r="G1087" s="67" t="s">
        <v>247</v>
      </c>
      <c r="H1087" s="67" t="s">
        <v>247</v>
      </c>
      <c r="I1087">
        <v>5300</v>
      </c>
      <c r="J1087" s="66" t="s">
        <v>247</v>
      </c>
      <c r="K1087" s="66" t="s">
        <v>247</v>
      </c>
      <c r="L1087" s="66" t="s">
        <v>247</v>
      </c>
      <c r="M1087" s="56" t="s">
        <v>247</v>
      </c>
    </row>
    <row r="1088" spans="1:13" x14ac:dyDescent="0.25">
      <c r="A1088" t="s">
        <v>209</v>
      </c>
      <c r="B1088" t="s">
        <v>208</v>
      </c>
      <c r="C1088">
        <v>0.1</v>
      </c>
      <c r="D1088" t="s">
        <v>51</v>
      </c>
      <c r="E1088">
        <v>2018</v>
      </c>
      <c r="F1088" s="67" t="s">
        <v>247</v>
      </c>
      <c r="G1088" s="67" t="s">
        <v>247</v>
      </c>
      <c r="H1088" s="67" t="s">
        <v>247</v>
      </c>
      <c r="I1088">
        <v>2600</v>
      </c>
      <c r="J1088" s="66" t="s">
        <v>247</v>
      </c>
      <c r="K1088" s="66" t="s">
        <v>247</v>
      </c>
      <c r="L1088" s="66" t="s">
        <v>247</v>
      </c>
      <c r="M1088" s="56" t="s">
        <v>247</v>
      </c>
    </row>
    <row r="1089" spans="1:13" x14ac:dyDescent="0.25">
      <c r="A1089" t="s">
        <v>49</v>
      </c>
      <c r="B1089" t="s">
        <v>21</v>
      </c>
      <c r="C1089">
        <v>22.8</v>
      </c>
      <c r="D1089" t="s">
        <v>47</v>
      </c>
      <c r="E1089">
        <v>2018</v>
      </c>
      <c r="F1089" s="67" t="s">
        <v>247</v>
      </c>
      <c r="G1089" s="67" t="s">
        <v>247</v>
      </c>
      <c r="H1089" s="67" t="s">
        <v>247</v>
      </c>
      <c r="I1089">
        <v>340000</v>
      </c>
      <c r="J1089" s="66" t="s">
        <v>247</v>
      </c>
      <c r="K1089" s="66" t="s">
        <v>247</v>
      </c>
      <c r="L1089" s="66" t="s">
        <v>247</v>
      </c>
      <c r="M1089" s="56" t="s">
        <v>247</v>
      </c>
    </row>
    <row r="1090" spans="1:13" x14ac:dyDescent="0.25">
      <c r="A1090" t="s">
        <v>90</v>
      </c>
      <c r="B1090" t="s">
        <v>89</v>
      </c>
      <c r="C1090">
        <v>1.5</v>
      </c>
      <c r="D1090" t="s">
        <v>55</v>
      </c>
      <c r="E1090">
        <v>2018</v>
      </c>
      <c r="F1090" s="67" t="s">
        <v>247</v>
      </c>
      <c r="G1090" s="67" t="s">
        <v>247</v>
      </c>
      <c r="H1090" s="67" t="s">
        <v>247</v>
      </c>
      <c r="I1090">
        <v>47000</v>
      </c>
      <c r="J1090" s="66" t="s">
        <v>247</v>
      </c>
      <c r="K1090" s="66" t="s">
        <v>247</v>
      </c>
      <c r="L1090" s="66" t="s">
        <v>247</v>
      </c>
      <c r="M1090" s="56" t="s">
        <v>247</v>
      </c>
    </row>
    <row r="1091" spans="1:13" x14ac:dyDescent="0.25">
      <c r="A1091" t="s">
        <v>178</v>
      </c>
      <c r="B1091" t="s">
        <v>177</v>
      </c>
      <c r="C1091">
        <v>0.2</v>
      </c>
      <c r="D1091" t="s">
        <v>103</v>
      </c>
      <c r="E1091">
        <v>2018</v>
      </c>
      <c r="F1091" s="67" t="s">
        <v>247</v>
      </c>
      <c r="G1091" s="67" t="s">
        <v>247</v>
      </c>
      <c r="H1091" s="67" t="s">
        <v>247</v>
      </c>
      <c r="I1091">
        <v>3200</v>
      </c>
      <c r="J1091" s="66" t="s">
        <v>247</v>
      </c>
      <c r="K1091" s="66" t="s">
        <v>247</v>
      </c>
      <c r="L1091" s="66" t="s">
        <v>247</v>
      </c>
      <c r="M1091" s="56" t="s">
        <v>247</v>
      </c>
    </row>
    <row r="1092" spans="1:13" x14ac:dyDescent="0.25">
      <c r="A1092" t="s">
        <v>165</v>
      </c>
      <c r="B1092" t="s">
        <v>164</v>
      </c>
      <c r="C1092">
        <v>0.3</v>
      </c>
      <c r="D1092" t="s">
        <v>55</v>
      </c>
      <c r="E1092">
        <v>2018</v>
      </c>
      <c r="F1092" s="67">
        <v>146677</v>
      </c>
      <c r="G1092" s="67">
        <v>0</v>
      </c>
      <c r="H1092" s="67">
        <v>147685</v>
      </c>
      <c r="I1092">
        <v>35000</v>
      </c>
      <c r="J1092" s="66">
        <v>4.1907714285714288</v>
      </c>
      <c r="K1092" s="66">
        <v>0</v>
      </c>
      <c r="L1092" s="66">
        <v>4.2195714285714283</v>
      </c>
      <c r="M1092" s="56">
        <v>0.99317466228797791</v>
      </c>
    </row>
    <row r="1093" spans="1:13" x14ac:dyDescent="0.25">
      <c r="A1093" t="s">
        <v>58</v>
      </c>
      <c r="B1093" t="s">
        <v>22</v>
      </c>
      <c r="C1093">
        <v>8.9</v>
      </c>
      <c r="D1093" t="s">
        <v>55</v>
      </c>
      <c r="E1093">
        <v>2018</v>
      </c>
      <c r="F1093" s="67" t="s">
        <v>247</v>
      </c>
      <c r="G1093" s="67" t="s">
        <v>247</v>
      </c>
      <c r="H1093" s="67" t="s">
        <v>247</v>
      </c>
      <c r="I1093">
        <v>1000000</v>
      </c>
      <c r="J1093" s="66" t="s">
        <v>247</v>
      </c>
      <c r="K1093" s="66" t="s">
        <v>247</v>
      </c>
      <c r="L1093" s="66" t="s">
        <v>247</v>
      </c>
      <c r="M1093" s="56" t="s">
        <v>247</v>
      </c>
    </row>
    <row r="1094" spans="1:13" x14ac:dyDescent="0.25">
      <c r="A1094" t="s">
        <v>154</v>
      </c>
      <c r="B1094" t="s">
        <v>23</v>
      </c>
      <c r="C1094">
        <v>0.4</v>
      </c>
      <c r="D1094" t="s">
        <v>51</v>
      </c>
      <c r="E1094">
        <v>2018</v>
      </c>
      <c r="F1094" s="67" t="s">
        <v>247</v>
      </c>
      <c r="G1094" s="67" t="s">
        <v>247</v>
      </c>
      <c r="H1094" s="67" t="s">
        <v>247</v>
      </c>
      <c r="I1094">
        <v>84000</v>
      </c>
      <c r="J1094" s="66" t="s">
        <v>247</v>
      </c>
      <c r="K1094" s="66" t="s">
        <v>247</v>
      </c>
      <c r="L1094" s="66" t="s">
        <v>247</v>
      </c>
      <c r="M1094" s="56" t="s">
        <v>247</v>
      </c>
    </row>
    <row r="1095" spans="1:13" x14ac:dyDescent="0.25">
      <c r="A1095" t="s">
        <v>100</v>
      </c>
      <c r="B1095" t="s">
        <v>99</v>
      </c>
      <c r="C1095">
        <v>1.2</v>
      </c>
      <c r="D1095" t="s">
        <v>55</v>
      </c>
      <c r="E1095">
        <v>2018</v>
      </c>
      <c r="F1095" s="67" t="s">
        <v>247</v>
      </c>
      <c r="G1095" s="67" t="s">
        <v>247</v>
      </c>
      <c r="H1095" s="67" t="s">
        <v>247</v>
      </c>
      <c r="I1095">
        <v>140000</v>
      </c>
      <c r="J1095" s="66" t="s">
        <v>247</v>
      </c>
      <c r="K1095" s="66" t="s">
        <v>247</v>
      </c>
      <c r="L1095" s="66" t="s">
        <v>247</v>
      </c>
      <c r="M1095" s="56" t="s">
        <v>247</v>
      </c>
    </row>
    <row r="1096" spans="1:13" x14ac:dyDescent="0.25">
      <c r="A1096" t="s">
        <v>180</v>
      </c>
      <c r="B1096" t="s">
        <v>179</v>
      </c>
      <c r="C1096">
        <v>0.2</v>
      </c>
      <c r="D1096" t="s">
        <v>47</v>
      </c>
      <c r="E1096">
        <v>2018</v>
      </c>
      <c r="F1096" s="67">
        <v>1154286</v>
      </c>
      <c r="G1096" s="67">
        <v>2247167</v>
      </c>
      <c r="H1096" s="67">
        <v>3587649</v>
      </c>
      <c r="I1096">
        <v>5900</v>
      </c>
      <c r="J1096" s="66">
        <v>195.64169491525425</v>
      </c>
      <c r="K1096" s="66">
        <v>380.87576271186441</v>
      </c>
      <c r="L1096" s="66">
        <v>608.07610169491522</v>
      </c>
      <c r="M1096" s="56">
        <v>0.3217388323105187</v>
      </c>
    </row>
    <row r="1097" spans="1:13" x14ac:dyDescent="0.25">
      <c r="A1097" t="s">
        <v>102</v>
      </c>
      <c r="B1097" t="s">
        <v>101</v>
      </c>
      <c r="C1097">
        <v>1.2</v>
      </c>
      <c r="D1097" t="s">
        <v>103</v>
      </c>
      <c r="E1097">
        <v>2018</v>
      </c>
      <c r="F1097" s="67">
        <v>5600000</v>
      </c>
      <c r="G1097" s="67">
        <v>1900000</v>
      </c>
      <c r="H1097" s="67">
        <v>7500000</v>
      </c>
      <c r="I1097">
        <v>11000</v>
      </c>
      <c r="J1097" s="66">
        <v>509.09090909090907</v>
      </c>
      <c r="K1097" s="66">
        <v>172.72727272727272</v>
      </c>
      <c r="L1097" s="66">
        <v>681.81818181818187</v>
      </c>
      <c r="M1097" s="56">
        <v>0.74666666666666659</v>
      </c>
    </row>
    <row r="1098" spans="1:13" x14ac:dyDescent="0.25">
      <c r="A1098" t="s">
        <v>211</v>
      </c>
      <c r="B1098" t="s">
        <v>210</v>
      </c>
      <c r="C1098">
        <v>0.1</v>
      </c>
      <c r="D1098" t="s">
        <v>47</v>
      </c>
      <c r="E1098">
        <v>2018</v>
      </c>
      <c r="F1098" s="67" t="s">
        <v>247</v>
      </c>
      <c r="G1098" s="67" t="s">
        <v>247</v>
      </c>
      <c r="H1098" s="67" t="s">
        <v>247</v>
      </c>
      <c r="I1098">
        <v>1000</v>
      </c>
      <c r="J1098" s="66" t="s">
        <v>247</v>
      </c>
      <c r="K1098" s="66" t="s">
        <v>247</v>
      </c>
      <c r="L1098" s="66" t="s">
        <v>247</v>
      </c>
      <c r="M1098" s="56" t="s">
        <v>247</v>
      </c>
    </row>
    <row r="1099" spans="1:13" x14ac:dyDescent="0.25">
      <c r="A1099" t="s">
        <v>213</v>
      </c>
      <c r="B1099" t="s">
        <v>212</v>
      </c>
      <c r="C1099">
        <v>0.1</v>
      </c>
      <c r="D1099" t="s">
        <v>51</v>
      </c>
      <c r="E1099">
        <v>2018</v>
      </c>
      <c r="F1099" s="67" t="s">
        <v>247</v>
      </c>
      <c r="G1099" s="67" t="s">
        <v>247</v>
      </c>
      <c r="H1099" s="67" t="s">
        <v>247</v>
      </c>
      <c r="I1099">
        <v>500</v>
      </c>
      <c r="J1099" s="66" t="s">
        <v>247</v>
      </c>
      <c r="K1099" s="66" t="s">
        <v>247</v>
      </c>
      <c r="L1099" s="66" t="s">
        <v>247</v>
      </c>
      <c r="M1099" s="56" t="s">
        <v>247</v>
      </c>
    </row>
    <row r="1100" spans="1:13" x14ac:dyDescent="0.25">
      <c r="A1100" t="s">
        <v>215</v>
      </c>
      <c r="B1100" t="s">
        <v>214</v>
      </c>
      <c r="C1100">
        <v>0.1</v>
      </c>
      <c r="D1100" t="s">
        <v>47</v>
      </c>
      <c r="E1100">
        <v>2018</v>
      </c>
      <c r="F1100" s="67" t="s">
        <v>247</v>
      </c>
      <c r="G1100" s="67" t="s">
        <v>247</v>
      </c>
      <c r="H1100" s="67" t="s">
        <v>247</v>
      </c>
      <c r="I1100">
        <v>21000</v>
      </c>
      <c r="J1100" s="66" t="s">
        <v>247</v>
      </c>
      <c r="K1100" s="66" t="s">
        <v>247</v>
      </c>
      <c r="L1100" s="66" t="s">
        <v>247</v>
      </c>
      <c r="M1100" s="56" t="s">
        <v>247</v>
      </c>
    </row>
    <row r="1101" spans="1:13" x14ac:dyDescent="0.25">
      <c r="A1101" t="s">
        <v>54</v>
      </c>
      <c r="B1101" t="s">
        <v>24</v>
      </c>
      <c r="C1101">
        <v>12.4</v>
      </c>
      <c r="D1101" t="s">
        <v>55</v>
      </c>
      <c r="E1101">
        <v>2018</v>
      </c>
      <c r="F1101" s="67" t="s">
        <v>247</v>
      </c>
      <c r="G1101" s="67" t="s">
        <v>247</v>
      </c>
      <c r="H1101" s="67" t="s">
        <v>247</v>
      </c>
      <c r="I1101">
        <v>2200000</v>
      </c>
      <c r="J1101" s="66" t="s">
        <v>247</v>
      </c>
      <c r="K1101" s="66" t="s">
        <v>247</v>
      </c>
      <c r="L1101" s="66" t="s">
        <v>247</v>
      </c>
      <c r="M1101" s="56" t="s">
        <v>247</v>
      </c>
    </row>
    <row r="1102" spans="1:13" x14ac:dyDescent="0.25">
      <c r="A1102" t="s">
        <v>123</v>
      </c>
      <c r="B1102" t="s">
        <v>25</v>
      </c>
      <c r="C1102">
        <v>0.7</v>
      </c>
      <c r="D1102" t="s">
        <v>47</v>
      </c>
      <c r="E1102">
        <v>2018</v>
      </c>
      <c r="F1102" s="67" t="s">
        <v>247</v>
      </c>
      <c r="G1102" s="67" t="s">
        <v>247</v>
      </c>
      <c r="H1102" s="67" t="s">
        <v>247</v>
      </c>
      <c r="I1102">
        <v>240000</v>
      </c>
      <c r="J1102" s="66" t="s">
        <v>247</v>
      </c>
      <c r="K1102" s="66" t="s">
        <v>247</v>
      </c>
      <c r="L1102" s="66" t="s">
        <v>247</v>
      </c>
      <c r="M1102" s="56" t="s">
        <v>247</v>
      </c>
    </row>
    <row r="1103" spans="1:13" x14ac:dyDescent="0.25">
      <c r="A1103" t="s">
        <v>56</v>
      </c>
      <c r="B1103" t="s">
        <v>26</v>
      </c>
      <c r="C1103">
        <v>11.5</v>
      </c>
      <c r="D1103" t="s">
        <v>51</v>
      </c>
      <c r="E1103">
        <v>2018</v>
      </c>
      <c r="F1103" s="67" t="s">
        <v>247</v>
      </c>
      <c r="G1103" s="67" t="s">
        <v>247</v>
      </c>
      <c r="H1103" s="67" t="s">
        <v>247</v>
      </c>
      <c r="I1103">
        <v>210000</v>
      </c>
      <c r="J1103" s="66" t="s">
        <v>247</v>
      </c>
      <c r="K1103" s="66" t="s">
        <v>247</v>
      </c>
      <c r="L1103" s="66" t="s">
        <v>247</v>
      </c>
      <c r="M1103" s="56" t="s">
        <v>247</v>
      </c>
    </row>
    <row r="1104" spans="1:13" x14ac:dyDescent="0.25">
      <c r="A1104" t="s">
        <v>216</v>
      </c>
      <c r="B1104" t="s">
        <v>27</v>
      </c>
      <c r="C1104">
        <v>0.1</v>
      </c>
      <c r="D1104" t="s">
        <v>47</v>
      </c>
      <c r="E1104">
        <v>2018</v>
      </c>
      <c r="F1104" s="67">
        <v>2335783</v>
      </c>
      <c r="G1104" s="67">
        <v>13423611.880000001</v>
      </c>
      <c r="H1104" s="67">
        <v>15759394.880000001</v>
      </c>
      <c r="I1104">
        <v>29000</v>
      </c>
      <c r="J1104" s="66">
        <v>80.54424137931035</v>
      </c>
      <c r="K1104" s="66">
        <v>462.88316827586209</v>
      </c>
      <c r="L1104" s="66">
        <v>543.42740965517248</v>
      </c>
      <c r="M1104" s="56">
        <v>0.14821527208283267</v>
      </c>
    </row>
    <row r="1105" spans="1:13" x14ac:dyDescent="0.25">
      <c r="A1105" t="s">
        <v>182</v>
      </c>
      <c r="B1105" t="s">
        <v>181</v>
      </c>
      <c r="C1105">
        <v>0.2</v>
      </c>
      <c r="D1105" t="s">
        <v>47</v>
      </c>
      <c r="E1105">
        <v>2018</v>
      </c>
      <c r="F1105" s="67" t="s">
        <v>247</v>
      </c>
      <c r="G1105" s="67" t="s">
        <v>247</v>
      </c>
      <c r="H1105" s="67" t="s">
        <v>247</v>
      </c>
      <c r="I1105">
        <v>9400</v>
      </c>
      <c r="J1105" s="66" t="s">
        <v>247</v>
      </c>
      <c r="K1105" s="66" t="s">
        <v>247</v>
      </c>
      <c r="L1105" s="66" t="s">
        <v>247</v>
      </c>
      <c r="M1105" s="56" t="s">
        <v>247</v>
      </c>
    </row>
    <row r="1106" spans="1:13" x14ac:dyDescent="0.25">
      <c r="A1106" t="s">
        <v>184</v>
      </c>
      <c r="B1106" t="s">
        <v>183</v>
      </c>
      <c r="C1106">
        <v>0.2</v>
      </c>
      <c r="D1106" t="s">
        <v>55</v>
      </c>
      <c r="E1106">
        <v>2018</v>
      </c>
      <c r="F1106" s="67" t="s">
        <v>247</v>
      </c>
      <c r="G1106" s="67" t="s">
        <v>247</v>
      </c>
      <c r="H1106" s="67" t="s">
        <v>247</v>
      </c>
      <c r="I1106">
        <v>34000</v>
      </c>
      <c r="J1106" s="66" t="s">
        <v>247</v>
      </c>
      <c r="K1106" s="66" t="s">
        <v>247</v>
      </c>
      <c r="L1106" s="66" t="s">
        <v>247</v>
      </c>
      <c r="M1106" s="56" t="s">
        <v>247</v>
      </c>
    </row>
    <row r="1107" spans="1:13" x14ac:dyDescent="0.25">
      <c r="A1107" t="s">
        <v>95</v>
      </c>
      <c r="B1107" t="s">
        <v>28</v>
      </c>
      <c r="C1107">
        <v>1.3</v>
      </c>
      <c r="D1107" t="s">
        <v>47</v>
      </c>
      <c r="E1107">
        <v>2018</v>
      </c>
      <c r="F1107" s="67">
        <v>91477781</v>
      </c>
      <c r="G1107" s="67">
        <v>440696444</v>
      </c>
      <c r="H1107" s="67">
        <v>532371498</v>
      </c>
      <c r="I1107">
        <v>1700000</v>
      </c>
      <c r="J1107" s="66">
        <v>53.810459411764704</v>
      </c>
      <c r="K1107" s="66">
        <v>259.23320235294119</v>
      </c>
      <c r="L1107" s="66">
        <v>313.15970470588235</v>
      </c>
      <c r="M1107" s="56">
        <v>0.17183072599427551</v>
      </c>
    </row>
    <row r="1108" spans="1:13" x14ac:dyDescent="0.25">
      <c r="A1108" t="s">
        <v>218</v>
      </c>
      <c r="B1108" t="s">
        <v>217</v>
      </c>
      <c r="C1108">
        <v>0.1</v>
      </c>
      <c r="D1108" t="s">
        <v>103</v>
      </c>
      <c r="E1108">
        <v>2018</v>
      </c>
      <c r="F1108" s="67" t="s">
        <v>247</v>
      </c>
      <c r="G1108" s="67" t="s">
        <v>247</v>
      </c>
      <c r="H1108" s="67" t="s">
        <v>247</v>
      </c>
      <c r="I1108">
        <v>2400</v>
      </c>
      <c r="J1108" s="66" t="s">
        <v>247</v>
      </c>
      <c r="K1108" s="66" t="s">
        <v>247</v>
      </c>
      <c r="L1108" s="66" t="s">
        <v>247</v>
      </c>
      <c r="M1108" s="56" t="s">
        <v>247</v>
      </c>
    </row>
    <row r="1109" spans="1:13" x14ac:dyDescent="0.25">
      <c r="A1109" t="s">
        <v>220</v>
      </c>
      <c r="B1109" t="s">
        <v>219</v>
      </c>
      <c r="C1109">
        <v>0.1</v>
      </c>
      <c r="D1109" t="s">
        <v>47</v>
      </c>
      <c r="E1109">
        <v>2018</v>
      </c>
      <c r="F1109" s="67" t="s">
        <v>247</v>
      </c>
      <c r="G1109" s="67" t="s">
        <v>247</v>
      </c>
      <c r="H1109" s="67" t="s">
        <v>247</v>
      </c>
      <c r="I1109">
        <v>170000</v>
      </c>
      <c r="J1109" s="66" t="s">
        <v>247</v>
      </c>
      <c r="K1109" s="66" t="s">
        <v>247</v>
      </c>
      <c r="L1109" s="66" t="s">
        <v>247</v>
      </c>
      <c r="M1109" s="56" t="s">
        <v>247</v>
      </c>
    </row>
    <row r="1110" spans="1:13" x14ac:dyDescent="0.25">
      <c r="A1110" t="s">
        <v>113</v>
      </c>
      <c r="B1110" t="s">
        <v>29</v>
      </c>
      <c r="C1110">
        <v>0.9</v>
      </c>
      <c r="D1110" t="s">
        <v>47</v>
      </c>
      <c r="E1110">
        <v>2018</v>
      </c>
      <c r="F1110" s="67" t="s">
        <v>247</v>
      </c>
      <c r="G1110" s="67" t="s">
        <v>247</v>
      </c>
      <c r="H1110" s="67" t="s">
        <v>247</v>
      </c>
      <c r="I1110">
        <v>49000</v>
      </c>
      <c r="J1110" s="66" t="s">
        <v>247</v>
      </c>
      <c r="K1110" s="66" t="s">
        <v>247</v>
      </c>
      <c r="L1110" s="66" t="s">
        <v>247</v>
      </c>
      <c r="M1110" s="56" t="s">
        <v>247</v>
      </c>
    </row>
    <row r="1111" spans="1:13" x14ac:dyDescent="0.25">
      <c r="A1111" t="s">
        <v>144</v>
      </c>
      <c r="B1111" t="s">
        <v>143</v>
      </c>
      <c r="C1111">
        <v>0.5</v>
      </c>
      <c r="D1111" t="s">
        <v>51</v>
      </c>
      <c r="E1111">
        <v>2018</v>
      </c>
      <c r="F1111" s="67">
        <v>2198377</v>
      </c>
      <c r="G1111" s="67">
        <v>0</v>
      </c>
      <c r="H1111" s="67">
        <v>2198377</v>
      </c>
      <c r="I1111">
        <v>21000</v>
      </c>
      <c r="J1111" s="66">
        <v>104.68461904761905</v>
      </c>
      <c r="K1111" s="66">
        <v>0</v>
      </c>
      <c r="L1111" s="66">
        <v>104.68461904761905</v>
      </c>
      <c r="M1111" s="56">
        <v>1</v>
      </c>
    </row>
    <row r="1112" spans="1:13" x14ac:dyDescent="0.25">
      <c r="A1112" t="s">
        <v>167</v>
      </c>
      <c r="B1112" t="s">
        <v>166</v>
      </c>
      <c r="C1112">
        <v>0.3</v>
      </c>
      <c r="D1112" t="s">
        <v>51</v>
      </c>
      <c r="E1112">
        <v>2018</v>
      </c>
      <c r="F1112" s="67" t="s">
        <v>247</v>
      </c>
      <c r="G1112" s="67" t="s">
        <v>247</v>
      </c>
      <c r="H1112" s="67" t="s">
        <v>247</v>
      </c>
      <c r="I1112">
        <v>83000</v>
      </c>
      <c r="J1112" s="66" t="s">
        <v>247</v>
      </c>
      <c r="K1112" s="66" t="s">
        <v>247</v>
      </c>
      <c r="L1112" s="66" t="s">
        <v>247</v>
      </c>
      <c r="M1112" s="56" t="s">
        <v>247</v>
      </c>
    </row>
    <row r="1113" spans="1:13" x14ac:dyDescent="0.25">
      <c r="A1113" t="s">
        <v>186</v>
      </c>
      <c r="B1113" t="s">
        <v>185</v>
      </c>
      <c r="C1113">
        <v>0.2</v>
      </c>
      <c r="D1113" t="s">
        <v>47</v>
      </c>
      <c r="E1113">
        <v>2018</v>
      </c>
      <c r="F1113" s="67" t="s">
        <v>247</v>
      </c>
      <c r="G1113" s="67" t="s">
        <v>247</v>
      </c>
      <c r="H1113" s="67" t="s">
        <v>247</v>
      </c>
      <c r="I1113">
        <v>83000</v>
      </c>
      <c r="J1113" s="66" t="s">
        <v>247</v>
      </c>
      <c r="K1113" s="66" t="s">
        <v>247</v>
      </c>
      <c r="L1113" s="66" t="s">
        <v>247</v>
      </c>
      <c r="M1113" s="56" t="s">
        <v>247</v>
      </c>
    </row>
    <row r="1114" spans="1:13" x14ac:dyDescent="0.25">
      <c r="A1114" t="s">
        <v>124</v>
      </c>
      <c r="B1114" t="s">
        <v>30</v>
      </c>
      <c r="C1114">
        <v>0.7</v>
      </c>
      <c r="D1114" t="s">
        <v>47</v>
      </c>
      <c r="E1114">
        <v>2018</v>
      </c>
      <c r="F1114" s="67">
        <v>4167839</v>
      </c>
      <c r="G1114" s="67">
        <v>4052714.3509999998</v>
      </c>
      <c r="H1114" s="67">
        <v>8220553.3509999998</v>
      </c>
      <c r="I1114">
        <v>14000</v>
      </c>
      <c r="J1114" s="66">
        <v>297.70278571428571</v>
      </c>
      <c r="K1114" s="66">
        <v>289.47959649999996</v>
      </c>
      <c r="L1114" s="66">
        <v>587.18238221428567</v>
      </c>
      <c r="M1114" s="56">
        <v>0.50700224450133857</v>
      </c>
    </row>
    <row r="1115" spans="1:13" x14ac:dyDescent="0.25">
      <c r="A1115" t="s">
        <v>222</v>
      </c>
      <c r="B1115" t="s">
        <v>221</v>
      </c>
      <c r="C1115">
        <v>0.1</v>
      </c>
      <c r="D1115" t="s">
        <v>103</v>
      </c>
      <c r="E1115">
        <v>2018</v>
      </c>
      <c r="F1115" s="67" t="s">
        <v>247</v>
      </c>
      <c r="G1115" s="67" t="s">
        <v>247</v>
      </c>
      <c r="H1115" s="67" t="s">
        <v>247</v>
      </c>
      <c r="I1115">
        <v>19000</v>
      </c>
      <c r="J1115" s="66" t="s">
        <v>247</v>
      </c>
      <c r="K1115" s="66" t="s">
        <v>247</v>
      </c>
      <c r="L1115" s="66" t="s">
        <v>247</v>
      </c>
      <c r="M1115" s="56" t="s">
        <v>247</v>
      </c>
    </row>
    <row r="1116" spans="1:13" x14ac:dyDescent="0.25">
      <c r="A1116" t="s">
        <v>74</v>
      </c>
      <c r="B1116" t="s">
        <v>31</v>
      </c>
      <c r="C1116">
        <v>2.6</v>
      </c>
      <c r="D1116" t="s">
        <v>55</v>
      </c>
      <c r="E1116">
        <v>2018</v>
      </c>
      <c r="F1116" s="67" t="s">
        <v>247</v>
      </c>
      <c r="G1116" s="67" t="s">
        <v>247</v>
      </c>
      <c r="H1116" s="67" t="s">
        <v>247</v>
      </c>
      <c r="I1116">
        <v>230000</v>
      </c>
      <c r="J1116" s="66" t="s">
        <v>247</v>
      </c>
      <c r="K1116" s="66" t="s">
        <v>247</v>
      </c>
      <c r="L1116" s="66" t="s">
        <v>247</v>
      </c>
      <c r="M1116" s="56" t="s">
        <v>247</v>
      </c>
    </row>
    <row r="1117" spans="1:13" x14ac:dyDescent="0.25">
      <c r="A1117" t="s">
        <v>156</v>
      </c>
      <c r="B1117" t="s">
        <v>155</v>
      </c>
      <c r="C1117">
        <v>0.4</v>
      </c>
      <c r="D1117" t="s">
        <v>47</v>
      </c>
      <c r="E1117">
        <v>2018</v>
      </c>
      <c r="F1117" s="67" t="s">
        <v>247</v>
      </c>
      <c r="G1117" s="67" t="s">
        <v>247</v>
      </c>
      <c r="H1117" s="67" t="s">
        <v>247</v>
      </c>
      <c r="I1117">
        <v>41000</v>
      </c>
      <c r="J1117" s="66" t="s">
        <v>247</v>
      </c>
      <c r="K1117" s="66" t="s">
        <v>247</v>
      </c>
      <c r="L1117" s="66" t="s">
        <v>247</v>
      </c>
      <c r="M1117" s="56" t="s">
        <v>247</v>
      </c>
    </row>
    <row r="1118" spans="1:13" x14ac:dyDescent="0.25">
      <c r="A1118" t="s">
        <v>224</v>
      </c>
      <c r="B1118" t="s">
        <v>223</v>
      </c>
      <c r="C1118">
        <v>0.1</v>
      </c>
      <c r="D1118" t="s">
        <v>51</v>
      </c>
      <c r="E1118">
        <v>2018</v>
      </c>
      <c r="F1118" s="67" t="s">
        <v>247</v>
      </c>
      <c r="G1118" s="67" t="s">
        <v>247</v>
      </c>
      <c r="H1118" s="67" t="s">
        <v>247</v>
      </c>
      <c r="I1118">
        <v>3000</v>
      </c>
      <c r="J1118" s="66" t="s">
        <v>247</v>
      </c>
      <c r="K1118" s="66" t="s">
        <v>247</v>
      </c>
      <c r="L1118" s="66" t="s">
        <v>247</v>
      </c>
      <c r="M1118" s="56" t="s">
        <v>247</v>
      </c>
    </row>
    <row r="1119" spans="1:13" x14ac:dyDescent="0.25">
      <c r="A1119" t="s">
        <v>237</v>
      </c>
      <c r="B1119" t="s">
        <v>236</v>
      </c>
      <c r="C1119">
        <v>0</v>
      </c>
      <c r="D1119" t="s">
        <v>103</v>
      </c>
      <c r="E1119">
        <v>2018</v>
      </c>
      <c r="F1119" s="67">
        <v>3682137</v>
      </c>
      <c r="G1119" s="67">
        <v>0</v>
      </c>
      <c r="H1119" s="67">
        <v>3682276.96</v>
      </c>
      <c r="I1119" t="s">
        <v>247</v>
      </c>
      <c r="J1119" s="66" t="s">
        <v>247</v>
      </c>
      <c r="K1119" s="66" t="s">
        <v>247</v>
      </c>
      <c r="L1119" s="66" t="s">
        <v>247</v>
      </c>
      <c r="M1119" s="56" t="s">
        <v>247</v>
      </c>
    </row>
    <row r="1120" spans="1:13" x14ac:dyDescent="0.25">
      <c r="A1120" t="s">
        <v>88</v>
      </c>
      <c r="B1120" t="s">
        <v>87</v>
      </c>
      <c r="C1120">
        <v>1.6</v>
      </c>
      <c r="D1120" t="s">
        <v>55</v>
      </c>
      <c r="E1120">
        <v>2018</v>
      </c>
      <c r="F1120" s="67" t="s">
        <v>247</v>
      </c>
      <c r="G1120" s="67" t="s">
        <v>247</v>
      </c>
      <c r="H1120" s="67" t="s">
        <v>247</v>
      </c>
      <c r="I1120">
        <v>76000</v>
      </c>
      <c r="J1120" s="66" t="s">
        <v>247</v>
      </c>
      <c r="K1120" s="66" t="s">
        <v>247</v>
      </c>
      <c r="L1120" s="66" t="s">
        <v>247</v>
      </c>
      <c r="M1120" s="56" t="s">
        <v>247</v>
      </c>
    </row>
    <row r="1121" spans="1:13" x14ac:dyDescent="0.25">
      <c r="A1121" t="s">
        <v>188</v>
      </c>
      <c r="B1121" t="s">
        <v>187</v>
      </c>
      <c r="C1121">
        <v>0.2</v>
      </c>
      <c r="D1121" t="s">
        <v>103</v>
      </c>
      <c r="E1121">
        <v>2018</v>
      </c>
      <c r="F1121" s="67" t="s">
        <v>247</v>
      </c>
      <c r="G1121" s="67" t="s">
        <v>247</v>
      </c>
      <c r="H1121" s="67" t="s">
        <v>247</v>
      </c>
      <c r="I1121">
        <v>7900</v>
      </c>
      <c r="J1121" s="66" t="s">
        <v>247</v>
      </c>
      <c r="K1121" s="66" t="s">
        <v>247</v>
      </c>
      <c r="L1121" s="66" t="s">
        <v>247</v>
      </c>
      <c r="M1121" s="56" t="s">
        <v>247</v>
      </c>
    </row>
    <row r="1122" spans="1:13" x14ac:dyDescent="0.25">
      <c r="A1122" t="s">
        <v>226</v>
      </c>
      <c r="B1122" t="s">
        <v>225</v>
      </c>
      <c r="C1122">
        <v>0.1</v>
      </c>
      <c r="D1122" t="s">
        <v>55</v>
      </c>
      <c r="E1122">
        <v>2018</v>
      </c>
      <c r="F1122" s="67">
        <v>0</v>
      </c>
      <c r="G1122" s="67">
        <v>6000000</v>
      </c>
      <c r="H1122" s="67">
        <v>6000000</v>
      </c>
      <c r="I1122">
        <v>11000</v>
      </c>
      <c r="J1122" s="66">
        <v>0</v>
      </c>
      <c r="K1122" s="66">
        <v>545.4545454545455</v>
      </c>
      <c r="L1122" s="66">
        <v>545.4545454545455</v>
      </c>
      <c r="M1122" s="56">
        <v>0</v>
      </c>
    </row>
    <row r="1123" spans="1:13" x14ac:dyDescent="0.25">
      <c r="A1123" t="s">
        <v>52</v>
      </c>
      <c r="B1123" t="s">
        <v>32</v>
      </c>
      <c r="C1123">
        <v>19</v>
      </c>
      <c r="D1123" t="s">
        <v>51</v>
      </c>
      <c r="E1123">
        <v>2018</v>
      </c>
      <c r="F1123" s="67">
        <v>1917857763</v>
      </c>
      <c r="G1123" s="67">
        <v>583624079.91999996</v>
      </c>
      <c r="H1123" s="67">
        <v>2501569029.9699998</v>
      </c>
      <c r="I1123">
        <v>7400000</v>
      </c>
      <c r="J1123" s="66">
        <v>259.16996797297298</v>
      </c>
      <c r="K1123" s="66">
        <v>78.868118908108102</v>
      </c>
      <c r="L1123" s="66">
        <v>338.04986891486482</v>
      </c>
      <c r="M1123" s="56">
        <v>0.76666193897635526</v>
      </c>
    </row>
    <row r="1124" spans="1:13" x14ac:dyDescent="0.25">
      <c r="A1124" t="s">
        <v>228</v>
      </c>
      <c r="B1124" t="s">
        <v>227</v>
      </c>
      <c r="C1124">
        <v>0.1</v>
      </c>
      <c r="D1124" t="s">
        <v>47</v>
      </c>
      <c r="E1124">
        <v>2018</v>
      </c>
      <c r="F1124" s="67" t="s">
        <v>247</v>
      </c>
      <c r="G1124" s="67" t="s">
        <v>247</v>
      </c>
      <c r="H1124" s="67" t="s">
        <v>247</v>
      </c>
      <c r="I1124">
        <v>3600</v>
      </c>
      <c r="J1124" s="66" t="s">
        <v>247</v>
      </c>
      <c r="K1124" s="66" t="s">
        <v>247</v>
      </c>
      <c r="L1124" s="66" t="s">
        <v>247</v>
      </c>
      <c r="M1124" s="56" t="s">
        <v>247</v>
      </c>
    </row>
    <row r="1125" spans="1:13" x14ac:dyDescent="0.25">
      <c r="A1125" t="s">
        <v>190</v>
      </c>
      <c r="B1125" t="s">
        <v>189</v>
      </c>
      <c r="C1125">
        <v>0.2</v>
      </c>
      <c r="D1125" t="s">
        <v>55</v>
      </c>
      <c r="E1125">
        <v>2018</v>
      </c>
      <c r="F1125" s="67" t="s">
        <v>247</v>
      </c>
      <c r="G1125" s="67" t="s">
        <v>247</v>
      </c>
      <c r="H1125" s="67" t="s">
        <v>247</v>
      </c>
      <c r="I1125">
        <v>46000</v>
      </c>
      <c r="J1125" s="66" t="s">
        <v>247</v>
      </c>
      <c r="K1125" s="66" t="s">
        <v>247</v>
      </c>
      <c r="L1125" s="66" t="s">
        <v>247</v>
      </c>
      <c r="M1125" s="56" t="s">
        <v>247</v>
      </c>
    </row>
    <row r="1126" spans="1:13" x14ac:dyDescent="0.25">
      <c r="A1126" t="s">
        <v>96</v>
      </c>
      <c r="B1126" t="s">
        <v>33</v>
      </c>
      <c r="C1126">
        <v>1.3</v>
      </c>
      <c r="D1126" t="s">
        <v>51</v>
      </c>
      <c r="E1126">
        <v>2018</v>
      </c>
      <c r="F1126" s="67" t="s">
        <v>247</v>
      </c>
      <c r="G1126" s="67" t="s">
        <v>247</v>
      </c>
      <c r="H1126" s="67" t="s">
        <v>247</v>
      </c>
      <c r="I1126">
        <v>5700</v>
      </c>
      <c r="J1126" s="66" t="s">
        <v>247</v>
      </c>
      <c r="K1126" s="66" t="s">
        <v>247</v>
      </c>
      <c r="L1126" s="66" t="s">
        <v>247</v>
      </c>
      <c r="M1126" s="56" t="s">
        <v>247</v>
      </c>
    </row>
    <row r="1127" spans="1:13" x14ac:dyDescent="0.25">
      <c r="A1127" t="s">
        <v>192</v>
      </c>
      <c r="B1127" t="s">
        <v>191</v>
      </c>
      <c r="C1127">
        <v>0.2</v>
      </c>
      <c r="D1127" t="s">
        <v>55</v>
      </c>
      <c r="E1127">
        <v>2018</v>
      </c>
      <c r="F1127" s="67">
        <v>823242</v>
      </c>
      <c r="G1127" s="67">
        <v>3616746.55</v>
      </c>
      <c r="H1127" s="67">
        <v>4439988.55</v>
      </c>
      <c r="I1127">
        <v>13000</v>
      </c>
      <c r="J1127" s="66">
        <v>63.326307692307694</v>
      </c>
      <c r="K1127" s="66">
        <v>278.21127307692308</v>
      </c>
      <c r="L1127" s="66">
        <v>341.53758076923077</v>
      </c>
      <c r="M1127" s="56">
        <v>0.18541534301929674</v>
      </c>
    </row>
    <row r="1128" spans="1:13" x14ac:dyDescent="0.25">
      <c r="A1128" t="s">
        <v>108</v>
      </c>
      <c r="B1128" t="s">
        <v>34</v>
      </c>
      <c r="C1128">
        <v>1</v>
      </c>
      <c r="D1128" t="s">
        <v>51</v>
      </c>
      <c r="E1128">
        <v>2018</v>
      </c>
      <c r="F1128" s="67">
        <v>229469583</v>
      </c>
      <c r="G1128" s="67">
        <v>28916864.120000001</v>
      </c>
      <c r="H1128" s="67">
        <v>258641956.53999999</v>
      </c>
      <c r="I1128">
        <v>480000</v>
      </c>
      <c r="J1128" s="66">
        <v>478.06163125</v>
      </c>
      <c r="K1128" s="66">
        <v>60.243466916666669</v>
      </c>
      <c r="L1128" s="66">
        <v>538.83740945833335</v>
      </c>
      <c r="M1128" s="56">
        <v>0.88720943063432023</v>
      </c>
    </row>
    <row r="1129" spans="1:13" x14ac:dyDescent="0.25">
      <c r="A1129" t="s">
        <v>239</v>
      </c>
      <c r="B1129" t="s">
        <v>238</v>
      </c>
      <c r="C1129">
        <v>0</v>
      </c>
      <c r="D1129" t="s">
        <v>51</v>
      </c>
      <c r="E1129">
        <v>2018</v>
      </c>
      <c r="F1129" s="67" t="s">
        <v>247</v>
      </c>
      <c r="G1129" s="67" t="s">
        <v>247</v>
      </c>
      <c r="H1129" s="67" t="s">
        <v>247</v>
      </c>
      <c r="I1129" t="s">
        <v>247</v>
      </c>
      <c r="J1129" s="66" t="s">
        <v>247</v>
      </c>
      <c r="K1129" s="66" t="s">
        <v>247</v>
      </c>
      <c r="L1129" s="66" t="s">
        <v>247</v>
      </c>
      <c r="M1129" s="56" t="s">
        <v>247</v>
      </c>
    </row>
    <row r="1130" spans="1:13" x14ac:dyDescent="0.25">
      <c r="A1130" t="s">
        <v>78</v>
      </c>
      <c r="B1130" t="s">
        <v>77</v>
      </c>
      <c r="C1130">
        <v>2.2000000000000002</v>
      </c>
      <c r="D1130" t="s">
        <v>55</v>
      </c>
      <c r="E1130">
        <v>2018</v>
      </c>
      <c r="F1130" s="67" t="s">
        <v>247</v>
      </c>
      <c r="G1130" s="67" t="s">
        <v>247</v>
      </c>
      <c r="H1130" s="67" t="s">
        <v>247</v>
      </c>
      <c r="I1130">
        <v>120000</v>
      </c>
      <c r="J1130" s="66" t="s">
        <v>247</v>
      </c>
      <c r="K1130" s="66" t="s">
        <v>247</v>
      </c>
      <c r="L1130" s="66" t="s">
        <v>247</v>
      </c>
      <c r="M1130" s="56" t="s">
        <v>247</v>
      </c>
    </row>
    <row r="1131" spans="1:13" x14ac:dyDescent="0.25">
      <c r="A1131" t="s">
        <v>125</v>
      </c>
      <c r="B1131" t="s">
        <v>35</v>
      </c>
      <c r="C1131">
        <v>0.7</v>
      </c>
      <c r="D1131" t="s">
        <v>103</v>
      </c>
      <c r="E1131">
        <v>2018</v>
      </c>
      <c r="F1131" s="67" t="s">
        <v>247</v>
      </c>
      <c r="G1131" s="67" t="s">
        <v>247</v>
      </c>
      <c r="H1131" s="67" t="s">
        <v>247</v>
      </c>
      <c r="I1131">
        <v>11000</v>
      </c>
      <c r="J1131" s="66" t="s">
        <v>247</v>
      </c>
      <c r="K1131" s="66" t="s">
        <v>247</v>
      </c>
      <c r="L1131" s="66" t="s">
        <v>247</v>
      </c>
      <c r="M1131" s="56" t="s">
        <v>247</v>
      </c>
    </row>
    <row r="1132" spans="1:13" x14ac:dyDescent="0.25">
      <c r="A1132" t="s">
        <v>230</v>
      </c>
      <c r="B1132" t="s">
        <v>229</v>
      </c>
      <c r="C1132">
        <v>0.1</v>
      </c>
      <c r="D1132" t="s">
        <v>47</v>
      </c>
      <c r="E1132">
        <v>2018</v>
      </c>
      <c r="F1132" s="67" t="s">
        <v>247</v>
      </c>
      <c r="G1132" s="67" t="s">
        <v>247</v>
      </c>
      <c r="H1132" s="67" t="s">
        <v>247</v>
      </c>
      <c r="I1132">
        <v>6100</v>
      </c>
      <c r="J1132" s="66" t="s">
        <v>247</v>
      </c>
      <c r="K1132" s="66" t="s">
        <v>247</v>
      </c>
      <c r="L1132" s="66" t="s">
        <v>247</v>
      </c>
      <c r="M1132" s="56" t="s">
        <v>247</v>
      </c>
    </row>
    <row r="1133" spans="1:13" x14ac:dyDescent="0.25">
      <c r="A1133" t="s">
        <v>61</v>
      </c>
      <c r="B1133" t="s">
        <v>36</v>
      </c>
      <c r="C1133">
        <v>5.8</v>
      </c>
      <c r="D1133" t="s">
        <v>55</v>
      </c>
      <c r="E1133">
        <v>2018</v>
      </c>
      <c r="F1133" s="67" t="s">
        <v>247</v>
      </c>
      <c r="G1133" s="67" t="s">
        <v>247</v>
      </c>
      <c r="H1133" s="67" t="s">
        <v>247</v>
      </c>
      <c r="I1133">
        <v>1400000</v>
      </c>
      <c r="J1133" s="66" t="s">
        <v>247</v>
      </c>
      <c r="K1133" s="66" t="s">
        <v>247</v>
      </c>
      <c r="L1133" s="66" t="s">
        <v>247</v>
      </c>
      <c r="M1133" s="56" t="s">
        <v>247</v>
      </c>
    </row>
    <row r="1134" spans="1:13" x14ac:dyDescent="0.25">
      <c r="A1134" t="s">
        <v>110</v>
      </c>
      <c r="B1134" t="s">
        <v>37</v>
      </c>
      <c r="C1134">
        <v>1</v>
      </c>
      <c r="D1134" t="s">
        <v>47</v>
      </c>
      <c r="E1134">
        <v>2018</v>
      </c>
      <c r="F1134" s="67" t="s">
        <v>247</v>
      </c>
      <c r="G1134" s="67" t="s">
        <v>247</v>
      </c>
      <c r="H1134" s="67" t="s">
        <v>247</v>
      </c>
      <c r="I1134">
        <v>250000</v>
      </c>
      <c r="J1134" s="66" t="s">
        <v>247</v>
      </c>
      <c r="K1134" s="66" t="s">
        <v>247</v>
      </c>
      <c r="L1134" s="66" t="s">
        <v>247</v>
      </c>
      <c r="M1134" s="56" t="s">
        <v>247</v>
      </c>
    </row>
    <row r="1135" spans="1:13" x14ac:dyDescent="0.25">
      <c r="A1135" t="s">
        <v>62</v>
      </c>
      <c r="B1135" t="s">
        <v>38</v>
      </c>
      <c r="C1135">
        <v>4.8</v>
      </c>
      <c r="D1135" t="s">
        <v>47</v>
      </c>
      <c r="E1135">
        <v>2018</v>
      </c>
      <c r="F1135" s="67">
        <v>0</v>
      </c>
      <c r="G1135" s="67">
        <v>440000000</v>
      </c>
      <c r="H1135" s="67">
        <v>440000000</v>
      </c>
      <c r="I1135">
        <v>1700000</v>
      </c>
      <c r="J1135" s="66">
        <v>0</v>
      </c>
      <c r="K1135" s="66">
        <v>258.8235294117647</v>
      </c>
      <c r="L1135" s="66">
        <v>258.8235294117647</v>
      </c>
      <c r="M1135" s="56">
        <v>0</v>
      </c>
    </row>
    <row r="1136" spans="1:13" x14ac:dyDescent="0.25">
      <c r="A1136" t="s">
        <v>193</v>
      </c>
      <c r="B1136" t="s">
        <v>39</v>
      </c>
      <c r="C1136">
        <v>0.2</v>
      </c>
      <c r="D1136" t="s">
        <v>47</v>
      </c>
      <c r="E1136">
        <v>2018</v>
      </c>
      <c r="F1136" s="67" t="s">
        <v>247</v>
      </c>
      <c r="G1136" s="67" t="s">
        <v>247</v>
      </c>
      <c r="H1136" s="67" t="s">
        <v>247</v>
      </c>
      <c r="I1136">
        <v>46000</v>
      </c>
      <c r="J1136" s="66" t="s">
        <v>247</v>
      </c>
      <c r="K1136" s="66" t="s">
        <v>247</v>
      </c>
      <c r="L1136" s="66" t="s">
        <v>247</v>
      </c>
      <c r="M1136" s="56" t="s">
        <v>247</v>
      </c>
    </row>
    <row r="1137" spans="1:13" x14ac:dyDescent="0.25">
      <c r="A1137" t="s">
        <v>131</v>
      </c>
      <c r="B1137" t="s">
        <v>130</v>
      </c>
      <c r="C1137">
        <v>0.6</v>
      </c>
      <c r="D1137" t="s">
        <v>51</v>
      </c>
      <c r="E1137">
        <v>2018</v>
      </c>
      <c r="F1137" s="67">
        <v>2159241</v>
      </c>
      <c r="G1137" s="67">
        <v>24763117</v>
      </c>
      <c r="H1137" s="67">
        <v>26929358</v>
      </c>
      <c r="I1137">
        <v>120000</v>
      </c>
      <c r="J1137" s="66">
        <v>17.993675</v>
      </c>
      <c r="K1137" s="66">
        <v>206.35930833333333</v>
      </c>
      <c r="L1137" s="66">
        <v>224.41131666666666</v>
      </c>
      <c r="M1137" s="56">
        <v>8.0181673844582552E-2</v>
      </c>
    </row>
    <row r="1138" spans="1:13" x14ac:dyDescent="0.25">
      <c r="A1138" t="s">
        <v>168</v>
      </c>
      <c r="B1138" t="s">
        <v>40</v>
      </c>
      <c r="C1138">
        <v>0.3</v>
      </c>
      <c r="D1138" t="s">
        <v>47</v>
      </c>
      <c r="E1138">
        <v>2018</v>
      </c>
      <c r="F1138" s="67" t="s">
        <v>247</v>
      </c>
      <c r="G1138" s="67" t="s">
        <v>247</v>
      </c>
      <c r="H1138" s="67" t="s">
        <v>247</v>
      </c>
      <c r="I1138">
        <v>230000</v>
      </c>
      <c r="J1138" s="66" t="s">
        <v>247</v>
      </c>
      <c r="K1138" s="66" t="s">
        <v>247</v>
      </c>
      <c r="L1138" s="66" t="s">
        <v>247</v>
      </c>
      <c r="M1138" s="56" t="s">
        <v>247</v>
      </c>
    </row>
    <row r="1139" spans="1:13" x14ac:dyDescent="0.25">
      <c r="A1139" t="s">
        <v>232</v>
      </c>
      <c r="B1139" t="s">
        <v>231</v>
      </c>
      <c r="C1139">
        <v>0.1</v>
      </c>
      <c r="D1139" t="s">
        <v>55</v>
      </c>
      <c r="E1139">
        <v>2018</v>
      </c>
      <c r="F1139" s="67" t="s">
        <v>247</v>
      </c>
      <c r="G1139" s="67" t="s">
        <v>247</v>
      </c>
      <c r="H1139" s="67" t="s">
        <v>247</v>
      </c>
      <c r="I1139">
        <v>11000</v>
      </c>
      <c r="J1139" s="66" t="s">
        <v>247</v>
      </c>
      <c r="K1139" s="66" t="s">
        <v>247</v>
      </c>
      <c r="L1139" s="66" t="s">
        <v>247</v>
      </c>
      <c r="M1139" s="56" t="s">
        <v>247</v>
      </c>
    </row>
    <row r="1140" spans="1:13" x14ac:dyDescent="0.25">
      <c r="A1140" t="s">
        <v>57</v>
      </c>
      <c r="B1140" t="s">
        <v>41</v>
      </c>
      <c r="C1140">
        <v>11.5</v>
      </c>
      <c r="D1140" t="s">
        <v>47</v>
      </c>
      <c r="E1140">
        <v>2018</v>
      </c>
      <c r="F1140" s="67" t="s">
        <v>247</v>
      </c>
      <c r="G1140" s="67" t="s">
        <v>247</v>
      </c>
      <c r="H1140" s="67" t="s">
        <v>247</v>
      </c>
      <c r="I1140">
        <v>1200000</v>
      </c>
      <c r="J1140" s="66" t="s">
        <v>247</v>
      </c>
      <c r="K1140" s="66" t="s">
        <v>247</v>
      </c>
      <c r="L1140" s="66" t="s">
        <v>247</v>
      </c>
      <c r="M1140" s="56" t="s">
        <v>247</v>
      </c>
    </row>
    <row r="1141" spans="1:13" x14ac:dyDescent="0.25">
      <c r="A1141" t="s">
        <v>53</v>
      </c>
      <c r="B1141" t="s">
        <v>42</v>
      </c>
      <c r="C1141">
        <v>12.8</v>
      </c>
      <c r="D1141" t="s">
        <v>47</v>
      </c>
      <c r="E1141">
        <v>2018</v>
      </c>
      <c r="F1141" s="67" t="s">
        <v>247</v>
      </c>
      <c r="G1141" s="67" t="s">
        <v>247</v>
      </c>
      <c r="H1141" s="67" t="s">
        <v>247</v>
      </c>
      <c r="I1141">
        <v>1300000</v>
      </c>
      <c r="J1141" s="66" t="s">
        <v>247</v>
      </c>
      <c r="K1141" s="66" t="s">
        <v>247</v>
      </c>
      <c r="L1141" s="66" t="s">
        <v>247</v>
      </c>
      <c r="M1141" s="56" t="s">
        <v>247</v>
      </c>
    </row>
    <row r="1142" spans="1:13" x14ac:dyDescent="0.25">
      <c r="A1142" t="s">
        <v>195</v>
      </c>
      <c r="B1142" t="s">
        <v>194</v>
      </c>
      <c r="C1142">
        <v>0.1</v>
      </c>
      <c r="D1142" t="s">
        <v>55</v>
      </c>
      <c r="E1142">
        <v>2019</v>
      </c>
      <c r="F1142" s="67" t="s">
        <v>247</v>
      </c>
      <c r="G1142" s="67" t="s">
        <v>247</v>
      </c>
      <c r="H1142" s="67" t="s">
        <v>247</v>
      </c>
      <c r="I1142">
        <v>11000</v>
      </c>
      <c r="J1142" s="66" t="s">
        <v>247</v>
      </c>
      <c r="K1142" s="66" t="s">
        <v>247</v>
      </c>
      <c r="L1142" s="66" t="s">
        <v>247</v>
      </c>
      <c r="M1142" s="56" t="s">
        <v>247</v>
      </c>
    </row>
    <row r="1143" spans="1:13" x14ac:dyDescent="0.25">
      <c r="A1143" t="s">
        <v>197</v>
      </c>
      <c r="B1143" t="s">
        <v>196</v>
      </c>
      <c r="C1143">
        <v>0.1</v>
      </c>
      <c r="D1143" t="s">
        <v>51</v>
      </c>
      <c r="E1143">
        <v>2019</v>
      </c>
      <c r="F1143" s="67" t="s">
        <v>247</v>
      </c>
      <c r="G1143" s="67" t="s">
        <v>247</v>
      </c>
      <c r="H1143" s="67" t="s">
        <v>247</v>
      </c>
      <c r="I1143">
        <v>1400</v>
      </c>
      <c r="J1143" s="66" t="s">
        <v>247</v>
      </c>
      <c r="K1143" s="66" t="s">
        <v>247</v>
      </c>
      <c r="L1143" s="66" t="s">
        <v>247</v>
      </c>
      <c r="M1143" s="56" t="s">
        <v>247</v>
      </c>
    </row>
    <row r="1144" spans="1:13" x14ac:dyDescent="0.25">
      <c r="A1144" t="s">
        <v>199</v>
      </c>
      <c r="B1144" t="s">
        <v>198</v>
      </c>
      <c r="C1144">
        <v>0.1</v>
      </c>
      <c r="D1144" t="s">
        <v>47</v>
      </c>
      <c r="E1144">
        <v>2019</v>
      </c>
      <c r="F1144" s="67" t="s">
        <v>247</v>
      </c>
      <c r="G1144" s="67" t="s">
        <v>247</v>
      </c>
      <c r="H1144" s="67" t="s">
        <v>247</v>
      </c>
      <c r="I1144">
        <v>22000</v>
      </c>
      <c r="J1144" s="66" t="s">
        <v>247</v>
      </c>
      <c r="K1144" s="66" t="s">
        <v>247</v>
      </c>
      <c r="L1144" s="66" t="s">
        <v>247</v>
      </c>
      <c r="M1144" s="56" t="s">
        <v>247</v>
      </c>
    </row>
    <row r="1145" spans="1:13" x14ac:dyDescent="0.25">
      <c r="A1145" t="s">
        <v>80</v>
      </c>
      <c r="B1145" t="s">
        <v>79</v>
      </c>
      <c r="C1145">
        <v>1.9</v>
      </c>
      <c r="D1145" t="s">
        <v>47</v>
      </c>
      <c r="E1145">
        <v>2019</v>
      </c>
      <c r="F1145" s="67" t="s">
        <v>247</v>
      </c>
      <c r="G1145" s="67" t="s">
        <v>247</v>
      </c>
      <c r="H1145" s="67" t="s">
        <v>247</v>
      </c>
      <c r="I1145">
        <v>340000</v>
      </c>
      <c r="J1145" s="66" t="s">
        <v>247</v>
      </c>
      <c r="K1145" s="66" t="s">
        <v>247</v>
      </c>
      <c r="L1145" s="66" t="s">
        <v>247</v>
      </c>
      <c r="M1145" s="56" t="s">
        <v>247</v>
      </c>
    </row>
    <row r="1146" spans="1:13" x14ac:dyDescent="0.25">
      <c r="A1146" t="s">
        <v>146</v>
      </c>
      <c r="B1146" t="s">
        <v>145</v>
      </c>
      <c r="C1146">
        <v>0.4</v>
      </c>
      <c r="D1146" t="s">
        <v>51</v>
      </c>
      <c r="E1146">
        <v>2019</v>
      </c>
      <c r="F1146" s="67" t="s">
        <v>247</v>
      </c>
      <c r="G1146" s="67" t="s">
        <v>247</v>
      </c>
      <c r="H1146" s="67" t="s">
        <v>247</v>
      </c>
      <c r="I1146">
        <v>140000</v>
      </c>
      <c r="J1146" s="66" t="s">
        <v>247</v>
      </c>
      <c r="K1146" s="66" t="s">
        <v>247</v>
      </c>
      <c r="L1146" s="66" t="s">
        <v>247</v>
      </c>
      <c r="M1146" s="56" t="s">
        <v>247</v>
      </c>
    </row>
    <row r="1147" spans="1:13" x14ac:dyDescent="0.25">
      <c r="A1147" t="s">
        <v>170</v>
      </c>
      <c r="B1147" t="s">
        <v>169</v>
      </c>
      <c r="C1147">
        <v>0.2</v>
      </c>
      <c r="D1147" t="s">
        <v>51</v>
      </c>
      <c r="E1147">
        <v>2019</v>
      </c>
      <c r="F1147" s="67">
        <v>2866367</v>
      </c>
      <c r="G1147" s="67">
        <v>1431971.96</v>
      </c>
      <c r="H1147" s="67">
        <v>4298338.96</v>
      </c>
      <c r="I1147">
        <v>3500</v>
      </c>
      <c r="J1147" s="66">
        <v>818.96199999999999</v>
      </c>
      <c r="K1147" s="66">
        <v>409.13484571428569</v>
      </c>
      <c r="L1147" s="66">
        <v>1228.0968457142858</v>
      </c>
      <c r="M1147" s="56">
        <v>0.66685457491235167</v>
      </c>
    </row>
    <row r="1148" spans="1:13" x14ac:dyDescent="0.25">
      <c r="A1148" t="s">
        <v>201</v>
      </c>
      <c r="B1148" t="s">
        <v>200</v>
      </c>
      <c r="C1148">
        <v>0.1</v>
      </c>
      <c r="D1148" t="s">
        <v>51</v>
      </c>
      <c r="E1148">
        <v>2019</v>
      </c>
      <c r="F1148" s="67" t="s">
        <v>247</v>
      </c>
      <c r="G1148" s="67" t="s">
        <v>247</v>
      </c>
      <c r="H1148" s="67" t="s">
        <v>247</v>
      </c>
      <c r="I1148">
        <v>9700</v>
      </c>
      <c r="J1148" s="66" t="s">
        <v>247</v>
      </c>
      <c r="K1148" s="66" t="s">
        <v>247</v>
      </c>
      <c r="L1148" s="66" t="s">
        <v>247</v>
      </c>
      <c r="M1148" s="56" t="s">
        <v>247</v>
      </c>
    </row>
    <row r="1149" spans="1:13" x14ac:dyDescent="0.25">
      <c r="A1149" t="s">
        <v>246</v>
      </c>
      <c r="B1149" t="s">
        <v>3</v>
      </c>
      <c r="C1149">
        <v>0</v>
      </c>
      <c r="D1149" t="s">
        <v>242</v>
      </c>
      <c r="E1149">
        <v>2019</v>
      </c>
      <c r="F1149" s="67" t="s">
        <v>247</v>
      </c>
      <c r="G1149" s="67" t="s">
        <v>247</v>
      </c>
      <c r="H1149" s="67" t="s">
        <v>247</v>
      </c>
      <c r="I1149" t="s">
        <v>247</v>
      </c>
      <c r="J1149" s="66" t="s">
        <v>247</v>
      </c>
      <c r="K1149" s="66" t="s">
        <v>247</v>
      </c>
      <c r="L1149" s="66" t="s">
        <v>247</v>
      </c>
      <c r="M1149" s="56" t="s">
        <v>247</v>
      </c>
    </row>
    <row r="1150" spans="1:13" x14ac:dyDescent="0.25">
      <c r="A1150" t="s">
        <v>234</v>
      </c>
      <c r="B1150" t="s">
        <v>233</v>
      </c>
      <c r="C1150">
        <v>0</v>
      </c>
      <c r="D1150" t="s">
        <v>47</v>
      </c>
      <c r="E1150">
        <v>2019</v>
      </c>
      <c r="F1150" s="67" t="s">
        <v>247</v>
      </c>
      <c r="G1150" s="67" t="s">
        <v>247</v>
      </c>
      <c r="H1150" s="67" t="s">
        <v>247</v>
      </c>
      <c r="I1150" t="s">
        <v>247</v>
      </c>
      <c r="J1150" s="66" t="s">
        <v>247</v>
      </c>
      <c r="K1150" s="66" t="s">
        <v>247</v>
      </c>
      <c r="L1150" s="66" t="s">
        <v>247</v>
      </c>
      <c r="M1150" s="56" t="s">
        <v>247</v>
      </c>
    </row>
    <row r="1151" spans="1:13" x14ac:dyDescent="0.25">
      <c r="A1151" t="s">
        <v>115</v>
      </c>
      <c r="B1151" t="s">
        <v>4</v>
      </c>
      <c r="C1151">
        <v>0.8</v>
      </c>
      <c r="D1151" t="s">
        <v>103</v>
      </c>
      <c r="E1151">
        <v>2019</v>
      </c>
      <c r="F1151" s="67" t="s">
        <v>247</v>
      </c>
      <c r="G1151" s="67" t="s">
        <v>247</v>
      </c>
      <c r="H1151" s="67" t="s">
        <v>247</v>
      </c>
      <c r="I1151">
        <v>2700</v>
      </c>
      <c r="J1151" s="66" t="s">
        <v>247</v>
      </c>
      <c r="K1151" s="66" t="s">
        <v>247</v>
      </c>
      <c r="L1151" s="66" t="s">
        <v>247</v>
      </c>
      <c r="M1151" s="56" t="s">
        <v>247</v>
      </c>
    </row>
    <row r="1152" spans="1:13" x14ac:dyDescent="0.25">
      <c r="A1152" t="s">
        <v>132</v>
      </c>
      <c r="B1152" t="s">
        <v>5</v>
      </c>
      <c r="C1152">
        <v>0.5</v>
      </c>
      <c r="D1152" t="s">
        <v>51</v>
      </c>
      <c r="E1152">
        <v>2019</v>
      </c>
      <c r="F1152" s="67" t="s">
        <v>247</v>
      </c>
      <c r="G1152" s="67" t="s">
        <v>247</v>
      </c>
      <c r="H1152" s="67" t="s">
        <v>247</v>
      </c>
      <c r="I1152">
        <v>28000</v>
      </c>
      <c r="J1152" s="66" t="s">
        <v>247</v>
      </c>
      <c r="K1152" s="66" t="s">
        <v>247</v>
      </c>
      <c r="L1152" s="66" t="s">
        <v>247</v>
      </c>
      <c r="M1152" s="56" t="s">
        <v>247</v>
      </c>
    </row>
    <row r="1153" spans="1:13" x14ac:dyDescent="0.25">
      <c r="A1153" t="s">
        <v>241</v>
      </c>
      <c r="B1153" t="s">
        <v>6</v>
      </c>
      <c r="C1153">
        <v>0</v>
      </c>
      <c r="D1153" t="s">
        <v>242</v>
      </c>
      <c r="E1153">
        <v>2019</v>
      </c>
      <c r="F1153" s="67" t="s">
        <v>247</v>
      </c>
      <c r="G1153" s="67" t="s">
        <v>247</v>
      </c>
      <c r="H1153" s="67" t="s">
        <v>247</v>
      </c>
      <c r="I1153" t="s">
        <v>247</v>
      </c>
      <c r="J1153" s="66" t="s">
        <v>247</v>
      </c>
      <c r="K1153" s="66" t="s">
        <v>247</v>
      </c>
      <c r="L1153" s="66" t="s">
        <v>247</v>
      </c>
      <c r="M1153" s="56" t="s">
        <v>247</v>
      </c>
    </row>
    <row r="1154" spans="1:13" x14ac:dyDescent="0.25">
      <c r="A1154" t="s">
        <v>105</v>
      </c>
      <c r="B1154" t="s">
        <v>104</v>
      </c>
      <c r="C1154">
        <v>1</v>
      </c>
      <c r="D1154" t="s">
        <v>47</v>
      </c>
      <c r="E1154">
        <v>2019</v>
      </c>
      <c r="F1154" s="67">
        <v>3152090</v>
      </c>
      <c r="G1154" s="67">
        <v>13899418.989999998</v>
      </c>
      <c r="H1154" s="67">
        <v>17051508.989999998</v>
      </c>
      <c r="I1154">
        <v>75000</v>
      </c>
      <c r="J1154" s="66">
        <v>42.027866666666668</v>
      </c>
      <c r="K1154" s="66">
        <v>185.32558653333331</v>
      </c>
      <c r="L1154" s="66">
        <v>227.35345319999999</v>
      </c>
      <c r="M1154" s="56">
        <v>0.18485695323789642</v>
      </c>
    </row>
    <row r="1155" spans="1:13" x14ac:dyDescent="0.25">
      <c r="A1155" t="s">
        <v>172</v>
      </c>
      <c r="B1155" t="s">
        <v>171</v>
      </c>
      <c r="C1155">
        <v>0.2</v>
      </c>
      <c r="D1155" t="s">
        <v>47</v>
      </c>
      <c r="E1155">
        <v>2019</v>
      </c>
      <c r="F1155" s="67" t="s">
        <v>247</v>
      </c>
      <c r="G1155" s="67" t="s">
        <v>247</v>
      </c>
      <c r="H1155" s="67" t="s">
        <v>247</v>
      </c>
      <c r="I1155">
        <v>19000</v>
      </c>
      <c r="J1155" s="66" t="s">
        <v>247</v>
      </c>
      <c r="K1155" s="66" t="s">
        <v>247</v>
      </c>
      <c r="L1155" s="66" t="s">
        <v>247</v>
      </c>
      <c r="M1155" s="56" t="s">
        <v>247</v>
      </c>
    </row>
    <row r="1156" spans="1:13" x14ac:dyDescent="0.25">
      <c r="A1156" t="s">
        <v>50</v>
      </c>
      <c r="B1156" t="s">
        <v>7</v>
      </c>
      <c r="C1156">
        <v>20.7</v>
      </c>
      <c r="D1156" t="s">
        <v>51</v>
      </c>
      <c r="E1156">
        <v>2019</v>
      </c>
      <c r="F1156" s="67">
        <v>91760970</v>
      </c>
      <c r="G1156" s="67">
        <v>53274503</v>
      </c>
      <c r="H1156" s="67">
        <v>145035473</v>
      </c>
      <c r="I1156">
        <v>380000</v>
      </c>
      <c r="J1156" s="66">
        <v>241.47623684210527</v>
      </c>
      <c r="K1156" s="66">
        <v>140.19606052631579</v>
      </c>
      <c r="L1156" s="66">
        <v>381.67229736842103</v>
      </c>
      <c r="M1156" s="56">
        <v>0.63267949627743836</v>
      </c>
    </row>
    <row r="1157" spans="1:13" x14ac:dyDescent="0.25">
      <c r="A1157" t="s">
        <v>134</v>
      </c>
      <c r="B1157" t="s">
        <v>133</v>
      </c>
      <c r="C1157">
        <v>0.5</v>
      </c>
      <c r="D1157" t="s">
        <v>51</v>
      </c>
      <c r="E1157">
        <v>2019</v>
      </c>
      <c r="F1157" s="67">
        <v>676781247</v>
      </c>
      <c r="G1157" s="67">
        <v>0</v>
      </c>
      <c r="H1157" s="67">
        <v>676781247</v>
      </c>
      <c r="I1157">
        <v>920000</v>
      </c>
      <c r="J1157" s="66">
        <v>735.63179021739131</v>
      </c>
      <c r="K1157" s="66">
        <v>0</v>
      </c>
      <c r="L1157" s="66">
        <v>735.63179021739131</v>
      </c>
      <c r="M1157" s="56">
        <v>1</v>
      </c>
    </row>
    <row r="1158" spans="1:13" x14ac:dyDescent="0.25">
      <c r="A1158" t="s">
        <v>203</v>
      </c>
      <c r="B1158" t="s">
        <v>202</v>
      </c>
      <c r="C1158">
        <v>0.1</v>
      </c>
      <c r="D1158" t="s">
        <v>51</v>
      </c>
      <c r="E1158">
        <v>2019</v>
      </c>
      <c r="F1158" s="67" t="s">
        <v>247</v>
      </c>
      <c r="G1158" s="67" t="s">
        <v>247</v>
      </c>
      <c r="H1158" s="67" t="s">
        <v>247</v>
      </c>
      <c r="I1158">
        <v>3300</v>
      </c>
      <c r="J1158" s="66" t="s">
        <v>247</v>
      </c>
      <c r="K1158" s="66" t="s">
        <v>247</v>
      </c>
      <c r="L1158" s="66" t="s">
        <v>247</v>
      </c>
      <c r="M1158" s="56" t="s">
        <v>247</v>
      </c>
    </row>
    <row r="1159" spans="1:13" x14ac:dyDescent="0.25">
      <c r="A1159" t="s">
        <v>122</v>
      </c>
      <c r="B1159" t="s">
        <v>121</v>
      </c>
      <c r="C1159">
        <v>0.7</v>
      </c>
      <c r="D1159" t="s">
        <v>55</v>
      </c>
      <c r="E1159">
        <v>2019</v>
      </c>
      <c r="F1159" s="67">
        <v>9169190</v>
      </c>
      <c r="G1159" s="67">
        <v>24366033.16</v>
      </c>
      <c r="H1159" s="67">
        <v>33535223.16</v>
      </c>
      <c r="I1159">
        <v>100000</v>
      </c>
      <c r="J1159" s="66">
        <v>91.691900000000004</v>
      </c>
      <c r="K1159" s="66">
        <v>243.66033160000001</v>
      </c>
      <c r="L1159" s="66">
        <v>335.35223159999998</v>
      </c>
      <c r="M1159" s="56">
        <v>0.27341968044324177</v>
      </c>
    </row>
    <row r="1160" spans="1:13" x14ac:dyDescent="0.25">
      <c r="A1160" t="s">
        <v>107</v>
      </c>
      <c r="B1160" t="s">
        <v>106</v>
      </c>
      <c r="C1160">
        <v>1</v>
      </c>
      <c r="D1160" t="s">
        <v>55</v>
      </c>
      <c r="E1160">
        <v>2019</v>
      </c>
      <c r="F1160" s="67" t="s">
        <v>247</v>
      </c>
      <c r="G1160" s="67" t="s">
        <v>247</v>
      </c>
      <c r="H1160" s="67" t="s">
        <v>247</v>
      </c>
      <c r="I1160">
        <v>85000</v>
      </c>
      <c r="J1160" s="66" t="s">
        <v>247</v>
      </c>
      <c r="K1160" s="66" t="s">
        <v>247</v>
      </c>
      <c r="L1160" s="66" t="s">
        <v>247</v>
      </c>
      <c r="M1160" s="56" t="s">
        <v>247</v>
      </c>
    </row>
    <row r="1161" spans="1:13" x14ac:dyDescent="0.25">
      <c r="A1161" t="s">
        <v>127</v>
      </c>
      <c r="B1161" t="s">
        <v>126</v>
      </c>
      <c r="C1161">
        <v>0.6</v>
      </c>
      <c r="D1161" t="s">
        <v>47</v>
      </c>
      <c r="E1161">
        <v>2019</v>
      </c>
      <c r="F1161" s="67" t="s">
        <v>247</v>
      </c>
      <c r="G1161" s="67" t="s">
        <v>247</v>
      </c>
      <c r="H1161" s="67" t="s">
        <v>247</v>
      </c>
      <c r="I1161">
        <v>2500</v>
      </c>
      <c r="J1161" s="66" t="s">
        <v>247</v>
      </c>
      <c r="K1161" s="66" t="s">
        <v>247</v>
      </c>
      <c r="L1161" s="66" t="s">
        <v>247</v>
      </c>
      <c r="M1161" s="56" t="s">
        <v>247</v>
      </c>
    </row>
    <row r="1162" spans="1:13" x14ac:dyDescent="0.25">
      <c r="A1162" t="s">
        <v>135</v>
      </c>
      <c r="B1162" t="s">
        <v>8</v>
      </c>
      <c r="C1162">
        <v>0.5</v>
      </c>
      <c r="D1162" t="s">
        <v>47</v>
      </c>
      <c r="E1162">
        <v>2019</v>
      </c>
      <c r="F1162" s="67" t="s">
        <v>247</v>
      </c>
      <c r="G1162" s="67" t="s">
        <v>247</v>
      </c>
      <c r="H1162" s="67" t="s">
        <v>247</v>
      </c>
      <c r="I1162">
        <v>73000</v>
      </c>
      <c r="J1162" s="66" t="s">
        <v>247</v>
      </c>
      <c r="K1162" s="66" t="s">
        <v>247</v>
      </c>
      <c r="L1162" s="66" t="s">
        <v>247</v>
      </c>
      <c r="M1162" s="56" t="s">
        <v>247</v>
      </c>
    </row>
    <row r="1163" spans="1:13" x14ac:dyDescent="0.25">
      <c r="A1163" t="s">
        <v>71</v>
      </c>
      <c r="B1163" t="s">
        <v>70</v>
      </c>
      <c r="C1163">
        <v>3.1</v>
      </c>
      <c r="D1163" t="s">
        <v>47</v>
      </c>
      <c r="E1163">
        <v>2019</v>
      </c>
      <c r="F1163" s="67" t="s">
        <v>247</v>
      </c>
      <c r="G1163" s="67" t="s">
        <v>247</v>
      </c>
      <c r="H1163" s="67" t="s">
        <v>247</v>
      </c>
      <c r="I1163">
        <v>510000</v>
      </c>
      <c r="J1163" s="66" t="s">
        <v>247</v>
      </c>
      <c r="K1163" s="66" t="s">
        <v>247</v>
      </c>
      <c r="L1163" s="66" t="s">
        <v>247</v>
      </c>
      <c r="M1163" s="56" t="s">
        <v>247</v>
      </c>
    </row>
    <row r="1164" spans="1:13" x14ac:dyDescent="0.25">
      <c r="A1164" t="s">
        <v>65</v>
      </c>
      <c r="B1164" t="s">
        <v>64</v>
      </c>
      <c r="C1164">
        <v>3.5</v>
      </c>
      <c r="D1164" t="s">
        <v>55</v>
      </c>
      <c r="E1164">
        <v>2019</v>
      </c>
      <c r="F1164" s="67" t="s">
        <v>247</v>
      </c>
      <c r="G1164" s="67" t="s">
        <v>247</v>
      </c>
      <c r="H1164" s="67" t="s">
        <v>247</v>
      </c>
      <c r="I1164">
        <v>100000</v>
      </c>
      <c r="J1164" s="66" t="s">
        <v>247</v>
      </c>
      <c r="K1164" s="66" t="s">
        <v>247</v>
      </c>
      <c r="L1164" s="66" t="s">
        <v>247</v>
      </c>
      <c r="M1164" s="56" t="s">
        <v>247</v>
      </c>
    </row>
    <row r="1165" spans="1:13" x14ac:dyDescent="0.25">
      <c r="A1165" t="s">
        <v>98</v>
      </c>
      <c r="B1165" t="s">
        <v>97</v>
      </c>
      <c r="C1165">
        <v>1.2</v>
      </c>
      <c r="D1165" t="s">
        <v>55</v>
      </c>
      <c r="E1165">
        <v>2019</v>
      </c>
      <c r="F1165" s="67" t="s">
        <v>247</v>
      </c>
      <c r="G1165" s="67" t="s">
        <v>247</v>
      </c>
      <c r="H1165" s="67" t="s">
        <v>247</v>
      </c>
      <c r="I1165">
        <v>120000</v>
      </c>
      <c r="J1165" s="66" t="s">
        <v>247</v>
      </c>
      <c r="K1165" s="66" t="s">
        <v>247</v>
      </c>
      <c r="L1165" s="66" t="s">
        <v>247</v>
      </c>
      <c r="M1165" s="56" t="s">
        <v>247</v>
      </c>
    </row>
    <row r="1166" spans="1:13" x14ac:dyDescent="0.25">
      <c r="A1166" t="s">
        <v>137</v>
      </c>
      <c r="B1166" t="s">
        <v>136</v>
      </c>
      <c r="C1166">
        <v>0.5</v>
      </c>
      <c r="D1166" t="s">
        <v>103</v>
      </c>
      <c r="E1166">
        <v>2019</v>
      </c>
      <c r="F1166" s="67">
        <v>205742308</v>
      </c>
      <c r="G1166" s="67">
        <v>16319.81</v>
      </c>
      <c r="H1166" s="67">
        <v>325931502.75</v>
      </c>
      <c r="I1166">
        <v>74000</v>
      </c>
      <c r="J1166" s="66">
        <v>2780.3014594594592</v>
      </c>
      <c r="K1166" s="66">
        <v>0.22053797297297298</v>
      </c>
      <c r="L1166" s="66">
        <v>4404.4797668918918</v>
      </c>
      <c r="M1166" s="56">
        <v>0.63124400760306676</v>
      </c>
    </row>
    <row r="1167" spans="1:13" x14ac:dyDescent="0.25">
      <c r="A1167" t="s">
        <v>139</v>
      </c>
      <c r="B1167" t="s">
        <v>138</v>
      </c>
      <c r="C1167">
        <v>0.5</v>
      </c>
      <c r="D1167" t="s">
        <v>51</v>
      </c>
      <c r="E1167">
        <v>2019</v>
      </c>
      <c r="F1167" s="67" t="s">
        <v>247</v>
      </c>
      <c r="G1167" s="67" t="s">
        <v>247</v>
      </c>
      <c r="H1167" s="67" t="s">
        <v>247</v>
      </c>
      <c r="I1167">
        <v>200000</v>
      </c>
      <c r="J1167" s="66" t="s">
        <v>247</v>
      </c>
      <c r="K1167" s="66" t="s">
        <v>247</v>
      </c>
      <c r="L1167" s="66" t="s">
        <v>247</v>
      </c>
      <c r="M1167" s="56" t="s">
        <v>247</v>
      </c>
    </row>
    <row r="1168" spans="1:13" x14ac:dyDescent="0.25">
      <c r="A1168" t="s">
        <v>205</v>
      </c>
      <c r="B1168" t="s">
        <v>204</v>
      </c>
      <c r="C1168">
        <v>0.1</v>
      </c>
      <c r="D1168" t="s">
        <v>47</v>
      </c>
      <c r="E1168">
        <v>2019</v>
      </c>
      <c r="F1168" s="67">
        <v>135705</v>
      </c>
      <c r="G1168" s="67">
        <v>1489522.92</v>
      </c>
      <c r="H1168" s="67">
        <v>1625227.92</v>
      </c>
      <c r="I1168">
        <v>200</v>
      </c>
      <c r="J1168" s="66">
        <v>678.52499999999998</v>
      </c>
      <c r="K1168" s="66">
        <v>7447.6145999999999</v>
      </c>
      <c r="L1168" s="66">
        <v>8126.1395999999995</v>
      </c>
      <c r="M1168" s="56">
        <v>8.3499057781384903E-2</v>
      </c>
    </row>
    <row r="1169" spans="1:13" x14ac:dyDescent="0.25">
      <c r="A1169" t="s">
        <v>73</v>
      </c>
      <c r="B1169" t="s">
        <v>72</v>
      </c>
      <c r="C1169">
        <v>3.1</v>
      </c>
      <c r="D1169" t="s">
        <v>47</v>
      </c>
      <c r="E1169">
        <v>2019</v>
      </c>
      <c r="F1169" s="67" t="s">
        <v>247</v>
      </c>
      <c r="G1169" s="67" t="s">
        <v>247</v>
      </c>
      <c r="H1169" s="67" t="s">
        <v>247</v>
      </c>
      <c r="I1169">
        <v>100000</v>
      </c>
      <c r="J1169" s="66" t="s">
        <v>247</v>
      </c>
      <c r="K1169" s="66" t="s">
        <v>247</v>
      </c>
      <c r="L1169" s="66" t="s">
        <v>247</v>
      </c>
      <c r="M1169" s="56" t="s">
        <v>247</v>
      </c>
    </row>
    <row r="1170" spans="1:13" x14ac:dyDescent="0.25">
      <c r="A1170" t="s">
        <v>148</v>
      </c>
      <c r="B1170" t="s">
        <v>147</v>
      </c>
      <c r="C1170">
        <v>0.4</v>
      </c>
      <c r="D1170" t="s">
        <v>51</v>
      </c>
      <c r="E1170">
        <v>2019</v>
      </c>
      <c r="F1170" s="67" t="s">
        <v>247</v>
      </c>
      <c r="G1170" s="67" t="s">
        <v>247</v>
      </c>
      <c r="H1170" s="67" t="s">
        <v>247</v>
      </c>
      <c r="I1170">
        <v>14000</v>
      </c>
      <c r="J1170" s="66" t="s">
        <v>247</v>
      </c>
      <c r="K1170" s="66" t="s">
        <v>247</v>
      </c>
      <c r="L1170" s="66" t="s">
        <v>247</v>
      </c>
      <c r="M1170" s="56" t="s">
        <v>247</v>
      </c>
    </row>
    <row r="1171" spans="1:13" x14ac:dyDescent="0.25">
      <c r="A1171" t="s">
        <v>76</v>
      </c>
      <c r="B1171" t="s">
        <v>9</v>
      </c>
      <c r="C1171">
        <v>2.4</v>
      </c>
      <c r="D1171" t="s">
        <v>47</v>
      </c>
      <c r="E1171">
        <v>2019</v>
      </c>
      <c r="F1171" s="67" t="s">
        <v>247</v>
      </c>
      <c r="G1171" s="67" t="s">
        <v>247</v>
      </c>
      <c r="H1171" s="67" t="s">
        <v>247</v>
      </c>
      <c r="I1171">
        <v>430000</v>
      </c>
      <c r="J1171" s="66" t="s">
        <v>247</v>
      </c>
      <c r="K1171" s="66" t="s">
        <v>247</v>
      </c>
      <c r="L1171" s="66" t="s">
        <v>247</v>
      </c>
      <c r="M1171" s="56" t="s">
        <v>247</v>
      </c>
    </row>
    <row r="1172" spans="1:13" x14ac:dyDescent="0.25">
      <c r="A1172" t="s">
        <v>150</v>
      </c>
      <c r="B1172" t="s">
        <v>149</v>
      </c>
      <c r="C1172">
        <v>0.4</v>
      </c>
      <c r="D1172" t="s">
        <v>51</v>
      </c>
      <c r="E1172">
        <v>2019</v>
      </c>
      <c r="F1172" s="67" t="s">
        <v>247</v>
      </c>
      <c r="G1172" s="67" t="s">
        <v>247</v>
      </c>
      <c r="H1172" s="67" t="s">
        <v>247</v>
      </c>
      <c r="I1172">
        <v>32000</v>
      </c>
      <c r="J1172" s="66" t="s">
        <v>247</v>
      </c>
      <c r="K1172" s="66" t="s">
        <v>247</v>
      </c>
      <c r="L1172" s="66" t="s">
        <v>247</v>
      </c>
      <c r="M1172" s="56" t="s">
        <v>247</v>
      </c>
    </row>
    <row r="1173" spans="1:13" x14ac:dyDescent="0.25">
      <c r="A1173" t="s">
        <v>117</v>
      </c>
      <c r="B1173" t="s">
        <v>116</v>
      </c>
      <c r="C1173">
        <v>0.8</v>
      </c>
      <c r="D1173" t="s">
        <v>55</v>
      </c>
      <c r="E1173">
        <v>2019</v>
      </c>
      <c r="F1173" s="67" t="s">
        <v>247</v>
      </c>
      <c r="G1173" s="67" t="s">
        <v>247</v>
      </c>
      <c r="H1173" s="67" t="s">
        <v>247</v>
      </c>
      <c r="I1173">
        <v>520000</v>
      </c>
      <c r="J1173" s="66" t="s">
        <v>247</v>
      </c>
      <c r="K1173" s="66" t="s">
        <v>247</v>
      </c>
      <c r="L1173" s="66" t="s">
        <v>247</v>
      </c>
      <c r="M1173" s="56" t="s">
        <v>247</v>
      </c>
    </row>
    <row r="1174" spans="1:13" x14ac:dyDescent="0.25">
      <c r="A1174" t="s">
        <v>119</v>
      </c>
      <c r="B1174" t="s">
        <v>118</v>
      </c>
      <c r="C1174">
        <v>0.8</v>
      </c>
      <c r="D1174" t="s">
        <v>47</v>
      </c>
      <c r="E1174">
        <v>2019</v>
      </c>
      <c r="F1174" s="67" t="s">
        <v>247</v>
      </c>
      <c r="G1174" s="67" t="s">
        <v>247</v>
      </c>
      <c r="H1174" s="67" t="s">
        <v>247</v>
      </c>
      <c r="I1174">
        <v>6800</v>
      </c>
      <c r="J1174" s="66" t="s">
        <v>247</v>
      </c>
      <c r="K1174" s="66" t="s">
        <v>247</v>
      </c>
      <c r="L1174" s="66" t="s">
        <v>247</v>
      </c>
      <c r="M1174" s="56" t="s">
        <v>247</v>
      </c>
    </row>
    <row r="1175" spans="1:13" x14ac:dyDescent="0.25">
      <c r="A1175" t="s">
        <v>111</v>
      </c>
      <c r="B1175" t="s">
        <v>10</v>
      </c>
      <c r="C1175">
        <v>0.9</v>
      </c>
      <c r="D1175" t="s">
        <v>51</v>
      </c>
      <c r="E1175">
        <v>2019</v>
      </c>
      <c r="F1175" s="67">
        <v>40931323</v>
      </c>
      <c r="G1175" s="67">
        <v>31159244.120000001</v>
      </c>
      <c r="H1175" s="67">
        <v>97118276.620000005</v>
      </c>
      <c r="I1175">
        <v>72000</v>
      </c>
      <c r="J1175" s="66">
        <v>568.49059722222228</v>
      </c>
      <c r="K1175" s="66">
        <v>432.76727944444445</v>
      </c>
      <c r="L1175" s="66">
        <v>1348.8649530555556</v>
      </c>
      <c r="M1175" s="56">
        <v>0.42145849807605457</v>
      </c>
    </row>
    <row r="1176" spans="1:13" x14ac:dyDescent="0.25">
      <c r="A1176" t="s">
        <v>152</v>
      </c>
      <c r="B1176" t="s">
        <v>151</v>
      </c>
      <c r="C1176">
        <v>0.4</v>
      </c>
      <c r="D1176" t="s">
        <v>51</v>
      </c>
      <c r="E1176">
        <v>2019</v>
      </c>
      <c r="F1176" s="67">
        <v>15959367</v>
      </c>
      <c r="G1176" s="67">
        <v>0</v>
      </c>
      <c r="H1176" s="67">
        <v>15959367</v>
      </c>
      <c r="I1176">
        <v>47000</v>
      </c>
      <c r="J1176" s="66">
        <v>339.56099999999998</v>
      </c>
      <c r="K1176" s="66">
        <v>0</v>
      </c>
      <c r="L1176" s="66">
        <v>339.56099999999998</v>
      </c>
      <c r="M1176" s="56">
        <v>1</v>
      </c>
    </row>
    <row r="1177" spans="1:13" x14ac:dyDescent="0.25">
      <c r="A1177" t="s">
        <v>141</v>
      </c>
      <c r="B1177" t="s">
        <v>140</v>
      </c>
      <c r="C1177">
        <v>0.5</v>
      </c>
      <c r="D1177" t="s">
        <v>47</v>
      </c>
      <c r="E1177">
        <v>2019</v>
      </c>
      <c r="F1177" s="67">
        <v>33288506</v>
      </c>
      <c r="G1177" s="67">
        <v>9764012</v>
      </c>
      <c r="H1177" s="67">
        <v>46000846</v>
      </c>
      <c r="I1177">
        <v>27000</v>
      </c>
      <c r="J1177" s="66">
        <v>1232.9076296296296</v>
      </c>
      <c r="K1177" s="66">
        <v>361.63007407407406</v>
      </c>
      <c r="L1177" s="66">
        <v>1703.735037037037</v>
      </c>
      <c r="M1177" s="56">
        <v>0.72364986504813411</v>
      </c>
    </row>
    <row r="1178" spans="1:13" x14ac:dyDescent="0.25">
      <c r="A1178" t="s">
        <v>60</v>
      </c>
      <c r="B1178" t="s">
        <v>59</v>
      </c>
      <c r="C1178">
        <v>7.2</v>
      </c>
      <c r="D1178" t="s">
        <v>51</v>
      </c>
      <c r="E1178">
        <v>2019</v>
      </c>
      <c r="F1178" s="67" t="s">
        <v>247</v>
      </c>
      <c r="G1178" s="67" t="s">
        <v>247</v>
      </c>
      <c r="H1178" s="67" t="s">
        <v>247</v>
      </c>
      <c r="I1178">
        <v>65000</v>
      </c>
      <c r="J1178" s="66" t="s">
        <v>247</v>
      </c>
      <c r="K1178" s="66" t="s">
        <v>247</v>
      </c>
      <c r="L1178" s="66" t="s">
        <v>247</v>
      </c>
      <c r="M1178" s="56" t="s">
        <v>247</v>
      </c>
    </row>
    <row r="1179" spans="1:13" x14ac:dyDescent="0.25">
      <c r="A1179" t="s">
        <v>129</v>
      </c>
      <c r="B1179" t="s">
        <v>128</v>
      </c>
      <c r="C1179">
        <v>0.6</v>
      </c>
      <c r="D1179" t="s">
        <v>55</v>
      </c>
      <c r="E1179">
        <v>2019</v>
      </c>
      <c r="F1179" s="67">
        <v>0</v>
      </c>
      <c r="G1179" s="67">
        <v>4200000</v>
      </c>
      <c r="H1179" s="67">
        <v>4200000</v>
      </c>
      <c r="I1179">
        <v>14000</v>
      </c>
      <c r="J1179" s="66">
        <v>0</v>
      </c>
      <c r="K1179" s="66">
        <v>300</v>
      </c>
      <c r="L1179" s="66">
        <v>300</v>
      </c>
      <c r="M1179" s="56">
        <v>0</v>
      </c>
    </row>
    <row r="1180" spans="1:13" x14ac:dyDescent="0.25">
      <c r="A1180" t="s">
        <v>46</v>
      </c>
      <c r="B1180" t="s">
        <v>11</v>
      </c>
      <c r="C1180">
        <v>27</v>
      </c>
      <c r="D1180" t="s">
        <v>47</v>
      </c>
      <c r="E1180">
        <v>2019</v>
      </c>
      <c r="F1180" s="67" t="s">
        <v>247</v>
      </c>
      <c r="G1180" s="67" t="s">
        <v>247</v>
      </c>
      <c r="H1180" s="67" t="s">
        <v>247</v>
      </c>
      <c r="I1180">
        <v>200000</v>
      </c>
      <c r="J1180" s="66" t="s">
        <v>247</v>
      </c>
      <c r="K1180" s="66" t="s">
        <v>247</v>
      </c>
      <c r="L1180" s="66" t="s">
        <v>247</v>
      </c>
      <c r="M1180" s="56" t="s">
        <v>247</v>
      </c>
    </row>
    <row r="1181" spans="1:13" x14ac:dyDescent="0.25">
      <c r="A1181" t="s">
        <v>112</v>
      </c>
      <c r="B1181" t="s">
        <v>12</v>
      </c>
      <c r="C1181">
        <v>0.9</v>
      </c>
      <c r="D1181" t="s">
        <v>55</v>
      </c>
      <c r="E1181">
        <v>2019</v>
      </c>
      <c r="F1181" s="67">
        <v>7700000</v>
      </c>
      <c r="G1181" s="67">
        <v>179500000</v>
      </c>
      <c r="H1181" s="67">
        <v>187200000</v>
      </c>
      <c r="I1181">
        <v>670000</v>
      </c>
      <c r="J1181" s="66">
        <v>11.492537313432836</v>
      </c>
      <c r="K1181" s="66">
        <v>267.91044776119401</v>
      </c>
      <c r="L1181" s="66">
        <v>279.40298507462688</v>
      </c>
      <c r="M1181" s="56">
        <v>4.1132478632478632E-2</v>
      </c>
    </row>
    <row r="1182" spans="1:13" x14ac:dyDescent="0.25">
      <c r="A1182" t="s">
        <v>174</v>
      </c>
      <c r="B1182" t="s">
        <v>173</v>
      </c>
      <c r="C1182">
        <v>0.2</v>
      </c>
      <c r="D1182" t="s">
        <v>51</v>
      </c>
      <c r="E1182">
        <v>2019</v>
      </c>
      <c r="F1182" s="67" t="s">
        <v>247</v>
      </c>
      <c r="G1182" s="67" t="s">
        <v>247</v>
      </c>
      <c r="H1182" s="67" t="s">
        <v>247</v>
      </c>
      <c r="I1182">
        <v>1000</v>
      </c>
      <c r="J1182" s="66" t="s">
        <v>247</v>
      </c>
      <c r="K1182" s="66" t="s">
        <v>247</v>
      </c>
      <c r="L1182" s="66" t="s">
        <v>247</v>
      </c>
      <c r="M1182" s="56" t="s">
        <v>247</v>
      </c>
    </row>
    <row r="1183" spans="1:13" x14ac:dyDescent="0.25">
      <c r="A1183" t="s">
        <v>67</v>
      </c>
      <c r="B1183" t="s">
        <v>66</v>
      </c>
      <c r="C1183">
        <v>3.5</v>
      </c>
      <c r="D1183" t="s">
        <v>51</v>
      </c>
      <c r="E1183">
        <v>2019</v>
      </c>
      <c r="F1183" s="67" t="s">
        <v>247</v>
      </c>
      <c r="G1183" s="67" t="s">
        <v>247</v>
      </c>
      <c r="H1183" s="67" t="s">
        <v>247</v>
      </c>
      <c r="I1183">
        <v>51000</v>
      </c>
      <c r="J1183" s="66" t="s">
        <v>247</v>
      </c>
      <c r="K1183" s="66" t="s">
        <v>247</v>
      </c>
      <c r="L1183" s="66" t="s">
        <v>247</v>
      </c>
      <c r="M1183" s="56" t="s">
        <v>247</v>
      </c>
    </row>
    <row r="1184" spans="1:13" x14ac:dyDescent="0.25">
      <c r="A1184" t="s">
        <v>82</v>
      </c>
      <c r="B1184" t="s">
        <v>81</v>
      </c>
      <c r="C1184">
        <v>1.9</v>
      </c>
      <c r="D1184" t="s">
        <v>55</v>
      </c>
      <c r="E1184">
        <v>2019</v>
      </c>
      <c r="F1184" s="67">
        <v>1000000</v>
      </c>
      <c r="G1184" s="67">
        <v>0</v>
      </c>
      <c r="H1184" s="67">
        <v>1000000</v>
      </c>
      <c r="I1184">
        <v>28000</v>
      </c>
      <c r="J1184" s="66">
        <v>35.714285714285715</v>
      </c>
      <c r="K1184" s="66">
        <v>0</v>
      </c>
      <c r="L1184" s="66">
        <v>35.714285714285715</v>
      </c>
      <c r="M1184" s="56">
        <v>1</v>
      </c>
    </row>
    <row r="1185" spans="1:13" x14ac:dyDescent="0.25">
      <c r="A1185" t="s">
        <v>153</v>
      </c>
      <c r="B1185" t="s">
        <v>13</v>
      </c>
      <c r="C1185">
        <v>0.4</v>
      </c>
      <c r="D1185" t="s">
        <v>51</v>
      </c>
      <c r="E1185">
        <v>2019</v>
      </c>
      <c r="F1185" s="67">
        <v>14159868</v>
      </c>
      <c r="G1185" s="67">
        <v>1737923.05</v>
      </c>
      <c r="H1185" s="67">
        <v>15897791.050000001</v>
      </c>
      <c r="I1185">
        <v>9100</v>
      </c>
      <c r="J1185" s="66">
        <v>1556.0294505494505</v>
      </c>
      <c r="K1185" s="66">
        <v>190.98055494505496</v>
      </c>
      <c r="L1185" s="66">
        <v>1747.0100054945055</v>
      </c>
      <c r="M1185" s="56">
        <v>0.8906814761538836</v>
      </c>
    </row>
    <row r="1186" spans="1:13" x14ac:dyDescent="0.25">
      <c r="A1186" t="s">
        <v>86</v>
      </c>
      <c r="B1186" t="s">
        <v>85</v>
      </c>
      <c r="C1186">
        <v>1.7</v>
      </c>
      <c r="D1186" t="s">
        <v>47</v>
      </c>
      <c r="E1186">
        <v>2019</v>
      </c>
      <c r="F1186" s="67" t="s">
        <v>247</v>
      </c>
      <c r="G1186" s="67" t="s">
        <v>247</v>
      </c>
      <c r="H1186" s="67" t="s">
        <v>247</v>
      </c>
      <c r="I1186">
        <v>340000</v>
      </c>
      <c r="J1186" s="66" t="s">
        <v>247</v>
      </c>
      <c r="K1186" s="66" t="s">
        <v>247</v>
      </c>
      <c r="L1186" s="66" t="s">
        <v>247</v>
      </c>
      <c r="M1186" s="56" t="s">
        <v>247</v>
      </c>
    </row>
    <row r="1187" spans="1:13" x14ac:dyDescent="0.25">
      <c r="A1187" t="s">
        <v>158</v>
      </c>
      <c r="B1187" t="s">
        <v>157</v>
      </c>
      <c r="C1187">
        <v>0.3</v>
      </c>
      <c r="D1187" t="s">
        <v>51</v>
      </c>
      <c r="E1187">
        <v>2019</v>
      </c>
      <c r="F1187" s="67">
        <v>19830959</v>
      </c>
      <c r="G1187" s="67">
        <v>7632628.7400000002</v>
      </c>
      <c r="H1187" s="67">
        <v>27943483.98</v>
      </c>
      <c r="I1187">
        <v>36000</v>
      </c>
      <c r="J1187" s="66">
        <v>550.85997222222227</v>
      </c>
      <c r="K1187" s="66">
        <v>212.01746500000002</v>
      </c>
      <c r="L1187" s="66">
        <v>776.20788833333336</v>
      </c>
      <c r="M1187" s="56">
        <v>0.70968097658093099</v>
      </c>
    </row>
    <row r="1188" spans="1:13" x14ac:dyDescent="0.25">
      <c r="A1188" t="s">
        <v>92</v>
      </c>
      <c r="B1188" t="s">
        <v>91</v>
      </c>
      <c r="C1188">
        <v>1.4</v>
      </c>
      <c r="D1188" t="s">
        <v>55</v>
      </c>
      <c r="E1188">
        <v>2019</v>
      </c>
      <c r="F1188" s="67">
        <v>6918742</v>
      </c>
      <c r="G1188" s="67">
        <v>20345663</v>
      </c>
      <c r="H1188" s="67">
        <v>27264405</v>
      </c>
      <c r="I1188">
        <v>110000</v>
      </c>
      <c r="J1188" s="66">
        <v>62.897654545454543</v>
      </c>
      <c r="K1188" s="66">
        <v>184.96057272727273</v>
      </c>
      <c r="L1188" s="66">
        <v>247.85822727272728</v>
      </c>
      <c r="M1188" s="56">
        <v>0.25376464294746209</v>
      </c>
    </row>
    <row r="1189" spans="1:13" x14ac:dyDescent="0.25">
      <c r="A1189" t="s">
        <v>69</v>
      </c>
      <c r="B1189" t="s">
        <v>68</v>
      </c>
      <c r="C1189">
        <v>3.4</v>
      </c>
      <c r="D1189" t="s">
        <v>55</v>
      </c>
      <c r="E1189">
        <v>2019</v>
      </c>
      <c r="F1189" s="67" t="s">
        <v>247</v>
      </c>
      <c r="G1189" s="67" t="s">
        <v>247</v>
      </c>
      <c r="H1189" s="67" t="s">
        <v>247</v>
      </c>
      <c r="I1189">
        <v>40000</v>
      </c>
      <c r="J1189" s="66" t="s">
        <v>247</v>
      </c>
      <c r="K1189" s="66" t="s">
        <v>247</v>
      </c>
      <c r="L1189" s="66" t="s">
        <v>247</v>
      </c>
      <c r="M1189" s="56" t="s">
        <v>247</v>
      </c>
    </row>
    <row r="1190" spans="1:13" x14ac:dyDescent="0.25">
      <c r="A1190" t="s">
        <v>93</v>
      </c>
      <c r="B1190" t="s">
        <v>14</v>
      </c>
      <c r="C1190">
        <v>1.4</v>
      </c>
      <c r="D1190" t="s">
        <v>51</v>
      </c>
      <c r="E1190">
        <v>2019</v>
      </c>
      <c r="F1190" s="67" t="s">
        <v>247</v>
      </c>
      <c r="G1190" s="67" t="s">
        <v>247</v>
      </c>
      <c r="H1190" s="67" t="s">
        <v>247</v>
      </c>
      <c r="I1190">
        <v>8700</v>
      </c>
      <c r="J1190" s="66" t="s">
        <v>247</v>
      </c>
      <c r="K1190" s="66" t="s">
        <v>247</v>
      </c>
      <c r="L1190" s="66" t="s">
        <v>247</v>
      </c>
      <c r="M1190" s="56" t="s">
        <v>247</v>
      </c>
    </row>
    <row r="1191" spans="1:13" x14ac:dyDescent="0.25">
      <c r="A1191" t="s">
        <v>83</v>
      </c>
      <c r="B1191" t="s">
        <v>15</v>
      </c>
      <c r="C1191">
        <v>1.9</v>
      </c>
      <c r="D1191" t="s">
        <v>55</v>
      </c>
      <c r="E1191">
        <v>2019</v>
      </c>
      <c r="F1191" s="67" t="s">
        <v>247</v>
      </c>
      <c r="G1191" s="67" t="s">
        <v>247</v>
      </c>
      <c r="H1191" s="67" t="s">
        <v>247</v>
      </c>
      <c r="I1191">
        <v>160000</v>
      </c>
      <c r="J1191" s="66" t="s">
        <v>247</v>
      </c>
      <c r="K1191" s="66" t="s">
        <v>247</v>
      </c>
      <c r="L1191" s="66" t="s">
        <v>247</v>
      </c>
      <c r="M1191" s="56" t="s">
        <v>247</v>
      </c>
    </row>
    <row r="1192" spans="1:13" x14ac:dyDescent="0.25">
      <c r="A1192" t="s">
        <v>160</v>
      </c>
      <c r="B1192" t="s">
        <v>159</v>
      </c>
      <c r="C1192">
        <v>0.3</v>
      </c>
      <c r="D1192" t="s">
        <v>47</v>
      </c>
      <c r="E1192">
        <v>2019</v>
      </c>
      <c r="F1192" s="67" t="s">
        <v>247</v>
      </c>
      <c r="G1192" s="67" t="s">
        <v>247</v>
      </c>
      <c r="H1192" s="67" t="s">
        <v>247</v>
      </c>
      <c r="I1192">
        <v>25000</v>
      </c>
      <c r="J1192" s="66" t="s">
        <v>247</v>
      </c>
      <c r="K1192" s="66" t="s">
        <v>247</v>
      </c>
      <c r="L1192" s="66" t="s">
        <v>247</v>
      </c>
      <c r="M1192" s="56" t="s">
        <v>247</v>
      </c>
    </row>
    <row r="1193" spans="1:13" x14ac:dyDescent="0.25">
      <c r="A1193" t="s">
        <v>235</v>
      </c>
      <c r="B1193" t="s">
        <v>16</v>
      </c>
      <c r="C1193">
        <v>0</v>
      </c>
      <c r="D1193" t="s">
        <v>47</v>
      </c>
      <c r="E1193">
        <v>2019</v>
      </c>
      <c r="F1193" s="67" t="s">
        <v>247</v>
      </c>
      <c r="G1193" s="67" t="s">
        <v>247</v>
      </c>
      <c r="H1193" s="67" t="s">
        <v>247</v>
      </c>
      <c r="I1193" t="s">
        <v>247</v>
      </c>
      <c r="J1193" s="66" t="s">
        <v>247</v>
      </c>
      <c r="K1193" s="66" t="s">
        <v>247</v>
      </c>
      <c r="L1193" s="66" t="s">
        <v>247</v>
      </c>
      <c r="M1193" s="56" t="s">
        <v>247</v>
      </c>
    </row>
    <row r="1194" spans="1:13" x14ac:dyDescent="0.25">
      <c r="A1194" t="s">
        <v>245</v>
      </c>
      <c r="B1194" t="s">
        <v>244</v>
      </c>
      <c r="C1194">
        <v>4.1000000000000002E-2</v>
      </c>
      <c r="D1194" t="s">
        <v>242</v>
      </c>
      <c r="E1194">
        <v>2019</v>
      </c>
      <c r="F1194" s="67" t="s">
        <v>247</v>
      </c>
      <c r="G1194" s="67" t="s">
        <v>247</v>
      </c>
      <c r="H1194" s="67" t="s">
        <v>247</v>
      </c>
      <c r="I1194" t="s">
        <v>247</v>
      </c>
      <c r="J1194" s="66" t="s">
        <v>247</v>
      </c>
      <c r="K1194" s="66" t="s">
        <v>247</v>
      </c>
      <c r="L1194" s="66" t="s">
        <v>247</v>
      </c>
      <c r="M1194" s="56" t="s">
        <v>247</v>
      </c>
    </row>
    <row r="1195" spans="1:13" x14ac:dyDescent="0.25">
      <c r="A1195" t="s">
        <v>207</v>
      </c>
      <c r="B1195" t="s">
        <v>206</v>
      </c>
      <c r="C1195">
        <v>0.1</v>
      </c>
      <c r="D1195" t="s">
        <v>51</v>
      </c>
      <c r="E1195">
        <v>2019</v>
      </c>
      <c r="F1195" s="67" t="s">
        <v>247</v>
      </c>
      <c r="G1195" s="67" t="s">
        <v>247</v>
      </c>
      <c r="H1195" s="67" t="s">
        <v>247</v>
      </c>
      <c r="I1195">
        <v>59000</v>
      </c>
      <c r="J1195" s="66" t="s">
        <v>247</v>
      </c>
      <c r="K1195" s="66" t="s">
        <v>247</v>
      </c>
      <c r="L1195" s="66" t="s">
        <v>247</v>
      </c>
      <c r="M1195" s="56" t="s">
        <v>247</v>
      </c>
    </row>
    <row r="1196" spans="1:13" x14ac:dyDescent="0.25">
      <c r="A1196" t="s">
        <v>94</v>
      </c>
      <c r="B1196" t="s">
        <v>17</v>
      </c>
      <c r="C1196">
        <v>1.4</v>
      </c>
      <c r="D1196" t="s">
        <v>51</v>
      </c>
      <c r="E1196">
        <v>2019</v>
      </c>
      <c r="F1196" s="67" t="s">
        <v>247</v>
      </c>
      <c r="G1196" s="67" t="s">
        <v>247</v>
      </c>
      <c r="H1196" s="67" t="s">
        <v>247</v>
      </c>
      <c r="I1196">
        <v>32000</v>
      </c>
      <c r="J1196" s="66" t="s">
        <v>247</v>
      </c>
      <c r="K1196" s="66" t="s">
        <v>247</v>
      </c>
      <c r="L1196" s="66" t="s">
        <v>247</v>
      </c>
      <c r="M1196" s="56" t="s">
        <v>247</v>
      </c>
    </row>
    <row r="1197" spans="1:13" x14ac:dyDescent="0.25">
      <c r="A1197" t="s">
        <v>162</v>
      </c>
      <c r="B1197" t="s">
        <v>161</v>
      </c>
      <c r="C1197">
        <v>0.3</v>
      </c>
      <c r="D1197" t="s">
        <v>51</v>
      </c>
      <c r="E1197">
        <v>2019</v>
      </c>
      <c r="F1197" s="67">
        <v>33438803</v>
      </c>
      <c r="G1197" s="67">
        <v>1774301.09</v>
      </c>
      <c r="H1197" s="67">
        <v>35213104.090000004</v>
      </c>
      <c r="I1197">
        <v>33000</v>
      </c>
      <c r="J1197" s="66">
        <v>1013.2970606060607</v>
      </c>
      <c r="K1197" s="66">
        <v>53.766699696969702</v>
      </c>
      <c r="L1197" s="66">
        <v>1067.0637603030304</v>
      </c>
      <c r="M1197" s="56">
        <v>0.9496124770635066</v>
      </c>
    </row>
    <row r="1198" spans="1:13" x14ac:dyDescent="0.25">
      <c r="A1198" t="s">
        <v>63</v>
      </c>
      <c r="B1198" t="s">
        <v>18</v>
      </c>
      <c r="C1198">
        <v>4.5</v>
      </c>
      <c r="D1198" t="s">
        <v>47</v>
      </c>
      <c r="E1198">
        <v>2019</v>
      </c>
      <c r="F1198" s="67">
        <v>175262884</v>
      </c>
      <c r="G1198" s="67">
        <v>549895500.99000001</v>
      </c>
      <c r="H1198" s="67">
        <v>754585321.70000005</v>
      </c>
      <c r="I1198">
        <v>1500000</v>
      </c>
      <c r="J1198" s="66">
        <v>116.84192266666666</v>
      </c>
      <c r="K1198" s="66">
        <v>366.59700065999999</v>
      </c>
      <c r="L1198" s="66">
        <v>503.05688113333338</v>
      </c>
      <c r="M1198" s="56">
        <v>0.23226383943587911</v>
      </c>
    </row>
    <row r="1199" spans="1:13" x14ac:dyDescent="0.25">
      <c r="A1199" t="s">
        <v>176</v>
      </c>
      <c r="B1199" t="s">
        <v>175</v>
      </c>
      <c r="C1199">
        <v>0.2</v>
      </c>
      <c r="D1199" t="s">
        <v>47</v>
      </c>
      <c r="E1199">
        <v>2019</v>
      </c>
      <c r="F1199" s="67">
        <v>1970121</v>
      </c>
      <c r="G1199" s="67">
        <v>4935201.74</v>
      </c>
      <c r="H1199" s="67">
        <v>6905322.7400000002</v>
      </c>
      <c r="I1199">
        <v>10000</v>
      </c>
      <c r="J1199" s="66">
        <v>197.0121</v>
      </c>
      <c r="K1199" s="66">
        <v>493.520174</v>
      </c>
      <c r="L1199" s="66">
        <v>690.53227400000003</v>
      </c>
      <c r="M1199" s="56">
        <v>0.2853046952588924</v>
      </c>
    </row>
    <row r="1200" spans="1:13" x14ac:dyDescent="0.25">
      <c r="A1200" t="s">
        <v>163</v>
      </c>
      <c r="B1200" t="s">
        <v>19</v>
      </c>
      <c r="C1200">
        <v>0.3</v>
      </c>
      <c r="D1200" t="s">
        <v>47</v>
      </c>
      <c r="E1200">
        <v>2019</v>
      </c>
      <c r="F1200" s="67">
        <v>556553</v>
      </c>
      <c r="G1200" s="67">
        <v>592817</v>
      </c>
      <c r="H1200" s="67">
        <v>1149370</v>
      </c>
      <c r="I1200">
        <v>13000</v>
      </c>
      <c r="J1200" s="66">
        <v>42.811769230769229</v>
      </c>
      <c r="K1200" s="66">
        <v>45.601307692307692</v>
      </c>
      <c r="L1200" s="66">
        <v>88.413076923076929</v>
      </c>
      <c r="M1200" s="56">
        <v>0.48422440119369736</v>
      </c>
    </row>
    <row r="1201" spans="1:13" x14ac:dyDescent="0.25">
      <c r="A1201" t="s">
        <v>142</v>
      </c>
      <c r="B1201" t="s">
        <v>20</v>
      </c>
      <c r="C1201">
        <v>0.5</v>
      </c>
      <c r="D1201" t="s">
        <v>103</v>
      </c>
      <c r="E1201">
        <v>2019</v>
      </c>
      <c r="F1201" s="67" t="s">
        <v>247</v>
      </c>
      <c r="G1201" s="67" t="s">
        <v>247</v>
      </c>
      <c r="H1201" s="67" t="s">
        <v>247</v>
      </c>
      <c r="I1201">
        <v>5600</v>
      </c>
      <c r="J1201" s="66" t="s">
        <v>247</v>
      </c>
      <c r="K1201" s="66" t="s">
        <v>247</v>
      </c>
      <c r="L1201" s="66" t="s">
        <v>247</v>
      </c>
      <c r="M1201" s="56" t="s">
        <v>247</v>
      </c>
    </row>
    <row r="1202" spans="1:13" x14ac:dyDescent="0.25">
      <c r="A1202" t="s">
        <v>209</v>
      </c>
      <c r="B1202" t="s">
        <v>208</v>
      </c>
      <c r="C1202">
        <v>0.1</v>
      </c>
      <c r="D1202" t="s">
        <v>51</v>
      </c>
      <c r="E1202">
        <v>2019</v>
      </c>
      <c r="F1202" s="67">
        <v>6620000</v>
      </c>
      <c r="G1202" s="67">
        <v>209080</v>
      </c>
      <c r="H1202" s="67">
        <v>6829080</v>
      </c>
      <c r="I1202">
        <v>2700</v>
      </c>
      <c r="J1202" s="66">
        <v>2451.8518518518517</v>
      </c>
      <c r="K1202" s="66">
        <v>77.437037037037044</v>
      </c>
      <c r="L1202" s="66">
        <v>2529.2888888888888</v>
      </c>
      <c r="M1202" s="56">
        <v>0.96938387015527716</v>
      </c>
    </row>
    <row r="1203" spans="1:13" x14ac:dyDescent="0.25">
      <c r="A1203" t="s">
        <v>49</v>
      </c>
      <c r="B1203" t="s">
        <v>21</v>
      </c>
      <c r="C1203">
        <v>22.8</v>
      </c>
      <c r="D1203" t="s">
        <v>47</v>
      </c>
      <c r="E1203">
        <v>2019</v>
      </c>
      <c r="F1203" s="67" t="s">
        <v>247</v>
      </c>
      <c r="G1203" s="67" t="s">
        <v>247</v>
      </c>
      <c r="H1203" s="67" t="s">
        <v>247</v>
      </c>
      <c r="I1203">
        <v>340000</v>
      </c>
      <c r="J1203" s="66" t="s">
        <v>247</v>
      </c>
      <c r="K1203" s="66" t="s">
        <v>247</v>
      </c>
      <c r="L1203" s="66" t="s">
        <v>247</v>
      </c>
      <c r="M1203" s="56" t="s">
        <v>247</v>
      </c>
    </row>
    <row r="1204" spans="1:13" x14ac:dyDescent="0.25">
      <c r="A1204" t="s">
        <v>90</v>
      </c>
      <c r="B1204" t="s">
        <v>89</v>
      </c>
      <c r="C1204">
        <v>1.5</v>
      </c>
      <c r="D1204" t="s">
        <v>55</v>
      </c>
      <c r="E1204">
        <v>2019</v>
      </c>
      <c r="F1204" s="67" t="s">
        <v>247</v>
      </c>
      <c r="G1204" s="67" t="s">
        <v>247</v>
      </c>
      <c r="H1204" s="67" t="s">
        <v>247</v>
      </c>
      <c r="I1204">
        <v>47000</v>
      </c>
      <c r="J1204" s="66" t="s">
        <v>247</v>
      </c>
      <c r="K1204" s="66" t="s">
        <v>247</v>
      </c>
      <c r="L1204" s="66" t="s">
        <v>247</v>
      </c>
      <c r="M1204" s="56" t="s">
        <v>247</v>
      </c>
    </row>
    <row r="1205" spans="1:13" x14ac:dyDescent="0.25">
      <c r="A1205" t="s">
        <v>178</v>
      </c>
      <c r="B1205" t="s">
        <v>177</v>
      </c>
      <c r="C1205">
        <v>0.2</v>
      </c>
      <c r="D1205" t="s">
        <v>103</v>
      </c>
      <c r="E1205">
        <v>2019</v>
      </c>
      <c r="F1205" s="67" t="s">
        <v>247</v>
      </c>
      <c r="G1205" s="67" t="s">
        <v>247</v>
      </c>
      <c r="H1205" s="67" t="s">
        <v>247</v>
      </c>
      <c r="I1205">
        <v>3400</v>
      </c>
      <c r="J1205" s="66" t="s">
        <v>247</v>
      </c>
      <c r="K1205" s="66" t="s">
        <v>247</v>
      </c>
      <c r="L1205" s="66" t="s">
        <v>247</v>
      </c>
      <c r="M1205" s="56" t="s">
        <v>247</v>
      </c>
    </row>
    <row r="1206" spans="1:13" x14ac:dyDescent="0.25">
      <c r="A1206" t="s">
        <v>165</v>
      </c>
      <c r="B1206" t="s">
        <v>164</v>
      </c>
      <c r="C1206">
        <v>0.3</v>
      </c>
      <c r="D1206" t="s">
        <v>55</v>
      </c>
      <c r="E1206">
        <v>2019</v>
      </c>
      <c r="F1206" s="67" t="s">
        <v>247</v>
      </c>
      <c r="G1206" s="67" t="s">
        <v>247</v>
      </c>
      <c r="H1206" s="67" t="s">
        <v>247</v>
      </c>
      <c r="I1206">
        <v>39000</v>
      </c>
      <c r="J1206" s="66" t="s">
        <v>247</v>
      </c>
      <c r="K1206" s="66" t="s">
        <v>247</v>
      </c>
      <c r="L1206" s="66" t="s">
        <v>247</v>
      </c>
      <c r="M1206" s="56" t="s">
        <v>247</v>
      </c>
    </row>
    <row r="1207" spans="1:13" x14ac:dyDescent="0.25">
      <c r="A1207" t="s">
        <v>58</v>
      </c>
      <c r="B1207" t="s">
        <v>22</v>
      </c>
      <c r="C1207">
        <v>8.9</v>
      </c>
      <c r="D1207" t="s">
        <v>55</v>
      </c>
      <c r="E1207">
        <v>2019</v>
      </c>
      <c r="F1207" s="67">
        <v>4619000</v>
      </c>
      <c r="G1207" s="67">
        <v>253995000.59999999</v>
      </c>
      <c r="H1207" s="67">
        <v>258614000.59999999</v>
      </c>
      <c r="I1207">
        <v>1100000</v>
      </c>
      <c r="J1207" s="66">
        <v>4.1990909090909092</v>
      </c>
      <c r="K1207" s="66">
        <v>230.90454599999998</v>
      </c>
      <c r="L1207" s="66">
        <v>235.10363690909091</v>
      </c>
      <c r="M1207" s="56">
        <v>1.7860595285961484E-2</v>
      </c>
    </row>
    <row r="1208" spans="1:13" x14ac:dyDescent="0.25">
      <c r="A1208" t="s">
        <v>154</v>
      </c>
      <c r="B1208" t="s">
        <v>23</v>
      </c>
      <c r="C1208">
        <v>0.4</v>
      </c>
      <c r="D1208" t="s">
        <v>51</v>
      </c>
      <c r="E1208">
        <v>2019</v>
      </c>
      <c r="F1208" s="67">
        <v>23214913</v>
      </c>
      <c r="G1208" s="67">
        <v>538017.62</v>
      </c>
      <c r="H1208" s="67">
        <v>24360560.379999999</v>
      </c>
      <c r="I1208">
        <v>88000</v>
      </c>
      <c r="J1208" s="66">
        <v>263.80582954545457</v>
      </c>
      <c r="K1208" s="66">
        <v>6.1138365909090906</v>
      </c>
      <c r="L1208" s="66">
        <v>276.82454977272727</v>
      </c>
      <c r="M1208" s="56">
        <v>0.95297122224903441</v>
      </c>
    </row>
    <row r="1209" spans="1:13" x14ac:dyDescent="0.25">
      <c r="A1209" t="s">
        <v>100</v>
      </c>
      <c r="B1209" t="s">
        <v>99</v>
      </c>
      <c r="C1209">
        <v>1.2</v>
      </c>
      <c r="D1209" t="s">
        <v>55</v>
      </c>
      <c r="E1209">
        <v>2019</v>
      </c>
      <c r="F1209" s="67">
        <v>6094200</v>
      </c>
      <c r="G1209" s="67">
        <v>27130761</v>
      </c>
      <c r="H1209" s="67">
        <v>33224961</v>
      </c>
      <c r="I1209">
        <v>140000</v>
      </c>
      <c r="J1209" s="66">
        <v>43.53</v>
      </c>
      <c r="K1209" s="66">
        <v>193.79114999999999</v>
      </c>
      <c r="L1209" s="66">
        <v>237.32114999999999</v>
      </c>
      <c r="M1209" s="56">
        <v>0.18342233720003465</v>
      </c>
    </row>
    <row r="1210" spans="1:13" x14ac:dyDescent="0.25">
      <c r="A1210" t="s">
        <v>180</v>
      </c>
      <c r="B1210" t="s">
        <v>179</v>
      </c>
      <c r="C1210">
        <v>0.2</v>
      </c>
      <c r="D1210" t="s">
        <v>47</v>
      </c>
      <c r="E1210">
        <v>2019</v>
      </c>
      <c r="F1210" s="67" t="s">
        <v>247</v>
      </c>
      <c r="G1210" s="67" t="s">
        <v>247</v>
      </c>
      <c r="H1210" s="67" t="s">
        <v>247</v>
      </c>
      <c r="I1210">
        <v>5700</v>
      </c>
      <c r="J1210" s="66" t="s">
        <v>247</v>
      </c>
      <c r="K1210" s="66" t="s">
        <v>247</v>
      </c>
      <c r="L1210" s="66" t="s">
        <v>247</v>
      </c>
      <c r="M1210" s="56" t="s">
        <v>247</v>
      </c>
    </row>
    <row r="1211" spans="1:13" x14ac:dyDescent="0.25">
      <c r="A1211" t="s">
        <v>102</v>
      </c>
      <c r="B1211" t="s">
        <v>101</v>
      </c>
      <c r="C1211">
        <v>1.2</v>
      </c>
      <c r="D1211" t="s">
        <v>103</v>
      </c>
      <c r="E1211">
        <v>2019</v>
      </c>
      <c r="F1211" s="67" t="s">
        <v>247</v>
      </c>
      <c r="G1211" s="67" t="s">
        <v>247</v>
      </c>
      <c r="H1211" s="67" t="s">
        <v>247</v>
      </c>
      <c r="I1211">
        <v>11000</v>
      </c>
      <c r="J1211" s="66" t="s">
        <v>247</v>
      </c>
      <c r="K1211" s="66" t="s">
        <v>247</v>
      </c>
      <c r="L1211" s="66" t="s">
        <v>247</v>
      </c>
      <c r="M1211" s="56" t="s">
        <v>247</v>
      </c>
    </row>
    <row r="1212" spans="1:13" x14ac:dyDescent="0.25">
      <c r="A1212" t="s">
        <v>211</v>
      </c>
      <c r="B1212" t="s">
        <v>210</v>
      </c>
      <c r="C1212">
        <v>0.1</v>
      </c>
      <c r="D1212" t="s">
        <v>47</v>
      </c>
      <c r="E1212">
        <v>2019</v>
      </c>
      <c r="F1212" s="67">
        <v>922160</v>
      </c>
      <c r="G1212" s="67">
        <v>1073931</v>
      </c>
      <c r="H1212" s="67">
        <v>1996091</v>
      </c>
      <c r="I1212">
        <v>1000</v>
      </c>
      <c r="J1212" s="66">
        <v>922.16</v>
      </c>
      <c r="K1212" s="66">
        <v>1073.931</v>
      </c>
      <c r="L1212" s="66">
        <v>1996.0909999999999</v>
      </c>
      <c r="M1212" s="56">
        <v>0.46198294566730674</v>
      </c>
    </row>
    <row r="1213" spans="1:13" x14ac:dyDescent="0.25">
      <c r="A1213" t="s">
        <v>213</v>
      </c>
      <c r="B1213" t="s">
        <v>212</v>
      </c>
      <c r="C1213">
        <v>0.1</v>
      </c>
      <c r="D1213" t="s">
        <v>51</v>
      </c>
      <c r="E1213">
        <v>2019</v>
      </c>
      <c r="F1213" s="67" t="s">
        <v>247</v>
      </c>
      <c r="G1213" s="67" t="s">
        <v>247</v>
      </c>
      <c r="H1213" s="67" t="s">
        <v>247</v>
      </c>
      <c r="I1213">
        <v>500</v>
      </c>
      <c r="J1213" s="66" t="s">
        <v>247</v>
      </c>
      <c r="K1213" s="66" t="s">
        <v>247</v>
      </c>
      <c r="L1213" s="66" t="s">
        <v>247</v>
      </c>
      <c r="M1213" s="56" t="s">
        <v>247</v>
      </c>
    </row>
    <row r="1214" spans="1:13" x14ac:dyDescent="0.25">
      <c r="A1214" t="s">
        <v>215</v>
      </c>
      <c r="B1214" t="s">
        <v>214</v>
      </c>
      <c r="C1214">
        <v>0.1</v>
      </c>
      <c r="D1214" t="s">
        <v>47</v>
      </c>
      <c r="E1214">
        <v>2019</v>
      </c>
      <c r="F1214" s="67" t="s">
        <v>247</v>
      </c>
      <c r="G1214" s="67" t="s">
        <v>247</v>
      </c>
      <c r="H1214" s="67" t="s">
        <v>247</v>
      </c>
      <c r="I1214">
        <v>21000</v>
      </c>
      <c r="J1214" s="66" t="s">
        <v>247</v>
      </c>
      <c r="K1214" s="66" t="s">
        <v>247</v>
      </c>
      <c r="L1214" s="66" t="s">
        <v>247</v>
      </c>
      <c r="M1214" s="56" t="s">
        <v>247</v>
      </c>
    </row>
    <row r="1215" spans="1:13" x14ac:dyDescent="0.25">
      <c r="A1215" t="s">
        <v>54</v>
      </c>
      <c r="B1215" t="s">
        <v>24</v>
      </c>
      <c r="C1215">
        <v>12.4</v>
      </c>
      <c r="D1215" t="s">
        <v>55</v>
      </c>
      <c r="E1215">
        <v>2019</v>
      </c>
      <c r="F1215" s="67">
        <v>23591832</v>
      </c>
      <c r="G1215" s="67">
        <v>533561519.47000003</v>
      </c>
      <c r="H1215" s="67">
        <v>557780694.87</v>
      </c>
      <c r="I1215">
        <v>2200000</v>
      </c>
      <c r="J1215" s="66">
        <v>10.723560000000001</v>
      </c>
      <c r="K1215" s="66">
        <v>242.52796339545455</v>
      </c>
      <c r="L1215" s="66">
        <v>253.53667948636362</v>
      </c>
      <c r="M1215" s="56">
        <v>4.2295891946383099E-2</v>
      </c>
    </row>
    <row r="1216" spans="1:13" x14ac:dyDescent="0.25">
      <c r="A1216" t="s">
        <v>123</v>
      </c>
      <c r="B1216" t="s">
        <v>25</v>
      </c>
      <c r="C1216">
        <v>0.7</v>
      </c>
      <c r="D1216" t="s">
        <v>47</v>
      </c>
      <c r="E1216">
        <v>2019</v>
      </c>
      <c r="F1216" s="67" t="s">
        <v>247</v>
      </c>
      <c r="G1216" s="67" t="s">
        <v>247</v>
      </c>
      <c r="H1216" s="67" t="s">
        <v>247</v>
      </c>
      <c r="I1216">
        <v>240000</v>
      </c>
      <c r="J1216" s="66" t="s">
        <v>247</v>
      </c>
      <c r="K1216" s="66" t="s">
        <v>247</v>
      </c>
      <c r="L1216" s="66" t="s">
        <v>247</v>
      </c>
      <c r="M1216" s="56" t="s">
        <v>247</v>
      </c>
    </row>
    <row r="1217" spans="1:13" x14ac:dyDescent="0.25">
      <c r="A1217" t="s">
        <v>56</v>
      </c>
      <c r="B1217" t="s">
        <v>26</v>
      </c>
      <c r="C1217">
        <v>11.5</v>
      </c>
      <c r="D1217" t="s">
        <v>51</v>
      </c>
      <c r="E1217">
        <v>2019</v>
      </c>
      <c r="F1217" s="67" t="s">
        <v>247</v>
      </c>
      <c r="G1217" s="67" t="s">
        <v>247</v>
      </c>
      <c r="H1217" s="67" t="s">
        <v>247</v>
      </c>
      <c r="I1217">
        <v>210000</v>
      </c>
      <c r="J1217" s="66" t="s">
        <v>247</v>
      </c>
      <c r="K1217" s="66" t="s">
        <v>247</v>
      </c>
      <c r="L1217" s="66" t="s">
        <v>247</v>
      </c>
      <c r="M1217" s="56" t="s">
        <v>247</v>
      </c>
    </row>
    <row r="1218" spans="1:13" x14ac:dyDescent="0.25">
      <c r="A1218" t="s">
        <v>216</v>
      </c>
      <c r="B1218" t="s">
        <v>27</v>
      </c>
      <c r="C1218">
        <v>0.1</v>
      </c>
      <c r="D1218" t="s">
        <v>47</v>
      </c>
      <c r="E1218">
        <v>2019</v>
      </c>
      <c r="F1218" s="67">
        <v>18430</v>
      </c>
      <c r="G1218" s="67">
        <v>97552.26</v>
      </c>
      <c r="H1218" s="67">
        <v>115982.26</v>
      </c>
      <c r="I1218">
        <v>30000</v>
      </c>
      <c r="J1218" s="66">
        <v>0.61433333333333329</v>
      </c>
      <c r="K1218" s="66">
        <v>3.2517419999999997</v>
      </c>
      <c r="L1218" s="66">
        <v>3.8660753333333333</v>
      </c>
      <c r="M1218" s="56">
        <v>0.1589036116385385</v>
      </c>
    </row>
    <row r="1219" spans="1:13" x14ac:dyDescent="0.25">
      <c r="A1219" t="s">
        <v>182</v>
      </c>
      <c r="B1219" t="s">
        <v>181</v>
      </c>
      <c r="C1219">
        <v>0.2</v>
      </c>
      <c r="D1219" t="s">
        <v>47</v>
      </c>
      <c r="E1219">
        <v>2019</v>
      </c>
      <c r="F1219" s="67" t="s">
        <v>247</v>
      </c>
      <c r="G1219" s="67" t="s">
        <v>247</v>
      </c>
      <c r="H1219" s="67" t="s">
        <v>247</v>
      </c>
      <c r="I1219">
        <v>9600</v>
      </c>
      <c r="J1219" s="66" t="s">
        <v>247</v>
      </c>
      <c r="K1219" s="66" t="s">
        <v>247</v>
      </c>
      <c r="L1219" s="66" t="s">
        <v>247</v>
      </c>
      <c r="M1219" s="56" t="s">
        <v>247</v>
      </c>
    </row>
    <row r="1220" spans="1:13" x14ac:dyDescent="0.25">
      <c r="A1220" t="s">
        <v>184</v>
      </c>
      <c r="B1220" t="s">
        <v>183</v>
      </c>
      <c r="C1220">
        <v>0.2</v>
      </c>
      <c r="D1220" t="s">
        <v>55</v>
      </c>
      <c r="E1220">
        <v>2019</v>
      </c>
      <c r="F1220" s="67" t="s">
        <v>247</v>
      </c>
      <c r="G1220" s="67" t="s">
        <v>247</v>
      </c>
      <c r="H1220" s="67" t="s">
        <v>247</v>
      </c>
      <c r="I1220">
        <v>33000</v>
      </c>
      <c r="J1220" s="66" t="s">
        <v>247</v>
      </c>
      <c r="K1220" s="66" t="s">
        <v>247</v>
      </c>
      <c r="L1220" s="66" t="s">
        <v>247</v>
      </c>
      <c r="M1220" s="56" t="s">
        <v>247</v>
      </c>
    </row>
    <row r="1221" spans="1:13" x14ac:dyDescent="0.25">
      <c r="A1221" t="s">
        <v>95</v>
      </c>
      <c r="B1221" t="s">
        <v>28</v>
      </c>
      <c r="C1221">
        <v>1.3</v>
      </c>
      <c r="D1221" t="s">
        <v>47</v>
      </c>
      <c r="E1221">
        <v>2019</v>
      </c>
      <c r="F1221" s="67" t="s">
        <v>247</v>
      </c>
      <c r="G1221" s="67" t="s">
        <v>247</v>
      </c>
      <c r="H1221" s="67" t="s">
        <v>247</v>
      </c>
      <c r="I1221">
        <v>1800000</v>
      </c>
      <c r="J1221" s="66" t="s">
        <v>247</v>
      </c>
      <c r="K1221" s="66" t="s">
        <v>247</v>
      </c>
      <c r="L1221" s="66" t="s">
        <v>247</v>
      </c>
      <c r="M1221" s="56" t="s">
        <v>247</v>
      </c>
    </row>
    <row r="1222" spans="1:13" x14ac:dyDescent="0.25">
      <c r="A1222" t="s">
        <v>218</v>
      </c>
      <c r="B1222" t="s">
        <v>217</v>
      </c>
      <c r="C1222">
        <v>0.1</v>
      </c>
      <c r="D1222" t="s">
        <v>103</v>
      </c>
      <c r="E1222">
        <v>2019</v>
      </c>
      <c r="F1222" s="67" t="s">
        <v>247</v>
      </c>
      <c r="G1222" s="67" t="s">
        <v>247</v>
      </c>
      <c r="H1222" s="67" t="s">
        <v>247</v>
      </c>
      <c r="I1222">
        <v>2500</v>
      </c>
      <c r="J1222" s="66" t="s">
        <v>247</v>
      </c>
      <c r="K1222" s="66" t="s">
        <v>247</v>
      </c>
      <c r="L1222" s="66" t="s">
        <v>247</v>
      </c>
      <c r="M1222" s="56" t="s">
        <v>247</v>
      </c>
    </row>
    <row r="1223" spans="1:13" x14ac:dyDescent="0.25">
      <c r="A1223" t="s">
        <v>220</v>
      </c>
      <c r="B1223" t="s">
        <v>219</v>
      </c>
      <c r="C1223">
        <v>0.1</v>
      </c>
      <c r="D1223" t="s">
        <v>47</v>
      </c>
      <c r="E1223">
        <v>2019</v>
      </c>
      <c r="F1223" s="67">
        <v>1551621</v>
      </c>
      <c r="G1223" s="67">
        <v>1298823.23</v>
      </c>
      <c r="H1223" s="67">
        <v>8428830.0399999991</v>
      </c>
      <c r="I1223">
        <v>190000</v>
      </c>
      <c r="J1223" s="66">
        <v>8.1664263157894741</v>
      </c>
      <c r="K1223" s="66">
        <v>6.835911736842105</v>
      </c>
      <c r="L1223" s="66">
        <v>44.362263368421047</v>
      </c>
      <c r="M1223" s="56">
        <v>0.18408497889227818</v>
      </c>
    </row>
    <row r="1224" spans="1:13" x14ac:dyDescent="0.25">
      <c r="A1224" t="s">
        <v>113</v>
      </c>
      <c r="B1224" t="s">
        <v>29</v>
      </c>
      <c r="C1224">
        <v>0.9</v>
      </c>
      <c r="D1224" t="s">
        <v>47</v>
      </c>
      <c r="E1224">
        <v>2019</v>
      </c>
      <c r="F1224" s="67" t="s">
        <v>247</v>
      </c>
      <c r="G1224" s="67" t="s">
        <v>247</v>
      </c>
      <c r="H1224" s="67" t="s">
        <v>247</v>
      </c>
      <c r="I1224">
        <v>52000</v>
      </c>
      <c r="J1224" s="66" t="s">
        <v>247</v>
      </c>
      <c r="K1224" s="66" t="s">
        <v>247</v>
      </c>
      <c r="L1224" s="66" t="s">
        <v>247</v>
      </c>
      <c r="M1224" s="56" t="s">
        <v>247</v>
      </c>
    </row>
    <row r="1225" spans="1:13" x14ac:dyDescent="0.25">
      <c r="A1225" t="s">
        <v>144</v>
      </c>
      <c r="B1225" t="s">
        <v>143</v>
      </c>
      <c r="C1225">
        <v>0.5</v>
      </c>
      <c r="D1225" t="s">
        <v>51</v>
      </c>
      <c r="E1225">
        <v>2019</v>
      </c>
      <c r="F1225" s="67">
        <v>2599263</v>
      </c>
      <c r="G1225" s="67">
        <v>1250003.2</v>
      </c>
      <c r="H1225" s="67">
        <v>3849266.2</v>
      </c>
      <c r="I1225">
        <v>22000</v>
      </c>
      <c r="J1225" s="66">
        <v>118.14831818181818</v>
      </c>
      <c r="K1225" s="66">
        <v>56.818327272727274</v>
      </c>
      <c r="L1225" s="66">
        <v>174.96664545454547</v>
      </c>
      <c r="M1225" s="56">
        <v>0.67526194992697564</v>
      </c>
    </row>
    <row r="1226" spans="1:13" x14ac:dyDescent="0.25">
      <c r="A1226" t="s">
        <v>167</v>
      </c>
      <c r="B1226" t="s">
        <v>166</v>
      </c>
      <c r="C1226">
        <v>0.3</v>
      </c>
      <c r="D1226" t="s">
        <v>51</v>
      </c>
      <c r="E1226">
        <v>2019</v>
      </c>
      <c r="F1226" s="67" t="s">
        <v>247</v>
      </c>
      <c r="G1226" s="67" t="s">
        <v>247</v>
      </c>
      <c r="H1226" s="67" t="s">
        <v>247</v>
      </c>
      <c r="I1226">
        <v>87000</v>
      </c>
      <c r="J1226" s="66" t="s">
        <v>247</v>
      </c>
      <c r="K1226" s="66" t="s">
        <v>247</v>
      </c>
      <c r="L1226" s="66" t="s">
        <v>247</v>
      </c>
      <c r="M1226" s="56" t="s">
        <v>247</v>
      </c>
    </row>
    <row r="1227" spans="1:13" x14ac:dyDescent="0.25">
      <c r="A1227" t="s">
        <v>186</v>
      </c>
      <c r="B1227" t="s">
        <v>185</v>
      </c>
      <c r="C1227">
        <v>0.2</v>
      </c>
      <c r="D1227" t="s">
        <v>47</v>
      </c>
      <c r="E1227">
        <v>2019</v>
      </c>
      <c r="F1227" s="67" t="s">
        <v>247</v>
      </c>
      <c r="G1227" s="67" t="s">
        <v>247</v>
      </c>
      <c r="H1227" s="67" t="s">
        <v>247</v>
      </c>
      <c r="I1227">
        <v>97000</v>
      </c>
      <c r="J1227" s="66" t="s">
        <v>247</v>
      </c>
      <c r="K1227" s="66" t="s">
        <v>247</v>
      </c>
      <c r="L1227" s="66" t="s">
        <v>247</v>
      </c>
      <c r="M1227" s="56" t="s">
        <v>247</v>
      </c>
    </row>
    <row r="1228" spans="1:13" x14ac:dyDescent="0.25">
      <c r="A1228" t="s">
        <v>124</v>
      </c>
      <c r="B1228" t="s">
        <v>30</v>
      </c>
      <c r="C1228">
        <v>0.7</v>
      </c>
      <c r="D1228" t="s">
        <v>47</v>
      </c>
      <c r="E1228">
        <v>2019</v>
      </c>
      <c r="F1228" s="67">
        <v>5129168</v>
      </c>
      <c r="G1228" s="67">
        <v>3580801.35</v>
      </c>
      <c r="H1228" s="67">
        <v>8709969.3499999996</v>
      </c>
      <c r="I1228">
        <v>15000</v>
      </c>
      <c r="J1228" s="66">
        <v>341.94453333333331</v>
      </c>
      <c r="K1228" s="66">
        <v>238.72009</v>
      </c>
      <c r="L1228" s="66">
        <v>580.66462333333334</v>
      </c>
      <c r="M1228" s="56">
        <v>0.58888473585730816</v>
      </c>
    </row>
    <row r="1229" spans="1:13" x14ac:dyDescent="0.25">
      <c r="A1229" t="s">
        <v>222</v>
      </c>
      <c r="B1229" t="s">
        <v>221</v>
      </c>
      <c r="C1229">
        <v>0.1</v>
      </c>
      <c r="D1229" t="s">
        <v>103</v>
      </c>
      <c r="E1229">
        <v>2019</v>
      </c>
      <c r="F1229" s="67" t="s">
        <v>247</v>
      </c>
      <c r="G1229" s="67" t="s">
        <v>247</v>
      </c>
      <c r="H1229" s="67" t="s">
        <v>247</v>
      </c>
      <c r="I1229">
        <v>19000</v>
      </c>
      <c r="J1229" s="66" t="s">
        <v>247</v>
      </c>
      <c r="K1229" s="66" t="s">
        <v>247</v>
      </c>
      <c r="L1229" s="66" t="s">
        <v>247</v>
      </c>
      <c r="M1229" s="56" t="s">
        <v>247</v>
      </c>
    </row>
    <row r="1230" spans="1:13" x14ac:dyDescent="0.25">
      <c r="A1230" t="s">
        <v>74</v>
      </c>
      <c r="B1230" t="s">
        <v>31</v>
      </c>
      <c r="C1230">
        <v>2.6</v>
      </c>
      <c r="D1230" t="s">
        <v>55</v>
      </c>
      <c r="E1230">
        <v>2019</v>
      </c>
      <c r="F1230" s="67" t="s">
        <v>247</v>
      </c>
      <c r="G1230" s="67" t="s">
        <v>247</v>
      </c>
      <c r="H1230" s="67" t="s">
        <v>247</v>
      </c>
      <c r="I1230">
        <v>230000</v>
      </c>
      <c r="J1230" s="66" t="s">
        <v>247</v>
      </c>
      <c r="K1230" s="66" t="s">
        <v>247</v>
      </c>
      <c r="L1230" s="66" t="s">
        <v>247</v>
      </c>
      <c r="M1230" s="56" t="s">
        <v>247</v>
      </c>
    </row>
    <row r="1231" spans="1:13" x14ac:dyDescent="0.25">
      <c r="A1231" t="s">
        <v>156</v>
      </c>
      <c r="B1231" t="s">
        <v>155</v>
      </c>
      <c r="C1231">
        <v>0.4</v>
      </c>
      <c r="D1231" t="s">
        <v>47</v>
      </c>
      <c r="E1231">
        <v>2019</v>
      </c>
      <c r="F1231" s="67" t="s">
        <v>247</v>
      </c>
      <c r="G1231" s="67" t="s">
        <v>247</v>
      </c>
      <c r="H1231" s="67" t="s">
        <v>247</v>
      </c>
      <c r="I1231">
        <v>41000</v>
      </c>
      <c r="J1231" s="66" t="s">
        <v>247</v>
      </c>
      <c r="K1231" s="66" t="s">
        <v>247</v>
      </c>
      <c r="L1231" s="66" t="s">
        <v>247</v>
      </c>
      <c r="M1231" s="56" t="s">
        <v>247</v>
      </c>
    </row>
    <row r="1232" spans="1:13" x14ac:dyDescent="0.25">
      <c r="A1232" t="s">
        <v>224</v>
      </c>
      <c r="B1232" t="s">
        <v>223</v>
      </c>
      <c r="C1232">
        <v>0.1</v>
      </c>
      <c r="D1232" t="s">
        <v>51</v>
      </c>
      <c r="E1232">
        <v>2019</v>
      </c>
      <c r="F1232" s="67" t="s">
        <v>247</v>
      </c>
      <c r="G1232" s="67" t="s">
        <v>247</v>
      </c>
      <c r="H1232" s="67" t="s">
        <v>247</v>
      </c>
      <c r="I1232">
        <v>3200</v>
      </c>
      <c r="J1232" s="66" t="s">
        <v>247</v>
      </c>
      <c r="K1232" s="66" t="s">
        <v>247</v>
      </c>
      <c r="L1232" s="66" t="s">
        <v>247</v>
      </c>
      <c r="M1232" s="56" t="s">
        <v>247</v>
      </c>
    </row>
    <row r="1233" spans="1:13" x14ac:dyDescent="0.25">
      <c r="A1233" t="s">
        <v>237</v>
      </c>
      <c r="B1233" t="s">
        <v>236</v>
      </c>
      <c r="C1233">
        <v>0</v>
      </c>
      <c r="D1233" t="s">
        <v>103</v>
      </c>
      <c r="E1233">
        <v>2019</v>
      </c>
      <c r="F1233" s="67">
        <v>1864625</v>
      </c>
      <c r="G1233" s="67">
        <v>0</v>
      </c>
      <c r="H1233" s="67">
        <v>1943787.76</v>
      </c>
      <c r="I1233" t="s">
        <v>247</v>
      </c>
      <c r="J1233" s="66" t="s">
        <v>247</v>
      </c>
      <c r="K1233" s="66" t="s">
        <v>247</v>
      </c>
      <c r="L1233" s="66" t="s">
        <v>247</v>
      </c>
      <c r="M1233" s="56" t="s">
        <v>247</v>
      </c>
    </row>
    <row r="1234" spans="1:13" x14ac:dyDescent="0.25">
      <c r="A1234" t="s">
        <v>88</v>
      </c>
      <c r="B1234" t="s">
        <v>87</v>
      </c>
      <c r="C1234">
        <v>1.6</v>
      </c>
      <c r="D1234" t="s">
        <v>55</v>
      </c>
      <c r="E1234">
        <v>2019</v>
      </c>
      <c r="F1234" s="67" t="s">
        <v>247</v>
      </c>
      <c r="G1234" s="67" t="s">
        <v>247</v>
      </c>
      <c r="H1234" s="67" t="s">
        <v>247</v>
      </c>
      <c r="I1234">
        <v>78000</v>
      </c>
      <c r="J1234" s="66" t="s">
        <v>247</v>
      </c>
      <c r="K1234" s="66" t="s">
        <v>247</v>
      </c>
      <c r="L1234" s="66" t="s">
        <v>247</v>
      </c>
      <c r="M1234" s="56" t="s">
        <v>247</v>
      </c>
    </row>
    <row r="1235" spans="1:13" x14ac:dyDescent="0.25">
      <c r="A1235" t="s">
        <v>188</v>
      </c>
      <c r="B1235" t="s">
        <v>187</v>
      </c>
      <c r="C1235">
        <v>0.2</v>
      </c>
      <c r="D1235" t="s">
        <v>103</v>
      </c>
      <c r="E1235">
        <v>2019</v>
      </c>
      <c r="F1235" s="67" t="s">
        <v>247</v>
      </c>
      <c r="G1235" s="67" t="s">
        <v>247</v>
      </c>
      <c r="H1235" s="67" t="s">
        <v>247</v>
      </c>
      <c r="I1235">
        <v>7900</v>
      </c>
      <c r="J1235" s="66" t="s">
        <v>247</v>
      </c>
      <c r="K1235" s="66" t="s">
        <v>247</v>
      </c>
      <c r="L1235" s="66" t="s">
        <v>247</v>
      </c>
      <c r="M1235" s="56" t="s">
        <v>247</v>
      </c>
    </row>
    <row r="1236" spans="1:13" x14ac:dyDescent="0.25">
      <c r="A1236" t="s">
        <v>226</v>
      </c>
      <c r="B1236" t="s">
        <v>225</v>
      </c>
      <c r="C1236">
        <v>0.1</v>
      </c>
      <c r="D1236" t="s">
        <v>55</v>
      </c>
      <c r="E1236">
        <v>2019</v>
      </c>
      <c r="F1236" s="67">
        <v>0</v>
      </c>
      <c r="G1236" s="67">
        <v>6500000</v>
      </c>
      <c r="H1236" s="67">
        <v>6500000</v>
      </c>
      <c r="I1236">
        <v>11000</v>
      </c>
      <c r="J1236" s="66">
        <v>0</v>
      </c>
      <c r="K1236" s="66">
        <v>590.90909090909088</v>
      </c>
      <c r="L1236" s="66">
        <v>590.90909090909088</v>
      </c>
      <c r="M1236" s="56">
        <v>0</v>
      </c>
    </row>
    <row r="1237" spans="1:13" x14ac:dyDescent="0.25">
      <c r="A1237" t="s">
        <v>52</v>
      </c>
      <c r="B1237" t="s">
        <v>32</v>
      </c>
      <c r="C1237">
        <v>19</v>
      </c>
      <c r="D1237" t="s">
        <v>51</v>
      </c>
      <c r="E1237">
        <v>2019</v>
      </c>
      <c r="F1237" s="67" t="s">
        <v>247</v>
      </c>
      <c r="G1237" s="67" t="s">
        <v>247</v>
      </c>
      <c r="H1237" s="67" t="s">
        <v>247</v>
      </c>
      <c r="I1237">
        <v>7500000</v>
      </c>
      <c r="J1237" s="66" t="s">
        <v>247</v>
      </c>
      <c r="K1237" s="66" t="s">
        <v>247</v>
      </c>
      <c r="L1237" s="66" t="s">
        <v>247</v>
      </c>
      <c r="M1237" s="56" t="s">
        <v>247</v>
      </c>
    </row>
    <row r="1238" spans="1:13" x14ac:dyDescent="0.25">
      <c r="A1238" t="s">
        <v>228</v>
      </c>
      <c r="B1238" t="s">
        <v>227</v>
      </c>
      <c r="C1238">
        <v>0.1</v>
      </c>
      <c r="D1238" t="s">
        <v>47</v>
      </c>
      <c r="E1238">
        <v>2019</v>
      </c>
      <c r="F1238" s="67">
        <v>2743563</v>
      </c>
      <c r="G1238" s="67">
        <v>1606379.51</v>
      </c>
      <c r="H1238" s="67">
        <v>4349942.51</v>
      </c>
      <c r="I1238">
        <v>3600</v>
      </c>
      <c r="J1238" s="66">
        <v>762.1008333333333</v>
      </c>
      <c r="K1238" s="66">
        <v>446.21653055555555</v>
      </c>
      <c r="L1238" s="66">
        <v>1208.3173638888888</v>
      </c>
      <c r="M1238" s="56">
        <v>0.63071247348508064</v>
      </c>
    </row>
    <row r="1239" spans="1:13" x14ac:dyDescent="0.25">
      <c r="A1239" t="s">
        <v>190</v>
      </c>
      <c r="B1239" t="s">
        <v>189</v>
      </c>
      <c r="C1239">
        <v>0.2</v>
      </c>
      <c r="D1239" t="s">
        <v>55</v>
      </c>
      <c r="E1239">
        <v>2019</v>
      </c>
      <c r="F1239" s="67" t="s">
        <v>247</v>
      </c>
      <c r="G1239" s="67" t="s">
        <v>247</v>
      </c>
      <c r="H1239" s="67" t="s">
        <v>247</v>
      </c>
      <c r="I1239">
        <v>46000</v>
      </c>
      <c r="J1239" s="66" t="s">
        <v>247</v>
      </c>
      <c r="K1239" s="66" t="s">
        <v>247</v>
      </c>
      <c r="L1239" s="66" t="s">
        <v>247</v>
      </c>
      <c r="M1239" s="56" t="s">
        <v>247</v>
      </c>
    </row>
    <row r="1240" spans="1:13" x14ac:dyDescent="0.25">
      <c r="A1240" t="s">
        <v>96</v>
      </c>
      <c r="B1240" t="s">
        <v>33</v>
      </c>
      <c r="C1240">
        <v>1.3</v>
      </c>
      <c r="D1240" t="s">
        <v>51</v>
      </c>
      <c r="E1240">
        <v>2019</v>
      </c>
      <c r="F1240" s="67" t="s">
        <v>247</v>
      </c>
      <c r="G1240" s="67" t="s">
        <v>247</v>
      </c>
      <c r="H1240" s="67" t="s">
        <v>247</v>
      </c>
      <c r="I1240">
        <v>5800</v>
      </c>
      <c r="J1240" s="66" t="s">
        <v>247</v>
      </c>
      <c r="K1240" s="66" t="s">
        <v>247</v>
      </c>
      <c r="L1240" s="66" t="s">
        <v>247</v>
      </c>
      <c r="M1240" s="56" t="s">
        <v>247</v>
      </c>
    </row>
    <row r="1241" spans="1:13" x14ac:dyDescent="0.25">
      <c r="A1241" t="s">
        <v>192</v>
      </c>
      <c r="B1241" t="s">
        <v>191</v>
      </c>
      <c r="C1241">
        <v>0.2</v>
      </c>
      <c r="D1241" t="s">
        <v>55</v>
      </c>
      <c r="E1241">
        <v>2019</v>
      </c>
      <c r="F1241" s="67" t="s">
        <v>247</v>
      </c>
      <c r="G1241" s="67" t="s">
        <v>247</v>
      </c>
      <c r="H1241" s="67" t="s">
        <v>247</v>
      </c>
      <c r="I1241">
        <v>14000</v>
      </c>
      <c r="J1241" s="66" t="s">
        <v>247</v>
      </c>
      <c r="K1241" s="66" t="s">
        <v>247</v>
      </c>
      <c r="L1241" s="66" t="s">
        <v>247</v>
      </c>
      <c r="M1241" s="56" t="s">
        <v>247</v>
      </c>
    </row>
    <row r="1242" spans="1:13" x14ac:dyDescent="0.25">
      <c r="A1242" t="s">
        <v>108</v>
      </c>
      <c r="B1242" t="s">
        <v>34</v>
      </c>
      <c r="C1242">
        <v>1</v>
      </c>
      <c r="D1242" t="s">
        <v>51</v>
      </c>
      <c r="E1242">
        <v>2019</v>
      </c>
      <c r="F1242" s="67">
        <v>271162577</v>
      </c>
      <c r="G1242" s="67">
        <v>24470169.530000001</v>
      </c>
      <c r="H1242" s="67">
        <v>295888255.94999999</v>
      </c>
      <c r="I1242">
        <v>470000</v>
      </c>
      <c r="J1242" s="66">
        <v>576.94165319148931</v>
      </c>
      <c r="K1242" s="66">
        <v>52.064190489361707</v>
      </c>
      <c r="L1242" s="66">
        <v>629.54948074468086</v>
      </c>
      <c r="M1242" s="56">
        <v>0.91643575419844225</v>
      </c>
    </row>
    <row r="1243" spans="1:13" x14ac:dyDescent="0.25">
      <c r="A1243" t="s">
        <v>239</v>
      </c>
      <c r="B1243" t="s">
        <v>238</v>
      </c>
      <c r="C1243">
        <v>0</v>
      </c>
      <c r="D1243" t="s">
        <v>51</v>
      </c>
      <c r="E1243">
        <v>2019</v>
      </c>
      <c r="F1243" s="67">
        <v>2200000</v>
      </c>
      <c r="G1243" s="67">
        <v>109800</v>
      </c>
      <c r="H1243" s="67">
        <v>2309800</v>
      </c>
      <c r="I1243" t="s">
        <v>247</v>
      </c>
      <c r="J1243" s="66" t="s">
        <v>247</v>
      </c>
      <c r="K1243" s="66" t="s">
        <v>247</v>
      </c>
      <c r="L1243" s="66" t="s">
        <v>247</v>
      </c>
      <c r="M1243" s="56" t="s">
        <v>247</v>
      </c>
    </row>
    <row r="1244" spans="1:13" x14ac:dyDescent="0.25">
      <c r="A1244" t="s">
        <v>78</v>
      </c>
      <c r="B1244" t="s">
        <v>77</v>
      </c>
      <c r="C1244">
        <v>2.2000000000000002</v>
      </c>
      <c r="D1244" t="s">
        <v>55</v>
      </c>
      <c r="E1244">
        <v>2019</v>
      </c>
      <c r="F1244" s="67">
        <v>3843147</v>
      </c>
      <c r="G1244" s="67">
        <v>14545993.859999999</v>
      </c>
      <c r="H1244" s="67">
        <v>20353231.550000001</v>
      </c>
      <c r="I1244">
        <v>120000</v>
      </c>
      <c r="J1244" s="66">
        <v>32.026224999999997</v>
      </c>
      <c r="K1244" s="66">
        <v>121.21661549999999</v>
      </c>
      <c r="L1244" s="66">
        <v>169.61026291666667</v>
      </c>
      <c r="M1244" s="56">
        <v>0.18882244770609902</v>
      </c>
    </row>
    <row r="1245" spans="1:13" x14ac:dyDescent="0.25">
      <c r="A1245" t="s">
        <v>125</v>
      </c>
      <c r="B1245" t="s">
        <v>35</v>
      </c>
      <c r="C1245">
        <v>0.7</v>
      </c>
      <c r="D1245" t="s">
        <v>103</v>
      </c>
      <c r="E1245">
        <v>2019</v>
      </c>
      <c r="F1245" s="67" t="s">
        <v>247</v>
      </c>
      <c r="G1245" s="67" t="s">
        <v>247</v>
      </c>
      <c r="H1245" s="67" t="s">
        <v>247</v>
      </c>
      <c r="I1245">
        <v>11000</v>
      </c>
      <c r="J1245" s="66" t="s">
        <v>247</v>
      </c>
      <c r="K1245" s="66" t="s">
        <v>247</v>
      </c>
      <c r="L1245" s="66" t="s">
        <v>247</v>
      </c>
      <c r="M1245" s="56" t="s">
        <v>247</v>
      </c>
    </row>
    <row r="1246" spans="1:13" x14ac:dyDescent="0.25">
      <c r="A1246" t="s">
        <v>230</v>
      </c>
      <c r="B1246" t="s">
        <v>229</v>
      </c>
      <c r="C1246">
        <v>0.1</v>
      </c>
      <c r="D1246" t="s">
        <v>47</v>
      </c>
      <c r="E1246">
        <v>2019</v>
      </c>
      <c r="F1246" s="67" t="s">
        <v>247</v>
      </c>
      <c r="G1246" s="67" t="s">
        <v>247</v>
      </c>
      <c r="H1246" s="67" t="s">
        <v>247</v>
      </c>
      <c r="I1246">
        <v>6500</v>
      </c>
      <c r="J1246" s="66" t="s">
        <v>247</v>
      </c>
      <c r="K1246" s="66" t="s">
        <v>247</v>
      </c>
      <c r="L1246" s="66" t="s">
        <v>247</v>
      </c>
      <c r="M1246" s="56" t="s">
        <v>247</v>
      </c>
    </row>
    <row r="1247" spans="1:13" x14ac:dyDescent="0.25">
      <c r="A1247" t="s">
        <v>61</v>
      </c>
      <c r="B1247" t="s">
        <v>36</v>
      </c>
      <c r="C1247">
        <v>5.8</v>
      </c>
      <c r="D1247" t="s">
        <v>55</v>
      </c>
      <c r="E1247">
        <v>2019</v>
      </c>
      <c r="F1247" s="67" t="s">
        <v>247</v>
      </c>
      <c r="G1247" s="67" t="s">
        <v>247</v>
      </c>
      <c r="H1247" s="67" t="s">
        <v>247</v>
      </c>
      <c r="I1247">
        <v>1500000</v>
      </c>
      <c r="J1247" s="66" t="s">
        <v>247</v>
      </c>
      <c r="K1247" s="66" t="s">
        <v>247</v>
      </c>
      <c r="L1247" s="66" t="s">
        <v>247</v>
      </c>
      <c r="M1247" s="56" t="s">
        <v>247</v>
      </c>
    </row>
    <row r="1248" spans="1:13" x14ac:dyDescent="0.25">
      <c r="A1248" t="s">
        <v>110</v>
      </c>
      <c r="B1248" t="s">
        <v>37</v>
      </c>
      <c r="C1248">
        <v>1</v>
      </c>
      <c r="D1248" t="s">
        <v>47</v>
      </c>
      <c r="E1248">
        <v>2019</v>
      </c>
      <c r="F1248" s="67" t="s">
        <v>247</v>
      </c>
      <c r="G1248" s="67" t="s">
        <v>247</v>
      </c>
      <c r="H1248" s="67" t="s">
        <v>247</v>
      </c>
      <c r="I1248">
        <v>250000</v>
      </c>
      <c r="J1248" s="66" t="s">
        <v>247</v>
      </c>
      <c r="K1248" s="66" t="s">
        <v>247</v>
      </c>
      <c r="L1248" s="66" t="s">
        <v>247</v>
      </c>
      <c r="M1248" s="56" t="s">
        <v>247</v>
      </c>
    </row>
    <row r="1249" spans="1:13" x14ac:dyDescent="0.25">
      <c r="A1249" t="s">
        <v>62</v>
      </c>
      <c r="B1249" t="s">
        <v>38</v>
      </c>
      <c r="C1249">
        <v>4.8</v>
      </c>
      <c r="D1249" t="s">
        <v>47</v>
      </c>
      <c r="E1249">
        <v>2019</v>
      </c>
      <c r="F1249" s="67">
        <v>0</v>
      </c>
      <c r="G1249" s="67">
        <v>0</v>
      </c>
      <c r="H1249" s="67">
        <v>532800000</v>
      </c>
      <c r="I1249">
        <v>1700000</v>
      </c>
      <c r="J1249" s="66">
        <v>0</v>
      </c>
      <c r="K1249" s="66" t="s">
        <v>247</v>
      </c>
      <c r="L1249" s="66">
        <v>313.41176470588238</v>
      </c>
      <c r="M1249" s="56">
        <v>0</v>
      </c>
    </row>
    <row r="1250" spans="1:13" x14ac:dyDescent="0.25">
      <c r="A1250" t="s">
        <v>193</v>
      </c>
      <c r="B1250" t="s">
        <v>39</v>
      </c>
      <c r="C1250">
        <v>0.2</v>
      </c>
      <c r="D1250" t="s">
        <v>47</v>
      </c>
      <c r="E1250">
        <v>2019</v>
      </c>
      <c r="F1250" s="67">
        <v>2396487</v>
      </c>
      <c r="G1250" s="67">
        <v>557994.76</v>
      </c>
      <c r="H1250" s="67">
        <v>2954481.76</v>
      </c>
      <c r="I1250">
        <v>50000</v>
      </c>
      <c r="J1250" s="66">
        <v>47.929740000000002</v>
      </c>
      <c r="K1250" s="66">
        <v>11.159895199999999</v>
      </c>
      <c r="L1250" s="66">
        <v>59.089635199999996</v>
      </c>
      <c r="M1250" s="56">
        <v>0.81113616352128037</v>
      </c>
    </row>
    <row r="1251" spans="1:13" x14ac:dyDescent="0.25">
      <c r="A1251" t="s">
        <v>131</v>
      </c>
      <c r="B1251" t="s">
        <v>130</v>
      </c>
      <c r="C1251">
        <v>0.6</v>
      </c>
      <c r="D1251" t="s">
        <v>51</v>
      </c>
      <c r="E1251">
        <v>2019</v>
      </c>
      <c r="F1251" s="67">
        <v>6420000</v>
      </c>
      <c r="G1251" s="67">
        <v>8641770</v>
      </c>
      <c r="H1251" s="67">
        <v>15061770</v>
      </c>
      <c r="I1251">
        <v>110000</v>
      </c>
      <c r="J1251" s="66">
        <v>58.363636363636367</v>
      </c>
      <c r="K1251" s="66">
        <v>78.561545454545453</v>
      </c>
      <c r="L1251" s="66">
        <v>136.92518181818181</v>
      </c>
      <c r="M1251" s="56">
        <v>0.42624472422563886</v>
      </c>
    </row>
    <row r="1252" spans="1:13" x14ac:dyDescent="0.25">
      <c r="A1252" t="s">
        <v>168</v>
      </c>
      <c r="B1252" t="s">
        <v>40</v>
      </c>
      <c r="C1252">
        <v>0.3</v>
      </c>
      <c r="D1252" t="s">
        <v>47</v>
      </c>
      <c r="E1252">
        <v>2019</v>
      </c>
      <c r="F1252" s="67" t="s">
        <v>247</v>
      </c>
      <c r="G1252" s="67" t="s">
        <v>247</v>
      </c>
      <c r="H1252" s="67" t="s">
        <v>247</v>
      </c>
      <c r="I1252">
        <v>230000</v>
      </c>
      <c r="J1252" s="66" t="s">
        <v>247</v>
      </c>
      <c r="K1252" s="66" t="s">
        <v>247</v>
      </c>
      <c r="L1252" s="66" t="s">
        <v>247</v>
      </c>
      <c r="M1252" s="56" t="s">
        <v>247</v>
      </c>
    </row>
    <row r="1253" spans="1:13" x14ac:dyDescent="0.25">
      <c r="A1253" t="s">
        <v>232</v>
      </c>
      <c r="B1253" t="s">
        <v>231</v>
      </c>
      <c r="C1253">
        <v>0.1</v>
      </c>
      <c r="D1253" t="s">
        <v>55</v>
      </c>
      <c r="E1253">
        <v>2019</v>
      </c>
      <c r="F1253" s="67" t="s">
        <v>247</v>
      </c>
      <c r="G1253" s="67" t="s">
        <v>247</v>
      </c>
      <c r="H1253" s="67" t="s">
        <v>247</v>
      </c>
      <c r="I1253">
        <v>11000</v>
      </c>
      <c r="J1253" s="66" t="s">
        <v>247</v>
      </c>
      <c r="K1253" s="66" t="s">
        <v>247</v>
      </c>
      <c r="L1253" s="66" t="s">
        <v>247</v>
      </c>
      <c r="M1253" s="56" t="s">
        <v>247</v>
      </c>
    </row>
    <row r="1254" spans="1:13" x14ac:dyDescent="0.25">
      <c r="A1254" t="s">
        <v>57</v>
      </c>
      <c r="B1254" t="s">
        <v>41</v>
      </c>
      <c r="C1254">
        <v>11.5</v>
      </c>
      <c r="D1254" t="s">
        <v>47</v>
      </c>
      <c r="E1254">
        <v>2019</v>
      </c>
      <c r="F1254" s="67" t="s">
        <v>247</v>
      </c>
      <c r="G1254" s="67" t="s">
        <v>247</v>
      </c>
      <c r="H1254" s="67" t="s">
        <v>247</v>
      </c>
      <c r="I1254">
        <v>1200000</v>
      </c>
      <c r="J1254" s="66" t="s">
        <v>247</v>
      </c>
      <c r="K1254" s="66" t="s">
        <v>247</v>
      </c>
      <c r="L1254" s="66" t="s">
        <v>247</v>
      </c>
      <c r="M1254" s="56" t="s">
        <v>247</v>
      </c>
    </row>
    <row r="1255" spans="1:13" x14ac:dyDescent="0.25">
      <c r="A1255" t="s">
        <v>53</v>
      </c>
      <c r="B1255" t="s">
        <v>42</v>
      </c>
      <c r="C1255">
        <v>12.8</v>
      </c>
      <c r="D1255" t="s">
        <v>47</v>
      </c>
      <c r="E1255">
        <v>2019</v>
      </c>
      <c r="F1255" s="67">
        <v>45231793</v>
      </c>
      <c r="G1255" s="67">
        <v>298433984.5</v>
      </c>
      <c r="H1255" s="67">
        <v>374088926.31999999</v>
      </c>
      <c r="I1255">
        <v>1400000</v>
      </c>
      <c r="J1255" s="66">
        <v>32.30842357142857</v>
      </c>
      <c r="K1255" s="66">
        <v>213.16713178571428</v>
      </c>
      <c r="L1255" s="66">
        <v>267.20637594285716</v>
      </c>
      <c r="M1255" s="56">
        <v>0.12091187366853035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MainData-aidsinfo</vt:lpstr>
      <vt:lpstr>Sheet3</vt:lpstr>
      <vt:lpstr>Sheet5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Resch</cp:lastModifiedBy>
  <dcterms:created xsi:type="dcterms:W3CDTF">2020-12-15T21:42:34Z</dcterms:created>
  <dcterms:modified xsi:type="dcterms:W3CDTF">2021-03-09T08:48:25Z</dcterms:modified>
</cp:coreProperties>
</file>