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frain\Desktop\sistemas\sistema\ultimo\cpp\src\com.cpp.calypso.web\Views\PlantillaWord\CertificacionIngenieri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K37" i="1"/>
  <c r="J37" i="1"/>
  <c r="I37" i="1"/>
  <c r="N37" i="1" s="1"/>
  <c r="O37" i="1" s="1"/>
  <c r="H37" i="1"/>
  <c r="M37" i="1" s="1"/>
  <c r="G37" i="1"/>
  <c r="F37" i="1"/>
  <c r="E37" i="1"/>
  <c r="D37" i="1"/>
  <c r="N36" i="1"/>
  <c r="O36" i="1" s="1"/>
  <c r="M36" i="1"/>
  <c r="N35" i="1"/>
  <c r="O35" i="1" s="1"/>
  <c r="M35" i="1"/>
  <c r="N34" i="1"/>
  <c r="M34" i="1"/>
  <c r="N33" i="1"/>
  <c r="O33" i="1" s="1"/>
  <c r="M33" i="1"/>
  <c r="N32" i="1"/>
  <c r="O32" i="1" s="1"/>
  <c r="M32" i="1"/>
  <c r="N31" i="1"/>
  <c r="O31" i="1" s="1"/>
  <c r="M31" i="1"/>
  <c r="N30" i="1"/>
  <c r="M30" i="1"/>
  <c r="O29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O23" i="1" s="1"/>
  <c r="M23" i="1"/>
  <c r="N22" i="1"/>
  <c r="M22" i="1"/>
  <c r="O21" i="1"/>
  <c r="N21" i="1"/>
  <c r="M21" i="1"/>
  <c r="N20" i="1"/>
  <c r="M20" i="1"/>
  <c r="N19" i="1"/>
  <c r="M19" i="1"/>
  <c r="N18" i="1"/>
  <c r="M18" i="1"/>
  <c r="N17" i="1"/>
  <c r="O17" i="1" s="1"/>
  <c r="M17" i="1"/>
  <c r="N16" i="1"/>
  <c r="O16" i="1" s="1"/>
  <c r="M16" i="1"/>
  <c r="N15" i="1"/>
  <c r="O15" i="1" s="1"/>
  <c r="M15" i="1"/>
  <c r="N14" i="1"/>
  <c r="M14" i="1"/>
  <c r="N13" i="1"/>
  <c r="M13" i="1"/>
  <c r="N12" i="1"/>
  <c r="M12" i="1"/>
  <c r="N11" i="1"/>
  <c r="M11" i="1"/>
  <c r="N10" i="1"/>
  <c r="M10" i="1"/>
  <c r="N9" i="1"/>
  <c r="O9" i="1" s="1"/>
  <c r="M9" i="1"/>
  <c r="N8" i="1"/>
  <c r="O8" i="1" s="1"/>
  <c r="M8" i="1"/>
  <c r="O13" i="1" l="1"/>
  <c r="O24" i="1"/>
  <c r="O25" i="1"/>
  <c r="O11" i="1"/>
  <c r="O20" i="1"/>
  <c r="O27" i="1"/>
  <c r="O12" i="1"/>
  <c r="O19" i="1"/>
  <c r="O28" i="1"/>
  <c r="O10" i="1"/>
  <c r="O14" i="1"/>
  <c r="O18" i="1"/>
  <c r="O26" i="1"/>
  <c r="O22" i="1"/>
  <c r="O30" i="1"/>
  <c r="O34" i="1"/>
</calcChain>
</file>

<file path=xl/sharedStrings.xml><?xml version="1.0" encoding="utf-8"?>
<sst xmlns="http://schemas.openxmlformats.org/spreadsheetml/2006/main" count="140" uniqueCount="116">
  <si>
    <t>TEXTO AZUL-CERRADOS</t>
  </si>
  <si>
    <t>PESTAÑAS- PROYECTOS QUITO</t>
  </si>
  <si>
    <t>PESTAÑAS-PROYECTOS OT</t>
  </si>
  <si>
    <t>PESTAÑAS-PORTAFOLIO 2019</t>
  </si>
  <si>
    <t>PESTAÑAS-PORTAFOLIO 2020</t>
  </si>
  <si>
    <t>FC</t>
  </si>
  <si>
    <t>DESCRIPCIÓN</t>
  </si>
  <si>
    <t>JUNIO/21</t>
  </si>
  <si>
    <t>JULIO/21</t>
  </si>
  <si>
    <t>TOTAL 2021</t>
  </si>
  <si>
    <t>MES/AÑO</t>
  </si>
  <si>
    <t>TOTAL EJECUTADO</t>
  </si>
  <si>
    <t>USD-BDG</t>
  </si>
  <si>
    <t>HH-BDG</t>
  </si>
  <si>
    <t>TOTAL-REAL</t>
  </si>
  <si>
    <t>IB-REAL</t>
  </si>
  <si>
    <t>ID-REAL</t>
  </si>
  <si>
    <t>AB-REAL</t>
  </si>
  <si>
    <t>HH</t>
  </si>
  <si>
    <t>USD</t>
  </si>
  <si>
    <t>$ x HH</t>
  </si>
  <si>
    <t>Costo x HH</t>
  </si>
  <si>
    <t>BUDGET</t>
  </si>
  <si>
    <t>% AVANCE FÍSICO
REAL</t>
  </si>
  <si>
    <t>FC02.43</t>
  </si>
  <si>
    <t>OBRAS REQUERIDAS EN LOCALIZACIÓN EXISTENTE AUCA 123 (CUATRO POZOS)</t>
  </si>
  <si>
    <t>FC02.50</t>
  </si>
  <si>
    <t>OBRAS REQUERIDAS EN LOCALIZACIÓN EXISTENTE TORTUGA SUR 1 (DOS POZOS)</t>
  </si>
  <si>
    <t>FC02.53</t>
  </si>
  <si>
    <t>OBRAS REQUERIDAS EN LOCALIZACIÓN EXISTENTE PITALALA 1 (TRES POZOS)</t>
  </si>
  <si>
    <t>FC02.62</t>
  </si>
  <si>
    <t>FACILIDADES NUEVAS PARA POZOS RE-ENTRIES BLOQUE 61</t>
  </si>
  <si>
    <t>FC02.63</t>
  </si>
  <si>
    <t>FACILIDADES NUEVAS PARA WORKOVER BLOQUE 61</t>
  </si>
  <si>
    <t>FC03.11</t>
  </si>
  <si>
    <t>LÍNEA DE FLUJO Y ELÉCTRICA RUMIYACU - CONONACO</t>
  </si>
  <si>
    <t>FC04.18</t>
  </si>
  <si>
    <t>CONSTRUCCIÓN E INTERCONEXIÓN DE SUBESTACIÓN 69kV AUCA 123 Y ALIMENTADORES 13.8kV</t>
  </si>
  <si>
    <t>FC05.02</t>
  </si>
  <si>
    <t>NUEVA ESTACIÓN DE DESGASIFICACIÓN Y DESHIDRATACIÓN EN CULEBRA 21 - FASE I</t>
  </si>
  <si>
    <t>FC08.08</t>
  </si>
  <si>
    <t>SISTEMA DE INYECCION AUCA CENTRAL</t>
  </si>
  <si>
    <t>FC09.21</t>
  </si>
  <si>
    <t>CONVERSIÓN ESTACIÓN AUCA SUR 1 A ESTACIÓN DE DESHIDRATACIÓN</t>
  </si>
  <si>
    <t>FC09.30</t>
  </si>
  <si>
    <t>AUMENTO DE CAPACIDAD DE SISTEMA DE TRANSFERENCIA DE AGUA Y CRUDO AUCA SUR</t>
  </si>
  <si>
    <t>FC09.31</t>
  </si>
  <si>
    <t>REPOTENCIACION SISTEMA DE BOMBEO AUCA 51</t>
  </si>
  <si>
    <t>FC09.34</t>
  </si>
  <si>
    <t>INSTALACIÓN DE EQUIPOS ADICIONALES</t>
  </si>
  <si>
    <t>PORTAFOLIO 2019</t>
  </si>
  <si>
    <t>FC02.64</t>
  </si>
  <si>
    <t>OBRAS REQUERIDAS EN LOCALIZACIÓN EXISTENTE AUCA 89 (2 POZOS)</t>
  </si>
  <si>
    <t>FC03.27</t>
  </si>
  <si>
    <t>LÍNEA DE FLUJO DE 10" AUCA 51 - AUCA CENTRAL (6 KM)</t>
  </si>
  <si>
    <t>FC08.09</t>
  </si>
  <si>
    <t>FACILIDADES PARA INYECCIÓN BLOQUE 61 PORTAFOLIO 2019</t>
  </si>
  <si>
    <t>FC08.11</t>
  </si>
  <si>
    <t>SISTEMA DE REINYECCIÓN AUCA SUR 1 (AUCA 20)</t>
  </si>
  <si>
    <t>FC08.12</t>
  </si>
  <si>
    <t>IMPLEMENTACIÓN DE UN SISTEMA DE REINYECCIÓN EN ESTACIÓN CONONACO</t>
  </si>
  <si>
    <t>FC09.38</t>
  </si>
  <si>
    <t>SISTEMA CALENTAMIENTO Y REPOTENCIACIÓN DE SISTEMA DE TRANSF DE CRUDO EST YULEBRA</t>
  </si>
  <si>
    <t>FC09.39</t>
  </si>
  <si>
    <t>SISTEMA DE DESGASIFICACIÓN Y TRANSFERENCIA RUMIYACU, AUCA 126 Y TORTUGA SUR 1</t>
  </si>
  <si>
    <t>TOTAL</t>
  </si>
  <si>
    <t>CLASE</t>
  </si>
  <si>
    <t>N° Oferta</t>
  </si>
  <si>
    <t>BUDGET
AS BUILT</t>
  </si>
  <si>
    <t>EAC (USD)</t>
  </si>
  <si>
    <t>EAC (HH)</t>
  </si>
  <si>
    <t>TOTAL-PREVISTO</t>
  </si>
  <si>
    <t>IB-PREVISTO</t>
  </si>
  <si>
    <t>ID-PREVISTO</t>
  </si>
  <si>
    <t>% AVANCE FÍSICO
PREVISTO IB+ID+AB</t>
  </si>
  <si>
    <t>% AVANCE FÍSICO
REAL IB+ID+AB</t>
  </si>
  <si>
    <t>DESVÍO
BDG - EAC
(USD)</t>
  </si>
  <si>
    <t>HH
DISPONIBLES</t>
  </si>
  <si>
    <t>PLANNED VALUE (PV)</t>
  </si>
  <si>
    <t>EARN VALUE
(EV)</t>
  </si>
  <si>
    <t>ACTUAL COST (AC)</t>
  </si>
  <si>
    <t>SPI</t>
  </si>
  <si>
    <t>CPI</t>
  </si>
  <si>
    <t>Comentarios</t>
  </si>
  <si>
    <t>USD-AB</t>
  </si>
  <si>
    <t>HH-AB</t>
  </si>
  <si>
    <t>EAC</t>
  </si>
  <si>
    <t>% AVANCE FÍSICO
PREVISTO</t>
  </si>
  <si>
    <t xml:space="preserve"> Clase 4 </t>
  </si>
  <si>
    <t>3808-B-SP-000384_F</t>
  </si>
  <si>
    <t xml:space="preserve"> Clase 1 </t>
  </si>
  <si>
    <t>3808-B-SP-000386_C</t>
  </si>
  <si>
    <t xml:space="preserve"> N/A </t>
  </si>
  <si>
    <t xml:space="preserve">                 -  </t>
  </si>
  <si>
    <t>3808-B-SP-000387_H</t>
  </si>
  <si>
    <t xml:space="preserve"> Clase 2 </t>
  </si>
  <si>
    <t>3808-B-SP-000365_F</t>
  </si>
  <si>
    <t xml:space="preserve"> Clase 5 </t>
  </si>
  <si>
    <t>3808-B-SP-000498_D</t>
  </si>
  <si>
    <t xml:space="preserve"> Clase 3 </t>
  </si>
  <si>
    <t>3808-B-SP-000514_C</t>
  </si>
  <si>
    <t>3808-B-SP-000389_G</t>
  </si>
  <si>
    <t>3808-B-SP-000442_E</t>
  </si>
  <si>
    <t>3808-B-SP-000501_I</t>
  </si>
  <si>
    <t>3808-B-SP-000371_G</t>
  </si>
  <si>
    <t>3808-B-SP-000357_E</t>
  </si>
  <si>
    <t>3808-B-SP-000372_H</t>
  </si>
  <si>
    <t>3808-B-SP-000393_C</t>
  </si>
  <si>
    <t>3808-B-SP-000654_F</t>
  </si>
  <si>
    <t>3808-B-SP-000748_C</t>
  </si>
  <si>
    <t>3808-B-SP-000751 D</t>
  </si>
  <si>
    <t>3808-B-SP-000752 G</t>
  </si>
  <si>
    <t>3808-B-SP-000784_D</t>
  </si>
  <si>
    <t>3808-B-SP-000772 E</t>
  </si>
  <si>
    <t>3808-B-SP-000773_D</t>
  </si>
  <si>
    <t>3808-B-SP-000774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</si>
</sst>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38DD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wrapText="1"/>
    </xf>
    <xf numFmtId="0" fontId="3" fillId="9" borderId="1" xfId="0" applyNumberFormat="1" applyFont="1" applyFill="1" applyBorder="1" applyProtection="1"/>
    <xf numFmtId="0" fontId="3" fillId="0" borderId="1" xfId="0" applyNumberFormat="1" applyFont="1" applyFill="1" applyBorder="1" applyProtection="1"/>
    <xf numFmtId="0" fontId="2" fillId="6" borderId="1" xfId="0" applyNumberFormat="1" applyFont="1" applyFill="1" applyBorder="1" applyProtection="1"/>
    <xf numFmtId="0" fontId="3" fillId="0" borderId="4" xfId="0" applyNumberFormat="1" applyFont="1" applyFill="1" applyBorder="1" applyProtection="1"/>
    <xf numFmtId="0" fontId="2" fillId="7" borderId="4" xfId="0" applyNumberFormat="1" applyFont="1" applyFill="1" applyBorder="1" applyProtection="1"/>
    <xf numFmtId="0" fontId="3" fillId="0" borderId="4" xfId="0" applyNumberFormat="1" applyFont="1" applyFill="1" applyBorder="1" applyAlignment="1" applyProtection="1">
      <alignment wrapText="1"/>
    </xf>
    <xf numFmtId="0" fontId="2" fillId="8" borderId="4" xfId="0" applyNumberFormat="1" applyFont="1" applyFill="1" applyBorder="1" applyAlignment="1" applyProtection="1">
      <alignment wrapText="1"/>
    </xf>
    <xf numFmtId="0" fontId="1" fillId="9" borderId="4" xfId="0" applyNumberFormat="1" applyFont="1" applyFill="1" applyBorder="1" applyAlignment="1" applyProtection="1">
      <alignment wrapText="1"/>
    </xf>
    <xf numFmtId="0" fontId="1" fillId="0" borderId="4" xfId="0" applyNumberFormat="1" applyFont="1" applyFill="1" applyBorder="1" applyAlignment="1" applyProtection="1">
      <alignment wrapText="1"/>
    </xf>
    <xf numFmtId="0" fontId="4" fillId="6" borderId="4" xfId="0" applyNumberFormat="1" applyFont="1" applyFill="1" applyBorder="1" applyAlignment="1" applyProtection="1">
      <alignment wrapText="1"/>
    </xf>
    <xf numFmtId="0" fontId="4" fillId="7" borderId="4" xfId="0" applyNumberFormat="1" applyFont="1" applyFill="1" applyBorder="1" applyAlignment="1" applyProtection="1">
      <alignment wrapText="1"/>
    </xf>
    <xf numFmtId="10" fontId="1" fillId="0" borderId="4" xfId="0" applyNumberFormat="1" applyFont="1" applyFill="1" applyBorder="1" applyAlignment="1" applyProtection="1">
      <alignment wrapText="1"/>
    </xf>
    <xf numFmtId="0" fontId="2" fillId="8" borderId="0" xfId="0" applyNumberFormat="1" applyFont="1" applyFill="1" applyBorder="1" applyAlignment="1" applyProtection="1">
      <alignment wrapText="1"/>
    </xf>
    <xf numFmtId="0" fontId="1" fillId="2" borderId="0" xfId="0" applyNumberFormat="1" applyFont="1" applyFill="1" applyBorder="1" applyProtection="1"/>
    <xf numFmtId="0" fontId="1" fillId="3" borderId="0" xfId="0" applyNumberFormat="1" applyFont="1" applyFill="1" applyBorder="1" applyProtection="1"/>
    <xf numFmtId="0" fontId="1" fillId="4" borderId="0" xfId="0" applyNumberFormat="1" applyFont="1" applyFill="1" applyBorder="1" applyProtection="1"/>
    <xf numFmtId="0" fontId="1" fillId="10" borderId="0" xfId="0" applyNumberFormat="1" applyFont="1" applyFill="1" applyBorder="1" applyProtection="1"/>
    <xf numFmtId="0" fontId="1" fillId="11" borderId="0" xfId="0" applyNumberFormat="1" applyFont="1" applyFill="1" applyBorder="1" applyProtection="1"/>
    <xf numFmtId="0" fontId="2" fillId="7" borderId="4" xfId="0" applyNumberFormat="1" applyFont="1" applyFill="1" applyBorder="1" applyAlignment="1" applyProtection="1">
      <alignment horizont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/>
    </xf>
    <xf numFmtId="0" fontId="2" fillId="6" borderId="2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5" fillId="13" borderId="5" xfId="0" applyNumberFormat="1" applyFont="1" applyFill="1" applyBorder="1" applyProtection="1"/>
    <xf numFmtId="0" fontId="5" fillId="13" borderId="8" xfId="0" applyNumberFormat="1" applyFont="1" applyFill="1" applyBorder="1" applyProtection="1"/>
    <xf numFmtId="0" fontId="5" fillId="13" borderId="2" xfId="0" applyNumberFormat="1" applyFont="1" applyFill="1" applyBorder="1" applyProtection="1"/>
    <xf numFmtId="0" fontId="5" fillId="13" borderId="11" xfId="0" applyNumberFormat="1" applyFont="1" applyFill="1" applyBorder="1" applyProtection="1"/>
    <xf numFmtId="0" fontId="5" fillId="13" borderId="3" xfId="0" applyNumberFormat="1" applyFont="1" applyFill="1" applyBorder="1" applyProtection="1"/>
    <xf numFmtId="0" fontId="5" fillId="13" borderId="4" xfId="0" applyNumberFormat="1" applyFont="1" applyFill="1" applyBorder="1" applyProtection="1"/>
    <xf numFmtId="0" fontId="5" fillId="12" borderId="2" xfId="0" applyNumberFormat="1" applyFont="1" applyFill="1" applyBorder="1" applyProtection="1"/>
    <xf numFmtId="0" fontId="5" fillId="12" borderId="3" xfId="0" applyNumberFormat="1" applyFont="1" applyFill="1" applyBorder="1" applyProtection="1"/>
    <xf numFmtId="0" fontId="5" fillId="12" borderId="4" xfId="0" applyNumberFormat="1" applyFont="1" applyFill="1" applyBorder="1" applyProtection="1"/>
    <xf numFmtId="0" fontId="2" fillId="14" borderId="2" xfId="0" applyNumberFormat="1" applyFont="1" applyFill="1" applyBorder="1" applyProtection="1"/>
    <xf numFmtId="0" fontId="2" fillId="14" borderId="3" xfId="0" applyNumberFormat="1" applyFont="1" applyFill="1" applyBorder="1" applyProtection="1"/>
    <xf numFmtId="0" fontId="2" fillId="14" borderId="4" xfId="0" applyNumberFormat="1" applyFont="1" applyFill="1" applyBorder="1" applyProtection="1"/>
    <xf numFmtId="0" fontId="3" fillId="12" borderId="4" xfId="0" applyNumberFormat="1" applyFont="1" applyFill="1" applyBorder="1" applyProtection="1"/>
    <xf numFmtId="0" fontId="5" fillId="15" borderId="4" xfId="0" applyNumberFormat="1" applyFont="1" applyFill="1" applyBorder="1" applyAlignment="1" applyProtection="1">
      <alignment wrapText="1"/>
    </xf>
    <xf numFmtId="0" fontId="5" fillId="15" borderId="4" xfId="0" applyNumberFormat="1" applyFont="1" applyFill="1" applyBorder="1" applyAlignment="1" applyProtection="1">
      <alignment horizontal="center" vertical="center" wrapText="1"/>
    </xf>
    <xf numFmtId="0" fontId="5" fillId="15" borderId="2" xfId="0" applyNumberFormat="1" applyFont="1" applyFill="1" applyBorder="1" applyProtection="1"/>
    <xf numFmtId="0" fontId="5" fillId="15" borderId="11" xfId="0" applyNumberFormat="1" applyFont="1" applyFill="1" applyBorder="1" applyProtection="1"/>
    <xf numFmtId="0" fontId="5" fillId="15" borderId="3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vertical="center"/>
    </xf>
    <xf numFmtId="0" fontId="2" fillId="14" borderId="6" xfId="0" applyNumberFormat="1" applyFont="1" applyFill="1" applyBorder="1" applyAlignment="1" applyProtection="1">
      <alignment horizontal="center" vertical="center" wrapText="1"/>
    </xf>
    <xf numFmtId="0" fontId="2" fillId="14" borderId="9" xfId="0" applyNumberFormat="1" applyFont="1" applyFill="1" applyBorder="1" applyAlignment="1" applyProtection="1">
      <alignment horizontal="center" vertical="center" wrapText="1"/>
    </xf>
    <xf numFmtId="0" fontId="5" fillId="15" borderId="7" xfId="0" applyNumberFormat="1" applyFont="1" applyFill="1" applyBorder="1" applyAlignment="1" applyProtection="1">
      <alignment horizontal="center" vertical="center"/>
    </xf>
    <xf numFmtId="0" fontId="5" fillId="15" borderId="10" xfId="0" applyNumberFormat="1" applyFont="1" applyFill="1" applyBorder="1" applyAlignment="1" applyProtection="1">
      <alignment horizontal="center" vertical="center"/>
    </xf>
    <xf numFmtId="10" fontId="1" fillId="0" borderId="0" xfId="0" applyNumberFormat="1" applyFont="1" applyFill="1" applyBorder="1" applyProtection="1"/>
    <xf numFmtId="10" fontId="5" fillId="15" borderId="5" xfId="0" applyNumberFormat="1" applyFont="1" applyFill="1" applyBorder="1" applyAlignment="1" applyProtection="1">
      <alignment horizontal="center" wrapText="1"/>
    </xf>
    <xf numFmtId="10" fontId="5" fillId="15" borderId="8" xfId="0" applyNumberFormat="1" applyFont="1" applyFill="1" applyBorder="1" applyAlignment="1" applyProtection="1">
      <alignment horizontal="center" wrapText="1"/>
    </xf>
    <xf numFmtId="10" fontId="1" fillId="0" borderId="0" xfId="0" applyNumberFormat="1" applyFont="1" applyFill="1" applyBorder="1" applyAlignment="1" applyProtection="1">
      <alignment wrapText="1"/>
    </xf>
    <xf numFmtId="10" fontId="5" fillId="12" borderId="1" xfId="0" applyNumberFormat="1" applyFont="1" applyFill="1" applyBorder="1" applyAlignment="1" applyProtection="1">
      <alignment horizontal="center" wrapText="1"/>
    </xf>
    <xf numFmtId="10" fontId="5" fillId="12" borderId="12" xfId="0" applyNumberFormat="1" applyFont="1" applyFill="1" applyBorder="1" applyAlignment="1" applyProtection="1">
      <alignment horizontal="center" wrapText="1"/>
    </xf>
    <xf numFmtId="0" fontId="2" fillId="14" borderId="1" xfId="0" applyNumberFormat="1" applyFont="1" applyFill="1" applyBorder="1" applyAlignment="1" applyProtection="1">
      <alignment horizontal="center" vertical="center" wrapText="1"/>
    </xf>
    <xf numFmtId="0" fontId="2" fillId="14" borderId="12" xfId="0" applyNumberFormat="1" applyFont="1" applyFill="1" applyBorder="1" applyAlignment="1" applyProtection="1">
      <alignment horizontal="center" vertical="center" wrapText="1"/>
    </xf>
    <xf numFmtId="0" fontId="5" fillId="15" borderId="1" xfId="0" applyNumberFormat="1" applyFont="1" applyFill="1" applyBorder="1" applyAlignment="1" applyProtection="1">
      <alignment horizontal="center" vertical="center" wrapText="1"/>
    </xf>
    <xf numFmtId="0" fontId="5" fillId="15" borderId="12" xfId="0" applyNumberFormat="1" applyFont="1" applyFill="1" applyBorder="1" applyAlignment="1" applyProtection="1">
      <alignment horizontal="center" vertical="center" wrapText="1"/>
    </xf>
    <xf numFmtId="0" fontId="5" fillId="15" borderId="1" xfId="0" applyNumberFormat="1" applyFont="1" applyFill="1" applyBorder="1" applyAlignment="1" applyProtection="1">
      <alignment horizontal="center"/>
    </xf>
    <xf numFmtId="0" fontId="5" fillId="15" borderId="12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7"/>
  <sheetViews>
    <sheetView tabSelected="1" zoomScale="60" zoomScaleNormal="60" zoomScaleSheetLayoutView="100" workbookViewId="0">
      <selection activeCell="C13" sqref="C13"/>
    </sheetView>
  </sheetViews>
  <sheetFormatPr baseColWidth="10" defaultRowHeight="15" outlineLevelCol="1" x14ac:dyDescent="0.25"/>
  <cols>
    <col min="1" max="2" width="11.42578125" style="1" customWidth="1"/>
    <col min="3" max="3" width="101" style="3" customWidth="1"/>
    <col min="4" max="7" width="11.42578125" style="1" customWidth="1" outlineLevel="1"/>
    <col min="8" max="9" width="11.42578125" style="1" customWidth="1"/>
    <col min="10" max="15" width="11.42578125" style="1"/>
    <col min="16" max="16" width="5.42578125" style="1" customWidth="1"/>
    <col min="17" max="19" width="11.42578125" style="1" outlineLevel="1"/>
    <col min="20" max="20" width="19" style="1" bestFit="1" customWidth="1" outlineLevel="1"/>
    <col min="21" max="24" width="11.42578125" style="1" outlineLevel="1"/>
    <col min="25" max="25" width="13.42578125" style="1" customWidth="1" outlineLevel="1"/>
    <col min="26" max="31" width="11.42578125" style="1" outlineLevel="1"/>
    <col min="32" max="32" width="15.85546875" style="51" customWidth="1" outlineLevel="1"/>
    <col min="33" max="33" width="11.42578125" style="51" outlineLevel="1"/>
    <col min="34" max="40" width="11.42578125" style="1" outlineLevel="1"/>
    <col min="41" max="41" width="26" style="1" customWidth="1" outlineLevel="1"/>
    <col min="42" max="16384" width="11.42578125" style="1"/>
  </cols>
  <sheetData>
    <row r="1" spans="2:41" ht="21.75" customHeight="1" x14ac:dyDescent="0.25">
      <c r="B1" s="17"/>
      <c r="C1" s="3" t="s">
        <v>0</v>
      </c>
    </row>
    <row r="2" spans="2:41" ht="15.75" customHeight="1" x14ac:dyDescent="0.25">
      <c r="B2" s="18"/>
      <c r="C2" s="3" t="s">
        <v>1</v>
      </c>
    </row>
    <row r="3" spans="2:41" ht="18" customHeight="1" x14ac:dyDescent="0.25">
      <c r="B3" s="19"/>
      <c r="C3" s="3" t="s">
        <v>2</v>
      </c>
    </row>
    <row r="4" spans="2:41" ht="21.75" customHeight="1" x14ac:dyDescent="0.25">
      <c r="B4" s="20"/>
      <c r="C4" s="3" t="s">
        <v>3</v>
      </c>
    </row>
    <row r="5" spans="2:41" ht="15" customHeight="1" x14ac:dyDescent="0.25">
      <c r="B5" s="21"/>
      <c r="C5" s="3" t="s">
        <v>4</v>
      </c>
      <c r="AI5" s="46"/>
      <c r="AJ5" s="46"/>
    </row>
    <row r="6" spans="2:41" ht="36.75" customHeight="1" x14ac:dyDescent="0.25">
      <c r="B6" s="23" t="s">
        <v>5</v>
      </c>
      <c r="C6" s="24" t="s">
        <v>6</v>
      </c>
      <c r="D6" s="25" t="s">
        <v>7</v>
      </c>
      <c r="E6" s="25"/>
      <c r="F6" s="25" t="s">
        <v>8</v>
      </c>
      <c r="G6" s="25"/>
      <c r="H6" s="26" t="s">
        <v>9</v>
      </c>
      <c r="I6" s="27"/>
      <c r="J6" s="25" t="s">
        <v>10</v>
      </c>
      <c r="K6" s="25"/>
      <c r="L6" s="25"/>
      <c r="M6" s="22" t="s">
        <v>11</v>
      </c>
      <c r="N6" s="22"/>
      <c r="O6" s="22"/>
      <c r="P6" s="2"/>
      <c r="Q6" s="28" t="s">
        <v>66</v>
      </c>
      <c r="R6" s="33" t="s">
        <v>12</v>
      </c>
      <c r="S6" s="33" t="s">
        <v>13</v>
      </c>
      <c r="T6" s="33" t="s">
        <v>67</v>
      </c>
      <c r="U6" s="34" t="s">
        <v>68</v>
      </c>
      <c r="V6" s="35"/>
      <c r="W6" s="39" t="s">
        <v>69</v>
      </c>
      <c r="X6" s="39" t="s">
        <v>70</v>
      </c>
      <c r="Y6" s="41" t="s">
        <v>71</v>
      </c>
      <c r="Z6" s="42" t="s">
        <v>72</v>
      </c>
      <c r="AA6" s="41" t="s">
        <v>73</v>
      </c>
      <c r="AB6" s="40" t="s">
        <v>14</v>
      </c>
      <c r="AC6" s="40" t="s">
        <v>15</v>
      </c>
      <c r="AD6" s="40" t="s">
        <v>16</v>
      </c>
      <c r="AE6" s="40" t="s">
        <v>17</v>
      </c>
      <c r="AF6" s="52" t="s">
        <v>74</v>
      </c>
      <c r="AG6" s="55" t="s">
        <v>75</v>
      </c>
      <c r="AH6" s="47" t="s">
        <v>76</v>
      </c>
      <c r="AI6" s="57" t="s">
        <v>77</v>
      </c>
      <c r="AJ6" s="59" t="s">
        <v>78</v>
      </c>
      <c r="AK6" s="59" t="s">
        <v>79</v>
      </c>
      <c r="AL6" s="59" t="s">
        <v>80</v>
      </c>
      <c r="AM6" s="61" t="s">
        <v>81</v>
      </c>
      <c r="AN6" s="61" t="s">
        <v>82</v>
      </c>
      <c r="AO6" s="49" t="s">
        <v>83</v>
      </c>
    </row>
    <row r="7" spans="2:41" ht="27" customHeight="1" x14ac:dyDescent="0.25">
      <c r="B7" s="23"/>
      <c r="C7" s="24"/>
      <c r="D7" s="4" t="s">
        <v>18</v>
      </c>
      <c r="E7" s="4" t="s">
        <v>19</v>
      </c>
      <c r="F7" s="5" t="s">
        <v>18</v>
      </c>
      <c r="G7" s="5" t="s">
        <v>19</v>
      </c>
      <c r="H7" s="6" t="s">
        <v>18</v>
      </c>
      <c r="I7" s="6" t="s">
        <v>19</v>
      </c>
      <c r="J7" s="7" t="s">
        <v>18</v>
      </c>
      <c r="K7" s="7" t="s">
        <v>19</v>
      </c>
      <c r="L7" s="7" t="s">
        <v>20</v>
      </c>
      <c r="M7" s="8" t="s">
        <v>18</v>
      </c>
      <c r="N7" s="8" t="s">
        <v>19</v>
      </c>
      <c r="O7" s="8" t="s">
        <v>21</v>
      </c>
      <c r="P7" s="2"/>
      <c r="Q7" s="29"/>
      <c r="R7" s="30" t="s">
        <v>22</v>
      </c>
      <c r="S7" s="31"/>
      <c r="T7" s="32"/>
      <c r="U7" s="36" t="s">
        <v>84</v>
      </c>
      <c r="V7" s="36" t="s">
        <v>85</v>
      </c>
      <c r="W7" s="37" t="s">
        <v>86</v>
      </c>
      <c r="X7" s="38"/>
      <c r="Y7" s="43" t="s">
        <v>87</v>
      </c>
      <c r="Z7" s="44"/>
      <c r="AA7" s="45"/>
      <c r="AB7" s="40" t="s">
        <v>23</v>
      </c>
      <c r="AC7" s="40"/>
      <c r="AD7" s="40"/>
      <c r="AE7" s="40"/>
      <c r="AF7" s="53"/>
      <c r="AG7" s="56"/>
      <c r="AH7" s="48"/>
      <c r="AI7" s="58"/>
      <c r="AJ7" s="60"/>
      <c r="AK7" s="60"/>
      <c r="AL7" s="60"/>
      <c r="AM7" s="62"/>
      <c r="AN7" s="62"/>
      <c r="AO7" s="50"/>
    </row>
    <row r="8" spans="2:41" s="3" customFormat="1" ht="30" x14ac:dyDescent="0.25">
      <c r="B8" s="9" t="s">
        <v>24</v>
      </c>
      <c r="C8" s="9" t="s">
        <v>25</v>
      </c>
      <c r="D8" s="11">
        <v>60.324382988986251</v>
      </c>
      <c r="E8" s="11">
        <v>2966.8297487009331</v>
      </c>
      <c r="F8" s="12">
        <v>175.55122493334562</v>
      </c>
      <c r="G8" s="12">
        <v>7366.6293137586526</v>
      </c>
      <c r="H8" s="13">
        <v>1207.8108538285303</v>
      </c>
      <c r="I8" s="13">
        <v>54376.449150333297</v>
      </c>
      <c r="M8" s="14">
        <f>H8</f>
        <v>1207.8108538285303</v>
      </c>
      <c r="N8" s="14">
        <f>I8</f>
        <v>54376.449150333297</v>
      </c>
      <c r="O8" s="14">
        <f>IF(N8=0,0,(M8/N8))</f>
        <v>2.2212021430257866E-2</v>
      </c>
      <c r="Q8" s="12" t="s">
        <v>88</v>
      </c>
      <c r="R8" s="12">
        <v>275878.58</v>
      </c>
      <c r="S8" s="12">
        <v>6063</v>
      </c>
      <c r="T8" s="12" t="s">
        <v>89</v>
      </c>
      <c r="U8" s="12"/>
      <c r="V8" s="12"/>
      <c r="W8" s="12">
        <v>275878.58</v>
      </c>
      <c r="X8" s="12">
        <v>6063</v>
      </c>
      <c r="Y8" s="12"/>
      <c r="Z8" s="12"/>
      <c r="AA8" s="12"/>
      <c r="AB8" s="15">
        <v>1</v>
      </c>
      <c r="AC8" s="15">
        <v>1</v>
      </c>
      <c r="AD8" s="15">
        <v>1</v>
      </c>
      <c r="AE8" s="15">
        <v>1</v>
      </c>
      <c r="AF8" s="15">
        <v>0.85644999999999993</v>
      </c>
      <c r="AG8" s="15">
        <v>0.85644999999999993</v>
      </c>
      <c r="AH8" s="12">
        <v>0</v>
      </c>
      <c r="AI8" s="12">
        <v>191.54195547064501</v>
      </c>
      <c r="AJ8" s="12">
        <v>236276.209841</v>
      </c>
      <c r="AK8" s="12">
        <v>236276.209841</v>
      </c>
      <c r="AL8" s="12">
        <v>259800.38639072274</v>
      </c>
      <c r="AM8" s="12">
        <v>1</v>
      </c>
      <c r="AN8" s="12">
        <v>0.90935035673649645</v>
      </c>
      <c r="AO8" s="12"/>
    </row>
    <row r="9" spans="2:41" s="3" customFormat="1" ht="30" x14ac:dyDescent="0.25">
      <c r="B9" s="9" t="s">
        <v>26</v>
      </c>
      <c r="C9" s="9" t="s">
        <v>27</v>
      </c>
      <c r="D9" s="11">
        <v>6.7027092209984724</v>
      </c>
      <c r="E9" s="11">
        <v>346.32774985565925</v>
      </c>
      <c r="F9" s="12">
        <v>19.757929883138566</v>
      </c>
      <c r="G9" s="12">
        <v>816.70597446793613</v>
      </c>
      <c r="H9" s="13">
        <v>476.96111043593839</v>
      </c>
      <c r="I9" s="13">
        <v>22058.012046857421</v>
      </c>
      <c r="M9" s="14">
        <f t="shared" ref="M9:N36" si="0">H9</f>
        <v>476.96111043593839</v>
      </c>
      <c r="N9" s="14">
        <f t="shared" si="0"/>
        <v>22058.012046857421</v>
      </c>
      <c r="O9" s="14">
        <f t="shared" ref="O9:O36" si="1">IF(N9=0,0,(M9/N9))</f>
        <v>2.1623032457446251E-2</v>
      </c>
      <c r="Q9" s="12" t="s">
        <v>90</v>
      </c>
      <c r="R9" s="12">
        <v>156491.03</v>
      </c>
      <c r="S9" s="12">
        <v>3506</v>
      </c>
      <c r="T9" s="12" t="s">
        <v>91</v>
      </c>
      <c r="U9" s="12"/>
      <c r="V9" s="12"/>
      <c r="W9" s="12">
        <v>156491.03</v>
      </c>
      <c r="X9" s="12">
        <v>3506</v>
      </c>
      <c r="Y9" s="12"/>
      <c r="Z9" s="12"/>
      <c r="AA9" s="12"/>
      <c r="AB9" s="15">
        <v>1</v>
      </c>
      <c r="AC9" s="15">
        <v>1</v>
      </c>
      <c r="AD9" s="15">
        <v>1</v>
      </c>
      <c r="AE9" s="15">
        <v>1</v>
      </c>
      <c r="AF9" s="15">
        <v>0.99249999999999994</v>
      </c>
      <c r="AG9" s="15">
        <v>0.99249999999999994</v>
      </c>
      <c r="AH9" s="12">
        <v>0</v>
      </c>
      <c r="AI9" s="12">
        <v>393.97046532670856</v>
      </c>
      <c r="AJ9" s="12">
        <v>155317.34727499998</v>
      </c>
      <c r="AK9" s="12">
        <v>155317.34727499998</v>
      </c>
      <c r="AL9" s="12">
        <v>145777.2227365993</v>
      </c>
      <c r="AM9" s="12">
        <v>1</v>
      </c>
      <c r="AN9" s="12">
        <v>1.0654431766452188</v>
      </c>
      <c r="AO9" s="12"/>
    </row>
    <row r="10" spans="2:41" s="3" customFormat="1" ht="30" x14ac:dyDescent="0.25">
      <c r="B10" s="9" t="s">
        <v>28</v>
      </c>
      <c r="C10" s="9" t="s">
        <v>29</v>
      </c>
      <c r="D10" s="11">
        <v>8.7135219872980141</v>
      </c>
      <c r="E10" s="11">
        <v>440.09407481235701</v>
      </c>
      <c r="F10" s="12">
        <v>53.416306294070225</v>
      </c>
      <c r="G10" s="12">
        <v>2483.060612200401</v>
      </c>
      <c r="H10" s="13">
        <v>1068.2066219442481</v>
      </c>
      <c r="I10" s="13">
        <v>47294.794582116381</v>
      </c>
      <c r="M10" s="14">
        <f t="shared" si="0"/>
        <v>1068.2066219442481</v>
      </c>
      <c r="N10" s="14">
        <f t="shared" si="0"/>
        <v>47294.794582116381</v>
      </c>
      <c r="O10" s="14">
        <f t="shared" si="1"/>
        <v>2.2586135141988119E-2</v>
      </c>
      <c r="Q10" s="12" t="s">
        <v>92</v>
      </c>
      <c r="R10" s="12">
        <v>148501.29999999999</v>
      </c>
      <c r="S10" s="12">
        <v>0</v>
      </c>
      <c r="T10" s="12">
        <v>43992</v>
      </c>
      <c r="U10" s="12"/>
      <c r="V10" s="12"/>
      <c r="W10" s="12">
        <v>162917.76999999999</v>
      </c>
      <c r="X10" s="12" t="s">
        <v>93</v>
      </c>
      <c r="Y10" s="12"/>
      <c r="Z10" s="12"/>
      <c r="AA10" s="12"/>
      <c r="AB10" s="15">
        <v>1</v>
      </c>
      <c r="AC10" s="15">
        <v>1</v>
      </c>
      <c r="AD10" s="15">
        <v>1</v>
      </c>
      <c r="AE10" s="15">
        <v>1</v>
      </c>
      <c r="AF10" s="15">
        <v>0.24785999999999997</v>
      </c>
      <c r="AG10" s="15">
        <v>0.24785999999999997</v>
      </c>
      <c r="AH10" s="12">
        <v>-14416.470000000001</v>
      </c>
      <c r="AI10" s="12">
        <v>-685.94045804209327</v>
      </c>
      <c r="AJ10" s="12">
        <v>36807.532217999993</v>
      </c>
      <c r="AK10" s="12">
        <v>36807.532217999993</v>
      </c>
      <c r="AL10" s="12">
        <v>31280.212666459563</v>
      </c>
      <c r="AM10" s="12">
        <v>1</v>
      </c>
      <c r="AN10" s="12">
        <v>1.1767033878726514</v>
      </c>
      <c r="AO10" s="12"/>
    </row>
    <row r="11" spans="2:41" s="3" customFormat="1" ht="30" x14ac:dyDescent="0.25">
      <c r="B11" s="9" t="s">
        <v>30</v>
      </c>
      <c r="C11" s="9" t="s">
        <v>31</v>
      </c>
      <c r="D11" s="11"/>
      <c r="E11" s="11"/>
      <c r="F11" s="12">
        <v>22.882576634251375</v>
      </c>
      <c r="G11" s="12">
        <v>1192.7309368108381</v>
      </c>
      <c r="H11" s="13">
        <v>125.67639642273194</v>
      </c>
      <c r="I11" s="13">
        <v>5955.4993254512528</v>
      </c>
      <c r="M11" s="14">
        <f t="shared" si="0"/>
        <v>125.67639642273194</v>
      </c>
      <c r="N11" s="14">
        <f t="shared" si="0"/>
        <v>5955.4993254512528</v>
      </c>
      <c r="O11" s="14">
        <f t="shared" si="1"/>
        <v>2.1102579238930455E-2</v>
      </c>
      <c r="Q11" s="12" t="s">
        <v>90</v>
      </c>
      <c r="R11" s="12">
        <v>333938.77</v>
      </c>
      <c r="S11" s="12">
        <v>7605</v>
      </c>
      <c r="T11" s="12" t="s">
        <v>94</v>
      </c>
      <c r="U11" s="12">
        <v>41842.199999999997</v>
      </c>
      <c r="V11" s="12">
        <v>860</v>
      </c>
      <c r="W11" s="12">
        <v>333938.77</v>
      </c>
      <c r="X11" s="12">
        <v>7605</v>
      </c>
      <c r="Y11" s="12"/>
      <c r="Z11" s="12"/>
      <c r="AA11" s="12"/>
      <c r="AB11" s="15">
        <v>1</v>
      </c>
      <c r="AC11" s="15">
        <v>1</v>
      </c>
      <c r="AD11" s="15">
        <v>1</v>
      </c>
      <c r="AE11" s="15">
        <v>1</v>
      </c>
      <c r="AF11" s="15">
        <v>0.99249999999999994</v>
      </c>
      <c r="AG11" s="15">
        <v>0.99249999999999994</v>
      </c>
      <c r="AH11" s="12">
        <v>0</v>
      </c>
      <c r="AI11" s="12">
        <v>1398.0982284540478</v>
      </c>
      <c r="AJ11" s="12">
        <v>331434.22922500002</v>
      </c>
      <c r="AK11" s="12">
        <v>331434.22922500002</v>
      </c>
      <c r="AL11" s="12">
        <v>276439.50673542114</v>
      </c>
      <c r="AM11" s="12">
        <v>1</v>
      </c>
      <c r="AN11" s="12">
        <v>1.1989099436705291</v>
      </c>
      <c r="AO11" s="12"/>
    </row>
    <row r="12" spans="2:41" s="3" customFormat="1" ht="25.5" customHeight="1" x14ac:dyDescent="0.25">
      <c r="B12" s="9" t="s">
        <v>32</v>
      </c>
      <c r="C12" s="9" t="s">
        <v>33</v>
      </c>
      <c r="D12" s="11">
        <v>449.08151780689764</v>
      </c>
      <c r="E12" s="11">
        <v>20256.499240329169</v>
      </c>
      <c r="F12" s="12">
        <v>365.52170283806345</v>
      </c>
      <c r="G12" s="12">
        <v>16821.620527656822</v>
      </c>
      <c r="H12" s="13">
        <v>4953.6566754406012</v>
      </c>
      <c r="I12" s="13">
        <v>215589.62847997528</v>
      </c>
      <c r="M12" s="14">
        <f t="shared" si="0"/>
        <v>4953.6566754406012</v>
      </c>
      <c r="N12" s="14">
        <f t="shared" si="0"/>
        <v>215589.62847997528</v>
      </c>
      <c r="O12" s="14">
        <f t="shared" si="1"/>
        <v>2.2977249464023797E-2</v>
      </c>
      <c r="Q12" s="12" t="s">
        <v>95</v>
      </c>
      <c r="R12" s="12">
        <v>260273.55000000002</v>
      </c>
      <c r="S12" s="12">
        <v>5796</v>
      </c>
      <c r="T12" s="12" t="s">
        <v>96</v>
      </c>
      <c r="U12" s="12"/>
      <c r="V12" s="12"/>
      <c r="W12" s="12">
        <v>260273.55000000002</v>
      </c>
      <c r="X12" s="12">
        <v>5796</v>
      </c>
      <c r="Y12" s="12"/>
      <c r="Z12" s="12"/>
      <c r="AA12" s="12"/>
      <c r="AB12" s="15">
        <v>1</v>
      </c>
      <c r="AC12" s="15">
        <v>1</v>
      </c>
      <c r="AD12" s="15">
        <v>1</v>
      </c>
      <c r="AE12" s="15">
        <v>1</v>
      </c>
      <c r="AF12" s="15">
        <v>0.98350000000000004</v>
      </c>
      <c r="AG12" s="15">
        <v>0.98350000000000004</v>
      </c>
      <c r="AH12" s="12">
        <v>0</v>
      </c>
      <c r="AI12" s="12">
        <v>494.9902790107426</v>
      </c>
      <c r="AJ12" s="12">
        <v>255979.03642500003</v>
      </c>
      <c r="AK12" s="12">
        <v>255979.03642500003</v>
      </c>
      <c r="AL12" s="12">
        <v>242683.58802124319</v>
      </c>
      <c r="AM12" s="12">
        <v>1</v>
      </c>
      <c r="AN12" s="12">
        <v>1.0541493121227206</v>
      </c>
      <c r="AO12" s="12"/>
    </row>
    <row r="13" spans="2:41" s="3" customFormat="1" ht="25.5" customHeight="1" x14ac:dyDescent="0.25">
      <c r="B13" s="9" t="s">
        <v>34</v>
      </c>
      <c r="C13" s="9" t="s">
        <v>35</v>
      </c>
      <c r="D13" s="11">
        <v>254.03267947584209</v>
      </c>
      <c r="E13" s="11">
        <v>12260.685719529487</v>
      </c>
      <c r="F13" s="12">
        <v>249.85265540747608</v>
      </c>
      <c r="G13" s="12">
        <v>11194.445762530153</v>
      </c>
      <c r="H13" s="13">
        <v>1162.9468574980185</v>
      </c>
      <c r="I13" s="13">
        <v>55025.708707243932</v>
      </c>
      <c r="M13" s="14">
        <f t="shared" si="0"/>
        <v>1162.9468574980185</v>
      </c>
      <c r="N13" s="14">
        <f t="shared" si="0"/>
        <v>55025.708707243932</v>
      </c>
      <c r="O13" s="14">
        <f t="shared" si="1"/>
        <v>2.1134609345702455E-2</v>
      </c>
      <c r="Q13" s="12" t="s">
        <v>97</v>
      </c>
      <c r="R13" s="12">
        <v>327614.75</v>
      </c>
      <c r="S13" s="12">
        <v>7462</v>
      </c>
      <c r="T13" s="12" t="s">
        <v>98</v>
      </c>
      <c r="U13" s="12">
        <v>46295.21</v>
      </c>
      <c r="V13" s="12">
        <v>959</v>
      </c>
      <c r="W13" s="12">
        <v>327614.75</v>
      </c>
      <c r="X13" s="12">
        <v>7462</v>
      </c>
      <c r="Y13" s="12"/>
      <c r="Z13" s="12"/>
      <c r="AA13" s="12"/>
      <c r="AB13" s="15">
        <v>1</v>
      </c>
      <c r="AC13" s="15">
        <v>1</v>
      </c>
      <c r="AD13" s="15">
        <v>1</v>
      </c>
      <c r="AE13" s="15">
        <v>1</v>
      </c>
      <c r="AF13" s="15">
        <v>0.95350000000000001</v>
      </c>
      <c r="AG13" s="15">
        <v>0.95350000000000001</v>
      </c>
      <c r="AH13" s="12">
        <v>0</v>
      </c>
      <c r="AI13" s="12">
        <v>3734.1291211596276</v>
      </c>
      <c r="AJ13" s="12">
        <v>312380.66412500001</v>
      </c>
      <c r="AK13" s="12">
        <v>312380.66412500001</v>
      </c>
      <c r="AL13" s="12">
        <v>162748.40853851932</v>
      </c>
      <c r="AM13" s="12">
        <v>1</v>
      </c>
      <c r="AN13" s="12">
        <v>1.9191944912011736</v>
      </c>
      <c r="AO13" s="12"/>
    </row>
    <row r="14" spans="2:41" s="3" customFormat="1" ht="25.5" customHeight="1" x14ac:dyDescent="0.25">
      <c r="B14" s="9" t="s">
        <v>36</v>
      </c>
      <c r="C14" s="9" t="s">
        <v>37</v>
      </c>
      <c r="D14" s="11">
        <v>280.17324543773617</v>
      </c>
      <c r="E14" s="11">
        <v>13809.217943966558</v>
      </c>
      <c r="F14" s="12">
        <v>265.41485809682803</v>
      </c>
      <c r="G14" s="12">
        <v>12896.027257019274</v>
      </c>
      <c r="H14" s="13">
        <v>3467.5148919099233</v>
      </c>
      <c r="I14" s="13">
        <v>162918.9901430741</v>
      </c>
      <c r="M14" s="14">
        <f t="shared" si="0"/>
        <v>3467.5148919099233</v>
      </c>
      <c r="N14" s="14">
        <f t="shared" si="0"/>
        <v>162918.9901430741</v>
      </c>
      <c r="O14" s="14">
        <f t="shared" si="1"/>
        <v>2.1283675333764226E-2</v>
      </c>
      <c r="Q14" s="12" t="s">
        <v>99</v>
      </c>
      <c r="R14" s="12">
        <v>718515.25</v>
      </c>
      <c r="S14" s="12">
        <v>14949.5</v>
      </c>
      <c r="T14" s="12" t="s">
        <v>100</v>
      </c>
      <c r="U14" s="12"/>
      <c r="V14" s="12"/>
      <c r="W14" s="12">
        <v>617447.80000000005</v>
      </c>
      <c r="X14" s="12">
        <v>14110.3</v>
      </c>
      <c r="Y14" s="12"/>
      <c r="Z14" s="12"/>
      <c r="AA14" s="12"/>
      <c r="AB14" s="15">
        <v>1</v>
      </c>
      <c r="AC14" s="15">
        <v>1</v>
      </c>
      <c r="AD14" s="15">
        <v>1</v>
      </c>
      <c r="AE14" s="15">
        <v>1</v>
      </c>
      <c r="AF14" s="15">
        <v>0.85299999999999998</v>
      </c>
      <c r="AG14" s="15">
        <v>0.85299999999999998</v>
      </c>
      <c r="AH14" s="12">
        <v>101067.44999999995</v>
      </c>
      <c r="AI14" s="12">
        <v>4906.0937110307877</v>
      </c>
      <c r="AJ14" s="12">
        <v>612893.50824999996</v>
      </c>
      <c r="AK14" s="12">
        <v>612893.50824999996</v>
      </c>
      <c r="AL14" s="12">
        <v>434259.50528461172</v>
      </c>
      <c r="AM14" s="12">
        <v>1</v>
      </c>
      <c r="AN14" s="12">
        <v>1.4113383822844805</v>
      </c>
      <c r="AO14" s="12"/>
    </row>
    <row r="15" spans="2:41" s="3" customFormat="1" ht="25.5" customHeight="1" x14ac:dyDescent="0.25">
      <c r="B15" s="9" t="s">
        <v>38</v>
      </c>
      <c r="C15" s="9" t="s">
        <v>39</v>
      </c>
      <c r="D15" s="11">
        <v>546.52471792572669</v>
      </c>
      <c r="E15" s="11">
        <v>27379.683117163564</v>
      </c>
      <c r="F15" s="12">
        <v>1792.1864563212212</v>
      </c>
      <c r="G15" s="12">
        <v>80214.576300527391</v>
      </c>
      <c r="H15" s="13">
        <v>3552.6308619494416</v>
      </c>
      <c r="I15" s="13">
        <v>167659.15847364732</v>
      </c>
      <c r="M15" s="14">
        <f t="shared" si="0"/>
        <v>3552.6308619494416</v>
      </c>
      <c r="N15" s="14">
        <f t="shared" si="0"/>
        <v>167659.15847364732</v>
      </c>
      <c r="O15" s="14">
        <f t="shared" si="1"/>
        <v>2.1189602132637715E-2</v>
      </c>
      <c r="Q15" s="12" t="s">
        <v>95</v>
      </c>
      <c r="R15" s="12">
        <v>277724.39</v>
      </c>
      <c r="S15" s="12">
        <v>5904.9264349232017</v>
      </c>
      <c r="T15" s="12" t="s">
        <v>101</v>
      </c>
      <c r="U15" s="12"/>
      <c r="V15" s="12"/>
      <c r="W15" s="12">
        <v>287078.11</v>
      </c>
      <c r="X15" s="12">
        <v>6106</v>
      </c>
      <c r="Y15" s="12"/>
      <c r="Z15" s="12"/>
      <c r="AA15" s="12"/>
      <c r="AB15" s="15">
        <v>1</v>
      </c>
      <c r="AC15" s="15">
        <v>1</v>
      </c>
      <c r="AD15" s="15">
        <v>1</v>
      </c>
      <c r="AE15" s="15">
        <v>1</v>
      </c>
      <c r="AF15" s="15">
        <v>0.85149999999999992</v>
      </c>
      <c r="AG15" s="15">
        <v>0.85149999999999992</v>
      </c>
      <c r="AH15" s="12">
        <v>-9353.7199999999721</v>
      </c>
      <c r="AI15" s="12">
        <v>239.74320502269893</v>
      </c>
      <c r="AJ15" s="12">
        <v>236482.31808499998</v>
      </c>
      <c r="AK15" s="12">
        <v>236482.31808499998</v>
      </c>
      <c r="AL15" s="12">
        <v>257216.18356675608</v>
      </c>
      <c r="AM15" s="12">
        <v>1</v>
      </c>
      <c r="AN15" s="12">
        <v>0.91892143027632855</v>
      </c>
      <c r="AO15" s="12"/>
    </row>
    <row r="16" spans="2:41" s="3" customFormat="1" ht="25.5" customHeight="1" x14ac:dyDescent="0.25">
      <c r="B16" s="9" t="s">
        <v>40</v>
      </c>
      <c r="C16" s="9" t="s">
        <v>41</v>
      </c>
      <c r="D16" s="11">
        <v>255.37322132004181</v>
      </c>
      <c r="E16" s="11">
        <v>12286.388269500618</v>
      </c>
      <c r="F16" s="12">
        <v>405.42248187354664</v>
      </c>
      <c r="G16" s="12">
        <v>18258.512521740227</v>
      </c>
      <c r="H16" s="13">
        <v>11681.418862729322</v>
      </c>
      <c r="I16" s="13">
        <v>465344.95244488848</v>
      </c>
      <c r="M16" s="14">
        <f t="shared" si="0"/>
        <v>11681.418862729322</v>
      </c>
      <c r="N16" s="14">
        <f t="shared" si="0"/>
        <v>465344.95244488848</v>
      </c>
      <c r="O16" s="14">
        <f t="shared" si="1"/>
        <v>2.5102708864372544E-2</v>
      </c>
      <c r="Q16" s="12" t="s">
        <v>99</v>
      </c>
      <c r="R16" s="12">
        <v>1002149.9599999997</v>
      </c>
      <c r="S16" s="12">
        <v>22172</v>
      </c>
      <c r="T16" s="12" t="s">
        <v>102</v>
      </c>
      <c r="U16" s="12"/>
      <c r="V16" s="12"/>
      <c r="W16" s="12">
        <v>1002149.96</v>
      </c>
      <c r="X16" s="12">
        <v>22172</v>
      </c>
      <c r="Y16" s="12"/>
      <c r="Z16" s="12"/>
      <c r="AA16" s="12"/>
      <c r="AB16" s="15">
        <v>1</v>
      </c>
      <c r="AC16" s="15">
        <v>1</v>
      </c>
      <c r="AD16" s="15">
        <v>1</v>
      </c>
      <c r="AE16" s="15">
        <v>1</v>
      </c>
      <c r="AF16" s="15">
        <v>0.5709147921164428</v>
      </c>
      <c r="AG16" s="15">
        <v>0.46998634864902478</v>
      </c>
      <c r="AH16" s="12">
        <v>0</v>
      </c>
      <c r="AI16" s="12">
        <v>2113.4714456389411</v>
      </c>
      <c r="AJ16" s="12">
        <v>572142.23608290136</v>
      </c>
      <c r="AK16" s="12">
        <v>470996.80049916613</v>
      </c>
      <c r="AL16" s="12">
        <v>909654.13652171521</v>
      </c>
      <c r="AM16" s="12">
        <v>0.82321627524614416</v>
      </c>
      <c r="AN16" s="12">
        <v>0.51699247850961172</v>
      </c>
      <c r="AO16" s="12"/>
    </row>
    <row r="17" spans="2:41" s="3" customFormat="1" ht="25.5" customHeight="1" x14ac:dyDescent="0.25">
      <c r="B17" s="9" t="s">
        <v>42</v>
      </c>
      <c r="C17" s="9" t="s">
        <v>43</v>
      </c>
      <c r="D17" s="11">
        <v>1500.2528267204661</v>
      </c>
      <c r="E17" s="11">
        <v>65729.16843250391</v>
      </c>
      <c r="F17" s="12">
        <v>1106.3082126156767</v>
      </c>
      <c r="G17" s="12">
        <v>53766.311782900259</v>
      </c>
      <c r="H17" s="13">
        <v>8223.7861041031374</v>
      </c>
      <c r="I17" s="13">
        <v>354791.10322448914</v>
      </c>
      <c r="M17" s="14">
        <f t="shared" si="0"/>
        <v>8223.7861041031374</v>
      </c>
      <c r="N17" s="14">
        <f t="shared" si="0"/>
        <v>354791.10322448914</v>
      </c>
      <c r="O17" s="14">
        <f t="shared" si="1"/>
        <v>2.3179234285645688E-2</v>
      </c>
      <c r="Q17" s="12" t="s">
        <v>99</v>
      </c>
      <c r="R17" s="12">
        <v>795472.28</v>
      </c>
      <c r="S17" s="12">
        <v>17349</v>
      </c>
      <c r="T17" s="12" t="s">
        <v>103</v>
      </c>
      <c r="U17" s="12"/>
      <c r="V17" s="12"/>
      <c r="W17" s="12">
        <v>795472.28</v>
      </c>
      <c r="X17" s="12">
        <v>17349</v>
      </c>
      <c r="Y17" s="12"/>
      <c r="Z17" s="12"/>
      <c r="AA17" s="12"/>
      <c r="AB17" s="15">
        <v>1</v>
      </c>
      <c r="AC17" s="15">
        <v>1</v>
      </c>
      <c r="AD17" s="15">
        <v>1</v>
      </c>
      <c r="AE17" s="15">
        <v>1</v>
      </c>
      <c r="AF17" s="15">
        <v>0.82206572769953079</v>
      </c>
      <c r="AG17" s="15">
        <v>0.64246743957323449</v>
      </c>
      <c r="AH17" s="12">
        <v>0</v>
      </c>
      <c r="AI17" s="12">
        <v>-318.15690039416586</v>
      </c>
      <c r="AJ17" s="12">
        <v>653930.49872300494</v>
      </c>
      <c r="AK17" s="12">
        <v>511065.0389830831</v>
      </c>
      <c r="AL17" s="12">
        <v>786386.8636320245</v>
      </c>
      <c r="AM17" s="12">
        <v>0.78152806755624726</v>
      </c>
      <c r="AN17" s="12">
        <v>0.64981938558887131</v>
      </c>
      <c r="AO17" s="12"/>
    </row>
    <row r="18" spans="2:41" s="3" customFormat="1" ht="25.5" customHeight="1" x14ac:dyDescent="0.25">
      <c r="B18" s="9" t="s">
        <v>44</v>
      </c>
      <c r="C18" s="9" t="s">
        <v>45</v>
      </c>
      <c r="D18" s="11">
        <v>371.52353881790333</v>
      </c>
      <c r="E18" s="11">
        <v>17182.117450631398</v>
      </c>
      <c r="F18" s="12">
        <v>311.95575394856206</v>
      </c>
      <c r="G18" s="12">
        <v>14211.431991482517</v>
      </c>
      <c r="H18" s="13">
        <v>2740.4752473127619</v>
      </c>
      <c r="I18" s="13">
        <v>116637.14976047598</v>
      </c>
      <c r="M18" s="14">
        <f t="shared" si="0"/>
        <v>2740.4752473127619</v>
      </c>
      <c r="N18" s="14">
        <f t="shared" si="0"/>
        <v>116637.14976047598</v>
      </c>
      <c r="O18" s="14">
        <f t="shared" si="1"/>
        <v>2.349573230262017E-2</v>
      </c>
      <c r="Q18" s="12" t="s">
        <v>95</v>
      </c>
      <c r="R18" s="12">
        <v>1102015.51</v>
      </c>
      <c r="S18" s="12">
        <v>26321</v>
      </c>
      <c r="T18" s="12" t="s">
        <v>104</v>
      </c>
      <c r="U18" s="12"/>
      <c r="V18" s="12"/>
      <c r="W18" s="12">
        <v>1102015.51</v>
      </c>
      <c r="X18" s="12">
        <v>26321</v>
      </c>
      <c r="Y18" s="12"/>
      <c r="Z18" s="12"/>
      <c r="AA18" s="12"/>
      <c r="AB18" s="15">
        <v>1</v>
      </c>
      <c r="AC18" s="15">
        <v>1</v>
      </c>
      <c r="AD18" s="15">
        <v>1</v>
      </c>
      <c r="AE18" s="15">
        <v>1</v>
      </c>
      <c r="AF18" s="15">
        <v>0.96249999999999991</v>
      </c>
      <c r="AG18" s="15">
        <v>0.96249999999999991</v>
      </c>
      <c r="AH18" s="12">
        <v>0</v>
      </c>
      <c r="AI18" s="12">
        <v>1687.2581892958151</v>
      </c>
      <c r="AJ18" s="12">
        <v>1060689.9283749999</v>
      </c>
      <c r="AK18" s="12">
        <v>1060689.9283749999</v>
      </c>
      <c r="AL18" s="12">
        <v>1031095.3973444914</v>
      </c>
      <c r="AM18" s="12">
        <v>1</v>
      </c>
      <c r="AN18" s="12">
        <v>1.0286318806825485</v>
      </c>
      <c r="AO18" s="12"/>
    </row>
    <row r="19" spans="2:41" s="3" customFormat="1" ht="25.5" customHeight="1" x14ac:dyDescent="0.25">
      <c r="B19" s="9" t="s">
        <v>46</v>
      </c>
      <c r="C19" s="9" t="s">
        <v>47</v>
      </c>
      <c r="D19" s="11"/>
      <c r="E19" s="11"/>
      <c r="F19" s="12">
        <v>0</v>
      </c>
      <c r="G19" s="12">
        <v>0</v>
      </c>
      <c r="H19" s="13">
        <v>1415.0887662085486</v>
      </c>
      <c r="I19" s="13">
        <v>54338.04921122102</v>
      </c>
      <c r="M19" s="14">
        <f t="shared" si="0"/>
        <v>1415.0887662085486</v>
      </c>
      <c r="N19" s="14">
        <f t="shared" si="0"/>
        <v>54338.04921122102</v>
      </c>
      <c r="O19" s="14">
        <f t="shared" si="1"/>
        <v>2.6042318168395476E-2</v>
      </c>
      <c r="Q19" s="12" t="s">
        <v>90</v>
      </c>
      <c r="R19" s="12">
        <v>1269885.1599999999</v>
      </c>
      <c r="S19" s="12">
        <v>31069</v>
      </c>
      <c r="T19" s="12" t="s">
        <v>105</v>
      </c>
      <c r="U19" s="12"/>
      <c r="V19" s="12"/>
      <c r="W19" s="12">
        <v>1331693.3700000001</v>
      </c>
      <c r="X19" s="12">
        <v>32581.200000000001</v>
      </c>
      <c r="Y19" s="12"/>
      <c r="Z19" s="12"/>
      <c r="AA19" s="12"/>
      <c r="AB19" s="15">
        <v>1</v>
      </c>
      <c r="AC19" s="15">
        <v>1</v>
      </c>
      <c r="AD19" s="15">
        <v>1</v>
      </c>
      <c r="AE19" s="15">
        <v>1</v>
      </c>
      <c r="AF19" s="15">
        <v>0.96249999999999991</v>
      </c>
      <c r="AG19" s="15">
        <v>0.96249999999999991</v>
      </c>
      <c r="AH19" s="12">
        <v>-61808.210000000196</v>
      </c>
      <c r="AI19" s="12">
        <v>-264.52799425176636</v>
      </c>
      <c r="AJ19" s="12">
        <v>1222264.4664999999</v>
      </c>
      <c r="AK19" s="12">
        <v>1222264.4664999999</v>
      </c>
      <c r="AL19" s="12">
        <v>1331831.70532896</v>
      </c>
      <c r="AM19" s="12">
        <v>1</v>
      </c>
      <c r="AN19" s="12">
        <v>0.91762714023966507</v>
      </c>
      <c r="AO19" s="12"/>
    </row>
    <row r="20" spans="2:41" s="3" customFormat="1" ht="25.5" customHeight="1" x14ac:dyDescent="0.25">
      <c r="B20" s="9" t="s">
        <v>48</v>
      </c>
      <c r="C20" s="9" t="s">
        <v>49</v>
      </c>
      <c r="D20" s="11">
        <v>1010.9291414481058</v>
      </c>
      <c r="E20" s="11">
        <v>43496.926180452821</v>
      </c>
      <c r="F20" s="12">
        <v>1487.5176087620428</v>
      </c>
      <c r="G20" s="12">
        <v>65467.31070748069</v>
      </c>
      <c r="H20" s="13">
        <v>11621.971817727423</v>
      </c>
      <c r="I20" s="13">
        <v>488655.62218844949</v>
      </c>
      <c r="M20" s="14">
        <f t="shared" si="0"/>
        <v>11621.971817727423</v>
      </c>
      <c r="N20" s="14">
        <f t="shared" si="0"/>
        <v>488655.62218844949</v>
      </c>
      <c r="O20" s="14">
        <f t="shared" si="1"/>
        <v>2.3783563086163414E-2</v>
      </c>
      <c r="Q20" s="12" t="s">
        <v>90</v>
      </c>
      <c r="R20" s="12">
        <v>471130.84</v>
      </c>
      <c r="S20" s="12">
        <v>11352</v>
      </c>
      <c r="T20" s="12" t="s">
        <v>106</v>
      </c>
      <c r="U20" s="12"/>
      <c r="V20" s="12"/>
      <c r="W20" s="12">
        <v>471130.84</v>
      </c>
      <c r="X20" s="12">
        <v>11352</v>
      </c>
      <c r="Y20" s="12"/>
      <c r="Z20" s="12"/>
      <c r="AA20" s="12"/>
      <c r="AB20" s="15">
        <v>1</v>
      </c>
      <c r="AC20" s="15">
        <v>1</v>
      </c>
      <c r="AD20" s="15">
        <v>1</v>
      </c>
      <c r="AE20" s="15">
        <v>1</v>
      </c>
      <c r="AF20" s="15">
        <v>0.85</v>
      </c>
      <c r="AG20" s="15">
        <v>0.85</v>
      </c>
      <c r="AH20" s="12">
        <v>0</v>
      </c>
      <c r="AI20" s="12">
        <v>-217.06374944801973</v>
      </c>
      <c r="AJ20" s="12">
        <v>400461.21400000004</v>
      </c>
      <c r="AK20" s="12">
        <v>400461.21400000004</v>
      </c>
      <c r="AL20" s="12">
        <v>474659.68442042003</v>
      </c>
      <c r="AM20" s="12">
        <v>1</v>
      </c>
      <c r="AN20" s="12">
        <v>0.84356384793158956</v>
      </c>
      <c r="AO20" s="12"/>
    </row>
    <row r="21" spans="2:41" s="3" customFormat="1" ht="25.5" customHeight="1" x14ac:dyDescent="0.25">
      <c r="B21" s="9" t="s">
        <v>50</v>
      </c>
      <c r="C21" s="9"/>
      <c r="D21" s="11"/>
      <c r="E21" s="11"/>
      <c r="F21" s="12"/>
      <c r="G21" s="12"/>
      <c r="H21" s="13"/>
      <c r="I21" s="13"/>
      <c r="M21" s="14">
        <f t="shared" si="0"/>
        <v>0</v>
      </c>
      <c r="N21" s="14">
        <f t="shared" si="0"/>
        <v>0</v>
      </c>
      <c r="O21" s="14">
        <f t="shared" si="1"/>
        <v>0</v>
      </c>
      <c r="Q21" s="12" t="s">
        <v>99</v>
      </c>
      <c r="R21" s="12">
        <v>176956.95</v>
      </c>
      <c r="S21" s="12">
        <v>4306</v>
      </c>
      <c r="T21" s="12" t="s">
        <v>107</v>
      </c>
      <c r="U21" s="12"/>
      <c r="V21" s="12"/>
      <c r="W21" s="12">
        <v>176956.95</v>
      </c>
      <c r="X21" s="12">
        <v>4306</v>
      </c>
      <c r="Y21" s="12"/>
      <c r="Z21" s="12"/>
      <c r="AA21" s="12"/>
      <c r="AB21" s="15">
        <v>1</v>
      </c>
      <c r="AC21" s="15">
        <v>1</v>
      </c>
      <c r="AD21" s="15">
        <v>1</v>
      </c>
      <c r="AE21" s="15">
        <v>1</v>
      </c>
      <c r="AF21" s="15">
        <v>0.86424999999999996</v>
      </c>
      <c r="AG21" s="15">
        <v>0.86424999999999996</v>
      </c>
      <c r="AH21" s="12">
        <v>0</v>
      </c>
      <c r="AI21" s="12">
        <v>620.86150276905346</v>
      </c>
      <c r="AJ21" s="12">
        <v>152935.04403749999</v>
      </c>
      <c r="AK21" s="12">
        <v>152935.04403749999</v>
      </c>
      <c r="AL21" s="12">
        <v>150250.34469772648</v>
      </c>
      <c r="AM21" s="12">
        <v>1</v>
      </c>
      <c r="AN21" s="12">
        <v>1.0168024838979035</v>
      </c>
      <c r="AO21" s="12"/>
    </row>
    <row r="22" spans="2:41" s="3" customFormat="1" ht="25.5" customHeight="1" x14ac:dyDescent="0.25">
      <c r="B22" s="9" t="s">
        <v>51</v>
      </c>
      <c r="C22" s="9" t="s">
        <v>52</v>
      </c>
      <c r="D22" s="11">
        <v>1217.2119945333227</v>
      </c>
      <c r="E22" s="11">
        <v>56191.065373787729</v>
      </c>
      <c r="F22" s="12">
        <v>811.3923205342237</v>
      </c>
      <c r="G22" s="12">
        <v>37541.168351483262</v>
      </c>
      <c r="H22" s="13">
        <v>3251.9232343378826</v>
      </c>
      <c r="I22" s="13">
        <v>151212.5422609564</v>
      </c>
      <c r="M22" s="14">
        <f t="shared" si="0"/>
        <v>3251.9232343378826</v>
      </c>
      <c r="N22" s="14">
        <f t="shared" si="0"/>
        <v>151212.5422609564</v>
      </c>
      <c r="O22" s="14">
        <f t="shared" si="1"/>
        <v>2.150564487386137E-2</v>
      </c>
      <c r="Q22" s="12" t="s">
        <v>99</v>
      </c>
      <c r="R22" s="12">
        <v>746722.39</v>
      </c>
      <c r="S22" s="12">
        <v>18500</v>
      </c>
      <c r="T22" s="12" t="s">
        <v>108</v>
      </c>
      <c r="U22" s="12"/>
      <c r="V22" s="12"/>
      <c r="W22" s="12">
        <v>746722.39</v>
      </c>
      <c r="X22" s="12">
        <v>18500</v>
      </c>
      <c r="Y22" s="12"/>
      <c r="Z22" s="12"/>
      <c r="AA22" s="12"/>
      <c r="AB22" s="15">
        <v>1</v>
      </c>
      <c r="AC22" s="15">
        <v>1</v>
      </c>
      <c r="AD22" s="15">
        <v>1</v>
      </c>
      <c r="AE22" s="15">
        <v>1</v>
      </c>
      <c r="AF22" s="15">
        <v>0.84999999999999942</v>
      </c>
      <c r="AG22" s="15">
        <v>0.84999999999999942</v>
      </c>
      <c r="AH22" s="12">
        <v>0</v>
      </c>
      <c r="AI22" s="12">
        <v>4176.26354032778</v>
      </c>
      <c r="AJ22" s="12">
        <v>634714.03149999958</v>
      </c>
      <c r="AK22" s="12">
        <v>634714.03149999958</v>
      </c>
      <c r="AL22" s="12">
        <v>604960.31517092464</v>
      </c>
      <c r="AM22" s="12">
        <v>1</v>
      </c>
      <c r="AN22" s="12">
        <v>1.0484069163126977</v>
      </c>
      <c r="AO22" s="12"/>
    </row>
    <row r="23" spans="2:41" s="3" customFormat="1" ht="25.5" customHeight="1" x14ac:dyDescent="0.25">
      <c r="B23" s="9" t="s">
        <v>53</v>
      </c>
      <c r="C23" s="9" t="s">
        <v>54</v>
      </c>
      <c r="D23" s="11">
        <v>787.56833346732049</v>
      </c>
      <c r="E23" s="11">
        <v>38995.72060803997</v>
      </c>
      <c r="F23" s="12">
        <v>1659.3269345630877</v>
      </c>
      <c r="G23" s="12">
        <v>80356.901723234347</v>
      </c>
      <c r="H23" s="13">
        <v>4505.1027460735686</v>
      </c>
      <c r="I23" s="13">
        <v>222321.50699684274</v>
      </c>
      <c r="M23" s="14">
        <f t="shared" si="0"/>
        <v>4505.1027460735686</v>
      </c>
      <c r="N23" s="14">
        <f t="shared" si="0"/>
        <v>222321.50699684274</v>
      </c>
      <c r="O23" s="14">
        <f t="shared" si="1"/>
        <v>2.0263908818041375E-2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5">
        <v>1</v>
      </c>
      <c r="AC23" s="15">
        <v>1</v>
      </c>
      <c r="AD23" s="15">
        <v>1</v>
      </c>
      <c r="AE23" s="15">
        <v>1</v>
      </c>
      <c r="AF23" s="15">
        <v>0.98350000000000004</v>
      </c>
      <c r="AG23" s="15">
        <v>0.98350000000000004</v>
      </c>
      <c r="AH23" s="12">
        <v>0</v>
      </c>
      <c r="AI23" s="12">
        <v>494.9902790107426</v>
      </c>
      <c r="AJ23" s="12">
        <v>255979.03642500003</v>
      </c>
      <c r="AK23" s="12">
        <v>255979.03642500003</v>
      </c>
      <c r="AL23" s="12">
        <v>242683.58802124319</v>
      </c>
      <c r="AM23" s="12">
        <v>1</v>
      </c>
      <c r="AN23" s="12">
        <v>1.0541493121227206</v>
      </c>
      <c r="AO23" s="12"/>
    </row>
    <row r="24" spans="2:41" s="3" customFormat="1" ht="25.5" customHeight="1" x14ac:dyDescent="0.25">
      <c r="B24" s="9" t="s">
        <v>55</v>
      </c>
      <c r="C24" s="9" t="s">
        <v>56</v>
      </c>
      <c r="D24" s="11">
        <v>865.31976043090276</v>
      </c>
      <c r="E24" s="11">
        <v>40332.068506365613</v>
      </c>
      <c r="F24" s="12">
        <v>997.1912161294465</v>
      </c>
      <c r="G24" s="12">
        <v>47802.28689858393</v>
      </c>
      <c r="H24" s="13">
        <v>5445.3870430776906</v>
      </c>
      <c r="I24" s="13">
        <v>254024.16538945711</v>
      </c>
      <c r="M24" s="14">
        <f t="shared" si="0"/>
        <v>5445.3870430776906</v>
      </c>
      <c r="N24" s="14">
        <f t="shared" si="0"/>
        <v>254024.16538945711</v>
      </c>
      <c r="O24" s="14">
        <f t="shared" si="1"/>
        <v>2.1436492212184209E-2</v>
      </c>
      <c r="Q24" s="12" t="s">
        <v>95</v>
      </c>
      <c r="R24" s="12">
        <v>227595.25</v>
      </c>
      <c r="S24" s="12">
        <v>5202</v>
      </c>
      <c r="T24" s="12" t="s">
        <v>109</v>
      </c>
      <c r="U24" s="12"/>
      <c r="V24" s="12"/>
      <c r="W24" s="12">
        <v>227595.25</v>
      </c>
      <c r="X24" s="12">
        <v>5202</v>
      </c>
      <c r="Y24" s="12"/>
      <c r="Z24" s="12"/>
      <c r="AA24" s="12"/>
      <c r="AB24" s="15">
        <v>1</v>
      </c>
      <c r="AC24" s="15">
        <v>1</v>
      </c>
      <c r="AD24" s="15">
        <v>1</v>
      </c>
      <c r="AE24" s="15">
        <v>1</v>
      </c>
      <c r="AF24" s="15">
        <v>0.95350000000000001</v>
      </c>
      <c r="AG24" s="15">
        <v>0.95350000000000001</v>
      </c>
      <c r="AH24" s="12">
        <v>0</v>
      </c>
      <c r="AI24" s="12">
        <v>3734.1291211596276</v>
      </c>
      <c r="AJ24" s="12">
        <v>312380.66412500001</v>
      </c>
      <c r="AK24" s="12">
        <v>312380.66412500001</v>
      </c>
      <c r="AL24" s="12">
        <v>162748.40853851932</v>
      </c>
      <c r="AM24" s="12">
        <v>1</v>
      </c>
      <c r="AN24" s="12">
        <v>1.9191944912011736</v>
      </c>
      <c r="AO24" s="12"/>
    </row>
    <row r="25" spans="2:41" s="3" customFormat="1" ht="25.5" customHeight="1" x14ac:dyDescent="0.25">
      <c r="B25" s="9" t="s">
        <v>57</v>
      </c>
      <c r="C25" s="9" t="s">
        <v>58</v>
      </c>
      <c r="D25" s="11">
        <v>72.494793394605097</v>
      </c>
      <c r="E25" s="11">
        <v>3430.63</v>
      </c>
      <c r="F25" s="12">
        <v>106.66420292296402</v>
      </c>
      <c r="G25" s="12">
        <v>5163.58</v>
      </c>
      <c r="H25" s="13">
        <v>1003.075965422923</v>
      </c>
      <c r="I25" s="13">
        <v>47185.13999999997</v>
      </c>
      <c r="M25" s="14">
        <f t="shared" si="0"/>
        <v>1003.075965422923</v>
      </c>
      <c r="N25" s="14">
        <f t="shared" si="0"/>
        <v>47185.13999999997</v>
      </c>
      <c r="O25" s="14">
        <f t="shared" si="1"/>
        <v>2.1258302199016969E-2</v>
      </c>
      <c r="Q25" s="12" t="s">
        <v>95</v>
      </c>
      <c r="R25" s="12">
        <v>278056.86290000001</v>
      </c>
      <c r="S25" s="12">
        <v>5981</v>
      </c>
      <c r="T25" s="12" t="s">
        <v>110</v>
      </c>
      <c r="U25" s="12"/>
      <c r="V25" s="12"/>
      <c r="W25" s="12">
        <v>358450.94</v>
      </c>
      <c r="X25" s="12">
        <v>7710</v>
      </c>
      <c r="Y25" s="12"/>
      <c r="Z25" s="12"/>
      <c r="AA25" s="12"/>
      <c r="AB25" s="15">
        <v>1</v>
      </c>
      <c r="AC25" s="15">
        <v>1</v>
      </c>
      <c r="AD25" s="15">
        <v>1</v>
      </c>
      <c r="AE25" s="15">
        <v>1</v>
      </c>
      <c r="AF25" s="15">
        <v>0.85299999999999998</v>
      </c>
      <c r="AG25" s="15">
        <v>0.85299999999999998</v>
      </c>
      <c r="AH25" s="12">
        <v>101067.44999999995</v>
      </c>
      <c r="AI25" s="12">
        <v>4906.0937110307877</v>
      </c>
      <c r="AJ25" s="12">
        <v>612893.50824999996</v>
      </c>
      <c r="AK25" s="12">
        <v>612893.50824999996</v>
      </c>
      <c r="AL25" s="12">
        <v>434259.50528461172</v>
      </c>
      <c r="AM25" s="12">
        <v>1</v>
      </c>
      <c r="AN25" s="12">
        <v>1.4113383822844805</v>
      </c>
      <c r="AO25" s="12"/>
    </row>
    <row r="26" spans="2:41" s="3" customFormat="1" ht="25.5" customHeight="1" x14ac:dyDescent="0.25">
      <c r="B26" s="9" t="s">
        <v>59</v>
      </c>
      <c r="C26" s="9" t="s">
        <v>60</v>
      </c>
      <c r="D26" s="11">
        <v>469.61017111260554</v>
      </c>
      <c r="E26" s="11">
        <v>22236.712691309869</v>
      </c>
      <c r="F26" s="12">
        <v>685.26151557794333</v>
      </c>
      <c r="G26" s="12">
        <v>32184.732972815887</v>
      </c>
      <c r="H26" s="13">
        <v>2498.7967657051099</v>
      </c>
      <c r="I26" s="13">
        <v>117496.61044251133</v>
      </c>
      <c r="M26" s="14">
        <f t="shared" si="0"/>
        <v>2498.7967657051099</v>
      </c>
      <c r="N26" s="14">
        <f t="shared" si="0"/>
        <v>117496.61044251133</v>
      </c>
      <c r="O26" s="14">
        <f t="shared" si="1"/>
        <v>2.1266968947395461E-2</v>
      </c>
      <c r="Q26" s="12" t="s">
        <v>95</v>
      </c>
      <c r="R26" s="12">
        <v>340424.39120000001</v>
      </c>
      <c r="S26" s="12">
        <v>7745</v>
      </c>
      <c r="T26" s="12" t="s">
        <v>111</v>
      </c>
      <c r="U26" s="12"/>
      <c r="V26" s="12"/>
      <c r="W26" s="12">
        <v>432076.79288208659</v>
      </c>
      <c r="X26" s="12">
        <v>9601.7065084908136</v>
      </c>
      <c r="Y26" s="12"/>
      <c r="Z26" s="12"/>
      <c r="AA26" s="12"/>
      <c r="AB26" s="15">
        <v>1</v>
      </c>
      <c r="AC26" s="15">
        <v>1</v>
      </c>
      <c r="AD26" s="15">
        <v>1</v>
      </c>
      <c r="AE26" s="15">
        <v>1</v>
      </c>
      <c r="AF26" s="15">
        <v>0.85149999999999992</v>
      </c>
      <c r="AG26" s="15">
        <v>0.85149999999999992</v>
      </c>
      <c r="AH26" s="12">
        <v>-9353.7199999999721</v>
      </c>
      <c r="AI26" s="12">
        <v>239.74320502269893</v>
      </c>
      <c r="AJ26" s="12">
        <v>236482.31808499998</v>
      </c>
      <c r="AK26" s="12">
        <v>236482.31808499998</v>
      </c>
      <c r="AL26" s="12">
        <v>257216.18356675608</v>
      </c>
      <c r="AM26" s="12">
        <v>1</v>
      </c>
      <c r="AN26" s="12">
        <v>0.91892143027632855</v>
      </c>
      <c r="AO26" s="12"/>
    </row>
    <row r="27" spans="2:41" s="3" customFormat="1" ht="25.5" customHeight="1" x14ac:dyDescent="0.25">
      <c r="B27" s="9" t="s">
        <v>61</v>
      </c>
      <c r="C27" s="9" t="s">
        <v>62</v>
      </c>
      <c r="D27" s="11">
        <v>314.32250616453712</v>
      </c>
      <c r="E27" s="11">
        <v>14821.311585518943</v>
      </c>
      <c r="F27" s="12">
        <v>367.80955898742241</v>
      </c>
      <c r="G27" s="12">
        <v>17542.908295749075</v>
      </c>
      <c r="H27" s="13">
        <v>1757.7708537194371</v>
      </c>
      <c r="I27" s="13">
        <v>81828.860384240237</v>
      </c>
      <c r="M27" s="14">
        <f t="shared" si="0"/>
        <v>1757.7708537194371</v>
      </c>
      <c r="N27" s="14">
        <f t="shared" si="0"/>
        <v>81828.860384240237</v>
      </c>
      <c r="O27" s="14">
        <f t="shared" si="1"/>
        <v>2.1481062371705394E-2</v>
      </c>
      <c r="Q27" s="12" t="s">
        <v>99</v>
      </c>
      <c r="R27" s="12">
        <v>160863.67000000001</v>
      </c>
      <c r="S27" s="12">
        <v>3429.0001000000002</v>
      </c>
      <c r="T27" s="12" t="s">
        <v>112</v>
      </c>
      <c r="U27" s="12"/>
      <c r="V27" s="12"/>
      <c r="W27" s="12">
        <v>450583.8755305346</v>
      </c>
      <c r="X27" s="12">
        <v>10012.975011789658</v>
      </c>
      <c r="Y27" s="12"/>
      <c r="Z27" s="12"/>
      <c r="AA27" s="12"/>
      <c r="AB27" s="15">
        <v>1</v>
      </c>
      <c r="AC27" s="15">
        <v>1</v>
      </c>
      <c r="AD27" s="15">
        <v>1</v>
      </c>
      <c r="AE27" s="15">
        <v>1</v>
      </c>
      <c r="AF27" s="15">
        <v>0.5709147921164428</v>
      </c>
      <c r="AG27" s="15">
        <v>0.46998634864902478</v>
      </c>
      <c r="AH27" s="12">
        <v>0</v>
      </c>
      <c r="AI27" s="12">
        <v>2113.4714456389411</v>
      </c>
      <c r="AJ27" s="12">
        <v>572142.23608290136</v>
      </c>
      <c r="AK27" s="12">
        <v>470996.80049916613</v>
      </c>
      <c r="AL27" s="12">
        <v>909654.13652171521</v>
      </c>
      <c r="AM27" s="12">
        <v>0.82321627524614416</v>
      </c>
      <c r="AN27" s="12">
        <v>0.51699247850961172</v>
      </c>
      <c r="AO27" s="12"/>
    </row>
    <row r="28" spans="2:41" s="3" customFormat="1" ht="25.5" customHeight="1" x14ac:dyDescent="0.25">
      <c r="B28" s="9" t="s">
        <v>63</v>
      </c>
      <c r="C28" s="9" t="s">
        <v>64</v>
      </c>
      <c r="D28" s="11">
        <v>885.20013898229092</v>
      </c>
      <c r="E28" s="11">
        <v>38857.177546245242</v>
      </c>
      <c r="F28" s="12">
        <v>681.10662633338643</v>
      </c>
      <c r="G28" s="12">
        <v>30863.76767470147</v>
      </c>
      <c r="H28" s="13">
        <v>2347.8462105875305</v>
      </c>
      <c r="I28" s="13">
        <v>104573.84883054195</v>
      </c>
      <c r="M28" s="14">
        <f t="shared" si="0"/>
        <v>2347.8462105875305</v>
      </c>
      <c r="N28" s="14">
        <f t="shared" si="0"/>
        <v>104573.84883054195</v>
      </c>
      <c r="O28" s="14">
        <f t="shared" si="1"/>
        <v>2.2451561617399477E-2</v>
      </c>
      <c r="Q28" s="12" t="s">
        <v>99</v>
      </c>
      <c r="R28" s="12">
        <v>553365.5625</v>
      </c>
      <c r="S28" s="12">
        <v>12160.98</v>
      </c>
      <c r="T28" s="12" t="s">
        <v>113</v>
      </c>
      <c r="U28" s="12"/>
      <c r="V28" s="12"/>
      <c r="W28" s="12">
        <v>553365.56000000006</v>
      </c>
      <c r="X28" s="12">
        <v>12161</v>
      </c>
      <c r="Y28" s="12"/>
      <c r="Z28" s="12"/>
      <c r="AA28" s="12"/>
      <c r="AB28" s="15">
        <v>1</v>
      </c>
      <c r="AC28" s="15">
        <v>1</v>
      </c>
      <c r="AD28" s="15">
        <v>1</v>
      </c>
      <c r="AE28" s="15">
        <v>1</v>
      </c>
      <c r="AF28" s="15">
        <v>0.82206572769953079</v>
      </c>
      <c r="AG28" s="15">
        <v>0.64246743957323449</v>
      </c>
      <c r="AH28" s="12">
        <v>0</v>
      </c>
      <c r="AI28" s="12">
        <v>-318.15690039416586</v>
      </c>
      <c r="AJ28" s="12">
        <v>653930.49872300494</v>
      </c>
      <c r="AK28" s="12">
        <v>511065.0389830831</v>
      </c>
      <c r="AL28" s="12">
        <v>786386.8636320245</v>
      </c>
      <c r="AM28" s="12">
        <v>0.78152806755624726</v>
      </c>
      <c r="AN28" s="12">
        <v>0.64981938558887131</v>
      </c>
      <c r="AO28" s="12"/>
    </row>
    <row r="29" spans="2:41" s="3" customFormat="1" ht="25.5" customHeight="1" x14ac:dyDescent="0.25">
      <c r="B29" s="9"/>
      <c r="C29" s="9"/>
      <c r="D29" s="11"/>
      <c r="E29" s="11"/>
      <c r="F29" s="12"/>
      <c r="G29" s="12"/>
      <c r="H29" s="13"/>
      <c r="I29" s="13"/>
      <c r="M29" s="14">
        <f t="shared" si="0"/>
        <v>0</v>
      </c>
      <c r="N29" s="14">
        <f t="shared" si="0"/>
        <v>0</v>
      </c>
      <c r="O29" s="14">
        <f t="shared" si="1"/>
        <v>0</v>
      </c>
      <c r="Q29" s="12" t="s">
        <v>97</v>
      </c>
      <c r="R29" s="12">
        <v>591417.31440000003</v>
      </c>
      <c r="S29" s="12">
        <v>13474</v>
      </c>
      <c r="T29" s="12" t="s">
        <v>114</v>
      </c>
      <c r="U29" s="12"/>
      <c r="V29" s="12"/>
      <c r="W29" s="12">
        <v>591417.31440000003</v>
      </c>
      <c r="X29" s="12">
        <v>13474</v>
      </c>
      <c r="Y29" s="12"/>
      <c r="Z29" s="12"/>
      <c r="AA29" s="12"/>
      <c r="AB29" s="15">
        <v>1</v>
      </c>
      <c r="AC29" s="15">
        <v>1</v>
      </c>
      <c r="AD29" s="15">
        <v>1</v>
      </c>
      <c r="AE29" s="15">
        <v>1</v>
      </c>
      <c r="AF29" s="15">
        <v>0.96249999999999991</v>
      </c>
      <c r="AG29" s="15">
        <v>0.96249999999999991</v>
      </c>
      <c r="AH29" s="12">
        <v>0</v>
      </c>
      <c r="AI29" s="12">
        <v>1687.2581892958151</v>
      </c>
      <c r="AJ29" s="12">
        <v>1060689.9283749999</v>
      </c>
      <c r="AK29" s="12">
        <v>1060689.9283749999</v>
      </c>
      <c r="AL29" s="12">
        <v>1031095.3973444914</v>
      </c>
      <c r="AM29" s="12">
        <v>1</v>
      </c>
      <c r="AN29" s="12">
        <v>1.0286318806825485</v>
      </c>
      <c r="AO29" s="12"/>
    </row>
    <row r="30" spans="2:41" s="3" customFormat="1" ht="25.5" customHeight="1" x14ac:dyDescent="0.25">
      <c r="B30" s="9"/>
      <c r="C30" s="9"/>
      <c r="D30" s="11"/>
      <c r="E30" s="11"/>
      <c r="F30" s="12">
        <v>0</v>
      </c>
      <c r="G30" s="12">
        <v>0</v>
      </c>
      <c r="H30" s="13">
        <v>0</v>
      </c>
      <c r="I30" s="13">
        <v>0</v>
      </c>
      <c r="M30" s="14">
        <f t="shared" si="0"/>
        <v>0</v>
      </c>
      <c r="N30" s="14">
        <f t="shared" si="0"/>
        <v>0</v>
      </c>
      <c r="O30" s="14">
        <f t="shared" si="1"/>
        <v>0</v>
      </c>
      <c r="Q30" s="12" t="s">
        <v>97</v>
      </c>
      <c r="R30" s="12">
        <v>893803.16150000005</v>
      </c>
      <c r="S30" s="12">
        <v>21296</v>
      </c>
      <c r="T30" s="12" t="s">
        <v>115</v>
      </c>
      <c r="U30" s="12"/>
      <c r="V30" s="12"/>
      <c r="W30" s="12">
        <v>893803</v>
      </c>
      <c r="X30" s="12">
        <v>21296</v>
      </c>
      <c r="Y30" s="12"/>
      <c r="Z30" s="12"/>
      <c r="AA30" s="12"/>
      <c r="AB30" s="15">
        <v>1</v>
      </c>
      <c r="AC30" s="15">
        <v>1</v>
      </c>
      <c r="AD30" s="15">
        <v>1</v>
      </c>
      <c r="AE30" s="15">
        <v>1</v>
      </c>
      <c r="AF30" s="15">
        <v>0.96249999999999991</v>
      </c>
      <c r="AG30" s="15">
        <v>0.96249999999999991</v>
      </c>
      <c r="AH30" s="12">
        <v>-61808.210000000196</v>
      </c>
      <c r="AI30" s="12">
        <v>-264.52799425176636</v>
      </c>
      <c r="AJ30" s="12">
        <v>1222264.4664999999</v>
      </c>
      <c r="AK30" s="12">
        <v>1222264.4664999999</v>
      </c>
      <c r="AL30" s="12">
        <v>1331831.70532896</v>
      </c>
      <c r="AM30" s="12">
        <v>1</v>
      </c>
      <c r="AN30" s="12">
        <v>0.91762714023966507</v>
      </c>
      <c r="AO30" s="12"/>
    </row>
    <row r="31" spans="2:41" s="3" customFormat="1" ht="25.5" customHeight="1" x14ac:dyDescent="0.25">
      <c r="B31" s="9"/>
      <c r="C31" s="9"/>
      <c r="D31" s="11"/>
      <c r="E31" s="11"/>
      <c r="F31" s="12"/>
      <c r="G31" s="12"/>
      <c r="H31" s="13">
        <v>0</v>
      </c>
      <c r="I31" s="13">
        <v>0</v>
      </c>
      <c r="M31" s="14">
        <f t="shared" si="0"/>
        <v>0</v>
      </c>
      <c r="N31" s="14">
        <f t="shared" si="0"/>
        <v>0</v>
      </c>
      <c r="O31" s="14">
        <f t="shared" si="1"/>
        <v>0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5">
        <v>1</v>
      </c>
      <c r="AC31" s="15">
        <v>1</v>
      </c>
      <c r="AD31" s="15">
        <v>1</v>
      </c>
      <c r="AE31" s="15">
        <v>1</v>
      </c>
      <c r="AF31" s="15">
        <v>0.85</v>
      </c>
      <c r="AG31" s="15">
        <v>0.85</v>
      </c>
      <c r="AH31" s="12">
        <v>0</v>
      </c>
      <c r="AI31" s="12">
        <v>-217.06374944801973</v>
      </c>
      <c r="AJ31" s="12">
        <v>400461.21400000004</v>
      </c>
      <c r="AK31" s="12">
        <v>400461.21400000004</v>
      </c>
      <c r="AL31" s="12">
        <v>474659.68442042003</v>
      </c>
      <c r="AM31" s="12">
        <v>1</v>
      </c>
      <c r="AN31" s="12">
        <v>0.84356384793158956</v>
      </c>
      <c r="AO31" s="12"/>
    </row>
    <row r="32" spans="2:41" s="3" customFormat="1" ht="25.5" customHeight="1" x14ac:dyDescent="0.25">
      <c r="B32" s="9"/>
      <c r="C32" s="9"/>
      <c r="D32" s="11"/>
      <c r="E32" s="11"/>
      <c r="F32" s="12"/>
      <c r="G32" s="12"/>
      <c r="H32" s="13">
        <v>0</v>
      </c>
      <c r="I32" s="13">
        <v>0</v>
      </c>
      <c r="M32" s="14">
        <f t="shared" si="0"/>
        <v>0</v>
      </c>
      <c r="N32" s="14">
        <f t="shared" si="0"/>
        <v>0</v>
      </c>
      <c r="O32" s="14">
        <f t="shared" si="1"/>
        <v>0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5">
        <v>1</v>
      </c>
      <c r="AC32" s="15">
        <v>1</v>
      </c>
      <c r="AD32" s="15">
        <v>1</v>
      </c>
      <c r="AE32" s="15">
        <v>1</v>
      </c>
      <c r="AF32" s="15">
        <v>0.86424999999999996</v>
      </c>
      <c r="AG32" s="15">
        <v>0.86424999999999996</v>
      </c>
      <c r="AH32" s="12">
        <v>0</v>
      </c>
      <c r="AI32" s="12">
        <v>620.86150276905346</v>
      </c>
      <c r="AJ32" s="12">
        <v>152935.04403749999</v>
      </c>
      <c r="AK32" s="12">
        <v>152935.04403749999</v>
      </c>
      <c r="AL32" s="12">
        <v>150250.34469772648</v>
      </c>
      <c r="AM32" s="12">
        <v>1</v>
      </c>
      <c r="AN32" s="12">
        <v>1.0168024838979035</v>
      </c>
      <c r="AO32" s="12"/>
    </row>
    <row r="33" spans="2:41" s="3" customFormat="1" ht="25.5" customHeight="1" x14ac:dyDescent="0.25">
      <c r="B33" s="9"/>
      <c r="C33" s="9"/>
      <c r="D33" s="11"/>
      <c r="E33" s="11"/>
      <c r="F33" s="12"/>
      <c r="G33" s="12"/>
      <c r="H33" s="13">
        <v>0</v>
      </c>
      <c r="I33" s="13">
        <v>0</v>
      </c>
      <c r="M33" s="14">
        <f t="shared" si="0"/>
        <v>0</v>
      </c>
      <c r="N33" s="14">
        <f t="shared" si="0"/>
        <v>0</v>
      </c>
      <c r="O33" s="14">
        <f t="shared" si="1"/>
        <v>0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5">
        <v>1</v>
      </c>
      <c r="AC33" s="15">
        <v>1</v>
      </c>
      <c r="AD33" s="15">
        <v>1</v>
      </c>
      <c r="AE33" s="15">
        <v>1</v>
      </c>
      <c r="AF33" s="15">
        <v>0.84999999999999942</v>
      </c>
      <c r="AG33" s="15">
        <v>0.84999999999999942</v>
      </c>
      <c r="AH33" s="12">
        <v>0</v>
      </c>
      <c r="AI33" s="12">
        <v>4176.26354032778</v>
      </c>
      <c r="AJ33" s="12">
        <v>634714.03149999958</v>
      </c>
      <c r="AK33" s="12">
        <v>634714.03149999958</v>
      </c>
      <c r="AL33" s="12">
        <v>604960.31517092464</v>
      </c>
      <c r="AM33" s="12">
        <v>1</v>
      </c>
      <c r="AN33" s="12">
        <v>1.0484069163126977</v>
      </c>
      <c r="AO33" s="12"/>
    </row>
    <row r="34" spans="2:41" s="3" customFormat="1" ht="25.5" customHeight="1" x14ac:dyDescent="0.25">
      <c r="B34" s="9"/>
      <c r="C34" s="9"/>
      <c r="D34" s="11"/>
      <c r="E34" s="11"/>
      <c r="F34" s="12"/>
      <c r="G34" s="12"/>
      <c r="H34" s="13">
        <v>0</v>
      </c>
      <c r="I34" s="13">
        <v>0</v>
      </c>
      <c r="M34" s="14">
        <f t="shared" si="0"/>
        <v>0</v>
      </c>
      <c r="N34" s="14">
        <f t="shared" si="0"/>
        <v>0</v>
      </c>
      <c r="O34" s="14">
        <f t="shared" si="1"/>
        <v>0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5">
        <v>1</v>
      </c>
      <c r="AC34" s="15">
        <v>1</v>
      </c>
      <c r="AD34" s="15">
        <v>1</v>
      </c>
      <c r="AE34" s="15">
        <v>1</v>
      </c>
      <c r="AF34" s="15">
        <v>0.82206572769953079</v>
      </c>
      <c r="AG34" s="15">
        <v>0.64246743957323449</v>
      </c>
      <c r="AH34" s="12">
        <v>0</v>
      </c>
      <c r="AI34" s="12">
        <v>-318.15690039416586</v>
      </c>
      <c r="AJ34" s="12">
        <v>653930.49872300494</v>
      </c>
      <c r="AK34" s="12">
        <v>511065.0389830831</v>
      </c>
      <c r="AL34" s="12">
        <v>786386.8636320245</v>
      </c>
      <c r="AM34" s="12">
        <v>0.78152806755624726</v>
      </c>
      <c r="AN34" s="12">
        <v>0.64981938558887131</v>
      </c>
      <c r="AO34" s="12"/>
    </row>
    <row r="35" spans="2:41" s="3" customFormat="1" ht="25.5" customHeight="1" x14ac:dyDescent="0.25">
      <c r="B35" s="9"/>
      <c r="C35" s="9"/>
      <c r="D35" s="11"/>
      <c r="E35" s="11"/>
      <c r="F35" s="12"/>
      <c r="G35" s="12"/>
      <c r="H35" s="13"/>
      <c r="I35" s="13"/>
      <c r="M35" s="14">
        <f t="shared" si="0"/>
        <v>0</v>
      </c>
      <c r="N35" s="14">
        <f t="shared" si="0"/>
        <v>0</v>
      </c>
      <c r="O35" s="14">
        <f t="shared" si="1"/>
        <v>0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5">
        <v>1</v>
      </c>
      <c r="AC35" s="15">
        <v>1</v>
      </c>
      <c r="AD35" s="15">
        <v>1</v>
      </c>
      <c r="AE35" s="15">
        <v>1</v>
      </c>
      <c r="AF35" s="15">
        <v>0.96249999999999991</v>
      </c>
      <c r="AG35" s="15">
        <v>0.96249999999999991</v>
      </c>
      <c r="AH35" s="12">
        <v>0</v>
      </c>
      <c r="AI35" s="12">
        <v>1687.2581892958151</v>
      </c>
      <c r="AJ35" s="12">
        <v>1060689.9283749999</v>
      </c>
      <c r="AK35" s="12">
        <v>1060689.9283749999</v>
      </c>
      <c r="AL35" s="12">
        <v>1031095.3973444914</v>
      </c>
      <c r="AM35" s="12">
        <v>1</v>
      </c>
      <c r="AN35" s="12">
        <v>1.0286318806825485</v>
      </c>
      <c r="AO35" s="12"/>
    </row>
    <row r="36" spans="2:41" s="3" customFormat="1" ht="25.5" customHeight="1" x14ac:dyDescent="0.25">
      <c r="B36" s="9"/>
      <c r="C36" s="9"/>
      <c r="D36" s="11"/>
      <c r="E36" s="11"/>
      <c r="F36" s="12"/>
      <c r="G36" s="12"/>
      <c r="H36" s="13"/>
      <c r="I36" s="13"/>
      <c r="M36" s="14">
        <f t="shared" si="0"/>
        <v>0</v>
      </c>
      <c r="N36" s="14">
        <f t="shared" si="0"/>
        <v>0</v>
      </c>
      <c r="O36" s="14">
        <f t="shared" si="1"/>
        <v>0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5">
        <v>1</v>
      </c>
      <c r="AC36" s="15">
        <v>1</v>
      </c>
      <c r="AD36" s="15">
        <v>1</v>
      </c>
      <c r="AE36" s="15">
        <v>1</v>
      </c>
      <c r="AF36" s="15">
        <v>0.96249999999999991</v>
      </c>
      <c r="AG36" s="15">
        <v>0.96249999999999991</v>
      </c>
      <c r="AH36" s="12">
        <v>-61808.210000000196</v>
      </c>
      <c r="AI36" s="12">
        <v>-264.52799425176636</v>
      </c>
      <c r="AJ36" s="12">
        <v>1222264.4664999999</v>
      </c>
      <c r="AK36" s="12">
        <v>1222264.4664999999</v>
      </c>
      <c r="AL36" s="12">
        <v>1331831.70532896</v>
      </c>
      <c r="AM36" s="12">
        <v>1</v>
      </c>
      <c r="AN36" s="12">
        <v>0.91762714023966507</v>
      </c>
      <c r="AO36" s="12"/>
    </row>
    <row r="37" spans="2:41" s="3" customFormat="1" ht="25.5" customHeight="1" x14ac:dyDescent="0.25">
      <c r="B37" s="10" t="s">
        <v>65</v>
      </c>
      <c r="C37" s="10"/>
      <c r="D37" s="10">
        <f>SUM(D8:D36)</f>
        <v>9355.3592012355875</v>
      </c>
      <c r="E37" s="10">
        <f t="shared" ref="E37:L37" si="2">SUM(E8:E36)</f>
        <v>431018.62423871376</v>
      </c>
      <c r="F37" s="10">
        <f t="shared" si="2"/>
        <v>11564.540142656699</v>
      </c>
      <c r="G37" s="10">
        <f t="shared" si="2"/>
        <v>536144.70960514317</v>
      </c>
      <c r="H37" s="10">
        <f t="shared" si="2"/>
        <v>72508.047886434782</v>
      </c>
      <c r="I37" s="10">
        <f t="shared" si="2"/>
        <v>3189287.7920427732</v>
      </c>
      <c r="J37" s="16">
        <f t="shared" si="2"/>
        <v>0</v>
      </c>
      <c r="K37" s="16">
        <f t="shared" si="2"/>
        <v>0</v>
      </c>
      <c r="L37" s="16">
        <f t="shared" si="2"/>
        <v>0</v>
      </c>
      <c r="M37" s="10">
        <f>H37</f>
        <v>72508.047886434782</v>
      </c>
      <c r="N37" s="10">
        <f>I37</f>
        <v>3189287.7920427732</v>
      </c>
      <c r="O37" s="10">
        <f>IF(N37=0,0,(M37/N37))</f>
        <v>2.2734871424065682E-2</v>
      </c>
      <c r="P37" s="16"/>
      <c r="AB37" s="54"/>
      <c r="AC37" s="54"/>
      <c r="AD37" s="54"/>
      <c r="AE37" s="54"/>
      <c r="AF37" s="54"/>
      <c r="AG37" s="54"/>
    </row>
  </sheetData>
  <mergeCells count="15">
    <mergeCell ref="AJ6:AJ7"/>
    <mergeCell ref="AK6:AK7"/>
    <mergeCell ref="AL6:AL7"/>
    <mergeCell ref="AO6:AO7"/>
    <mergeCell ref="AF6:AF7"/>
    <mergeCell ref="AG6:AG7"/>
    <mergeCell ref="AH6:AH7"/>
    <mergeCell ref="AI6:AI7"/>
    <mergeCell ref="M6:O6"/>
    <mergeCell ref="B6:B7"/>
    <mergeCell ref="C6:C7"/>
    <mergeCell ref="D6:E6"/>
    <mergeCell ref="F6:G6"/>
    <mergeCell ref="H6:I6"/>
    <mergeCell ref="J6:L6"/>
  </mergeCells>
  <conditionalFormatting sqref="AM8:AN22 AM37:AN37">
    <cfRule type="iconSet" priority="3">
      <iconSet>
        <cfvo type="percent" val="0"/>
        <cfvo type="num" val="0.95"/>
        <cfvo type="num" val="1"/>
      </iconSet>
    </cfRule>
  </conditionalFormatting>
  <conditionalFormatting sqref="AM23:AN33">
    <cfRule type="iconSet" priority="2">
      <iconSet>
        <cfvo type="percent" val="0"/>
        <cfvo type="num" val="0.95"/>
        <cfvo type="num" val="1"/>
      </iconSet>
    </cfRule>
  </conditionalFormatting>
  <conditionalFormatting sqref="AM34:AN36">
    <cfRule type="iconSet" priority="1">
      <iconSet>
        <cfvo type="percent" val="0"/>
        <cfvo type="num" val="0.95"/>
        <cfvo type="num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</dc:creator>
  <cp:lastModifiedBy>Efrain</cp:lastModifiedBy>
  <dcterms:created xsi:type="dcterms:W3CDTF">2021-12-07T14:33:16Z</dcterms:created>
  <dcterms:modified xsi:type="dcterms:W3CDTF">2022-01-12T13:37:37Z</dcterms:modified>
</cp:coreProperties>
</file>